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3095" activeTab="5"/>
  </bookViews>
  <sheets>
    <sheet name="DHS-Tenax" sheetId="1" r:id="rId1"/>
    <sheet name="Twister" sheetId="2" r:id="rId2"/>
    <sheet name="DHS-PDMS" sheetId="4" r:id="rId3"/>
    <sheet name="PDMS-Strip" sheetId="5" r:id="rId4"/>
    <sheet name="Compounds" sheetId="3" r:id="rId5"/>
    <sheet name="All" sheetId="8" r:id="rId6"/>
  </sheets>
  <calcPr calcId="145621"/>
</workbook>
</file>

<file path=xl/calcChain.xml><?xml version="1.0" encoding="utf-8"?>
<calcChain xmlns="http://schemas.openxmlformats.org/spreadsheetml/2006/main">
  <c r="V106" i="2" l="1"/>
  <c r="P106" i="2"/>
  <c r="P2" i="4" l="1"/>
  <c r="P292" i="4" s="1"/>
  <c r="AW273" i="2"/>
  <c r="AX273" i="2"/>
  <c r="AV273" i="2"/>
  <c r="AV234" i="2"/>
  <c r="AW234" i="2"/>
  <c r="AX234" i="2"/>
  <c r="AQ234" i="2"/>
  <c r="AR234" i="2"/>
  <c r="AL234" i="2"/>
  <c r="AM234" i="2"/>
  <c r="AV307" i="2"/>
  <c r="AW307" i="2"/>
  <c r="AQ307" i="2"/>
  <c r="AR307" i="2"/>
  <c r="AL307" i="2"/>
  <c r="AM307" i="2"/>
  <c r="AV298" i="2"/>
  <c r="AW298" i="2"/>
  <c r="AQ298" i="2"/>
  <c r="AR298" i="2"/>
  <c r="AL298" i="2"/>
  <c r="AX298" i="2" s="1"/>
  <c r="AM298" i="2"/>
  <c r="AV43" i="2"/>
  <c r="AQ43" i="2"/>
  <c r="AL43" i="2"/>
  <c r="AB273" i="2"/>
  <c r="AB274" i="2"/>
  <c r="AG241" i="2"/>
  <c r="AB241" i="2"/>
  <c r="W238" i="2"/>
  <c r="AB234" i="2"/>
  <c r="AG210" i="2"/>
  <c r="AB210" i="2"/>
  <c r="AG170" i="2"/>
  <c r="AB170" i="2"/>
  <c r="AG155" i="2"/>
  <c r="AB155" i="2"/>
  <c r="AG125" i="2"/>
  <c r="AB125" i="2"/>
  <c r="W125" i="2"/>
  <c r="AB46" i="2"/>
  <c r="AG46" i="2"/>
  <c r="AB298" i="2"/>
  <c r="W298" i="2"/>
  <c r="G125" i="2"/>
  <c r="L125" i="2"/>
  <c r="Q255" i="2"/>
  <c r="Q238" i="2"/>
  <c r="L238" i="2"/>
  <c r="Q210" i="2"/>
  <c r="L210" i="2"/>
  <c r="L170" i="2"/>
  <c r="Q98" i="2"/>
  <c r="Q66" i="2"/>
  <c r="L66" i="2"/>
  <c r="G66" i="2"/>
  <c r="Q31" i="2"/>
  <c r="Q12" i="2"/>
  <c r="AW214" i="1"/>
  <c r="AV214" i="1"/>
  <c r="AR214" i="1"/>
  <c r="AQ214" i="1"/>
  <c r="AM214" i="1"/>
  <c r="AL214" i="1"/>
  <c r="AV279" i="1"/>
  <c r="AW279" i="1"/>
  <c r="AQ279" i="1"/>
  <c r="AX279" i="1" s="1"/>
  <c r="AR279" i="1"/>
  <c r="AL279" i="1"/>
  <c r="AM279" i="1"/>
  <c r="AX43" i="2" l="1"/>
  <c r="AX214" i="1"/>
  <c r="P95" i="4"/>
  <c r="P13" i="4"/>
  <c r="P75" i="4"/>
  <c r="P118" i="4"/>
  <c r="P43" i="4"/>
  <c r="P29" i="4"/>
  <c r="P87" i="4"/>
  <c r="P142" i="4"/>
  <c r="P150" i="4"/>
  <c r="P7" i="4"/>
  <c r="P65" i="4"/>
  <c r="P114" i="4"/>
  <c r="P188" i="4"/>
  <c r="P14" i="4"/>
  <c r="P57" i="4"/>
  <c r="P76" i="4"/>
  <c r="P101" i="4"/>
  <c r="P125" i="4"/>
  <c r="P157" i="4"/>
  <c r="P6" i="4"/>
  <c r="P27" i="4"/>
  <c r="P61" i="4"/>
  <c r="P81" i="4"/>
  <c r="P107" i="4"/>
  <c r="P135" i="4"/>
  <c r="P171" i="4"/>
  <c r="P216" i="4"/>
  <c r="P9" i="4"/>
  <c r="P16" i="4"/>
  <c r="P32" i="4"/>
  <c r="P59" i="4"/>
  <c r="P66" i="4"/>
  <c r="P77" i="4"/>
  <c r="P82" i="4"/>
  <c r="P89" i="4"/>
  <c r="P96" i="4"/>
  <c r="P102" i="4"/>
  <c r="P110" i="4"/>
  <c r="P115" i="4"/>
  <c r="P120" i="4"/>
  <c r="P126" i="4"/>
  <c r="P137" i="4"/>
  <c r="P144" i="4"/>
  <c r="P152" i="4"/>
  <c r="P162" i="4"/>
  <c r="P175" i="4"/>
  <c r="P192" i="4"/>
  <c r="P247" i="4"/>
  <c r="P5" i="4"/>
  <c r="P10" i="4"/>
  <c r="P19" i="4"/>
  <c r="P39" i="4"/>
  <c r="P60" i="4"/>
  <c r="P69" i="4"/>
  <c r="P78" i="4"/>
  <c r="P83" i="4"/>
  <c r="P92" i="4"/>
  <c r="P97" i="4"/>
  <c r="P103" i="4"/>
  <c r="P111" i="4"/>
  <c r="P116" i="4"/>
  <c r="P123" i="4"/>
  <c r="P127" i="4"/>
  <c r="P140" i="4"/>
  <c r="P145" i="4"/>
  <c r="P153" i="4"/>
  <c r="P163" i="4"/>
  <c r="P179" i="4"/>
  <c r="P205" i="4"/>
  <c r="P250" i="4"/>
  <c r="P79" i="4"/>
  <c r="P84" i="4"/>
  <c r="P93" i="4"/>
  <c r="P100" i="4"/>
  <c r="P105" i="4"/>
  <c r="P113" i="4"/>
  <c r="P117" i="4"/>
  <c r="P124" i="4"/>
  <c r="P128" i="4"/>
  <c r="P141" i="4"/>
  <c r="P149" i="4"/>
  <c r="P155" i="4"/>
  <c r="P167" i="4"/>
  <c r="P186" i="4"/>
  <c r="P213" i="4"/>
  <c r="AX307" i="2"/>
  <c r="AF214" i="1" l="1"/>
  <c r="AG214" i="1"/>
  <c r="AA214" i="1"/>
  <c r="AB214" i="1"/>
  <c r="V214" i="1"/>
  <c r="AH214" i="1" s="1"/>
  <c r="W214" i="1"/>
  <c r="AF198" i="1"/>
  <c r="AG198" i="1"/>
  <c r="AA198" i="1"/>
  <c r="AH198" i="1" s="1"/>
  <c r="AB198" i="1"/>
  <c r="AF135" i="1"/>
  <c r="AG135" i="1"/>
  <c r="AF136" i="1"/>
  <c r="AG136" i="1"/>
  <c r="AA135" i="1"/>
  <c r="AB135" i="1"/>
  <c r="V135" i="1"/>
  <c r="W135" i="1"/>
  <c r="V134" i="1"/>
  <c r="AH134" i="1" s="1"/>
  <c r="W134" i="1"/>
  <c r="W123" i="1"/>
  <c r="V123" i="1"/>
  <c r="AH123" i="1" s="1"/>
  <c r="AF119" i="1"/>
  <c r="AG119" i="1"/>
  <c r="AA119" i="1"/>
  <c r="AB119" i="1"/>
  <c r="AF99" i="1"/>
  <c r="AG99" i="1"/>
  <c r="AA99" i="1"/>
  <c r="AB99" i="1"/>
  <c r="V99" i="1"/>
  <c r="AH99" i="1" s="1"/>
  <c r="W99" i="1"/>
  <c r="AF85" i="1"/>
  <c r="AG85" i="1"/>
  <c r="AA85" i="1"/>
  <c r="AB85" i="1"/>
  <c r="V85" i="1"/>
  <c r="W85" i="1"/>
  <c r="AF82" i="1"/>
  <c r="AG82" i="1"/>
  <c r="AA82" i="1"/>
  <c r="AB82" i="1"/>
  <c r="V82" i="1"/>
  <c r="W82" i="1"/>
  <c r="AF71" i="1"/>
  <c r="AG71" i="1"/>
  <c r="V71" i="1"/>
  <c r="W71" i="1"/>
  <c r="AF40" i="1"/>
  <c r="AG40" i="1"/>
  <c r="AA40" i="1"/>
  <c r="AB40" i="1"/>
  <c r="AH21" i="1"/>
  <c r="AH135" i="1" l="1"/>
  <c r="AH71" i="1"/>
  <c r="AH85" i="1"/>
  <c r="AH40" i="1"/>
  <c r="AH119" i="1"/>
  <c r="AH82" i="1"/>
  <c r="AF2" i="2"/>
  <c r="AA2" i="2"/>
  <c r="V2" i="2"/>
  <c r="P2" i="2"/>
  <c r="K2" i="2"/>
  <c r="F2" i="2"/>
  <c r="P214" i="1"/>
  <c r="Q214" i="1"/>
  <c r="K214" i="1"/>
  <c r="L214" i="1"/>
  <c r="F214" i="1"/>
  <c r="R214" i="1" s="1"/>
  <c r="G214" i="1"/>
  <c r="P135" i="1"/>
  <c r="Q135" i="1"/>
  <c r="K135" i="1"/>
  <c r="L135" i="1"/>
  <c r="F135" i="1"/>
  <c r="G135" i="1"/>
  <c r="P134" i="1"/>
  <c r="Q134" i="1"/>
  <c r="K134" i="1"/>
  <c r="L134" i="1"/>
  <c r="F134" i="1"/>
  <c r="R134" i="1" s="1"/>
  <c r="G134" i="1"/>
  <c r="P123" i="1"/>
  <c r="Q123" i="1"/>
  <c r="R123" i="1"/>
  <c r="G123" i="1"/>
  <c r="F123" i="1"/>
  <c r="P99" i="1"/>
  <c r="Q99" i="1"/>
  <c r="K99" i="1"/>
  <c r="L99" i="1"/>
  <c r="F99" i="1"/>
  <c r="G99" i="1"/>
  <c r="P85" i="1"/>
  <c r="Q85" i="1"/>
  <c r="K85" i="1"/>
  <c r="L85" i="1"/>
  <c r="F85" i="1"/>
  <c r="G85" i="1"/>
  <c r="K71" i="1"/>
  <c r="L71" i="1"/>
  <c r="F71" i="1"/>
  <c r="G71" i="1"/>
  <c r="P71" i="1"/>
  <c r="Q71" i="1"/>
  <c r="K46" i="1"/>
  <c r="L46" i="1"/>
  <c r="F46" i="1"/>
  <c r="G46" i="1"/>
  <c r="P40" i="1"/>
  <c r="Q40" i="1"/>
  <c r="K40" i="1"/>
  <c r="L40" i="1"/>
  <c r="F40" i="1"/>
  <c r="R40" i="1" s="1"/>
  <c r="G40" i="1"/>
  <c r="AQ10" i="4"/>
  <c r="AR10" i="4"/>
  <c r="R85" i="1" l="1"/>
  <c r="R99" i="1"/>
  <c r="R46" i="1"/>
  <c r="K125" i="2"/>
  <c r="K210" i="2"/>
  <c r="K43" i="2"/>
  <c r="K170" i="2"/>
  <c r="R170" i="2" s="1"/>
  <c r="K66" i="2"/>
  <c r="K238" i="2"/>
  <c r="AF170" i="2"/>
  <c r="AF155" i="2"/>
  <c r="AF125" i="2"/>
  <c r="AF43" i="2"/>
  <c r="AF46" i="2"/>
  <c r="AF241" i="2"/>
  <c r="AF210" i="2"/>
  <c r="P66" i="2"/>
  <c r="P43" i="2"/>
  <c r="P255" i="2"/>
  <c r="R255" i="2" s="1"/>
  <c r="P98" i="2"/>
  <c r="R98" i="2" s="1"/>
  <c r="P238" i="2"/>
  <c r="R238" i="2" s="1"/>
  <c r="P210" i="2"/>
  <c r="P12" i="2"/>
  <c r="R12" i="2" s="1"/>
  <c r="P31" i="2"/>
  <c r="R31" i="2" s="1"/>
  <c r="V298" i="2"/>
  <c r="V43" i="2"/>
  <c r="V238" i="2"/>
  <c r="AH238" i="2" s="1"/>
  <c r="V125" i="2"/>
  <c r="F43" i="2"/>
  <c r="F66" i="2"/>
  <c r="F125" i="2"/>
  <c r="AA125" i="2"/>
  <c r="AA298" i="2"/>
  <c r="AA234" i="2"/>
  <c r="AH234" i="2" s="1"/>
  <c r="AA210" i="2"/>
  <c r="AA46" i="2"/>
  <c r="AA273" i="2"/>
  <c r="AH273" i="2" s="1"/>
  <c r="AA241" i="2"/>
  <c r="AA170" i="2"/>
  <c r="AH170" i="2" s="1"/>
  <c r="AA155" i="2"/>
  <c r="AA43" i="2"/>
  <c r="R71" i="1"/>
  <c r="R135" i="1"/>
  <c r="AL288" i="4"/>
  <c r="AM288" i="4"/>
  <c r="AQ288" i="4"/>
  <c r="AR288" i="4"/>
  <c r="L264" i="4"/>
  <c r="K161" i="4"/>
  <c r="R161" i="4" s="1"/>
  <c r="L161" i="4"/>
  <c r="AF2" i="4"/>
  <c r="AF59" i="4" s="1"/>
  <c r="AA2" i="4"/>
  <c r="AA59" i="4" s="1"/>
  <c r="V2" i="4"/>
  <c r="V59" i="4" s="1"/>
  <c r="F2" i="4"/>
  <c r="F213" i="4" s="1"/>
  <c r="AG59" i="4"/>
  <c r="AB59" i="4"/>
  <c r="W59" i="4"/>
  <c r="Q213" i="4"/>
  <c r="K213" i="4"/>
  <c r="L213" i="4"/>
  <c r="G213" i="4"/>
  <c r="Q59" i="4"/>
  <c r="G59" i="4"/>
  <c r="AL286" i="4"/>
  <c r="AS286" i="4" s="1"/>
  <c r="AM286" i="4"/>
  <c r="AQ59" i="4"/>
  <c r="AR59" i="4"/>
  <c r="AL59" i="4"/>
  <c r="AM59" i="4"/>
  <c r="AL137" i="4"/>
  <c r="AH155" i="2" l="1"/>
  <c r="R43" i="2"/>
  <c r="R125" i="2"/>
  <c r="AH210" i="2"/>
  <c r="R210" i="2"/>
  <c r="AH298" i="2"/>
  <c r="AH125" i="2"/>
  <c r="AH241" i="2"/>
  <c r="R66" i="2"/>
  <c r="AH43" i="2"/>
  <c r="AH46" i="2"/>
  <c r="AS59" i="4"/>
  <c r="AS288" i="4"/>
  <c r="F59" i="4"/>
  <c r="R59" i="4" s="1"/>
  <c r="AH59" i="4"/>
  <c r="R213" i="4"/>
  <c r="AR315" i="4" l="1"/>
  <c r="AQ315" i="4"/>
  <c r="AM315" i="4"/>
  <c r="AL315" i="4"/>
  <c r="AM251" i="4"/>
  <c r="AM250" i="4"/>
  <c r="AM247" i="4"/>
  <c r="AM244" i="4"/>
  <c r="AM240" i="4"/>
  <c r="AM314" i="4"/>
  <c r="AM313" i="4"/>
  <c r="AR313" i="4"/>
  <c r="AR314" i="4"/>
  <c r="AR240" i="4"/>
  <c r="AR244" i="4"/>
  <c r="AR247" i="4"/>
  <c r="AR250" i="4"/>
  <c r="AR251" i="4"/>
  <c r="AR233" i="4"/>
  <c r="AQ312" i="4"/>
  <c r="AR312" i="4"/>
  <c r="AL312" i="4"/>
  <c r="AM312" i="4"/>
  <c r="AQ309" i="4"/>
  <c r="AR309" i="4"/>
  <c r="AL309" i="4"/>
  <c r="AM309" i="4"/>
  <c r="AQ213" i="4"/>
  <c r="AR213" i="4"/>
  <c r="AL213" i="4"/>
  <c r="AM213" i="4"/>
  <c r="AQ208" i="4"/>
  <c r="AR208" i="4"/>
  <c r="AQ209" i="4"/>
  <c r="AR209" i="4"/>
  <c r="AL208" i="4"/>
  <c r="AM208" i="4"/>
  <c r="AL209" i="4"/>
  <c r="AS209" i="4" s="1"/>
  <c r="AM209" i="4"/>
  <c r="AL175" i="4"/>
  <c r="AR272" i="4"/>
  <c r="AR271" i="4"/>
  <c r="AR270" i="4"/>
  <c r="AR268" i="4"/>
  <c r="AR267" i="4"/>
  <c r="AR266" i="4"/>
  <c r="AR264" i="4"/>
  <c r="AR263" i="4"/>
  <c r="AR262" i="4"/>
  <c r="AR260" i="4"/>
  <c r="AR318" i="4"/>
  <c r="AR259" i="4"/>
  <c r="AR255" i="4"/>
  <c r="AR317" i="4"/>
  <c r="AR254" i="4"/>
  <c r="AR316" i="4"/>
  <c r="AR253" i="4"/>
  <c r="AR252" i="4"/>
  <c r="AR238" i="4"/>
  <c r="AR226" i="4"/>
  <c r="AR224" i="4"/>
  <c r="AR311" i="4"/>
  <c r="AR310" i="4"/>
  <c r="AR218" i="4"/>
  <c r="AR308" i="4"/>
  <c r="AR216" i="4"/>
  <c r="AR215" i="4"/>
  <c r="AR214" i="4"/>
  <c r="AR307" i="4"/>
  <c r="AR306" i="4"/>
  <c r="AR305" i="4"/>
  <c r="AR211" i="4"/>
  <c r="AR304" i="4"/>
  <c r="AR210" i="4"/>
  <c r="AR205" i="4"/>
  <c r="AR204" i="4"/>
  <c r="AR303" i="4"/>
  <c r="AR302" i="4"/>
  <c r="AR301" i="4"/>
  <c r="AR192" i="4"/>
  <c r="AR190" i="4"/>
  <c r="AR188" i="4"/>
  <c r="AR186" i="4"/>
  <c r="AR183" i="4"/>
  <c r="AR300" i="4"/>
  <c r="AR180" i="4"/>
  <c r="AR179" i="4"/>
  <c r="AR299" i="4"/>
  <c r="AR175" i="4"/>
  <c r="AR168" i="4"/>
  <c r="AR167" i="4"/>
  <c r="AR298" i="4"/>
  <c r="AR162" i="4"/>
  <c r="AR157" i="4"/>
  <c r="AR155" i="4"/>
  <c r="AR154" i="4"/>
  <c r="AR153" i="4"/>
  <c r="AR152" i="4"/>
  <c r="AR145" i="4"/>
  <c r="AR297" i="4"/>
  <c r="AR144" i="4"/>
  <c r="AR142" i="4"/>
  <c r="AR141" i="4"/>
  <c r="AR140" i="4"/>
  <c r="AR137" i="4"/>
  <c r="AR135" i="4"/>
  <c r="AR296" i="4"/>
  <c r="AR128" i="4"/>
  <c r="AR127" i="4"/>
  <c r="AR125" i="4"/>
  <c r="AR124" i="4"/>
  <c r="AR123" i="4"/>
  <c r="AR295" i="4"/>
  <c r="AR118" i="4"/>
  <c r="AR294" i="4"/>
  <c r="AR114" i="4"/>
  <c r="AR113" i="4"/>
  <c r="AR110" i="4"/>
  <c r="AR105" i="4"/>
  <c r="AR293" i="4"/>
  <c r="AR103" i="4"/>
  <c r="AR99" i="4"/>
  <c r="AR292" i="4"/>
  <c r="AR97" i="4"/>
  <c r="AR95" i="4"/>
  <c r="AR92" i="4"/>
  <c r="AR291" i="4"/>
  <c r="AR290" i="4"/>
  <c r="AR89" i="4"/>
  <c r="AR289" i="4"/>
  <c r="AR84" i="4"/>
  <c r="AR83" i="4"/>
  <c r="AR82" i="4"/>
  <c r="AR78" i="4"/>
  <c r="AR77" i="4"/>
  <c r="AR287" i="4"/>
  <c r="AR75" i="4"/>
  <c r="AR66" i="4"/>
  <c r="AR65" i="4"/>
  <c r="AR60" i="4"/>
  <c r="AR57" i="4"/>
  <c r="AR56" i="4"/>
  <c r="AR285" i="4"/>
  <c r="AR43" i="4"/>
  <c r="AR41" i="4"/>
  <c r="AR39" i="4"/>
  <c r="AR32" i="4"/>
  <c r="AR284" i="4"/>
  <c r="AR29" i="4"/>
  <c r="AR27" i="4"/>
  <c r="AR283" i="4"/>
  <c r="AR19" i="4"/>
  <c r="AR282" i="4"/>
  <c r="AR16" i="4"/>
  <c r="AR14" i="4"/>
  <c r="AR7" i="4"/>
  <c r="AM272" i="4"/>
  <c r="AM271" i="4"/>
  <c r="AM270" i="4"/>
  <c r="AM268" i="4"/>
  <c r="AM267" i="4"/>
  <c r="AM266" i="4"/>
  <c r="AM264" i="4"/>
  <c r="AM263" i="4"/>
  <c r="AM262" i="4"/>
  <c r="AM260" i="4"/>
  <c r="AM318" i="4"/>
  <c r="AM259" i="4"/>
  <c r="AM255" i="4"/>
  <c r="AM317" i="4"/>
  <c r="AM254" i="4"/>
  <c r="AM316" i="4"/>
  <c r="AM253" i="4"/>
  <c r="AM252" i="4"/>
  <c r="AM238" i="4"/>
  <c r="AM233" i="4"/>
  <c r="AM226" i="4"/>
  <c r="AM224" i="4"/>
  <c r="AM311" i="4"/>
  <c r="AM310" i="4"/>
  <c r="AM218" i="4"/>
  <c r="AM216" i="4"/>
  <c r="AM215" i="4"/>
  <c r="AM214" i="4"/>
  <c r="AM307" i="4"/>
  <c r="AM306" i="4"/>
  <c r="AM305" i="4"/>
  <c r="AM211" i="4"/>
  <c r="AM304" i="4"/>
  <c r="AM210" i="4"/>
  <c r="AM205" i="4"/>
  <c r="AM204" i="4"/>
  <c r="AM303" i="4"/>
  <c r="AM302" i="4"/>
  <c r="AM301" i="4"/>
  <c r="AM192" i="4"/>
  <c r="AM190" i="4"/>
  <c r="AM188" i="4"/>
  <c r="AM186" i="4"/>
  <c r="AM183" i="4"/>
  <c r="AM300" i="4"/>
  <c r="AM180" i="4"/>
  <c r="AM179" i="4"/>
  <c r="AM299" i="4"/>
  <c r="AM175" i="4"/>
  <c r="AM168" i="4"/>
  <c r="AM167" i="4"/>
  <c r="AM298" i="4"/>
  <c r="AM162" i="4"/>
  <c r="AM157" i="4"/>
  <c r="AM155" i="4"/>
  <c r="AM154" i="4"/>
  <c r="AM153" i="4"/>
  <c r="AM152" i="4"/>
  <c r="AM145" i="4"/>
  <c r="AM297" i="4"/>
  <c r="AM144" i="4"/>
  <c r="AM142" i="4"/>
  <c r="AM141" i="4"/>
  <c r="AM140" i="4"/>
  <c r="AM137" i="4"/>
  <c r="AM135" i="4"/>
  <c r="AM296" i="4"/>
  <c r="AM128" i="4"/>
  <c r="AM127" i="4"/>
  <c r="AM125" i="4"/>
  <c r="AM124" i="4"/>
  <c r="AM123" i="4"/>
  <c r="AM295" i="4"/>
  <c r="AM118" i="4"/>
  <c r="AM294" i="4"/>
  <c r="AM114" i="4"/>
  <c r="AM113" i="4"/>
  <c r="AM110" i="4"/>
  <c r="AM105" i="4"/>
  <c r="AM293" i="4"/>
  <c r="AM103" i="4"/>
  <c r="AM99" i="4"/>
  <c r="AM292" i="4"/>
  <c r="AM97" i="4"/>
  <c r="AM95" i="4"/>
  <c r="AM92" i="4"/>
  <c r="AM291" i="4"/>
  <c r="AM290" i="4"/>
  <c r="AM89" i="4"/>
  <c r="AM289" i="4"/>
  <c r="AM84" i="4"/>
  <c r="AM83" i="4"/>
  <c r="AM82" i="4"/>
  <c r="AM78" i="4"/>
  <c r="AM77" i="4"/>
  <c r="AM287" i="4"/>
  <c r="AM75" i="4"/>
  <c r="AM66" i="4"/>
  <c r="AM65" i="4"/>
  <c r="AM60" i="4"/>
  <c r="AM57" i="4"/>
  <c r="AM56" i="4"/>
  <c r="AM285" i="4"/>
  <c r="AM43" i="4"/>
  <c r="AM41" i="4"/>
  <c r="AM39" i="4"/>
  <c r="AM32" i="4"/>
  <c r="AM284" i="4"/>
  <c r="AM29" i="4"/>
  <c r="AM27" i="4"/>
  <c r="AM283" i="4"/>
  <c r="AM19" i="4"/>
  <c r="AM282" i="4"/>
  <c r="AM16" i="4"/>
  <c r="AM14" i="4"/>
  <c r="AM13" i="4"/>
  <c r="AM10" i="4"/>
  <c r="AM7" i="4"/>
  <c r="AQ272" i="4"/>
  <c r="AQ270" i="4"/>
  <c r="AQ268" i="4"/>
  <c r="AQ267" i="4"/>
  <c r="AQ266" i="4"/>
  <c r="AQ263" i="4"/>
  <c r="AQ262" i="4"/>
  <c r="AQ260" i="4"/>
  <c r="AQ318" i="4"/>
  <c r="AQ259" i="4"/>
  <c r="AQ255" i="4"/>
  <c r="AQ317" i="4"/>
  <c r="AQ254" i="4"/>
  <c r="AQ316" i="4"/>
  <c r="AQ253" i="4"/>
  <c r="AQ252" i="4"/>
  <c r="AQ251" i="4"/>
  <c r="AQ250" i="4"/>
  <c r="AQ247" i="4"/>
  <c r="AQ244" i="4"/>
  <c r="AQ240" i="4"/>
  <c r="AQ314" i="4"/>
  <c r="AQ313" i="4"/>
  <c r="AQ238" i="4"/>
  <c r="AQ233" i="4"/>
  <c r="AQ226" i="4"/>
  <c r="AQ224" i="4"/>
  <c r="AQ311" i="4"/>
  <c r="AQ310" i="4"/>
  <c r="AQ218" i="4"/>
  <c r="AQ308" i="4"/>
  <c r="AS308" i="4" s="1"/>
  <c r="AQ216" i="4"/>
  <c r="AQ215" i="4"/>
  <c r="AQ214" i="4"/>
  <c r="AQ307" i="4"/>
  <c r="AQ306" i="4"/>
  <c r="AQ305" i="4"/>
  <c r="AQ211" i="4"/>
  <c r="AQ304" i="4"/>
  <c r="AQ210" i="4"/>
  <c r="AQ205" i="4"/>
  <c r="AQ204" i="4"/>
  <c r="AQ303" i="4"/>
  <c r="AQ302" i="4"/>
  <c r="AQ301" i="4"/>
  <c r="AQ192" i="4"/>
  <c r="AQ190" i="4"/>
  <c r="AQ188" i="4"/>
  <c r="AQ186" i="4"/>
  <c r="AQ183" i="4"/>
  <c r="AQ300" i="4"/>
  <c r="AQ180" i="4"/>
  <c r="AQ179" i="4"/>
  <c r="AQ299" i="4"/>
  <c r="AQ175" i="4"/>
  <c r="AQ168" i="4"/>
  <c r="AQ167" i="4"/>
  <c r="AQ298" i="4"/>
  <c r="AQ162" i="4"/>
  <c r="AQ157" i="4"/>
  <c r="AQ155" i="4"/>
  <c r="AQ154" i="4"/>
  <c r="AQ153" i="4"/>
  <c r="AQ152" i="4"/>
  <c r="AQ145" i="4"/>
  <c r="AQ297" i="4"/>
  <c r="AQ144" i="4"/>
  <c r="AQ142" i="4"/>
  <c r="AQ141" i="4"/>
  <c r="AQ140" i="4"/>
  <c r="AQ137" i="4"/>
  <c r="AS137" i="4" s="1"/>
  <c r="AQ135" i="4"/>
  <c r="AQ296" i="4"/>
  <c r="AQ128" i="4"/>
  <c r="AQ127" i="4"/>
  <c r="AQ125" i="4"/>
  <c r="AQ124" i="4"/>
  <c r="AQ123" i="4"/>
  <c r="AQ295" i="4"/>
  <c r="AQ118" i="4"/>
  <c r="AQ294" i="4"/>
  <c r="AQ114" i="4"/>
  <c r="AQ113" i="4"/>
  <c r="AQ110" i="4"/>
  <c r="AQ105" i="4"/>
  <c r="AQ293" i="4"/>
  <c r="AQ103" i="4"/>
  <c r="AQ99" i="4"/>
  <c r="AQ292" i="4"/>
  <c r="AQ97" i="4"/>
  <c r="AQ95" i="4"/>
  <c r="AQ92" i="4"/>
  <c r="AQ291" i="4"/>
  <c r="AQ290" i="4"/>
  <c r="AQ89" i="4"/>
  <c r="AQ289" i="4"/>
  <c r="AQ84" i="4"/>
  <c r="AQ83" i="4"/>
  <c r="AQ82" i="4"/>
  <c r="AQ78" i="4"/>
  <c r="AQ77" i="4"/>
  <c r="AQ287" i="4"/>
  <c r="AQ75" i="4"/>
  <c r="AQ66" i="4"/>
  <c r="AQ65" i="4"/>
  <c r="AQ60" i="4"/>
  <c r="AQ57" i="4"/>
  <c r="AQ56" i="4"/>
  <c r="AQ285" i="4"/>
  <c r="AQ43" i="4"/>
  <c r="AQ39" i="4"/>
  <c r="AQ32" i="4"/>
  <c r="AQ284" i="4"/>
  <c r="AQ29" i="4"/>
  <c r="AQ27" i="4"/>
  <c r="AQ283" i="4"/>
  <c r="AQ19" i="4"/>
  <c r="AQ282" i="4"/>
  <c r="AQ16" i="4"/>
  <c r="AQ14" i="4"/>
  <c r="AQ7" i="4"/>
  <c r="AL272" i="4"/>
  <c r="AL270" i="4"/>
  <c r="AL268" i="4"/>
  <c r="AL267" i="4"/>
  <c r="AL266" i="4"/>
  <c r="AS266" i="4" s="1"/>
  <c r="AL263" i="4"/>
  <c r="AL262" i="4"/>
  <c r="AL260" i="4"/>
  <c r="AL318" i="4"/>
  <c r="AS318" i="4" s="1"/>
  <c r="AL259" i="4"/>
  <c r="AL255" i="4"/>
  <c r="AL317" i="4"/>
  <c r="AL254" i="4"/>
  <c r="AS254" i="4" s="1"/>
  <c r="AL316" i="4"/>
  <c r="AL253" i="4"/>
  <c r="AL252" i="4"/>
  <c r="AL251" i="4"/>
  <c r="AS251" i="4" s="1"/>
  <c r="AL250" i="4"/>
  <c r="AL247" i="4"/>
  <c r="AL244" i="4"/>
  <c r="AL240" i="4"/>
  <c r="AS240" i="4" s="1"/>
  <c r="AL314" i="4"/>
  <c r="AL313" i="4"/>
  <c r="AL238" i="4"/>
  <c r="AL233" i="4"/>
  <c r="AS233" i="4" s="1"/>
  <c r="AL226" i="4"/>
  <c r="AL224" i="4"/>
  <c r="AL311" i="4"/>
  <c r="AL310" i="4"/>
  <c r="AL218" i="4"/>
  <c r="AL216" i="4"/>
  <c r="AS216" i="4" s="1"/>
  <c r="AL215" i="4"/>
  <c r="AL214" i="4"/>
  <c r="AL307" i="4"/>
  <c r="AL306" i="4"/>
  <c r="AS306" i="4" s="1"/>
  <c r="AL305" i="4"/>
  <c r="AL211" i="4"/>
  <c r="AL304" i="4"/>
  <c r="AL210" i="4"/>
  <c r="AS210" i="4" s="1"/>
  <c r="AL205" i="4"/>
  <c r="AL204" i="4"/>
  <c r="AL303" i="4"/>
  <c r="AL302" i="4"/>
  <c r="AS302" i="4" s="1"/>
  <c r="AL301" i="4"/>
  <c r="AL192" i="4"/>
  <c r="AL190" i="4"/>
  <c r="AL188" i="4"/>
  <c r="AS188" i="4" s="1"/>
  <c r="AL186" i="4"/>
  <c r="AL183" i="4"/>
  <c r="AL300" i="4"/>
  <c r="AL180" i="4"/>
  <c r="AS180" i="4" s="1"/>
  <c r="AL179" i="4"/>
  <c r="AL299" i="4"/>
  <c r="AL168" i="4"/>
  <c r="AL167" i="4"/>
  <c r="AS167" i="4" s="1"/>
  <c r="AL298" i="4"/>
  <c r="AS298" i="4" s="1"/>
  <c r="AL162" i="4"/>
  <c r="AS162" i="4" s="1"/>
  <c r="AL157" i="4"/>
  <c r="AL155" i="4"/>
  <c r="AS155" i="4" s="1"/>
  <c r="AL154" i="4"/>
  <c r="AS154" i="4" s="1"/>
  <c r="AL153" i="4"/>
  <c r="AS153" i="4" s="1"/>
  <c r="AL152" i="4"/>
  <c r="AL145" i="4"/>
  <c r="AS145" i="4" s="1"/>
  <c r="AL297" i="4"/>
  <c r="AS297" i="4" s="1"/>
  <c r="AL144" i="4"/>
  <c r="AS144" i="4" s="1"/>
  <c r="AL142" i="4"/>
  <c r="AL141" i="4"/>
  <c r="AS141" i="4" s="1"/>
  <c r="AL140" i="4"/>
  <c r="AS140" i="4" s="1"/>
  <c r="AL135" i="4"/>
  <c r="AL296" i="4"/>
  <c r="AL128" i="4"/>
  <c r="AL127" i="4"/>
  <c r="AL125" i="4"/>
  <c r="AL124" i="4"/>
  <c r="AL123" i="4"/>
  <c r="AL295" i="4"/>
  <c r="AL118" i="4"/>
  <c r="AL294" i="4"/>
  <c r="AL114" i="4"/>
  <c r="AL113" i="4"/>
  <c r="AL110" i="4"/>
  <c r="AL105" i="4"/>
  <c r="AL293" i="4"/>
  <c r="AL103" i="4"/>
  <c r="AL99" i="4"/>
  <c r="AL292" i="4"/>
  <c r="AL97" i="4"/>
  <c r="AL95" i="4"/>
  <c r="AL92" i="4"/>
  <c r="AL291" i="4"/>
  <c r="AL290" i="4"/>
  <c r="AL89" i="4"/>
  <c r="AL289" i="4"/>
  <c r="AL84" i="4"/>
  <c r="AL83" i="4"/>
  <c r="AL82" i="4"/>
  <c r="AL78" i="4"/>
  <c r="AL77" i="4"/>
  <c r="AL287" i="4"/>
  <c r="AL75" i="4"/>
  <c r="AL66" i="4"/>
  <c r="AL65" i="4"/>
  <c r="AL60" i="4"/>
  <c r="AL57" i="4"/>
  <c r="AL56" i="4"/>
  <c r="AL285" i="4"/>
  <c r="AL43" i="4"/>
  <c r="AL39" i="4"/>
  <c r="AL32" i="4"/>
  <c r="AL284" i="4"/>
  <c r="AL29" i="4"/>
  <c r="AL27" i="4"/>
  <c r="AL283" i="4"/>
  <c r="AL19" i="4"/>
  <c r="AL282" i="4"/>
  <c r="AL16" i="4"/>
  <c r="AL14" i="4"/>
  <c r="AL13" i="4"/>
  <c r="AS13" i="4" s="1"/>
  <c r="AL10" i="4"/>
  <c r="AS10" i="4" s="1"/>
  <c r="AL7" i="4"/>
  <c r="AF186" i="4"/>
  <c r="AG186" i="4"/>
  <c r="AF188" i="4"/>
  <c r="AG188" i="4"/>
  <c r="AF192" i="4"/>
  <c r="AG192" i="4"/>
  <c r="Z276" i="5"/>
  <c r="AB276" i="5" s="1"/>
  <c r="AA276" i="5"/>
  <c r="AL220" i="5"/>
  <c r="AL237" i="5"/>
  <c r="AL230" i="5"/>
  <c r="AB305" i="5"/>
  <c r="AW289" i="2"/>
  <c r="AW290" i="2"/>
  <c r="AS311" i="4" l="1"/>
  <c r="AS142" i="4"/>
  <c r="AS152" i="4"/>
  <c r="AS157" i="4"/>
  <c r="AS168" i="4"/>
  <c r="AS208" i="4"/>
  <c r="AS14" i="4"/>
  <c r="AS283" i="4"/>
  <c r="AS32" i="4"/>
  <c r="AS56" i="4"/>
  <c r="AS66" i="4"/>
  <c r="AS78" i="4"/>
  <c r="AS289" i="4"/>
  <c r="AS92" i="4"/>
  <c r="AS99" i="4"/>
  <c r="AS110" i="4"/>
  <c r="AS118" i="4"/>
  <c r="AS125" i="4"/>
  <c r="AS135" i="4"/>
  <c r="AS310" i="4"/>
  <c r="AS314" i="4"/>
  <c r="AS250" i="4"/>
  <c r="AS7" i="4"/>
  <c r="AS179" i="4"/>
  <c r="AS186" i="4"/>
  <c r="AS301" i="4"/>
  <c r="AS205" i="4"/>
  <c r="AS305" i="4"/>
  <c r="AS215" i="4"/>
  <c r="AS19" i="4"/>
  <c r="AS284" i="4"/>
  <c r="AS285" i="4"/>
  <c r="AS65" i="4"/>
  <c r="AS77" i="4"/>
  <c r="AS84" i="4"/>
  <c r="AS291" i="4"/>
  <c r="AS292" i="4"/>
  <c r="AS105" i="4"/>
  <c r="AS294" i="4"/>
  <c r="AS124" i="4"/>
  <c r="AS296" i="4"/>
  <c r="AS299" i="4"/>
  <c r="AS183" i="4"/>
  <c r="AS192" i="4"/>
  <c r="AS204" i="4"/>
  <c r="AS211" i="4"/>
  <c r="AS282" i="4"/>
  <c r="AS29" i="4"/>
  <c r="AS43" i="4"/>
  <c r="AS60" i="4"/>
  <c r="AS287" i="4"/>
  <c r="AS83" i="4"/>
  <c r="AS290" i="4"/>
  <c r="AS97" i="4"/>
  <c r="AS293" i="4"/>
  <c r="AS114" i="4"/>
  <c r="AS123" i="4"/>
  <c r="AS128" i="4"/>
  <c r="AS218" i="4"/>
  <c r="AS226" i="4"/>
  <c r="AS313" i="4"/>
  <c r="AS247" i="4"/>
  <c r="AS253" i="4"/>
  <c r="AS255" i="4"/>
  <c r="AS262" i="4"/>
  <c r="AS268" i="4"/>
  <c r="AS214" i="4"/>
  <c r="AS272" i="4"/>
  <c r="AS316" i="4"/>
  <c r="AS259" i="4"/>
  <c r="AS263" i="4"/>
  <c r="AS270" i="4"/>
  <c r="AS315" i="4"/>
  <c r="AS16" i="4"/>
  <c r="AS27" i="4"/>
  <c r="AS39" i="4"/>
  <c r="AS57" i="4"/>
  <c r="AS75" i="4"/>
  <c r="AS82" i="4"/>
  <c r="AS89" i="4"/>
  <c r="AS95" i="4"/>
  <c r="AS103" i="4"/>
  <c r="AS113" i="4"/>
  <c r="AS295" i="4"/>
  <c r="AS127" i="4"/>
  <c r="AS175" i="4"/>
  <c r="AS224" i="4"/>
  <c r="AS238" i="4"/>
  <c r="AS244" i="4"/>
  <c r="AS252" i="4"/>
  <c r="AS317" i="4"/>
  <c r="AS260" i="4"/>
  <c r="AS267" i="4"/>
  <c r="AS213" i="4"/>
  <c r="AS309" i="4"/>
  <c r="AS312" i="4"/>
  <c r="AS300" i="4"/>
  <c r="AS190" i="4"/>
  <c r="AS303" i="4"/>
  <c r="AS304" i="4"/>
  <c r="AS307" i="4"/>
  <c r="AW267" i="2"/>
  <c r="AW266" i="2"/>
  <c r="AW263" i="2"/>
  <c r="AW256" i="2"/>
  <c r="AM263" i="2"/>
  <c r="AR263" i="2"/>
  <c r="AR267" i="2"/>
  <c r="AR266" i="2"/>
  <c r="AR256" i="2"/>
  <c r="AM256" i="2"/>
  <c r="AM266" i="2"/>
  <c r="AM267" i="2"/>
  <c r="AM308" i="2"/>
  <c r="AM232" i="2"/>
  <c r="AW232" i="2"/>
  <c r="AR232" i="2"/>
  <c r="AR173" i="2"/>
  <c r="AM173" i="2"/>
  <c r="AW143" i="2"/>
  <c r="AR143" i="2"/>
  <c r="AM143" i="2"/>
  <c r="AF123" i="4" l="1"/>
  <c r="AG123" i="4"/>
  <c r="AA123" i="4"/>
  <c r="AB123" i="4"/>
  <c r="V123" i="4"/>
  <c r="W123" i="4"/>
  <c r="AA61" i="4"/>
  <c r="AB61" i="4"/>
  <c r="AF41" i="4"/>
  <c r="AA41" i="4"/>
  <c r="V41" i="4"/>
  <c r="AH41" i="4" l="1"/>
  <c r="AH123" i="4"/>
  <c r="AV297" i="2"/>
  <c r="AV16" i="2"/>
  <c r="AV21" i="2"/>
  <c r="AV30" i="2"/>
  <c r="AV34" i="2"/>
  <c r="AV41" i="2"/>
  <c r="AV45" i="2"/>
  <c r="AV47" i="2"/>
  <c r="AV51" i="2"/>
  <c r="AV53" i="2"/>
  <c r="AV61" i="2"/>
  <c r="AV65" i="2"/>
  <c r="AV69" i="2"/>
  <c r="AV70" i="2"/>
  <c r="AV79" i="2"/>
  <c r="AV80" i="2"/>
  <c r="AV299" i="2"/>
  <c r="AV84" i="2"/>
  <c r="AV85" i="2"/>
  <c r="AV86" i="2"/>
  <c r="AV300" i="2"/>
  <c r="AV301" i="2"/>
  <c r="AV302" i="2"/>
  <c r="AV93" i="2"/>
  <c r="AV94" i="2"/>
  <c r="AV99" i="2"/>
  <c r="AV106" i="2"/>
  <c r="AV107" i="2"/>
  <c r="AV114" i="2"/>
  <c r="AV115" i="2"/>
  <c r="AV117" i="2"/>
  <c r="AV118" i="2"/>
  <c r="AV121" i="2"/>
  <c r="AV127" i="2"/>
  <c r="AV129" i="2"/>
  <c r="AV130" i="2"/>
  <c r="AV131" i="2"/>
  <c r="AV132" i="2"/>
  <c r="AV136" i="2"/>
  <c r="AV139" i="2"/>
  <c r="AV143" i="2"/>
  <c r="AV147" i="2"/>
  <c r="AV148" i="2"/>
  <c r="AV303" i="2"/>
  <c r="AV150" i="2"/>
  <c r="AV151" i="2"/>
  <c r="AV152" i="2"/>
  <c r="AV161" i="2"/>
  <c r="AV162" i="2"/>
  <c r="AV164" i="2"/>
  <c r="AV304" i="2"/>
  <c r="AV173" i="2"/>
  <c r="AV182" i="2"/>
  <c r="AV183" i="2"/>
  <c r="AV187" i="2"/>
  <c r="AV192" i="2"/>
  <c r="AV194" i="2"/>
  <c r="AV195" i="2"/>
  <c r="AV197" i="2"/>
  <c r="AV201" i="2"/>
  <c r="AV305" i="2"/>
  <c r="AV208" i="2"/>
  <c r="AV212" i="2"/>
  <c r="AV215" i="2"/>
  <c r="AV216" i="2"/>
  <c r="AV222" i="2"/>
  <c r="AV223" i="2"/>
  <c r="AV306" i="2"/>
  <c r="AV228" i="2"/>
  <c r="AV232" i="2"/>
  <c r="AV236" i="2"/>
  <c r="AV237" i="2"/>
  <c r="AV240" i="2"/>
  <c r="AV308" i="2"/>
  <c r="AV309" i="2"/>
  <c r="AV310" i="2"/>
  <c r="AV256" i="2"/>
  <c r="AV263" i="2"/>
  <c r="AV266" i="2"/>
  <c r="AV267" i="2"/>
  <c r="AV268" i="2"/>
  <c r="AV311" i="2"/>
  <c r="AV270" i="2"/>
  <c r="AV271" i="2"/>
  <c r="AV272" i="2"/>
  <c r="AV274" i="2"/>
  <c r="AV276" i="2"/>
  <c r="AV277" i="2"/>
  <c r="AV278" i="2"/>
  <c r="AV280" i="2"/>
  <c r="AV281" i="2"/>
  <c r="AV284" i="2"/>
  <c r="AV285" i="2"/>
  <c r="AV286" i="2"/>
  <c r="AV288" i="2"/>
  <c r="AQ297" i="2"/>
  <c r="AQ16" i="2"/>
  <c r="AQ21" i="2"/>
  <c r="AQ30" i="2"/>
  <c r="AQ34" i="2"/>
  <c r="AQ41" i="2"/>
  <c r="AQ45" i="2"/>
  <c r="AQ47" i="2"/>
  <c r="AQ51" i="2"/>
  <c r="AQ53" i="2"/>
  <c r="AQ61" i="2"/>
  <c r="AQ65" i="2"/>
  <c r="AX65" i="2" s="1"/>
  <c r="AQ69" i="2"/>
  <c r="AQ70" i="2"/>
  <c r="AQ79" i="2"/>
  <c r="AQ80" i="2"/>
  <c r="AQ299" i="2"/>
  <c r="AQ84" i="2"/>
  <c r="AQ85" i="2"/>
  <c r="AX85" i="2" s="1"/>
  <c r="AQ86" i="2"/>
  <c r="AQ300" i="2"/>
  <c r="AQ301" i="2"/>
  <c r="AQ302" i="2"/>
  <c r="AQ93" i="2"/>
  <c r="AQ94" i="2"/>
  <c r="AQ99" i="2"/>
  <c r="AQ106" i="2"/>
  <c r="AQ107" i="2"/>
  <c r="AQ114" i="2"/>
  <c r="AQ115" i="2"/>
  <c r="AQ117" i="2"/>
  <c r="AQ118" i="2"/>
  <c r="AQ121" i="2"/>
  <c r="AQ127" i="2"/>
  <c r="AQ129" i="2"/>
  <c r="AQ130" i="2"/>
  <c r="AQ131" i="2"/>
  <c r="AQ132" i="2"/>
  <c r="AQ136" i="2"/>
  <c r="AQ139" i="2"/>
  <c r="AQ143" i="2"/>
  <c r="AQ147" i="2"/>
  <c r="AQ148" i="2"/>
  <c r="AQ303" i="2"/>
  <c r="AQ150" i="2"/>
  <c r="AQ151" i="2"/>
  <c r="AQ152" i="2"/>
  <c r="AQ161" i="2"/>
  <c r="AQ162" i="2"/>
  <c r="AQ164" i="2"/>
  <c r="AQ304" i="2"/>
  <c r="AQ173" i="2"/>
  <c r="AQ182" i="2"/>
  <c r="AQ183" i="2"/>
  <c r="AQ187" i="2"/>
  <c r="AQ192" i="2"/>
  <c r="AQ194" i="2"/>
  <c r="AQ195" i="2"/>
  <c r="AQ197" i="2"/>
  <c r="AQ201" i="2"/>
  <c r="AQ305" i="2"/>
  <c r="AQ208" i="2"/>
  <c r="AQ212" i="2"/>
  <c r="AQ215" i="2"/>
  <c r="AQ216" i="2"/>
  <c r="AQ222" i="2"/>
  <c r="AQ223" i="2"/>
  <c r="AQ306" i="2"/>
  <c r="AQ228" i="2"/>
  <c r="AQ232" i="2"/>
  <c r="AQ236" i="2"/>
  <c r="AQ237" i="2"/>
  <c r="AQ240" i="2"/>
  <c r="AQ308" i="2"/>
  <c r="AQ309" i="2"/>
  <c r="AQ310" i="2"/>
  <c r="AQ256" i="2"/>
  <c r="AQ263" i="2"/>
  <c r="AQ266" i="2"/>
  <c r="AQ267" i="2"/>
  <c r="AQ268" i="2"/>
  <c r="AQ311" i="2"/>
  <c r="AQ270" i="2"/>
  <c r="AQ271" i="2"/>
  <c r="AQ272" i="2"/>
  <c r="AQ274" i="2"/>
  <c r="AQ276" i="2"/>
  <c r="AQ277" i="2"/>
  <c r="AQ278" i="2"/>
  <c r="AQ280" i="2"/>
  <c r="AQ281" i="2"/>
  <c r="AQ284" i="2"/>
  <c r="AQ285" i="2"/>
  <c r="AQ286" i="2"/>
  <c r="AQ288" i="2"/>
  <c r="AL297" i="2"/>
  <c r="AL16" i="2"/>
  <c r="AL21" i="2"/>
  <c r="AL30" i="2"/>
  <c r="AL34" i="2"/>
  <c r="AL41" i="2"/>
  <c r="AL45" i="2"/>
  <c r="AL47" i="2"/>
  <c r="AL51" i="2"/>
  <c r="AL53" i="2"/>
  <c r="AL61" i="2"/>
  <c r="AL69" i="2"/>
  <c r="AL70" i="2"/>
  <c r="AL80" i="2"/>
  <c r="AL299" i="2"/>
  <c r="AL84" i="2"/>
  <c r="AL86" i="2"/>
  <c r="AX86" i="2" s="1"/>
  <c r="AL300" i="2"/>
  <c r="AL301" i="2"/>
  <c r="AL302" i="2"/>
  <c r="AL93" i="2"/>
  <c r="AX93" i="2" s="1"/>
  <c r="AL94" i="2"/>
  <c r="AL99" i="2"/>
  <c r="AL106" i="2"/>
  <c r="AL107" i="2"/>
  <c r="AX107" i="2" s="1"/>
  <c r="AL114" i="2"/>
  <c r="AL115" i="2"/>
  <c r="AL117" i="2"/>
  <c r="AL118" i="2"/>
  <c r="AX118" i="2" s="1"/>
  <c r="AL121" i="2"/>
  <c r="AL127" i="2"/>
  <c r="AL129" i="2"/>
  <c r="AL130" i="2"/>
  <c r="AX130" i="2" s="1"/>
  <c r="AL131" i="2"/>
  <c r="AL132" i="2"/>
  <c r="AL136" i="2"/>
  <c r="AL139" i="2"/>
  <c r="AX139" i="2" s="1"/>
  <c r="AL143" i="2"/>
  <c r="AL148" i="2"/>
  <c r="AL303" i="2"/>
  <c r="AL150" i="2"/>
  <c r="AL151" i="2"/>
  <c r="AL152" i="2"/>
  <c r="AL161" i="2"/>
  <c r="AL162" i="2"/>
  <c r="AL164" i="2"/>
  <c r="AL304" i="2"/>
  <c r="AL173" i="2"/>
  <c r="AL182" i="2"/>
  <c r="AL183" i="2"/>
  <c r="AL187" i="2"/>
  <c r="AL192" i="2"/>
  <c r="AL194" i="2"/>
  <c r="AL195" i="2"/>
  <c r="AL197" i="2"/>
  <c r="AL201" i="2"/>
  <c r="AL305" i="2"/>
  <c r="AL208" i="2"/>
  <c r="AL212" i="2"/>
  <c r="AL215" i="2"/>
  <c r="AL216" i="2"/>
  <c r="AL222" i="2"/>
  <c r="AL223" i="2"/>
  <c r="AL306" i="2"/>
  <c r="AL228" i="2"/>
  <c r="AL232" i="2"/>
  <c r="AL236" i="2"/>
  <c r="AL237" i="2"/>
  <c r="AL240" i="2"/>
  <c r="AL308" i="2"/>
  <c r="AL309" i="2"/>
  <c r="AL310" i="2"/>
  <c r="AL256" i="2"/>
  <c r="AL263" i="2"/>
  <c r="AL266" i="2"/>
  <c r="AL267" i="2"/>
  <c r="AL268" i="2"/>
  <c r="AL311" i="2"/>
  <c r="AL270" i="2"/>
  <c r="AL271" i="2"/>
  <c r="AL272" i="2"/>
  <c r="AL274" i="2"/>
  <c r="AL276" i="2"/>
  <c r="AL277" i="2"/>
  <c r="AL278" i="2"/>
  <c r="AL280" i="2"/>
  <c r="AL281" i="2"/>
  <c r="AL284" i="2"/>
  <c r="AL285" i="2"/>
  <c r="AL286" i="2"/>
  <c r="AL288" i="2"/>
  <c r="AW288" i="2"/>
  <c r="AW286" i="2"/>
  <c r="AW285" i="2"/>
  <c r="AW284" i="2"/>
  <c r="AW282" i="2"/>
  <c r="AW281" i="2"/>
  <c r="AW280" i="2"/>
  <c r="AW278" i="2"/>
  <c r="AW277" i="2"/>
  <c r="AW276" i="2"/>
  <c r="AW274" i="2"/>
  <c r="AW272" i="2"/>
  <c r="AW271" i="2"/>
  <c r="AW270" i="2"/>
  <c r="AW311" i="2"/>
  <c r="AW268" i="2"/>
  <c r="AW310" i="2"/>
  <c r="AW309" i="2"/>
  <c r="AW308" i="2"/>
  <c r="AW240" i="2"/>
  <c r="AW237" i="2"/>
  <c r="AW236" i="2"/>
  <c r="AW228" i="2"/>
  <c r="AW306" i="2"/>
  <c r="AW223" i="2"/>
  <c r="AW222" i="2"/>
  <c r="AW216" i="2"/>
  <c r="AW215" i="2"/>
  <c r="AW212" i="2"/>
  <c r="AW208" i="2"/>
  <c r="AW305" i="2"/>
  <c r="AW201" i="2"/>
  <c r="AW197" i="2"/>
  <c r="AW195" i="2"/>
  <c r="AW194" i="2"/>
  <c r="AW192" i="2"/>
  <c r="AW187" i="2"/>
  <c r="AW183" i="2"/>
  <c r="AW182" i="2"/>
  <c r="AW304" i="2"/>
  <c r="AW164" i="2"/>
  <c r="AW162" i="2"/>
  <c r="AW161" i="2"/>
  <c r="AW152" i="2"/>
  <c r="AW151" i="2"/>
  <c r="AW150" i="2"/>
  <c r="AW303" i="2"/>
  <c r="AW148" i="2"/>
  <c r="AW147" i="2"/>
  <c r="AW139" i="2"/>
  <c r="AW136" i="2"/>
  <c r="AW132" i="2"/>
  <c r="AW131" i="2"/>
  <c r="AW130" i="2"/>
  <c r="AW129" i="2"/>
  <c r="AW127" i="2"/>
  <c r="AW121" i="2"/>
  <c r="AW118" i="2"/>
  <c r="AW117" i="2"/>
  <c r="AW115" i="2"/>
  <c r="AW114" i="2"/>
  <c r="AW107" i="2"/>
  <c r="AW106" i="2"/>
  <c r="AW99" i="2"/>
  <c r="AW94" i="2"/>
  <c r="AW93" i="2"/>
  <c r="AW302" i="2"/>
  <c r="AW301" i="2"/>
  <c r="AW300" i="2"/>
  <c r="AW86" i="2"/>
  <c r="AW85" i="2"/>
  <c r="AW84" i="2"/>
  <c r="AW299" i="2"/>
  <c r="AW80" i="2"/>
  <c r="AW79" i="2"/>
  <c r="AW70" i="2"/>
  <c r="AW69" i="2"/>
  <c r="AW65" i="2"/>
  <c r="AW61" i="2"/>
  <c r="AW53" i="2"/>
  <c r="AW51" i="2"/>
  <c r="AW47" i="2"/>
  <c r="AW45" i="2"/>
  <c r="AW43" i="2"/>
  <c r="AW41" i="2"/>
  <c r="AW34" i="2"/>
  <c r="AW30" i="2"/>
  <c r="AW21" i="2"/>
  <c r="AW20" i="2"/>
  <c r="AW16" i="2"/>
  <c r="AW297" i="2"/>
  <c r="AR290" i="2"/>
  <c r="AR289" i="2"/>
  <c r="AR288" i="2"/>
  <c r="AR286" i="2"/>
  <c r="AR285" i="2"/>
  <c r="AR284" i="2"/>
  <c r="AR282" i="2"/>
  <c r="AR281" i="2"/>
  <c r="AR280" i="2"/>
  <c r="AR278" i="2"/>
  <c r="AR277" i="2"/>
  <c r="AR276" i="2"/>
  <c r="AR274" i="2"/>
  <c r="AR272" i="2"/>
  <c r="AR271" i="2"/>
  <c r="AR270" i="2"/>
  <c r="AR311" i="2"/>
  <c r="AR268" i="2"/>
  <c r="AR310" i="2"/>
  <c r="AR309" i="2"/>
  <c r="AR308" i="2"/>
  <c r="AR240" i="2"/>
  <c r="AR237" i="2"/>
  <c r="AR236" i="2"/>
  <c r="AR228" i="2"/>
  <c r="AR306" i="2"/>
  <c r="AR223" i="2"/>
  <c r="AR222" i="2"/>
  <c r="AR216" i="2"/>
  <c r="AR215" i="2"/>
  <c r="AR212" i="2"/>
  <c r="AR208" i="2"/>
  <c r="AR305" i="2"/>
  <c r="AR201" i="2"/>
  <c r="AR197" i="2"/>
  <c r="AR195" i="2"/>
  <c r="AR194" i="2"/>
  <c r="AR192" i="2"/>
  <c r="AR187" i="2"/>
  <c r="AR183" i="2"/>
  <c r="AR182" i="2"/>
  <c r="AR304" i="2"/>
  <c r="AR164" i="2"/>
  <c r="AR162" i="2"/>
  <c r="AR161" i="2"/>
  <c r="AR152" i="2"/>
  <c r="AR151" i="2"/>
  <c r="AR150" i="2"/>
  <c r="AR303" i="2"/>
  <c r="AR148" i="2"/>
  <c r="AR147" i="2"/>
  <c r="AR139" i="2"/>
  <c r="AR136" i="2"/>
  <c r="AR132" i="2"/>
  <c r="AR131" i="2"/>
  <c r="AR130" i="2"/>
  <c r="AR129" i="2"/>
  <c r="AR127" i="2"/>
  <c r="AR121" i="2"/>
  <c r="AR118" i="2"/>
  <c r="AR117" i="2"/>
  <c r="AR115" i="2"/>
  <c r="AR114" i="2"/>
  <c r="AR107" i="2"/>
  <c r="AR106" i="2"/>
  <c r="AR99" i="2"/>
  <c r="AR94" i="2"/>
  <c r="AR93" i="2"/>
  <c r="AR302" i="2"/>
  <c r="AR301" i="2"/>
  <c r="AR300" i="2"/>
  <c r="AR86" i="2"/>
  <c r="AR85" i="2"/>
  <c r="AR84" i="2"/>
  <c r="AR299" i="2"/>
  <c r="AR80" i="2"/>
  <c r="AR79" i="2"/>
  <c r="AR70" i="2"/>
  <c r="AR69" i="2"/>
  <c r="AR65" i="2"/>
  <c r="AR61" i="2"/>
  <c r="AR53" i="2"/>
  <c r="AR51" i="2"/>
  <c r="AR47" i="2"/>
  <c r="AR45" i="2"/>
  <c r="AR43" i="2"/>
  <c r="AR41" i="2"/>
  <c r="AR34" i="2"/>
  <c r="AR30" i="2"/>
  <c r="AR21" i="2"/>
  <c r="AR20" i="2"/>
  <c r="AR16" i="2"/>
  <c r="AR297" i="2"/>
  <c r="AM290" i="2"/>
  <c r="AM289" i="2"/>
  <c r="AM288" i="2"/>
  <c r="AM286" i="2"/>
  <c r="AM285" i="2"/>
  <c r="AM284" i="2"/>
  <c r="AM282" i="2"/>
  <c r="AM281" i="2"/>
  <c r="AM280" i="2"/>
  <c r="AM278" i="2"/>
  <c r="AM277" i="2"/>
  <c r="AM276" i="2"/>
  <c r="AM274" i="2"/>
  <c r="AM272" i="2"/>
  <c r="AM271" i="2"/>
  <c r="AM270" i="2"/>
  <c r="AM311" i="2"/>
  <c r="AM268" i="2"/>
  <c r="AM310" i="2"/>
  <c r="AM309" i="2"/>
  <c r="AM240" i="2"/>
  <c r="AM237" i="2"/>
  <c r="AM236" i="2"/>
  <c r="AM228" i="2"/>
  <c r="AM306" i="2"/>
  <c r="AM223" i="2"/>
  <c r="AM222" i="2"/>
  <c r="AM216" i="2"/>
  <c r="AM215" i="2"/>
  <c r="AM212" i="2"/>
  <c r="AM208" i="2"/>
  <c r="AM305" i="2"/>
  <c r="AM201" i="2"/>
  <c r="AM197" i="2"/>
  <c r="AM195" i="2"/>
  <c r="AM194" i="2"/>
  <c r="AM192" i="2"/>
  <c r="AM187" i="2"/>
  <c r="AM183" i="2"/>
  <c r="AM182" i="2"/>
  <c r="AM304" i="2"/>
  <c r="AM164" i="2"/>
  <c r="AM162" i="2"/>
  <c r="AM161" i="2"/>
  <c r="AM152" i="2"/>
  <c r="AM151" i="2"/>
  <c r="AM150" i="2"/>
  <c r="AM303" i="2"/>
  <c r="AM148" i="2"/>
  <c r="AM139" i="2"/>
  <c r="AM136" i="2"/>
  <c r="AM132" i="2"/>
  <c r="AM131" i="2"/>
  <c r="AM130" i="2"/>
  <c r="AM129" i="2"/>
  <c r="AM127" i="2"/>
  <c r="AM121" i="2"/>
  <c r="AM118" i="2"/>
  <c r="AM117" i="2"/>
  <c r="AM115" i="2"/>
  <c r="AM114" i="2"/>
  <c r="AM107" i="2"/>
  <c r="AM106" i="2"/>
  <c r="AM99" i="2"/>
  <c r="AM94" i="2"/>
  <c r="AM93" i="2"/>
  <c r="AM302" i="2"/>
  <c r="AM301" i="2"/>
  <c r="AM300" i="2"/>
  <c r="AM86" i="2"/>
  <c r="AM84" i="2"/>
  <c r="AM299" i="2"/>
  <c r="AM80" i="2"/>
  <c r="AM70" i="2"/>
  <c r="AM69" i="2"/>
  <c r="AM61" i="2"/>
  <c r="AM53" i="2"/>
  <c r="AM51" i="2"/>
  <c r="AM47" i="2"/>
  <c r="AM45" i="2"/>
  <c r="AM43" i="2"/>
  <c r="AM41" i="2"/>
  <c r="AM34" i="2"/>
  <c r="AM30" i="2"/>
  <c r="AM21" i="2"/>
  <c r="AM20" i="2"/>
  <c r="AM16" i="2"/>
  <c r="AM297" i="2"/>
  <c r="K246" i="4"/>
  <c r="R246" i="4" s="1"/>
  <c r="L246" i="4"/>
  <c r="Q163" i="4"/>
  <c r="Q123" i="4"/>
  <c r="K123" i="4"/>
  <c r="L123" i="4"/>
  <c r="F123" i="4"/>
  <c r="G123" i="4"/>
  <c r="Q120" i="4"/>
  <c r="Q118" i="4"/>
  <c r="AW264" i="1"/>
  <c r="AV264" i="1"/>
  <c r="AR264" i="1"/>
  <c r="AQ264" i="1"/>
  <c r="AM264" i="1"/>
  <c r="AL264" i="1"/>
  <c r="AG264" i="1"/>
  <c r="AF264" i="1"/>
  <c r="AB264" i="1"/>
  <c r="AA264" i="1"/>
  <c r="W264" i="1"/>
  <c r="V264" i="1"/>
  <c r="Q264" i="1"/>
  <c r="P264" i="1"/>
  <c r="L264" i="1"/>
  <c r="K264" i="1"/>
  <c r="G264" i="1"/>
  <c r="F264" i="1"/>
  <c r="AH29" i="1"/>
  <c r="R235" i="1"/>
  <c r="R292" i="1"/>
  <c r="AX79" i="2" l="1"/>
  <c r="AX288" i="2"/>
  <c r="AX281" i="2"/>
  <c r="AX276" i="2"/>
  <c r="AX266" i="2"/>
  <c r="AX236" i="2"/>
  <c r="AX223" i="2"/>
  <c r="AX187" i="2"/>
  <c r="AX304" i="2"/>
  <c r="AX152" i="2"/>
  <c r="AX61" i="2"/>
  <c r="AX45" i="2"/>
  <c r="AX21" i="2"/>
  <c r="AX147" i="2"/>
  <c r="AX284" i="2"/>
  <c r="AX277" i="2"/>
  <c r="AX271" i="2"/>
  <c r="AX267" i="2"/>
  <c r="AX310" i="2"/>
  <c r="AX237" i="2"/>
  <c r="AX306" i="2"/>
  <c r="AX215" i="2"/>
  <c r="AX192" i="2"/>
  <c r="AX161" i="2"/>
  <c r="AX303" i="2"/>
  <c r="AX129" i="2"/>
  <c r="AX117" i="2"/>
  <c r="AX106" i="2"/>
  <c r="AX302" i="2"/>
  <c r="AX280" i="2"/>
  <c r="AX311" i="2"/>
  <c r="AX263" i="2"/>
  <c r="AX308" i="2"/>
  <c r="AX232" i="2"/>
  <c r="AX222" i="2"/>
  <c r="AX195" i="2"/>
  <c r="AX183" i="2"/>
  <c r="AX164" i="2"/>
  <c r="AX127" i="2"/>
  <c r="AX115" i="2"/>
  <c r="AX99" i="2"/>
  <c r="AX301" i="2"/>
  <c r="AX84" i="2"/>
  <c r="AX285" i="2"/>
  <c r="AX272" i="2"/>
  <c r="AX256" i="2"/>
  <c r="AX240" i="2"/>
  <c r="AX228" i="2"/>
  <c r="AX305" i="2"/>
  <c r="AX194" i="2"/>
  <c r="AX182" i="2"/>
  <c r="AX162" i="2"/>
  <c r="AX150" i="2"/>
  <c r="AX143" i="2"/>
  <c r="AX131" i="2"/>
  <c r="AX121" i="2"/>
  <c r="AX114" i="2"/>
  <c r="R123" i="4"/>
  <c r="AX70" i="2"/>
  <c r="AX53" i="2"/>
  <c r="AX41" i="2"/>
  <c r="AX16" i="2"/>
  <c r="AX80" i="2"/>
  <c r="AX47" i="2"/>
  <c r="AX30" i="2"/>
  <c r="AX286" i="2"/>
  <c r="AX278" i="2"/>
  <c r="AX274" i="2"/>
  <c r="AX270" i="2"/>
  <c r="AX268" i="2"/>
  <c r="AX309" i="2"/>
  <c r="AX216" i="2"/>
  <c r="AX212" i="2"/>
  <c r="AX208" i="2"/>
  <c r="AX201" i="2"/>
  <c r="AX197" i="2"/>
  <c r="AX173" i="2"/>
  <c r="AX151" i="2"/>
  <c r="AX148" i="2"/>
  <c r="AX136" i="2"/>
  <c r="AX132" i="2"/>
  <c r="AX94" i="2"/>
  <c r="AX300" i="2"/>
  <c r="AX299" i="2"/>
  <c r="AX69" i="2"/>
  <c r="AX51" i="2"/>
  <c r="AX34" i="2"/>
  <c r="R264" i="1"/>
  <c r="AH264" i="1"/>
  <c r="AX264" i="1"/>
  <c r="AW176" i="1"/>
  <c r="AW177" i="1"/>
  <c r="AR176" i="1"/>
  <c r="AR177" i="1"/>
  <c r="AR281" i="1"/>
  <c r="AM171" i="1"/>
  <c r="AM176" i="1"/>
  <c r="AM177" i="1"/>
  <c r="AW227" i="1" l="1"/>
  <c r="AW296" i="1"/>
  <c r="AW226" i="1"/>
  <c r="AW295" i="1"/>
  <c r="AW225" i="1"/>
  <c r="AW224" i="1"/>
  <c r="AW223" i="1"/>
  <c r="AW294" i="1"/>
  <c r="AW221" i="1"/>
  <c r="AW220" i="1"/>
  <c r="AW293" i="1"/>
  <c r="AW292" i="1"/>
  <c r="AW291" i="1"/>
  <c r="AW219" i="1"/>
  <c r="AW218" i="1"/>
  <c r="AW216" i="1"/>
  <c r="AW290" i="1"/>
  <c r="AW215" i="1"/>
  <c r="AW289" i="1"/>
  <c r="AW213" i="1"/>
  <c r="AW212" i="1"/>
  <c r="AW288" i="1"/>
  <c r="AW211" i="1"/>
  <c r="AW287" i="1"/>
  <c r="AW210" i="1"/>
  <c r="AW208" i="1"/>
  <c r="AW206" i="1"/>
  <c r="AW286" i="1"/>
  <c r="AW201" i="1"/>
  <c r="AW199" i="1"/>
  <c r="AW285" i="1"/>
  <c r="AW195" i="1"/>
  <c r="AW284" i="1"/>
  <c r="AW189" i="1"/>
  <c r="AW283" i="1"/>
  <c r="AW282" i="1"/>
  <c r="AW184" i="1"/>
  <c r="AW180" i="1"/>
  <c r="AW179" i="1"/>
  <c r="AW281" i="1"/>
  <c r="AW280" i="1"/>
  <c r="AW172" i="1"/>
  <c r="AW171" i="1"/>
  <c r="AW165" i="1"/>
  <c r="AW278" i="1"/>
  <c r="AW162" i="1"/>
  <c r="AW277" i="1"/>
  <c r="AW276" i="1"/>
  <c r="AW275" i="1"/>
  <c r="AW274" i="1"/>
  <c r="AW151" i="1"/>
  <c r="AW273" i="1"/>
  <c r="AW149" i="1"/>
  <c r="AW272" i="1"/>
  <c r="AW147" i="1"/>
  <c r="AW144" i="1"/>
  <c r="AW271" i="1"/>
  <c r="AW137" i="1"/>
  <c r="AW130" i="1"/>
  <c r="AW128" i="1"/>
  <c r="AW270" i="1"/>
  <c r="AW125" i="1"/>
  <c r="AW122" i="1"/>
  <c r="AW269" i="1"/>
  <c r="AW268" i="1"/>
  <c r="AW120" i="1"/>
  <c r="AW267" i="1"/>
  <c r="AW266" i="1"/>
  <c r="AW265" i="1"/>
  <c r="AW112" i="1"/>
  <c r="AW263" i="1"/>
  <c r="AW262" i="1"/>
  <c r="AW261" i="1"/>
  <c r="AW260" i="1"/>
  <c r="AW106" i="1"/>
  <c r="AW104" i="1"/>
  <c r="AW103" i="1"/>
  <c r="AW102" i="1"/>
  <c r="AW101" i="1"/>
  <c r="AW100" i="1"/>
  <c r="AW98" i="1"/>
  <c r="AW259" i="1"/>
  <c r="AW258" i="1"/>
  <c r="AW96" i="1"/>
  <c r="AW94" i="1"/>
  <c r="AW257" i="1"/>
  <c r="AW90" i="1"/>
  <c r="AW256" i="1"/>
  <c r="AW255" i="1"/>
  <c r="AW88" i="1"/>
  <c r="AW83" i="1"/>
  <c r="AW81" i="1"/>
  <c r="AW254" i="1"/>
  <c r="AW77" i="1"/>
  <c r="AW253" i="1"/>
  <c r="AW75" i="1"/>
  <c r="AW74" i="1"/>
  <c r="AW72" i="1"/>
  <c r="AW252" i="1"/>
  <c r="AW251" i="1"/>
  <c r="AW69" i="1"/>
  <c r="AW250" i="1"/>
  <c r="AW67" i="1"/>
  <c r="AW249" i="1"/>
  <c r="AW65" i="1"/>
  <c r="AW64" i="1"/>
  <c r="AW63" i="1"/>
  <c r="AW62" i="1"/>
  <c r="AW60" i="1"/>
  <c r="AW59" i="1"/>
  <c r="AW58" i="1"/>
  <c r="AW55" i="1"/>
  <c r="AW248" i="1"/>
  <c r="AW50" i="1"/>
  <c r="AW48" i="1"/>
  <c r="AW47" i="1"/>
  <c r="AW42" i="1"/>
  <c r="AW39" i="1"/>
  <c r="AW247" i="1"/>
  <c r="AW246" i="1"/>
  <c r="AW245" i="1"/>
  <c r="AW31" i="1"/>
  <c r="AW244" i="1"/>
  <c r="AW29" i="1"/>
  <c r="AW243" i="1"/>
  <c r="AW242" i="1"/>
  <c r="AW241" i="1"/>
  <c r="AW25" i="1"/>
  <c r="AW24" i="1"/>
  <c r="AW240" i="1"/>
  <c r="AW23" i="1"/>
  <c r="AW22" i="1"/>
  <c r="AW239" i="1"/>
  <c r="AW238" i="1"/>
  <c r="AW15" i="1"/>
  <c r="AW237" i="1"/>
  <c r="AW14" i="1"/>
  <c r="AW13" i="1"/>
  <c r="AW236" i="1"/>
  <c r="AW235" i="1"/>
  <c r="AW12" i="1"/>
  <c r="AW10" i="1"/>
  <c r="AW234" i="1"/>
  <c r="AR227" i="1"/>
  <c r="AR296" i="1"/>
  <c r="AR226" i="1"/>
  <c r="AR295" i="1"/>
  <c r="AR225" i="1"/>
  <c r="AR224" i="1"/>
  <c r="AR223" i="1"/>
  <c r="AR294" i="1"/>
  <c r="AR221" i="1"/>
  <c r="AR220" i="1"/>
  <c r="AR293" i="1"/>
  <c r="AR292" i="1"/>
  <c r="AR291" i="1"/>
  <c r="AR219" i="1"/>
  <c r="AR218" i="1"/>
  <c r="AR216" i="1"/>
  <c r="AR290" i="1"/>
  <c r="AR215" i="1"/>
  <c r="AR289" i="1"/>
  <c r="AR213" i="1"/>
  <c r="AR212" i="1"/>
  <c r="AR288" i="1"/>
  <c r="AR211" i="1"/>
  <c r="AR287" i="1"/>
  <c r="AR210" i="1"/>
  <c r="AR208" i="1"/>
  <c r="AR206" i="1"/>
  <c r="AR286" i="1"/>
  <c r="AR201" i="1"/>
  <c r="AR199" i="1"/>
  <c r="AR285" i="1"/>
  <c r="AR195" i="1"/>
  <c r="AR284" i="1"/>
  <c r="AR189" i="1"/>
  <c r="AR283" i="1"/>
  <c r="AR282" i="1"/>
  <c r="AR184" i="1"/>
  <c r="AR180" i="1"/>
  <c r="AR179" i="1"/>
  <c r="AR280" i="1"/>
  <c r="AR172" i="1"/>
  <c r="AR171" i="1"/>
  <c r="AR165" i="1"/>
  <c r="AR278" i="1"/>
  <c r="AR162" i="1"/>
  <c r="AR277" i="1"/>
  <c r="AR276" i="1"/>
  <c r="AR275" i="1"/>
  <c r="AR274" i="1"/>
  <c r="AR151" i="1"/>
  <c r="AR273" i="1"/>
  <c r="AR149" i="1"/>
  <c r="AR272" i="1"/>
  <c r="AR147" i="1"/>
  <c r="AR144" i="1"/>
  <c r="AR271" i="1"/>
  <c r="AR137" i="1"/>
  <c r="AR130" i="1"/>
  <c r="AR128" i="1"/>
  <c r="AR270" i="1"/>
  <c r="AR125" i="1"/>
  <c r="AR122" i="1"/>
  <c r="AR269" i="1"/>
  <c r="AR268" i="1"/>
  <c r="AR120" i="1"/>
  <c r="AR267" i="1"/>
  <c r="AR266" i="1"/>
  <c r="AR265" i="1"/>
  <c r="AR112" i="1"/>
  <c r="AR263" i="1"/>
  <c r="AR262" i="1"/>
  <c r="AR261" i="1"/>
  <c r="AR260" i="1"/>
  <c r="AR106" i="1"/>
  <c r="AR104" i="1"/>
  <c r="AR103" i="1"/>
  <c r="AR102" i="1"/>
  <c r="AR101" i="1"/>
  <c r="AR100" i="1"/>
  <c r="AR98" i="1"/>
  <c r="AR259" i="1"/>
  <c r="AR258" i="1"/>
  <c r="AR96" i="1"/>
  <c r="AR94" i="1"/>
  <c r="AR257" i="1"/>
  <c r="AR90" i="1"/>
  <c r="AR256" i="1"/>
  <c r="AR255" i="1"/>
  <c r="AR88" i="1"/>
  <c r="AR83" i="1"/>
  <c r="AR81" i="1"/>
  <c r="AR254" i="1"/>
  <c r="AR77" i="1"/>
  <c r="AR253" i="1"/>
  <c r="AR75" i="1"/>
  <c r="AR74" i="1"/>
  <c r="AR72" i="1"/>
  <c r="AR252" i="1"/>
  <c r="AR251" i="1"/>
  <c r="AR69" i="1"/>
  <c r="AR250" i="1"/>
  <c r="AR67" i="1"/>
  <c r="AR249" i="1"/>
  <c r="AR65" i="1"/>
  <c r="AR64" i="1"/>
  <c r="AR63" i="1"/>
  <c r="AR62" i="1"/>
  <c r="AR60" i="1"/>
  <c r="AR59" i="1"/>
  <c r="AR58" i="1"/>
  <c r="AR55" i="1"/>
  <c r="AR248" i="1"/>
  <c r="AR50" i="1"/>
  <c r="AR48" i="1"/>
  <c r="AR47" i="1"/>
  <c r="AR42" i="1"/>
  <c r="AR39" i="1"/>
  <c r="AR247" i="1"/>
  <c r="AR246" i="1"/>
  <c r="AR245" i="1"/>
  <c r="AR31" i="1"/>
  <c r="AR244" i="1"/>
  <c r="AR29" i="1"/>
  <c r="AR243" i="1"/>
  <c r="AR242" i="1"/>
  <c r="AR241" i="1"/>
  <c r="AR25" i="1"/>
  <c r="AR24" i="1"/>
  <c r="AR240" i="1"/>
  <c r="AR23" i="1"/>
  <c r="AR22" i="1"/>
  <c r="AR239" i="1"/>
  <c r="AR238" i="1"/>
  <c r="AR15" i="1"/>
  <c r="AR237" i="1"/>
  <c r="AR14" i="1"/>
  <c r="AR13" i="1"/>
  <c r="AR236" i="1"/>
  <c r="AR235" i="1"/>
  <c r="AR12" i="1"/>
  <c r="AR10" i="1"/>
  <c r="AR234" i="1"/>
  <c r="AM227" i="1"/>
  <c r="AM296" i="1"/>
  <c r="AM226" i="1"/>
  <c r="AM295" i="1"/>
  <c r="AM225" i="1"/>
  <c r="AM223" i="1"/>
  <c r="AM224" i="1"/>
  <c r="AM221" i="1"/>
  <c r="AM294" i="1"/>
  <c r="AM220" i="1"/>
  <c r="AM216" i="1"/>
  <c r="AM218" i="1"/>
  <c r="AM219" i="1"/>
  <c r="AM291" i="1"/>
  <c r="AM292" i="1"/>
  <c r="AM293" i="1"/>
  <c r="AM290" i="1"/>
  <c r="AM213" i="1"/>
  <c r="AM289" i="1"/>
  <c r="AM215" i="1"/>
  <c r="AM212" i="1"/>
  <c r="AM201" i="1"/>
  <c r="AM286" i="1"/>
  <c r="AM206" i="1"/>
  <c r="AM208" i="1"/>
  <c r="AM210" i="1"/>
  <c r="AM287" i="1"/>
  <c r="AM211" i="1"/>
  <c r="AM288" i="1"/>
  <c r="AM189" i="1"/>
  <c r="AM284" i="1"/>
  <c r="AM195" i="1"/>
  <c r="AM285" i="1"/>
  <c r="AM199" i="1"/>
  <c r="AM283" i="1"/>
  <c r="AM281" i="1"/>
  <c r="AM179" i="1"/>
  <c r="AM180" i="1"/>
  <c r="AM184" i="1"/>
  <c r="AM282" i="1"/>
  <c r="AM172" i="1"/>
  <c r="AM280" i="1"/>
  <c r="AM151" i="1"/>
  <c r="AM274" i="1"/>
  <c r="AM275" i="1"/>
  <c r="AM276" i="1"/>
  <c r="AM277" i="1"/>
  <c r="AM162" i="1"/>
  <c r="AM278" i="1"/>
  <c r="AM165" i="1"/>
  <c r="AM122" i="1"/>
  <c r="AM125" i="1"/>
  <c r="AM270" i="1"/>
  <c r="AM128" i="1"/>
  <c r="AM130" i="1"/>
  <c r="AM137" i="1"/>
  <c r="AM271" i="1"/>
  <c r="AM144" i="1"/>
  <c r="AM147" i="1"/>
  <c r="AM272" i="1"/>
  <c r="AM149" i="1"/>
  <c r="AM273" i="1"/>
  <c r="AM257" i="1"/>
  <c r="AM94" i="1"/>
  <c r="AM96" i="1"/>
  <c r="AM258" i="1"/>
  <c r="AM259" i="1"/>
  <c r="AM98" i="1"/>
  <c r="AM100" i="1"/>
  <c r="AM101" i="1"/>
  <c r="AM102" i="1"/>
  <c r="AM103" i="1"/>
  <c r="AM104" i="1"/>
  <c r="AM106" i="1"/>
  <c r="AM260" i="1"/>
  <c r="AM261" i="1"/>
  <c r="AM262" i="1"/>
  <c r="AM263" i="1"/>
  <c r="AM112" i="1"/>
  <c r="AM265" i="1"/>
  <c r="AM266" i="1"/>
  <c r="AM267" i="1"/>
  <c r="AM120" i="1"/>
  <c r="AM268" i="1"/>
  <c r="AM269" i="1"/>
  <c r="AM90" i="1"/>
  <c r="AM65" i="1"/>
  <c r="AM249" i="1"/>
  <c r="AM67" i="1"/>
  <c r="AM250" i="1"/>
  <c r="AM69" i="1"/>
  <c r="AM251" i="1"/>
  <c r="AM252" i="1"/>
  <c r="AM72" i="1"/>
  <c r="AM74" i="1"/>
  <c r="AM75" i="1"/>
  <c r="AM253" i="1"/>
  <c r="AM77" i="1"/>
  <c r="AM254" i="1"/>
  <c r="AM81" i="1"/>
  <c r="AM83" i="1"/>
  <c r="AM88" i="1"/>
  <c r="AM255" i="1"/>
  <c r="AM256" i="1"/>
  <c r="AM64" i="1"/>
  <c r="AM244" i="1"/>
  <c r="AM31" i="1"/>
  <c r="AM245" i="1"/>
  <c r="AM246" i="1"/>
  <c r="AM247" i="1"/>
  <c r="AM39" i="1"/>
  <c r="AM42" i="1"/>
  <c r="AM47" i="1"/>
  <c r="AM48" i="1"/>
  <c r="AM50" i="1"/>
  <c r="AM248" i="1"/>
  <c r="AM55" i="1"/>
  <c r="AM58" i="1"/>
  <c r="AM59" i="1"/>
  <c r="AM60" i="1"/>
  <c r="AM62" i="1"/>
  <c r="AM63" i="1"/>
  <c r="AM29" i="1"/>
  <c r="AV227" i="1"/>
  <c r="AV296" i="1"/>
  <c r="AV226" i="1"/>
  <c r="AV295" i="1"/>
  <c r="AV225" i="1"/>
  <c r="AV224" i="1"/>
  <c r="AV223" i="1"/>
  <c r="AV294" i="1"/>
  <c r="AV221" i="1"/>
  <c r="AV220" i="1"/>
  <c r="AV293" i="1"/>
  <c r="AV292" i="1"/>
  <c r="AV291" i="1"/>
  <c r="AV219" i="1"/>
  <c r="AV218" i="1"/>
  <c r="AV216" i="1"/>
  <c r="AV290" i="1"/>
  <c r="AV215" i="1"/>
  <c r="AV289" i="1"/>
  <c r="AV213" i="1"/>
  <c r="AV212" i="1"/>
  <c r="AV288" i="1"/>
  <c r="AV211" i="1"/>
  <c r="AV287" i="1"/>
  <c r="AV210" i="1"/>
  <c r="AV208" i="1"/>
  <c r="AV206" i="1"/>
  <c r="AV286" i="1"/>
  <c r="AV201" i="1"/>
  <c r="AV199" i="1"/>
  <c r="AV285" i="1"/>
  <c r="AV195" i="1"/>
  <c r="AV284" i="1"/>
  <c r="AV189" i="1"/>
  <c r="AV283" i="1"/>
  <c r="AV282" i="1"/>
  <c r="AV184" i="1"/>
  <c r="AV180" i="1"/>
  <c r="AV179" i="1"/>
  <c r="AV281" i="1"/>
  <c r="AV177" i="1"/>
  <c r="AV176" i="1"/>
  <c r="AV280" i="1"/>
  <c r="AV172" i="1"/>
  <c r="AV171" i="1"/>
  <c r="AV165" i="1"/>
  <c r="AV278" i="1"/>
  <c r="AV162" i="1"/>
  <c r="AV277" i="1"/>
  <c r="AV276" i="1"/>
  <c r="AV275" i="1"/>
  <c r="AV274" i="1"/>
  <c r="AV151" i="1"/>
  <c r="AV273" i="1"/>
  <c r="AV149" i="1"/>
  <c r="AV272" i="1"/>
  <c r="AV147" i="1"/>
  <c r="AV144" i="1"/>
  <c r="AV271" i="1"/>
  <c r="AV137" i="1"/>
  <c r="AV130" i="1"/>
  <c r="AV128" i="1"/>
  <c r="AV270" i="1"/>
  <c r="AV125" i="1"/>
  <c r="AV122" i="1"/>
  <c r="AV269" i="1"/>
  <c r="AV268" i="1"/>
  <c r="AV120" i="1"/>
  <c r="AV267" i="1"/>
  <c r="AV266" i="1"/>
  <c r="AV265" i="1"/>
  <c r="AV112" i="1"/>
  <c r="AV263" i="1"/>
  <c r="AV262" i="1"/>
  <c r="AV261" i="1"/>
  <c r="AV260" i="1"/>
  <c r="AV106" i="1"/>
  <c r="AV104" i="1"/>
  <c r="AV103" i="1"/>
  <c r="AV102" i="1"/>
  <c r="AV101" i="1"/>
  <c r="AV100" i="1"/>
  <c r="AV98" i="1"/>
  <c r="AV259" i="1"/>
  <c r="AV258" i="1"/>
  <c r="AV96" i="1"/>
  <c r="AV94" i="1"/>
  <c r="AV257" i="1"/>
  <c r="AV90" i="1"/>
  <c r="AV256" i="1"/>
  <c r="AV255" i="1"/>
  <c r="AV88" i="1"/>
  <c r="AV83" i="1"/>
  <c r="AV81" i="1"/>
  <c r="AV254" i="1"/>
  <c r="AV77" i="1"/>
  <c r="AV253" i="1"/>
  <c r="AV75" i="1"/>
  <c r="AV74" i="1"/>
  <c r="AV72" i="1"/>
  <c r="AV252" i="1"/>
  <c r="AV251" i="1"/>
  <c r="AV69" i="1"/>
  <c r="AV250" i="1"/>
  <c r="AV67" i="1"/>
  <c r="AV249" i="1"/>
  <c r="AV65" i="1"/>
  <c r="AV64" i="1"/>
  <c r="AV63" i="1"/>
  <c r="AV62" i="1"/>
  <c r="AV60" i="1"/>
  <c r="AV59" i="1"/>
  <c r="AV58" i="1"/>
  <c r="AV55" i="1"/>
  <c r="AV248" i="1"/>
  <c r="AV50" i="1"/>
  <c r="AV48" i="1"/>
  <c r="AV47" i="1"/>
  <c r="AV42" i="1"/>
  <c r="AV39" i="1"/>
  <c r="AV247" i="1"/>
  <c r="AV246" i="1"/>
  <c r="AV245" i="1"/>
  <c r="AV31" i="1"/>
  <c r="AV244" i="1"/>
  <c r="AV29" i="1"/>
  <c r="AV243" i="1"/>
  <c r="AV242" i="1"/>
  <c r="AV241" i="1"/>
  <c r="AV25" i="1"/>
  <c r="AV24" i="1"/>
  <c r="AV240" i="1"/>
  <c r="AV23" i="1"/>
  <c r="AV22" i="1"/>
  <c r="AV239" i="1"/>
  <c r="AV238" i="1"/>
  <c r="AV15" i="1"/>
  <c r="AV237" i="1"/>
  <c r="AV14" i="1"/>
  <c r="AV13" i="1"/>
  <c r="AV236" i="1"/>
  <c r="AV235" i="1"/>
  <c r="AV12" i="1"/>
  <c r="AV10" i="1"/>
  <c r="AV234" i="1"/>
  <c r="AQ227" i="1"/>
  <c r="AQ296" i="1"/>
  <c r="AQ226" i="1"/>
  <c r="AQ295" i="1"/>
  <c r="AQ225" i="1"/>
  <c r="AQ224" i="1"/>
  <c r="AQ223" i="1"/>
  <c r="AQ294" i="1"/>
  <c r="AQ221" i="1"/>
  <c r="AQ220" i="1"/>
  <c r="AQ293" i="1"/>
  <c r="AQ292" i="1"/>
  <c r="AQ291" i="1"/>
  <c r="AQ219" i="1"/>
  <c r="AQ218" i="1"/>
  <c r="AQ216" i="1"/>
  <c r="AQ290" i="1"/>
  <c r="AQ215" i="1"/>
  <c r="AQ289" i="1"/>
  <c r="AQ213" i="1"/>
  <c r="AQ212" i="1"/>
  <c r="AQ288" i="1"/>
  <c r="AQ211" i="1"/>
  <c r="AQ287" i="1"/>
  <c r="AQ210" i="1"/>
  <c r="AQ208" i="1"/>
  <c r="AQ206" i="1"/>
  <c r="AQ286" i="1"/>
  <c r="AQ201" i="1"/>
  <c r="AQ199" i="1"/>
  <c r="AQ285" i="1"/>
  <c r="AQ195" i="1"/>
  <c r="AQ284" i="1"/>
  <c r="AQ189" i="1"/>
  <c r="AQ283" i="1"/>
  <c r="AQ282" i="1"/>
  <c r="AQ184" i="1"/>
  <c r="AQ180" i="1"/>
  <c r="AQ179" i="1"/>
  <c r="AQ281" i="1"/>
  <c r="AQ177" i="1"/>
  <c r="AQ176" i="1"/>
  <c r="AQ280" i="1"/>
  <c r="AQ172" i="1"/>
  <c r="AQ171" i="1"/>
  <c r="AQ165" i="1"/>
  <c r="AQ278" i="1"/>
  <c r="AQ162" i="1"/>
  <c r="AQ277" i="1"/>
  <c r="AQ276" i="1"/>
  <c r="AQ275" i="1"/>
  <c r="AQ274" i="1"/>
  <c r="AQ151" i="1"/>
  <c r="AQ273" i="1"/>
  <c r="AQ149" i="1"/>
  <c r="AQ272" i="1"/>
  <c r="AQ147" i="1"/>
  <c r="AQ144" i="1"/>
  <c r="AQ271" i="1"/>
  <c r="AQ137" i="1"/>
  <c r="AQ130" i="1"/>
  <c r="AQ128" i="1"/>
  <c r="AQ270" i="1"/>
  <c r="AQ125" i="1"/>
  <c r="AQ122" i="1"/>
  <c r="AQ269" i="1"/>
  <c r="AQ268" i="1"/>
  <c r="AQ120" i="1"/>
  <c r="AQ267" i="1"/>
  <c r="AQ266" i="1"/>
  <c r="AQ265" i="1"/>
  <c r="AQ112" i="1"/>
  <c r="AQ263" i="1"/>
  <c r="AQ262" i="1"/>
  <c r="AQ261" i="1"/>
  <c r="AQ260" i="1"/>
  <c r="AQ106" i="1"/>
  <c r="AQ104" i="1"/>
  <c r="AQ103" i="1"/>
  <c r="AQ102" i="1"/>
  <c r="AQ101" i="1"/>
  <c r="AQ100" i="1"/>
  <c r="AQ98" i="1"/>
  <c r="AQ259" i="1"/>
  <c r="AQ258" i="1"/>
  <c r="AQ96" i="1"/>
  <c r="AQ94" i="1"/>
  <c r="AQ257" i="1"/>
  <c r="AQ90" i="1"/>
  <c r="AQ256" i="1"/>
  <c r="AQ255" i="1"/>
  <c r="AQ88" i="1"/>
  <c r="AQ83" i="1"/>
  <c r="AQ81" i="1"/>
  <c r="AQ254" i="1"/>
  <c r="AQ77" i="1"/>
  <c r="AQ253" i="1"/>
  <c r="AQ75" i="1"/>
  <c r="AQ74" i="1"/>
  <c r="AQ72" i="1"/>
  <c r="AQ252" i="1"/>
  <c r="AQ251" i="1"/>
  <c r="AQ69" i="1"/>
  <c r="AQ250" i="1"/>
  <c r="AQ67" i="1"/>
  <c r="AQ249" i="1"/>
  <c r="AQ65" i="1"/>
  <c r="AQ64" i="1"/>
  <c r="AQ63" i="1"/>
  <c r="AQ62" i="1"/>
  <c r="AQ60" i="1"/>
  <c r="AQ59" i="1"/>
  <c r="AQ58" i="1"/>
  <c r="AQ55" i="1"/>
  <c r="AQ248" i="1"/>
  <c r="AQ50" i="1"/>
  <c r="AQ48" i="1"/>
  <c r="AQ47" i="1"/>
  <c r="AQ42" i="1"/>
  <c r="AQ39" i="1"/>
  <c r="AQ247" i="1"/>
  <c r="AQ246" i="1"/>
  <c r="AQ245" i="1"/>
  <c r="AQ31" i="1"/>
  <c r="AQ244" i="1"/>
  <c r="AQ29" i="1"/>
  <c r="AQ243" i="1"/>
  <c r="AQ242" i="1"/>
  <c r="AQ241" i="1"/>
  <c r="AQ25" i="1"/>
  <c r="AQ24" i="1"/>
  <c r="AQ240" i="1"/>
  <c r="AQ23" i="1"/>
  <c r="AQ22" i="1"/>
  <c r="AQ239" i="1"/>
  <c r="AQ238" i="1"/>
  <c r="AQ15" i="1"/>
  <c r="AQ237" i="1"/>
  <c r="AQ14" i="1"/>
  <c r="AQ13" i="1"/>
  <c r="AQ236" i="1"/>
  <c r="AQ235" i="1"/>
  <c r="AQ12" i="1"/>
  <c r="AQ10" i="1"/>
  <c r="AQ234" i="1"/>
  <c r="AL234" i="1"/>
  <c r="AM234" i="1"/>
  <c r="AL10" i="1"/>
  <c r="AM10" i="1"/>
  <c r="AL12" i="1"/>
  <c r="AM12" i="1"/>
  <c r="AL235" i="1"/>
  <c r="AM235" i="1"/>
  <c r="AL236" i="1"/>
  <c r="AM236" i="1"/>
  <c r="AL13" i="1"/>
  <c r="AM13" i="1"/>
  <c r="AL14" i="1"/>
  <c r="AM14" i="1"/>
  <c r="AL237" i="1"/>
  <c r="AM237" i="1"/>
  <c r="AL15" i="1"/>
  <c r="AM15" i="1"/>
  <c r="AL238" i="1"/>
  <c r="AM238" i="1"/>
  <c r="AL239" i="1"/>
  <c r="AM239" i="1"/>
  <c r="AL22" i="1"/>
  <c r="AM22" i="1"/>
  <c r="AL23" i="1"/>
  <c r="AM23" i="1"/>
  <c r="AL240" i="1"/>
  <c r="AM240" i="1"/>
  <c r="AL24" i="1"/>
  <c r="AM24" i="1"/>
  <c r="AL25" i="1"/>
  <c r="AM25" i="1"/>
  <c r="AL241" i="1"/>
  <c r="AM241" i="1"/>
  <c r="AL242" i="1"/>
  <c r="AM242" i="1"/>
  <c r="AL243" i="1"/>
  <c r="AM243" i="1"/>
  <c r="AL29" i="1"/>
  <c r="AL244" i="1"/>
  <c r="AL31" i="1"/>
  <c r="AL245" i="1"/>
  <c r="AL246" i="1"/>
  <c r="AL247" i="1"/>
  <c r="AL39" i="1"/>
  <c r="AL42" i="1"/>
  <c r="AL47" i="1"/>
  <c r="AL48" i="1"/>
  <c r="AL50" i="1"/>
  <c r="AL248" i="1"/>
  <c r="AL55" i="1"/>
  <c r="AL58" i="1"/>
  <c r="AL59" i="1"/>
  <c r="AL60" i="1"/>
  <c r="AL62" i="1"/>
  <c r="AL63" i="1"/>
  <c r="AL64" i="1"/>
  <c r="AL65" i="1"/>
  <c r="AL249" i="1"/>
  <c r="AL67" i="1"/>
  <c r="AL250" i="1"/>
  <c r="AL69" i="1"/>
  <c r="AL251" i="1"/>
  <c r="AL252" i="1"/>
  <c r="AL72" i="1"/>
  <c r="AL74" i="1"/>
  <c r="AL75" i="1"/>
  <c r="AL253" i="1"/>
  <c r="AL77" i="1"/>
  <c r="AL254" i="1"/>
  <c r="AL81" i="1"/>
  <c r="AL83" i="1"/>
  <c r="AL88" i="1"/>
  <c r="AL255" i="1"/>
  <c r="AL256" i="1"/>
  <c r="AL90" i="1"/>
  <c r="AL257" i="1"/>
  <c r="AL94" i="1"/>
  <c r="AL96" i="1"/>
  <c r="AL258" i="1"/>
  <c r="AL259" i="1"/>
  <c r="AL98" i="1"/>
  <c r="AL100" i="1"/>
  <c r="AL101" i="1"/>
  <c r="AL102" i="1"/>
  <c r="AL103" i="1"/>
  <c r="AL104" i="1"/>
  <c r="AL106" i="1"/>
  <c r="AL260" i="1"/>
  <c r="AL261" i="1"/>
  <c r="AL262" i="1"/>
  <c r="AL263" i="1"/>
  <c r="AL112" i="1"/>
  <c r="AL265" i="1"/>
  <c r="AL266" i="1"/>
  <c r="AL267" i="1"/>
  <c r="AL120" i="1"/>
  <c r="AL268" i="1"/>
  <c r="AL269" i="1"/>
  <c r="AL122" i="1"/>
  <c r="AL125" i="1"/>
  <c r="AL270" i="1"/>
  <c r="AL128" i="1"/>
  <c r="AL130" i="1"/>
  <c r="AL137" i="1"/>
  <c r="AL271" i="1"/>
  <c r="AL144" i="1"/>
  <c r="AL147" i="1"/>
  <c r="AL272" i="1"/>
  <c r="AL149" i="1"/>
  <c r="AL273" i="1"/>
  <c r="AL151" i="1"/>
  <c r="AL274" i="1"/>
  <c r="AL275" i="1"/>
  <c r="AL276" i="1"/>
  <c r="AL277" i="1"/>
  <c r="AL162" i="1"/>
  <c r="AL278" i="1"/>
  <c r="AL165" i="1"/>
  <c r="AL171" i="1"/>
  <c r="AL172" i="1"/>
  <c r="AL280" i="1"/>
  <c r="AL176" i="1"/>
  <c r="AL177" i="1"/>
  <c r="AL281" i="1"/>
  <c r="AL179" i="1"/>
  <c r="AL180" i="1"/>
  <c r="AL184" i="1"/>
  <c r="AL282" i="1"/>
  <c r="AL283" i="1"/>
  <c r="AL189" i="1"/>
  <c r="AL284" i="1"/>
  <c r="AL195" i="1"/>
  <c r="AL285" i="1"/>
  <c r="AL199" i="1"/>
  <c r="AL201" i="1"/>
  <c r="AL286" i="1"/>
  <c r="AL206" i="1"/>
  <c r="AL208" i="1"/>
  <c r="AL210" i="1"/>
  <c r="AL287" i="1"/>
  <c r="AL211" i="1"/>
  <c r="AL288" i="1"/>
  <c r="AL212" i="1"/>
  <c r="AL213" i="1"/>
  <c r="AL289" i="1"/>
  <c r="AL215" i="1"/>
  <c r="AL290" i="1"/>
  <c r="AL216" i="1"/>
  <c r="AL218" i="1"/>
  <c r="AL219" i="1"/>
  <c r="AL291" i="1"/>
  <c r="AL292" i="1"/>
  <c r="AL293" i="1"/>
  <c r="AL220" i="1"/>
  <c r="AL221" i="1"/>
  <c r="AL294" i="1"/>
  <c r="AL223" i="1"/>
  <c r="AL224" i="1"/>
  <c r="AL225" i="1"/>
  <c r="AL295" i="1"/>
  <c r="AL226" i="1"/>
  <c r="AL296" i="1"/>
  <c r="AL227" i="1"/>
  <c r="AX12" i="1" l="1"/>
  <c r="AX14" i="1"/>
  <c r="AX238" i="1"/>
  <c r="AX240" i="1"/>
  <c r="AX243" i="1"/>
  <c r="AX31" i="1"/>
  <c r="AX39" i="1"/>
  <c r="AX248" i="1"/>
  <c r="AX60" i="1"/>
  <c r="AX64" i="1"/>
  <c r="AX67" i="1"/>
  <c r="AX251" i="1"/>
  <c r="AX253" i="1"/>
  <c r="AX255" i="1"/>
  <c r="AX94" i="1"/>
  <c r="AX258" i="1"/>
  <c r="AX101" i="1"/>
  <c r="AX266" i="1"/>
  <c r="AX268" i="1"/>
  <c r="AX137" i="1"/>
  <c r="AX144" i="1"/>
  <c r="AX272" i="1"/>
  <c r="AX275" i="1"/>
  <c r="AX162" i="1"/>
  <c r="AX165" i="1"/>
  <c r="AX281" i="1"/>
  <c r="AX282" i="1"/>
  <c r="AX284" i="1"/>
  <c r="AX195" i="1"/>
  <c r="AX199" i="1"/>
  <c r="AX286" i="1"/>
  <c r="AX206" i="1"/>
  <c r="AX210" i="1"/>
  <c r="AX212" i="1"/>
  <c r="AX290" i="1"/>
  <c r="AX219" i="1"/>
  <c r="AX220" i="1"/>
  <c r="AX223" i="1"/>
  <c r="AX226" i="1"/>
  <c r="AX235" i="1"/>
  <c r="AX237" i="1"/>
  <c r="AX239" i="1"/>
  <c r="AX24" i="1"/>
  <c r="AX29" i="1"/>
  <c r="AX50" i="1"/>
  <c r="AX65" i="1"/>
  <c r="AX250" i="1"/>
  <c r="AX252" i="1"/>
  <c r="AX74" i="1"/>
  <c r="AX77" i="1"/>
  <c r="AX259" i="1"/>
  <c r="AX102" i="1"/>
  <c r="AX106" i="1"/>
  <c r="AX261" i="1"/>
  <c r="AX267" i="1"/>
  <c r="AX269" i="1"/>
  <c r="AX125" i="1"/>
  <c r="AX128" i="1"/>
  <c r="AX151" i="1"/>
  <c r="AX276" i="1"/>
  <c r="AX277" i="1"/>
  <c r="AX176" i="1"/>
  <c r="AX179" i="1"/>
  <c r="AX189" i="1"/>
  <c r="AX287" i="1"/>
  <c r="AX213" i="1"/>
  <c r="AX216" i="1"/>
  <c r="AX291" i="1"/>
  <c r="AX221" i="1"/>
  <c r="AX224" i="1"/>
  <c r="AX296" i="1"/>
  <c r="AX234" i="1"/>
  <c r="AX10" i="1"/>
  <c r="AX236" i="1"/>
  <c r="AX15" i="1"/>
  <c r="AX22" i="1"/>
  <c r="AX25" i="1"/>
  <c r="AX246" i="1"/>
  <c r="AX42" i="1"/>
  <c r="AX47" i="1"/>
  <c r="AX58" i="1"/>
  <c r="AX62" i="1"/>
  <c r="AX249" i="1"/>
  <c r="AX75" i="1"/>
  <c r="AX81" i="1"/>
  <c r="AX256" i="1"/>
  <c r="AX257" i="1"/>
  <c r="AX96" i="1"/>
  <c r="AX98" i="1"/>
  <c r="AX103" i="1"/>
  <c r="AX263" i="1"/>
  <c r="AX270" i="1"/>
  <c r="AX149" i="1"/>
  <c r="AX171" i="1"/>
  <c r="AX177" i="1"/>
  <c r="AX180" i="1"/>
  <c r="AX184" i="1"/>
  <c r="AX201" i="1"/>
  <c r="AX208" i="1"/>
  <c r="AX211" i="1"/>
  <c r="AX289" i="1"/>
  <c r="AX292" i="1"/>
  <c r="AX294" i="1"/>
  <c r="AX225" i="1"/>
  <c r="AX227" i="1"/>
  <c r="AX13" i="1"/>
  <c r="AX23" i="1"/>
  <c r="AX241" i="1"/>
  <c r="AX242" i="1"/>
  <c r="AX244" i="1"/>
  <c r="AX245" i="1"/>
  <c r="AX247" i="1"/>
  <c r="AX48" i="1"/>
  <c r="AX55" i="1"/>
  <c r="AX59" i="1"/>
  <c r="AX63" i="1"/>
  <c r="AX69" i="1"/>
  <c r="AX72" i="1"/>
  <c r="AX254" i="1"/>
  <c r="AX83" i="1"/>
  <c r="AX88" i="1"/>
  <c r="AX90" i="1"/>
  <c r="AX100" i="1"/>
  <c r="AX104" i="1"/>
  <c r="AX260" i="1"/>
  <c r="AX262" i="1"/>
  <c r="AX112" i="1"/>
  <c r="AX265" i="1"/>
  <c r="AX120" i="1"/>
  <c r="AX122" i="1"/>
  <c r="AX130" i="1"/>
  <c r="AX271" i="1"/>
  <c r="AX147" i="1"/>
  <c r="AX273" i="1"/>
  <c r="AX274" i="1"/>
  <c r="AX278" i="1"/>
  <c r="AX172" i="1"/>
  <c r="AX280" i="1"/>
  <c r="AX283" i="1"/>
  <c r="AX285" i="1"/>
  <c r="AX288" i="1"/>
  <c r="AX215" i="1"/>
  <c r="AX218" i="1"/>
  <c r="AX293" i="1"/>
  <c r="AX295" i="1"/>
  <c r="F73" i="4"/>
  <c r="R73" i="4" s="1"/>
  <c r="G73" i="4"/>
  <c r="AK237" i="5" l="1"/>
  <c r="AK17" i="5" l="1"/>
  <c r="AK303" i="5"/>
  <c r="AK21" i="5"/>
  <c r="AK30" i="5"/>
  <c r="AK304" i="5"/>
  <c r="AK33" i="5"/>
  <c r="AK305" i="5"/>
  <c r="AK43" i="5"/>
  <c r="AK46" i="5"/>
  <c r="AK52" i="5"/>
  <c r="AK64" i="5"/>
  <c r="AK306" i="5"/>
  <c r="AK307" i="5"/>
  <c r="AK76" i="5"/>
  <c r="AK80" i="5"/>
  <c r="AK81" i="5"/>
  <c r="AK82" i="5"/>
  <c r="AK83" i="5"/>
  <c r="AK86" i="5"/>
  <c r="AK87" i="5"/>
  <c r="AK90" i="5"/>
  <c r="AK93" i="5"/>
  <c r="AK94" i="5"/>
  <c r="AK99" i="5"/>
  <c r="AK111" i="5"/>
  <c r="AK308" i="5"/>
  <c r="AM308" i="5" s="1"/>
  <c r="AK114" i="5"/>
  <c r="AK116" i="5"/>
  <c r="AK117" i="5"/>
  <c r="AK120" i="5"/>
  <c r="AK126" i="5"/>
  <c r="AK309" i="5"/>
  <c r="AK128" i="5"/>
  <c r="AK129" i="5"/>
  <c r="AK130" i="5"/>
  <c r="AK310" i="5"/>
  <c r="AK311" i="5"/>
  <c r="AK139" i="5"/>
  <c r="AK148" i="5"/>
  <c r="AK158" i="5"/>
  <c r="AK159" i="5"/>
  <c r="AK161" i="5"/>
  <c r="AK171" i="5"/>
  <c r="AM171" i="5" s="1"/>
  <c r="AK181" i="5"/>
  <c r="AK186" i="5"/>
  <c r="AK191" i="5"/>
  <c r="AK312" i="5"/>
  <c r="AM312" i="5" s="1"/>
  <c r="AK313" i="5"/>
  <c r="AK194" i="5"/>
  <c r="AK210" i="5"/>
  <c r="AK214" i="5"/>
  <c r="AM214" i="5" s="1"/>
  <c r="AK220" i="5"/>
  <c r="AK314" i="5"/>
  <c r="AK223" i="5"/>
  <c r="AK226" i="5"/>
  <c r="AK230" i="5"/>
  <c r="AK254" i="5"/>
  <c r="AK267" i="5"/>
  <c r="AK270" i="5"/>
  <c r="AK274" i="5"/>
  <c r="AK283" i="5"/>
  <c r="AK288" i="5"/>
  <c r="AK291" i="5"/>
  <c r="AK293" i="5"/>
  <c r="AK294" i="5"/>
  <c r="AK315" i="5"/>
  <c r="AK296" i="5"/>
  <c r="AK297" i="5"/>
  <c r="AF17" i="5"/>
  <c r="AF303" i="5"/>
  <c r="AM303" i="5" s="1"/>
  <c r="AF21" i="5"/>
  <c r="AF30" i="5"/>
  <c r="AF304" i="5"/>
  <c r="AF33" i="5"/>
  <c r="AM33" i="5" s="1"/>
  <c r="AF305" i="5"/>
  <c r="AF43" i="5"/>
  <c r="AF46" i="5"/>
  <c r="AF52" i="5"/>
  <c r="AM52" i="5" s="1"/>
  <c r="AF64" i="5"/>
  <c r="AF306" i="5"/>
  <c r="AF307" i="5"/>
  <c r="AF76" i="5"/>
  <c r="AM76" i="5" s="1"/>
  <c r="AF80" i="5"/>
  <c r="AF81" i="5"/>
  <c r="AF82" i="5"/>
  <c r="AF83" i="5"/>
  <c r="AM83" i="5" s="1"/>
  <c r="AF86" i="5"/>
  <c r="AF87" i="5"/>
  <c r="AF90" i="5"/>
  <c r="AF93" i="5"/>
  <c r="AM93" i="5" s="1"/>
  <c r="AF94" i="5"/>
  <c r="AF99" i="5"/>
  <c r="AF107" i="5"/>
  <c r="AM107" i="5" s="1"/>
  <c r="AF111" i="5"/>
  <c r="AF114" i="5"/>
  <c r="AF116" i="5"/>
  <c r="AF117" i="5"/>
  <c r="AM117" i="5" s="1"/>
  <c r="AF120" i="5"/>
  <c r="AF126" i="5"/>
  <c r="AF309" i="5"/>
  <c r="AF128" i="5"/>
  <c r="AM128" i="5" s="1"/>
  <c r="AF129" i="5"/>
  <c r="AF130" i="5"/>
  <c r="AF310" i="5"/>
  <c r="AM311" i="5"/>
  <c r="AF139" i="5"/>
  <c r="AF148" i="5"/>
  <c r="AF158" i="5"/>
  <c r="AF159" i="5"/>
  <c r="AF161" i="5"/>
  <c r="AF181" i="5"/>
  <c r="AF186" i="5"/>
  <c r="AF191" i="5"/>
  <c r="AF313" i="5"/>
  <c r="AF194" i="5"/>
  <c r="AM194" i="5" s="1"/>
  <c r="AF210" i="5"/>
  <c r="AF220" i="5"/>
  <c r="AF314" i="5"/>
  <c r="AF223" i="5"/>
  <c r="AF226" i="5"/>
  <c r="AF230" i="5"/>
  <c r="AF237" i="5"/>
  <c r="AM237" i="5" s="1"/>
  <c r="AM254" i="5"/>
  <c r="AF267" i="5"/>
  <c r="AF270" i="5"/>
  <c r="AF274" i="5"/>
  <c r="AF283" i="5"/>
  <c r="AM283" i="5" s="1"/>
  <c r="AF288" i="5"/>
  <c r="AF291" i="5"/>
  <c r="AF293" i="5"/>
  <c r="AF294" i="5"/>
  <c r="AM294" i="5" s="1"/>
  <c r="AF315" i="5"/>
  <c r="AF296" i="5"/>
  <c r="AF297" i="5"/>
  <c r="AL297" i="5"/>
  <c r="AL296" i="5"/>
  <c r="AL295" i="5"/>
  <c r="AL315" i="5"/>
  <c r="AL294" i="5"/>
  <c r="AL293" i="5"/>
  <c r="AL291" i="5"/>
  <c r="AL288" i="5"/>
  <c r="AL283" i="5"/>
  <c r="AL277" i="5"/>
  <c r="AL274" i="5"/>
  <c r="AL271" i="5"/>
  <c r="AL270" i="5"/>
  <c r="AL267" i="5"/>
  <c r="AL256" i="5"/>
  <c r="AL254" i="5"/>
  <c r="AL226" i="5"/>
  <c r="AL223" i="5"/>
  <c r="AL314" i="5"/>
  <c r="AL219" i="5"/>
  <c r="AL214" i="5"/>
  <c r="AL210" i="5"/>
  <c r="AL194" i="5"/>
  <c r="AL313" i="5"/>
  <c r="AL312" i="5"/>
  <c r="AL191" i="5"/>
  <c r="AL186" i="5"/>
  <c r="AL181" i="5"/>
  <c r="AL171" i="5"/>
  <c r="AL161" i="5"/>
  <c r="AL159" i="5"/>
  <c r="AL158" i="5"/>
  <c r="AL148" i="5"/>
  <c r="AL139" i="5"/>
  <c r="AL311" i="5"/>
  <c r="AL310" i="5"/>
  <c r="AL130" i="5"/>
  <c r="AL129" i="5"/>
  <c r="AL128" i="5"/>
  <c r="AL309" i="5"/>
  <c r="AL126" i="5"/>
  <c r="AL120" i="5"/>
  <c r="AL117" i="5"/>
  <c r="AL116" i="5"/>
  <c r="AL114" i="5"/>
  <c r="AL308" i="5"/>
  <c r="AL111" i="5"/>
  <c r="AL99" i="5"/>
  <c r="AL94" i="5"/>
  <c r="AL93" i="5"/>
  <c r="AL90" i="5"/>
  <c r="AL87" i="5"/>
  <c r="AL86" i="5"/>
  <c r="AL83" i="5"/>
  <c r="AL82" i="5"/>
  <c r="AL81" i="5"/>
  <c r="AL80" i="5"/>
  <c r="AL76" i="5"/>
  <c r="AL307" i="5"/>
  <c r="AL306" i="5"/>
  <c r="AL64" i="5"/>
  <c r="AL52" i="5"/>
  <c r="AL46" i="5"/>
  <c r="AL43" i="5"/>
  <c r="AL305" i="5"/>
  <c r="AL33" i="5"/>
  <c r="AL304" i="5"/>
  <c r="AL30" i="5"/>
  <c r="AL21" i="5"/>
  <c r="AL303" i="5"/>
  <c r="AL17" i="5"/>
  <c r="AG297" i="5"/>
  <c r="AG296" i="5"/>
  <c r="AG295" i="5"/>
  <c r="AG315" i="5"/>
  <c r="AG294" i="5"/>
  <c r="AG293" i="5"/>
  <c r="AG291" i="5"/>
  <c r="AG288" i="5"/>
  <c r="AG285" i="5"/>
  <c r="AG283" i="5"/>
  <c r="AG277" i="5"/>
  <c r="AG274" i="5"/>
  <c r="AG271" i="5"/>
  <c r="AG270" i="5"/>
  <c r="AG267" i="5"/>
  <c r="AG256" i="5"/>
  <c r="AG240" i="5"/>
  <c r="AG237" i="5"/>
  <c r="AG230" i="5"/>
  <c r="AG226" i="5"/>
  <c r="AG223" i="5"/>
  <c r="AG314" i="5"/>
  <c r="AG220" i="5"/>
  <c r="AG219" i="5"/>
  <c r="AG214" i="5"/>
  <c r="AG210" i="5"/>
  <c r="AG194" i="5"/>
  <c r="AG313" i="5"/>
  <c r="AG191" i="5"/>
  <c r="AG186" i="5"/>
  <c r="AG181" i="5"/>
  <c r="AG161" i="5"/>
  <c r="AG159" i="5"/>
  <c r="AG158" i="5"/>
  <c r="AG148" i="5"/>
  <c r="AG139" i="5"/>
  <c r="AG310" i="5"/>
  <c r="AG130" i="5"/>
  <c r="AG129" i="5"/>
  <c r="AG128" i="5"/>
  <c r="AG309" i="5"/>
  <c r="AG126" i="5"/>
  <c r="AG120" i="5"/>
  <c r="AG117" i="5"/>
  <c r="AG116" i="5"/>
  <c r="AG114" i="5"/>
  <c r="AG111" i="5"/>
  <c r="AG107" i="5"/>
  <c r="AG99" i="5"/>
  <c r="AG94" i="5"/>
  <c r="AG93" i="5"/>
  <c r="AG90" i="5"/>
  <c r="AG87" i="5"/>
  <c r="AG86" i="5"/>
  <c r="AG83" i="5"/>
  <c r="AG82" i="5"/>
  <c r="AG81" i="5"/>
  <c r="AG80" i="5"/>
  <c r="AG76" i="5"/>
  <c r="AG307" i="5"/>
  <c r="AG306" i="5"/>
  <c r="AG64" i="5"/>
  <c r="AG52" i="5"/>
  <c r="AG46" i="5"/>
  <c r="AG43" i="5"/>
  <c r="AG305" i="5"/>
  <c r="AG33" i="5"/>
  <c r="AG304" i="5"/>
  <c r="AG30" i="5"/>
  <c r="AG21" i="5"/>
  <c r="AG303" i="5"/>
  <c r="AG17" i="5"/>
  <c r="AM191" i="5" l="1"/>
  <c r="AM181" i="5"/>
  <c r="AM230" i="5"/>
  <c r="AM220" i="5"/>
  <c r="AM315" i="5"/>
  <c r="AM288" i="5"/>
  <c r="AM267" i="5"/>
  <c r="AM210" i="5"/>
  <c r="AM223" i="5"/>
  <c r="AM297" i="5"/>
  <c r="AM293" i="5"/>
  <c r="AM274" i="5"/>
  <c r="AM313" i="5"/>
  <c r="AM314" i="5"/>
  <c r="AM161" i="5"/>
  <c r="AM148" i="5"/>
  <c r="AM130" i="5"/>
  <c r="AM126" i="5"/>
  <c r="AM111" i="5"/>
  <c r="AM296" i="5"/>
  <c r="AM291" i="5"/>
  <c r="AM270" i="5"/>
  <c r="AM90" i="5"/>
  <c r="AM82" i="5"/>
  <c r="AM307" i="5"/>
  <c r="AM46" i="5"/>
  <c r="AM304" i="5"/>
  <c r="AM17" i="5"/>
  <c r="AM226" i="5"/>
  <c r="AM158" i="5"/>
  <c r="AM310" i="5"/>
  <c r="AM309" i="5"/>
  <c r="AM116" i="5"/>
  <c r="AM99" i="5"/>
  <c r="AM87" i="5"/>
  <c r="AM81" i="5"/>
  <c r="AM306" i="5"/>
  <c r="AM43" i="5"/>
  <c r="AM30" i="5"/>
  <c r="AM114" i="5"/>
  <c r="AM186" i="5"/>
  <c r="AM159" i="5"/>
  <c r="AM139" i="5"/>
  <c r="AM129" i="5"/>
  <c r="AM120" i="5"/>
  <c r="AM94" i="5"/>
  <c r="AM86" i="5"/>
  <c r="AM80" i="5"/>
  <c r="AM64" i="5"/>
  <c r="AM305" i="5"/>
  <c r="AM21" i="5"/>
  <c r="Q9" i="4"/>
  <c r="Q10" i="4"/>
  <c r="Q13" i="4"/>
  <c r="Q14" i="4"/>
  <c r="Q16" i="4"/>
  <c r="Q19" i="4"/>
  <c r="Q283" i="4"/>
  <c r="K9" i="4"/>
  <c r="L9" i="4"/>
  <c r="K10" i="4"/>
  <c r="L10" i="4"/>
  <c r="K13" i="4"/>
  <c r="L13" i="4"/>
  <c r="K14" i="4"/>
  <c r="L14" i="4"/>
  <c r="K16" i="4"/>
  <c r="L16" i="4"/>
  <c r="K19" i="4"/>
  <c r="L19" i="4"/>
  <c r="L283" i="4"/>
  <c r="K27" i="4"/>
  <c r="L27" i="4"/>
  <c r="F9" i="4"/>
  <c r="G9" i="4"/>
  <c r="F10" i="4"/>
  <c r="G10" i="4"/>
  <c r="F13" i="4"/>
  <c r="G13" i="4"/>
  <c r="AA262" i="2"/>
  <c r="AB262" i="2"/>
  <c r="V262" i="2"/>
  <c r="W262" i="2"/>
  <c r="AF232" i="2"/>
  <c r="AG232" i="2"/>
  <c r="AA232" i="2"/>
  <c r="AB232" i="2"/>
  <c r="V232" i="2"/>
  <c r="W232" i="2"/>
  <c r="AA173" i="2"/>
  <c r="AB173" i="2"/>
  <c r="V173" i="2"/>
  <c r="W173" i="2"/>
  <c r="AF143" i="2"/>
  <c r="AG143" i="2"/>
  <c r="AA143" i="2"/>
  <c r="AB143" i="2"/>
  <c r="V143" i="2"/>
  <c r="W143" i="2"/>
  <c r="K262" i="2"/>
  <c r="L262" i="2"/>
  <c r="F262" i="2"/>
  <c r="G262" i="2"/>
  <c r="P232" i="2"/>
  <c r="Q232" i="2"/>
  <c r="K232" i="2"/>
  <c r="L232" i="2"/>
  <c r="F232" i="2"/>
  <c r="G232" i="2"/>
  <c r="K173" i="2"/>
  <c r="L173" i="2"/>
  <c r="F173" i="2"/>
  <c r="G173" i="2"/>
  <c r="P143" i="2"/>
  <c r="Q143" i="2"/>
  <c r="K143" i="2"/>
  <c r="L143" i="2"/>
  <c r="F143" i="2"/>
  <c r="G143" i="2"/>
  <c r="P25" i="2"/>
  <c r="Q25" i="2"/>
  <c r="K25" i="2"/>
  <c r="L25" i="2"/>
  <c r="F25" i="2"/>
  <c r="G25" i="2"/>
  <c r="AF185" i="1"/>
  <c r="AG185" i="1"/>
  <c r="AA185" i="1"/>
  <c r="AB185" i="1"/>
  <c r="V185" i="1"/>
  <c r="W185" i="1"/>
  <c r="AG180" i="1"/>
  <c r="AF180" i="1"/>
  <c r="AF131" i="1"/>
  <c r="AH131" i="1" s="1"/>
  <c r="AG131" i="1"/>
  <c r="AB180" i="1"/>
  <c r="AA180" i="1"/>
  <c r="W180" i="1"/>
  <c r="V180" i="1"/>
  <c r="AF262" i="1"/>
  <c r="AG262" i="1"/>
  <c r="AA262" i="1"/>
  <c r="AB262" i="1"/>
  <c r="V262" i="1"/>
  <c r="W262" i="1"/>
  <c r="AF18" i="1"/>
  <c r="AG18" i="1"/>
  <c r="P185" i="1"/>
  <c r="Q185" i="1"/>
  <c r="K185" i="1"/>
  <c r="L185" i="1"/>
  <c r="F185" i="1"/>
  <c r="G185" i="1"/>
  <c r="P131" i="1"/>
  <c r="R131" i="1" s="1"/>
  <c r="Q131" i="1"/>
  <c r="P262" i="1"/>
  <c r="Q262" i="1"/>
  <c r="K262" i="1"/>
  <c r="L262" i="1"/>
  <c r="F262" i="1"/>
  <c r="G262" i="1"/>
  <c r="P18" i="1"/>
  <c r="Q18" i="1"/>
  <c r="K18" i="1"/>
  <c r="L18" i="1"/>
  <c r="F18" i="1"/>
  <c r="G18" i="1"/>
  <c r="K25" i="5"/>
  <c r="L25" i="5"/>
  <c r="P25" i="5"/>
  <c r="Q25" i="5"/>
  <c r="U266" i="5"/>
  <c r="AB266" i="5" s="1"/>
  <c r="V266" i="5"/>
  <c r="K266" i="5"/>
  <c r="L266" i="5"/>
  <c r="U236" i="5"/>
  <c r="AB236" i="5" s="1"/>
  <c r="V236" i="5"/>
  <c r="K236" i="5"/>
  <c r="L236" i="5"/>
  <c r="U230" i="5"/>
  <c r="V230" i="5"/>
  <c r="K230" i="5"/>
  <c r="L230" i="5"/>
  <c r="U171" i="5"/>
  <c r="V171" i="5"/>
  <c r="K171" i="5"/>
  <c r="L171" i="5"/>
  <c r="U139" i="5"/>
  <c r="V139" i="5"/>
  <c r="K139" i="5"/>
  <c r="L139" i="5"/>
  <c r="P266" i="5"/>
  <c r="Q266" i="5"/>
  <c r="F266" i="5"/>
  <c r="G266" i="5"/>
  <c r="F252" i="5"/>
  <c r="G252" i="5"/>
  <c r="P236" i="5"/>
  <c r="Q236" i="5"/>
  <c r="F236" i="5"/>
  <c r="G236" i="5"/>
  <c r="P230" i="5"/>
  <c r="Q230" i="5"/>
  <c r="F230" i="5"/>
  <c r="G230" i="5"/>
  <c r="P171" i="5"/>
  <c r="Q171" i="5"/>
  <c r="F171" i="5"/>
  <c r="G171" i="5"/>
  <c r="P139" i="5"/>
  <c r="Q139" i="5"/>
  <c r="F139" i="5"/>
  <c r="G139" i="5"/>
  <c r="Z230" i="5"/>
  <c r="AA230" i="5"/>
  <c r="Z171" i="5"/>
  <c r="AA171" i="5"/>
  <c r="Z139" i="5"/>
  <c r="AA139" i="5"/>
  <c r="R10" i="4" l="1"/>
  <c r="R13" i="4"/>
  <c r="R9" i="4"/>
  <c r="AB139" i="5"/>
  <c r="AB171" i="5"/>
  <c r="AB230" i="5"/>
  <c r="R262" i="2"/>
  <c r="AH173" i="2"/>
  <c r="R25" i="2"/>
  <c r="R173" i="2"/>
  <c r="R232" i="2"/>
  <c r="AH262" i="2"/>
  <c r="AH143" i="2"/>
  <c r="R143" i="2"/>
  <c r="AH232" i="2"/>
  <c r="R18" i="1"/>
  <c r="AH185" i="1"/>
  <c r="R262" i="1"/>
  <c r="R185" i="1"/>
  <c r="AH180" i="1"/>
  <c r="AH262" i="1"/>
  <c r="Z286" i="5"/>
  <c r="AA286" i="5"/>
  <c r="U286" i="5"/>
  <c r="V286" i="5"/>
  <c r="U22" i="5"/>
  <c r="AB22" i="5" s="1"/>
  <c r="AB286" i="5" l="1"/>
  <c r="P286" i="5"/>
  <c r="Q286" i="5"/>
  <c r="K254" i="5"/>
  <c r="L254" i="5"/>
  <c r="P126" i="5" l="1"/>
  <c r="Q126" i="5"/>
  <c r="P128" i="5"/>
  <c r="Q128" i="5"/>
  <c r="P129" i="5"/>
  <c r="Q129" i="5"/>
  <c r="P130" i="5"/>
  <c r="Q130" i="5"/>
  <c r="P310" i="5"/>
  <c r="Q310" i="5"/>
  <c r="P107" i="5"/>
  <c r="Q107" i="5"/>
  <c r="K22" i="5"/>
  <c r="L22" i="5"/>
  <c r="P13" i="5"/>
  <c r="Q13" i="5"/>
  <c r="K13" i="5"/>
  <c r="L13" i="5"/>
  <c r="F13" i="5"/>
  <c r="G13" i="5"/>
  <c r="P10" i="5"/>
  <c r="Q10" i="5"/>
  <c r="L297" i="5"/>
  <c r="K297" i="5"/>
  <c r="AA296" i="5"/>
  <c r="Z296" i="5"/>
  <c r="Q296" i="5"/>
  <c r="P296" i="5"/>
  <c r="V296" i="5"/>
  <c r="U296" i="5"/>
  <c r="AB296" i="5" s="1"/>
  <c r="L296" i="5"/>
  <c r="K296" i="5"/>
  <c r="G296" i="5"/>
  <c r="F296" i="5"/>
  <c r="AA295" i="5"/>
  <c r="Q295" i="5"/>
  <c r="V295" i="5"/>
  <c r="L295" i="5"/>
  <c r="G295" i="5"/>
  <c r="AA315" i="5"/>
  <c r="Z315" i="5"/>
  <c r="Q315" i="5"/>
  <c r="P315" i="5"/>
  <c r="V315" i="5"/>
  <c r="U315" i="5"/>
  <c r="AB315" i="5" s="1"/>
  <c r="L315" i="5"/>
  <c r="K315" i="5"/>
  <c r="G315" i="5"/>
  <c r="F315" i="5"/>
  <c r="AA294" i="5"/>
  <c r="Z294" i="5"/>
  <c r="Q294" i="5"/>
  <c r="P294" i="5"/>
  <c r="V294" i="5"/>
  <c r="U294" i="5"/>
  <c r="AB294" i="5" s="1"/>
  <c r="L294" i="5"/>
  <c r="K294" i="5"/>
  <c r="G294" i="5"/>
  <c r="F294" i="5"/>
  <c r="AA293" i="5"/>
  <c r="Z293" i="5"/>
  <c r="Q293" i="5"/>
  <c r="P293" i="5"/>
  <c r="V293" i="5"/>
  <c r="U293" i="5"/>
  <c r="AB293" i="5" s="1"/>
  <c r="L293" i="5"/>
  <c r="K293" i="5"/>
  <c r="G293" i="5"/>
  <c r="F293" i="5"/>
  <c r="AA292" i="5"/>
  <c r="Z292" i="5"/>
  <c r="Q292" i="5"/>
  <c r="P292" i="5"/>
  <c r="V292" i="5"/>
  <c r="U292" i="5"/>
  <c r="AB292" i="5" s="1"/>
  <c r="L292" i="5"/>
  <c r="K292" i="5"/>
  <c r="G292" i="5"/>
  <c r="F292" i="5"/>
  <c r="AA291" i="5"/>
  <c r="Z291" i="5"/>
  <c r="Q291" i="5"/>
  <c r="P291" i="5"/>
  <c r="V291" i="5"/>
  <c r="U291" i="5"/>
  <c r="AB291" i="5" s="1"/>
  <c r="L291" i="5"/>
  <c r="K291" i="5"/>
  <c r="G291" i="5"/>
  <c r="F291" i="5"/>
  <c r="AA290" i="5"/>
  <c r="Z290" i="5"/>
  <c r="Q290" i="5"/>
  <c r="P290" i="5"/>
  <c r="V290" i="5"/>
  <c r="U290" i="5"/>
  <c r="AB290" i="5" s="1"/>
  <c r="L290" i="5"/>
  <c r="K290" i="5"/>
  <c r="G290" i="5"/>
  <c r="F290" i="5"/>
  <c r="AA289" i="5"/>
  <c r="Q289" i="5"/>
  <c r="V289" i="5"/>
  <c r="L289" i="5"/>
  <c r="G289" i="5"/>
  <c r="AA288" i="5"/>
  <c r="Z288" i="5"/>
  <c r="Q288" i="5"/>
  <c r="P288" i="5"/>
  <c r="V288" i="5"/>
  <c r="U288" i="5"/>
  <c r="AB288" i="5" s="1"/>
  <c r="L288" i="5"/>
  <c r="K288" i="5"/>
  <c r="G288" i="5"/>
  <c r="F288" i="5"/>
  <c r="AA287" i="5"/>
  <c r="Z287" i="5"/>
  <c r="Q287" i="5"/>
  <c r="P287" i="5"/>
  <c r="V287" i="5"/>
  <c r="U287" i="5"/>
  <c r="AB287" i="5" s="1"/>
  <c r="L287" i="5"/>
  <c r="K287" i="5"/>
  <c r="G287" i="5"/>
  <c r="F287" i="5"/>
  <c r="L286" i="5"/>
  <c r="K286" i="5"/>
  <c r="AA285" i="5"/>
  <c r="Q285" i="5"/>
  <c r="V285" i="5"/>
  <c r="L285" i="5"/>
  <c r="G285" i="5"/>
  <c r="AA283" i="5"/>
  <c r="Z283" i="5"/>
  <c r="Q283" i="5"/>
  <c r="P283" i="5"/>
  <c r="V283" i="5"/>
  <c r="U283" i="5"/>
  <c r="AB283" i="5" s="1"/>
  <c r="L283" i="5"/>
  <c r="K283" i="5"/>
  <c r="G283" i="5"/>
  <c r="F283" i="5"/>
  <c r="AA282" i="5"/>
  <c r="Z282" i="5"/>
  <c r="Q282" i="5"/>
  <c r="P282" i="5"/>
  <c r="V282" i="5"/>
  <c r="U282" i="5"/>
  <c r="AB282" i="5" s="1"/>
  <c r="L282" i="5"/>
  <c r="K282" i="5"/>
  <c r="G282" i="5"/>
  <c r="F282" i="5"/>
  <c r="AA277" i="5"/>
  <c r="Z277" i="5"/>
  <c r="AB277" i="5" s="1"/>
  <c r="Q277" i="5"/>
  <c r="V277" i="5"/>
  <c r="L277" i="5"/>
  <c r="G277" i="5"/>
  <c r="AA274" i="5"/>
  <c r="Z274" i="5"/>
  <c r="Q274" i="5"/>
  <c r="P274" i="5"/>
  <c r="V274" i="5"/>
  <c r="U274" i="5"/>
  <c r="AB274" i="5" s="1"/>
  <c r="L274" i="5"/>
  <c r="K274" i="5"/>
  <c r="G274" i="5"/>
  <c r="F274" i="5"/>
  <c r="AA271" i="5"/>
  <c r="Q271" i="5"/>
  <c r="V271" i="5"/>
  <c r="L271" i="5"/>
  <c r="K271" i="5"/>
  <c r="G271" i="5"/>
  <c r="F271" i="5"/>
  <c r="AA270" i="5"/>
  <c r="Z270" i="5"/>
  <c r="Q270" i="5"/>
  <c r="P270" i="5"/>
  <c r="V270" i="5"/>
  <c r="U270" i="5"/>
  <c r="AB270" i="5" s="1"/>
  <c r="L270" i="5"/>
  <c r="K270" i="5"/>
  <c r="G270" i="5"/>
  <c r="F270" i="5"/>
  <c r="AA267" i="5"/>
  <c r="Z267" i="5"/>
  <c r="Q267" i="5"/>
  <c r="P267" i="5"/>
  <c r="V267" i="5"/>
  <c r="U267" i="5"/>
  <c r="AB267" i="5" s="1"/>
  <c r="L267" i="5"/>
  <c r="K267" i="5"/>
  <c r="G267" i="5"/>
  <c r="F267" i="5"/>
  <c r="Q257" i="5"/>
  <c r="P257" i="5"/>
  <c r="L257" i="5"/>
  <c r="K257" i="5"/>
  <c r="G257" i="5"/>
  <c r="F257" i="5"/>
  <c r="AA256" i="5"/>
  <c r="Q256" i="5"/>
  <c r="V256" i="5"/>
  <c r="L256" i="5"/>
  <c r="G256" i="5"/>
  <c r="AA254" i="5"/>
  <c r="Z254" i="5"/>
  <c r="Q254" i="5"/>
  <c r="P254" i="5"/>
  <c r="V254" i="5"/>
  <c r="U254" i="5"/>
  <c r="AB254" i="5" s="1"/>
  <c r="G254" i="5"/>
  <c r="F254" i="5"/>
  <c r="AA246" i="5"/>
  <c r="Z246" i="5"/>
  <c r="AB246" i="5" s="1"/>
  <c r="L246" i="5"/>
  <c r="K246" i="5"/>
  <c r="AA244" i="5"/>
  <c r="Z244" i="5"/>
  <c r="AB244" i="5" s="1"/>
  <c r="AA240" i="5"/>
  <c r="Z240" i="5"/>
  <c r="Q240" i="5"/>
  <c r="V240" i="5"/>
  <c r="U240" i="5"/>
  <c r="L240" i="5"/>
  <c r="K240" i="5"/>
  <c r="G240" i="5"/>
  <c r="F240" i="5"/>
  <c r="AA238" i="5"/>
  <c r="Z238" i="5"/>
  <c r="AA237" i="5"/>
  <c r="Z237" i="5"/>
  <c r="Q237" i="5"/>
  <c r="P237" i="5"/>
  <c r="V237" i="5"/>
  <c r="U237" i="5"/>
  <c r="AB237" i="5" s="1"/>
  <c r="L237" i="5"/>
  <c r="K237" i="5"/>
  <c r="G237" i="5"/>
  <c r="F237" i="5"/>
  <c r="AA229" i="5"/>
  <c r="Z229" i="5"/>
  <c r="AB229" i="5" s="1"/>
  <c r="AA227" i="5"/>
  <c r="Q227" i="5"/>
  <c r="V227" i="5"/>
  <c r="L227" i="5"/>
  <c r="G227" i="5"/>
  <c r="AA226" i="5"/>
  <c r="Z226" i="5"/>
  <c r="Q226" i="5"/>
  <c r="P226" i="5"/>
  <c r="V226" i="5"/>
  <c r="U226" i="5"/>
  <c r="AB226" i="5" s="1"/>
  <c r="L226" i="5"/>
  <c r="K226" i="5"/>
  <c r="G226" i="5"/>
  <c r="F226" i="5"/>
  <c r="AA225" i="5"/>
  <c r="Z225" i="5"/>
  <c r="V225" i="5"/>
  <c r="U225" i="5"/>
  <c r="AA223" i="5"/>
  <c r="Z223" i="5"/>
  <c r="Q223" i="5"/>
  <c r="P223" i="5"/>
  <c r="V223" i="5"/>
  <c r="U223" i="5"/>
  <c r="AB223" i="5" s="1"/>
  <c r="L223" i="5"/>
  <c r="K223" i="5"/>
  <c r="G223" i="5"/>
  <c r="F223" i="5"/>
  <c r="L314" i="5"/>
  <c r="K314" i="5"/>
  <c r="G314" i="5"/>
  <c r="F314" i="5"/>
  <c r="AA220" i="5"/>
  <c r="Z220" i="5"/>
  <c r="Q220" i="5"/>
  <c r="P220" i="5"/>
  <c r="V220" i="5"/>
  <c r="U220" i="5"/>
  <c r="AB220" i="5" s="1"/>
  <c r="L220" i="5"/>
  <c r="K220" i="5"/>
  <c r="G220" i="5"/>
  <c r="F220" i="5"/>
  <c r="AA219" i="5"/>
  <c r="Z219" i="5"/>
  <c r="Q219" i="5"/>
  <c r="P219" i="5"/>
  <c r="V219" i="5"/>
  <c r="U219" i="5"/>
  <c r="AB219" i="5" s="1"/>
  <c r="L219" i="5"/>
  <c r="K219" i="5"/>
  <c r="G219" i="5"/>
  <c r="F219" i="5"/>
  <c r="AA215" i="5"/>
  <c r="Z215" i="5"/>
  <c r="AB215" i="5" s="1"/>
  <c r="AA214" i="5"/>
  <c r="Z214" i="5"/>
  <c r="Q214" i="5"/>
  <c r="P214" i="5"/>
  <c r="V214" i="5"/>
  <c r="AB214" i="5"/>
  <c r="L214" i="5"/>
  <c r="K214" i="5"/>
  <c r="G214" i="5"/>
  <c r="AA213" i="5"/>
  <c r="Z213" i="5"/>
  <c r="Q213" i="5"/>
  <c r="P213" i="5"/>
  <c r="V213" i="5"/>
  <c r="U213" i="5"/>
  <c r="AB213" i="5" s="1"/>
  <c r="L213" i="5"/>
  <c r="K213" i="5"/>
  <c r="G213" i="5"/>
  <c r="F213" i="5"/>
  <c r="AA210" i="5"/>
  <c r="Z210" i="5"/>
  <c r="Q210" i="5"/>
  <c r="P210" i="5"/>
  <c r="V210" i="5"/>
  <c r="U210" i="5"/>
  <c r="AB210" i="5" s="1"/>
  <c r="L210" i="5"/>
  <c r="K210" i="5"/>
  <c r="G210" i="5"/>
  <c r="F210" i="5"/>
  <c r="AA200" i="5"/>
  <c r="Z200" i="5"/>
  <c r="AA198" i="5"/>
  <c r="Z198" i="5"/>
  <c r="AB198" i="5" s="1"/>
  <c r="AA196" i="5"/>
  <c r="Z196" i="5"/>
  <c r="V196" i="5"/>
  <c r="U196" i="5"/>
  <c r="L196" i="5"/>
  <c r="K196" i="5"/>
  <c r="G196" i="5"/>
  <c r="F196" i="5"/>
  <c r="AA194" i="5"/>
  <c r="Z194" i="5"/>
  <c r="Q194" i="5"/>
  <c r="P194" i="5"/>
  <c r="V194" i="5"/>
  <c r="U194" i="5"/>
  <c r="AB194" i="5" s="1"/>
  <c r="L194" i="5"/>
  <c r="K194" i="5"/>
  <c r="G194" i="5"/>
  <c r="F194" i="5"/>
  <c r="AA313" i="5"/>
  <c r="Z313" i="5"/>
  <c r="Q313" i="5"/>
  <c r="P313" i="5"/>
  <c r="V313" i="5"/>
  <c r="U313" i="5"/>
  <c r="AB313" i="5" s="1"/>
  <c r="L313" i="5"/>
  <c r="K313" i="5"/>
  <c r="G313" i="5"/>
  <c r="F313" i="5"/>
  <c r="L312" i="5"/>
  <c r="K312" i="5"/>
  <c r="G312" i="5"/>
  <c r="F312" i="5"/>
  <c r="AA191" i="5"/>
  <c r="Z191" i="5"/>
  <c r="Q191" i="5"/>
  <c r="P191" i="5"/>
  <c r="V191" i="5"/>
  <c r="U191" i="5"/>
  <c r="AB191" i="5" s="1"/>
  <c r="L191" i="5"/>
  <c r="K191" i="5"/>
  <c r="G191" i="5"/>
  <c r="F191" i="5"/>
  <c r="AA186" i="5"/>
  <c r="Z186" i="5"/>
  <c r="Q186" i="5"/>
  <c r="P186" i="5"/>
  <c r="V186" i="5"/>
  <c r="U186" i="5"/>
  <c r="AB186" i="5" s="1"/>
  <c r="L186" i="5"/>
  <c r="K186" i="5"/>
  <c r="G186" i="5"/>
  <c r="F186" i="5"/>
  <c r="AA181" i="5"/>
  <c r="Z181" i="5"/>
  <c r="Q181" i="5"/>
  <c r="P181" i="5"/>
  <c r="V181" i="5"/>
  <c r="U181" i="5"/>
  <c r="AB181" i="5" s="1"/>
  <c r="L181" i="5"/>
  <c r="K181" i="5"/>
  <c r="AA172" i="5"/>
  <c r="Z172" i="5"/>
  <c r="AB172" i="5" s="1"/>
  <c r="Q169" i="5"/>
  <c r="P169" i="5"/>
  <c r="V169" i="5"/>
  <c r="U169" i="5"/>
  <c r="L169" i="5"/>
  <c r="K169" i="5"/>
  <c r="G169" i="5"/>
  <c r="F169" i="5"/>
  <c r="AA161" i="5"/>
  <c r="Z161" i="5"/>
  <c r="Q161" i="5"/>
  <c r="P161" i="5"/>
  <c r="V161" i="5"/>
  <c r="U161" i="5"/>
  <c r="AB161" i="5" s="1"/>
  <c r="L161" i="5"/>
  <c r="K161" i="5"/>
  <c r="G161" i="5"/>
  <c r="F161" i="5"/>
  <c r="AA160" i="5"/>
  <c r="Z160" i="5"/>
  <c r="V160" i="5"/>
  <c r="U160" i="5"/>
  <c r="AA159" i="5"/>
  <c r="Z159" i="5"/>
  <c r="Q159" i="5"/>
  <c r="P159" i="5"/>
  <c r="V159" i="5"/>
  <c r="U159" i="5"/>
  <c r="AB159" i="5" s="1"/>
  <c r="L159" i="5"/>
  <c r="K159" i="5"/>
  <c r="G159" i="5"/>
  <c r="F159" i="5"/>
  <c r="AA158" i="5"/>
  <c r="Z158" i="5"/>
  <c r="Q158" i="5"/>
  <c r="P158" i="5"/>
  <c r="V158" i="5"/>
  <c r="U158" i="5"/>
  <c r="L158" i="5"/>
  <c r="K158" i="5"/>
  <c r="G158" i="5"/>
  <c r="F158" i="5"/>
  <c r="AA148" i="5"/>
  <c r="Z148" i="5"/>
  <c r="Q148" i="5"/>
  <c r="P148" i="5"/>
  <c r="V148" i="5"/>
  <c r="U148" i="5"/>
  <c r="AB148" i="5" s="1"/>
  <c r="L148" i="5"/>
  <c r="K148" i="5"/>
  <c r="G148" i="5"/>
  <c r="F148" i="5"/>
  <c r="AA145" i="5"/>
  <c r="Z145" i="5"/>
  <c r="Q145" i="5"/>
  <c r="P145" i="5"/>
  <c r="V145" i="5"/>
  <c r="U145" i="5"/>
  <c r="AB145" i="5" s="1"/>
  <c r="L145" i="5"/>
  <c r="K145" i="5"/>
  <c r="G145" i="5"/>
  <c r="F145" i="5"/>
  <c r="AA136" i="5"/>
  <c r="Z136" i="5"/>
  <c r="L311" i="5"/>
  <c r="K311" i="5"/>
  <c r="G311" i="5"/>
  <c r="F311" i="5"/>
  <c r="AA310" i="5"/>
  <c r="Z310" i="5"/>
  <c r="V310" i="5"/>
  <c r="U310" i="5"/>
  <c r="L310" i="5"/>
  <c r="K310" i="5"/>
  <c r="G310" i="5"/>
  <c r="F310" i="5"/>
  <c r="AA130" i="5"/>
  <c r="Z130" i="5"/>
  <c r="V130" i="5"/>
  <c r="U130" i="5"/>
  <c r="L130" i="5"/>
  <c r="K130" i="5"/>
  <c r="G130" i="5"/>
  <c r="F130" i="5"/>
  <c r="AA129" i="5"/>
  <c r="Z129" i="5"/>
  <c r="V129" i="5"/>
  <c r="U129" i="5"/>
  <c r="AA128" i="5"/>
  <c r="Z128" i="5"/>
  <c r="V128" i="5"/>
  <c r="U128" i="5"/>
  <c r="L128" i="5"/>
  <c r="K128" i="5"/>
  <c r="L309" i="5"/>
  <c r="K309" i="5"/>
  <c r="G309" i="5"/>
  <c r="F309" i="5"/>
  <c r="AA126" i="5"/>
  <c r="Z126" i="5"/>
  <c r="V126" i="5"/>
  <c r="U126" i="5"/>
  <c r="L126" i="5"/>
  <c r="K126" i="5"/>
  <c r="G126" i="5"/>
  <c r="F126" i="5"/>
  <c r="AA125" i="5"/>
  <c r="Z125" i="5"/>
  <c r="L122" i="5"/>
  <c r="K122" i="5"/>
  <c r="AA121" i="5"/>
  <c r="Z121" i="5"/>
  <c r="AB121" i="5" s="1"/>
  <c r="AA120" i="5"/>
  <c r="Z120" i="5"/>
  <c r="Q120" i="5"/>
  <c r="P120" i="5"/>
  <c r="V120" i="5"/>
  <c r="U120" i="5"/>
  <c r="AB120" i="5" s="1"/>
  <c r="L120" i="5"/>
  <c r="K120" i="5"/>
  <c r="G120" i="5"/>
  <c r="F120" i="5"/>
  <c r="AA119" i="5"/>
  <c r="Z119" i="5"/>
  <c r="V119" i="5"/>
  <c r="U119" i="5"/>
  <c r="L119" i="5"/>
  <c r="K119" i="5"/>
  <c r="AA117" i="5"/>
  <c r="Z117" i="5"/>
  <c r="Q117" i="5"/>
  <c r="P117" i="5"/>
  <c r="V117" i="5"/>
  <c r="U117" i="5"/>
  <c r="AB117" i="5" s="1"/>
  <c r="L117" i="5"/>
  <c r="K117" i="5"/>
  <c r="G117" i="5"/>
  <c r="F117" i="5"/>
  <c r="AA116" i="5"/>
  <c r="Z116" i="5"/>
  <c r="Q116" i="5"/>
  <c r="V116" i="5"/>
  <c r="U116" i="5"/>
  <c r="L116" i="5"/>
  <c r="K116" i="5"/>
  <c r="G116" i="5"/>
  <c r="F116" i="5"/>
  <c r="AA115" i="5"/>
  <c r="Z115" i="5"/>
  <c r="Q115" i="5"/>
  <c r="P115" i="5"/>
  <c r="V115" i="5"/>
  <c r="U115" i="5"/>
  <c r="AB115" i="5" s="1"/>
  <c r="L115" i="5"/>
  <c r="K115" i="5"/>
  <c r="G115" i="5"/>
  <c r="F115" i="5"/>
  <c r="AA114" i="5"/>
  <c r="Z114" i="5"/>
  <c r="Q114" i="5"/>
  <c r="P114" i="5"/>
  <c r="V114" i="5"/>
  <c r="U114" i="5"/>
  <c r="AB114" i="5" s="1"/>
  <c r="L114" i="5"/>
  <c r="K114" i="5"/>
  <c r="G114" i="5"/>
  <c r="F114" i="5"/>
  <c r="L308" i="5"/>
  <c r="K308" i="5"/>
  <c r="G308" i="5"/>
  <c r="F308" i="5"/>
  <c r="AA113" i="5"/>
  <c r="Z113" i="5"/>
  <c r="V113" i="5"/>
  <c r="U113" i="5"/>
  <c r="AA111" i="5"/>
  <c r="Z111" i="5"/>
  <c r="Q111" i="5"/>
  <c r="P111" i="5"/>
  <c r="V111" i="5"/>
  <c r="U111" i="5"/>
  <c r="AB111" i="5" s="1"/>
  <c r="L111" i="5"/>
  <c r="K111" i="5"/>
  <c r="G111" i="5"/>
  <c r="F111" i="5"/>
  <c r="AA109" i="5"/>
  <c r="Z109" i="5"/>
  <c r="Q109" i="5"/>
  <c r="P109" i="5"/>
  <c r="V109" i="5"/>
  <c r="U109" i="5"/>
  <c r="AB109" i="5" s="1"/>
  <c r="L109" i="5"/>
  <c r="K109" i="5"/>
  <c r="G109" i="5"/>
  <c r="F109" i="5"/>
  <c r="AA107" i="5"/>
  <c r="Z107" i="5"/>
  <c r="V107" i="5"/>
  <c r="U107" i="5"/>
  <c r="L107" i="5"/>
  <c r="K107" i="5"/>
  <c r="G107" i="5"/>
  <c r="F107" i="5"/>
  <c r="AA104" i="5"/>
  <c r="Z104" i="5"/>
  <c r="AB104" i="5" s="1"/>
  <c r="AA101" i="5"/>
  <c r="Z101" i="5"/>
  <c r="V101" i="5"/>
  <c r="U101" i="5"/>
  <c r="L101" i="5"/>
  <c r="K101" i="5"/>
  <c r="G101" i="5"/>
  <c r="F101" i="5"/>
  <c r="AA99" i="5"/>
  <c r="Z99" i="5"/>
  <c r="Q99" i="5"/>
  <c r="P99" i="5"/>
  <c r="V99" i="5"/>
  <c r="U99" i="5"/>
  <c r="AB99" i="5" s="1"/>
  <c r="L99" i="5"/>
  <c r="K99" i="5"/>
  <c r="G99" i="5"/>
  <c r="F99" i="5"/>
  <c r="AA96" i="5"/>
  <c r="Z96" i="5"/>
  <c r="V96" i="5"/>
  <c r="U96" i="5"/>
  <c r="L96" i="5"/>
  <c r="K96" i="5"/>
  <c r="G96" i="5"/>
  <c r="F96" i="5"/>
  <c r="AA94" i="5"/>
  <c r="Z94" i="5"/>
  <c r="V94" i="5"/>
  <c r="U94" i="5"/>
  <c r="AA93" i="5"/>
  <c r="Z93" i="5"/>
  <c r="Q93" i="5"/>
  <c r="P93" i="5"/>
  <c r="V93" i="5"/>
  <c r="U93" i="5"/>
  <c r="AB93" i="5" s="1"/>
  <c r="L93" i="5"/>
  <c r="K93" i="5"/>
  <c r="G93" i="5"/>
  <c r="F93" i="5"/>
  <c r="AA90" i="5"/>
  <c r="Z90" i="5"/>
  <c r="Q90" i="5"/>
  <c r="P90" i="5"/>
  <c r="V90" i="5"/>
  <c r="U90" i="5"/>
  <c r="AB90" i="5" s="1"/>
  <c r="L90" i="5"/>
  <c r="K90" i="5"/>
  <c r="G90" i="5"/>
  <c r="F90" i="5"/>
  <c r="AA87" i="5"/>
  <c r="Z87" i="5"/>
  <c r="Q87" i="5"/>
  <c r="P87" i="5"/>
  <c r="V87" i="5"/>
  <c r="U87" i="5"/>
  <c r="AB87" i="5" s="1"/>
  <c r="L87" i="5"/>
  <c r="K87" i="5"/>
  <c r="G87" i="5"/>
  <c r="F87" i="5"/>
  <c r="AA86" i="5"/>
  <c r="Z86" i="5"/>
  <c r="Q86" i="5"/>
  <c r="P86" i="5"/>
  <c r="V86" i="5"/>
  <c r="U86" i="5"/>
  <c r="AB86" i="5" s="1"/>
  <c r="L86" i="5"/>
  <c r="K86" i="5"/>
  <c r="G86" i="5"/>
  <c r="F86" i="5"/>
  <c r="AA85" i="5"/>
  <c r="Z85" i="5"/>
  <c r="V85" i="5"/>
  <c r="U85" i="5"/>
  <c r="Q84" i="5"/>
  <c r="P84" i="5"/>
  <c r="L84" i="5"/>
  <c r="K84" i="5"/>
  <c r="AA83" i="5"/>
  <c r="Z83" i="5"/>
  <c r="Q83" i="5"/>
  <c r="P83" i="5"/>
  <c r="V83" i="5"/>
  <c r="U83" i="5"/>
  <c r="AB83" i="5" s="1"/>
  <c r="L83" i="5"/>
  <c r="K83" i="5"/>
  <c r="G83" i="5"/>
  <c r="F83" i="5"/>
  <c r="AA82" i="5"/>
  <c r="Z82" i="5"/>
  <c r="Q82" i="5"/>
  <c r="P82" i="5"/>
  <c r="V82" i="5"/>
  <c r="U82" i="5"/>
  <c r="AB82" i="5" s="1"/>
  <c r="L82" i="5"/>
  <c r="K82" i="5"/>
  <c r="G82" i="5"/>
  <c r="F82" i="5"/>
  <c r="AA81" i="5"/>
  <c r="Z81" i="5"/>
  <c r="Q81" i="5"/>
  <c r="P81" i="5"/>
  <c r="V81" i="5"/>
  <c r="U81" i="5"/>
  <c r="AB81" i="5" s="1"/>
  <c r="L81" i="5"/>
  <c r="K81" i="5"/>
  <c r="G81" i="5"/>
  <c r="F81" i="5"/>
  <c r="AA80" i="5"/>
  <c r="Z80" i="5"/>
  <c r="Q80" i="5"/>
  <c r="P80" i="5"/>
  <c r="V80" i="5"/>
  <c r="U80" i="5"/>
  <c r="AB80" i="5" s="1"/>
  <c r="L80" i="5"/>
  <c r="K80" i="5"/>
  <c r="G80" i="5"/>
  <c r="F80" i="5"/>
  <c r="AA78" i="5"/>
  <c r="Z78" i="5"/>
  <c r="Q78" i="5"/>
  <c r="P78" i="5"/>
  <c r="V78" i="5"/>
  <c r="U78" i="5"/>
  <c r="AB78" i="5" s="1"/>
  <c r="L78" i="5"/>
  <c r="K78" i="5"/>
  <c r="G78" i="5"/>
  <c r="F78" i="5"/>
  <c r="V77" i="5"/>
  <c r="U77" i="5"/>
  <c r="AB77" i="5" s="1"/>
  <c r="AA76" i="5"/>
  <c r="Z76" i="5"/>
  <c r="Q76" i="5"/>
  <c r="P76" i="5"/>
  <c r="V76" i="5"/>
  <c r="U76" i="5"/>
  <c r="AB76" i="5" s="1"/>
  <c r="L76" i="5"/>
  <c r="K76" i="5"/>
  <c r="G76" i="5"/>
  <c r="F76" i="5"/>
  <c r="AA74" i="5"/>
  <c r="Z74" i="5"/>
  <c r="AB74" i="5" s="1"/>
  <c r="AA70" i="5"/>
  <c r="Z70" i="5"/>
  <c r="V70" i="5"/>
  <c r="U70" i="5"/>
  <c r="L70" i="5"/>
  <c r="K70" i="5"/>
  <c r="AA69" i="5"/>
  <c r="Z69" i="5"/>
  <c r="AB69" i="5" s="1"/>
  <c r="AA67" i="5"/>
  <c r="Z67" i="5"/>
  <c r="V67" i="5"/>
  <c r="U67" i="5"/>
  <c r="L67" i="5"/>
  <c r="K67" i="5"/>
  <c r="G67" i="5"/>
  <c r="F67" i="5"/>
  <c r="AA66" i="5"/>
  <c r="Z66" i="5"/>
  <c r="AB66" i="5" s="1"/>
  <c r="AA307" i="5"/>
  <c r="Z307" i="5"/>
  <c r="Q307" i="5"/>
  <c r="P307" i="5"/>
  <c r="V307" i="5"/>
  <c r="U307" i="5"/>
  <c r="AB307" i="5" s="1"/>
  <c r="L307" i="5"/>
  <c r="K307" i="5"/>
  <c r="G307" i="5"/>
  <c r="F307" i="5"/>
  <c r="AA306" i="5"/>
  <c r="Z306" i="5"/>
  <c r="Q306" i="5"/>
  <c r="P306" i="5"/>
  <c r="V306" i="5"/>
  <c r="U306" i="5"/>
  <c r="AB306" i="5" s="1"/>
  <c r="L306" i="5"/>
  <c r="K306" i="5"/>
  <c r="G306" i="5"/>
  <c r="F306" i="5"/>
  <c r="AA64" i="5"/>
  <c r="Z64" i="5"/>
  <c r="Q64" i="5"/>
  <c r="P64" i="5"/>
  <c r="V64" i="5"/>
  <c r="U64" i="5"/>
  <c r="AB64" i="5" s="1"/>
  <c r="L64" i="5"/>
  <c r="K64" i="5"/>
  <c r="AA62" i="5"/>
  <c r="Z62" i="5"/>
  <c r="G61" i="5"/>
  <c r="F61" i="5"/>
  <c r="AA59" i="5"/>
  <c r="Z59" i="5"/>
  <c r="AB59" i="5" s="1"/>
  <c r="AA57" i="5"/>
  <c r="Z57" i="5"/>
  <c r="V57" i="5"/>
  <c r="U57" i="5"/>
  <c r="AA52" i="5"/>
  <c r="Z52" i="5"/>
  <c r="Q52" i="5"/>
  <c r="P52" i="5"/>
  <c r="V52" i="5"/>
  <c r="U52" i="5"/>
  <c r="AB52" i="5" s="1"/>
  <c r="L52" i="5"/>
  <c r="K52" i="5"/>
  <c r="G52" i="5"/>
  <c r="F52" i="5"/>
  <c r="AA48" i="5"/>
  <c r="Z48" i="5"/>
  <c r="AB48" i="5" s="1"/>
  <c r="L48" i="5"/>
  <c r="K48" i="5"/>
  <c r="AA46" i="5"/>
  <c r="Z46" i="5"/>
  <c r="Q46" i="5"/>
  <c r="P46" i="5"/>
  <c r="V46" i="5"/>
  <c r="U46" i="5"/>
  <c r="AB46" i="5" s="1"/>
  <c r="L46" i="5"/>
  <c r="K46" i="5"/>
  <c r="G46" i="5"/>
  <c r="F46" i="5"/>
  <c r="AA43" i="5"/>
  <c r="Z43" i="5"/>
  <c r="Q43" i="5"/>
  <c r="P43" i="5"/>
  <c r="V43" i="5"/>
  <c r="U43" i="5"/>
  <c r="AB43" i="5" s="1"/>
  <c r="L43" i="5"/>
  <c r="K43" i="5"/>
  <c r="G43" i="5"/>
  <c r="F43" i="5"/>
  <c r="AA305" i="5"/>
  <c r="Q305" i="5"/>
  <c r="P305" i="5"/>
  <c r="V305" i="5"/>
  <c r="L305" i="5"/>
  <c r="K305" i="5"/>
  <c r="G305" i="5"/>
  <c r="F305" i="5"/>
  <c r="AA41" i="5"/>
  <c r="Z41" i="5"/>
  <c r="Q41" i="5"/>
  <c r="P41" i="5"/>
  <c r="V41" i="5"/>
  <c r="U41" i="5"/>
  <c r="AB41" i="5" s="1"/>
  <c r="L41" i="5"/>
  <c r="K41" i="5"/>
  <c r="G41" i="5"/>
  <c r="F41" i="5"/>
  <c r="L40" i="5"/>
  <c r="K40" i="5"/>
  <c r="AA34" i="5"/>
  <c r="Z34" i="5"/>
  <c r="V34" i="5"/>
  <c r="U34" i="5"/>
  <c r="L34" i="5"/>
  <c r="K34" i="5"/>
  <c r="G34" i="5"/>
  <c r="F34" i="5"/>
  <c r="AA33" i="5"/>
  <c r="Z33" i="5"/>
  <c r="Q33" i="5"/>
  <c r="P33" i="5"/>
  <c r="V33" i="5"/>
  <c r="U33" i="5"/>
  <c r="AB33" i="5" s="1"/>
  <c r="L33" i="5"/>
  <c r="K33" i="5"/>
  <c r="G33" i="5"/>
  <c r="F33" i="5"/>
  <c r="V32" i="5"/>
  <c r="U32" i="5"/>
  <c r="AB32" i="5" s="1"/>
  <c r="L32" i="5"/>
  <c r="K32" i="5"/>
  <c r="AA304" i="5"/>
  <c r="Z304" i="5"/>
  <c r="V304" i="5"/>
  <c r="U304" i="5"/>
  <c r="L304" i="5"/>
  <c r="K304" i="5"/>
  <c r="G304" i="5"/>
  <c r="F304" i="5"/>
  <c r="AA30" i="5"/>
  <c r="Z30" i="5"/>
  <c r="Q30" i="5"/>
  <c r="P30" i="5"/>
  <c r="V30" i="5"/>
  <c r="U30" i="5"/>
  <c r="AB30" i="5" s="1"/>
  <c r="L30" i="5"/>
  <c r="K30" i="5"/>
  <c r="G30" i="5"/>
  <c r="F30" i="5"/>
  <c r="AA27" i="5"/>
  <c r="Z27" i="5"/>
  <c r="AB27" i="5" s="1"/>
  <c r="V27" i="5"/>
  <c r="AA26" i="5"/>
  <c r="Z26" i="5"/>
  <c r="V26" i="5"/>
  <c r="U26" i="5"/>
  <c r="AA25" i="5"/>
  <c r="Z25" i="5"/>
  <c r="V25" i="5"/>
  <c r="U25" i="5"/>
  <c r="AA24" i="5"/>
  <c r="Z24" i="5"/>
  <c r="Q24" i="5"/>
  <c r="P24" i="5"/>
  <c r="V24" i="5"/>
  <c r="U24" i="5"/>
  <c r="AB24" i="5" s="1"/>
  <c r="L24" i="5"/>
  <c r="K24" i="5"/>
  <c r="G24" i="5"/>
  <c r="F24" i="5"/>
  <c r="AA23" i="5"/>
  <c r="Z23" i="5"/>
  <c r="Q23" i="5"/>
  <c r="P23" i="5"/>
  <c r="V23" i="5"/>
  <c r="U23" i="5"/>
  <c r="AB23" i="5" s="1"/>
  <c r="L23" i="5"/>
  <c r="K23" i="5"/>
  <c r="V22" i="5"/>
  <c r="AA21" i="5"/>
  <c r="Z21" i="5"/>
  <c r="Q21" i="5"/>
  <c r="P21" i="5"/>
  <c r="V21" i="5"/>
  <c r="U21" i="5"/>
  <c r="AB21" i="5" s="1"/>
  <c r="L21" i="5"/>
  <c r="K21" i="5"/>
  <c r="G21" i="5"/>
  <c r="F21" i="5"/>
  <c r="AA303" i="5"/>
  <c r="Z303" i="5"/>
  <c r="Q303" i="5"/>
  <c r="P303" i="5"/>
  <c r="V303" i="5"/>
  <c r="U303" i="5"/>
  <c r="AB303" i="5" s="1"/>
  <c r="L303" i="5"/>
  <c r="K303" i="5"/>
  <c r="G303" i="5"/>
  <c r="F303" i="5"/>
  <c r="AA20" i="5"/>
  <c r="Z20" i="5"/>
  <c r="Q20" i="5"/>
  <c r="P20" i="5"/>
  <c r="V20" i="5"/>
  <c r="U20" i="5"/>
  <c r="AB20" i="5" s="1"/>
  <c r="L20" i="5"/>
  <c r="K20" i="5"/>
  <c r="G20" i="5"/>
  <c r="F20" i="5"/>
  <c r="AA18" i="5"/>
  <c r="Z18" i="5"/>
  <c r="V18" i="5"/>
  <c r="U18" i="5"/>
  <c r="AA17" i="5"/>
  <c r="Z17" i="5"/>
  <c r="V17" i="5"/>
  <c r="U17" i="5"/>
  <c r="G17" i="5"/>
  <c r="F17" i="5"/>
  <c r="AA16" i="5"/>
  <c r="Z16" i="5"/>
  <c r="Q16" i="5"/>
  <c r="P16" i="5"/>
  <c r="V16" i="5"/>
  <c r="U16" i="5"/>
  <c r="AB16" i="5" s="1"/>
  <c r="L16" i="5"/>
  <c r="K16" i="5"/>
  <c r="G16" i="5"/>
  <c r="F16" i="5"/>
  <c r="AA15" i="5"/>
  <c r="Z15" i="5"/>
  <c r="Q15" i="5"/>
  <c r="P15" i="5"/>
  <c r="V15" i="5"/>
  <c r="U15" i="5"/>
  <c r="AB15" i="5" s="1"/>
  <c r="L15" i="5"/>
  <c r="K15" i="5"/>
  <c r="G15" i="5"/>
  <c r="F15" i="5"/>
  <c r="AA14" i="5"/>
  <c r="Z14" i="5"/>
  <c r="Q14" i="5"/>
  <c r="P14" i="5"/>
  <c r="V14" i="5"/>
  <c r="U14" i="5"/>
  <c r="AB14" i="5" s="1"/>
  <c r="L14" i="5"/>
  <c r="K14" i="5"/>
  <c r="G14" i="5"/>
  <c r="F14" i="5"/>
  <c r="AA13" i="5"/>
  <c r="Z13" i="5"/>
  <c r="V13" i="5"/>
  <c r="U13" i="5"/>
  <c r="AA11" i="5"/>
  <c r="Z11" i="5"/>
  <c r="AB11" i="5" s="1"/>
  <c r="AA10" i="5"/>
  <c r="Z10" i="5"/>
  <c r="AB10" i="5" s="1"/>
  <c r="AA9" i="5"/>
  <c r="Z9" i="5"/>
  <c r="V9" i="5"/>
  <c r="U9" i="5"/>
  <c r="AA8" i="5"/>
  <c r="Z8" i="5"/>
  <c r="Q8" i="5"/>
  <c r="P8" i="5"/>
  <c r="V8" i="5"/>
  <c r="U8" i="5"/>
  <c r="AB8" i="5" s="1"/>
  <c r="L8" i="5"/>
  <c r="K8" i="5"/>
  <c r="G8" i="5"/>
  <c r="F8" i="5"/>
  <c r="AA7" i="5"/>
  <c r="Z7" i="5"/>
  <c r="Q7" i="5"/>
  <c r="P7" i="5"/>
  <c r="V7" i="5"/>
  <c r="U7" i="5"/>
  <c r="AB7" i="5" s="1"/>
  <c r="L7" i="5"/>
  <c r="K7" i="5"/>
  <c r="G7" i="5"/>
  <c r="F7" i="5"/>
  <c r="Q6" i="5"/>
  <c r="P6" i="5"/>
  <c r="G6" i="5"/>
  <c r="F6" i="5"/>
  <c r="AA5" i="5"/>
  <c r="Z5" i="5"/>
  <c r="Q5" i="5"/>
  <c r="P5" i="5"/>
  <c r="V5" i="5"/>
  <c r="U5" i="5"/>
  <c r="AB5" i="5" s="1"/>
  <c r="L5" i="5"/>
  <c r="K5" i="5"/>
  <c r="G5" i="5"/>
  <c r="F5" i="5"/>
  <c r="AA4" i="5"/>
  <c r="Z4" i="5"/>
  <c r="Q4" i="5"/>
  <c r="P4" i="5"/>
  <c r="V4" i="5"/>
  <c r="U4" i="5"/>
  <c r="AB4" i="5" s="1"/>
  <c r="L4" i="5"/>
  <c r="K4" i="5"/>
  <c r="G4" i="5"/>
  <c r="F4" i="5"/>
  <c r="L272" i="4"/>
  <c r="K272" i="4"/>
  <c r="R272" i="4" s="1"/>
  <c r="AG271" i="4"/>
  <c r="Q271" i="4"/>
  <c r="AB271" i="4"/>
  <c r="L271" i="4"/>
  <c r="W271" i="4"/>
  <c r="G271" i="4"/>
  <c r="AG270" i="4"/>
  <c r="AF270" i="4"/>
  <c r="AH270" i="4" s="1"/>
  <c r="AB270" i="4"/>
  <c r="L270" i="4"/>
  <c r="K270" i="4"/>
  <c r="R270" i="4" s="1"/>
  <c r="L269" i="4"/>
  <c r="K269" i="4"/>
  <c r="R269" i="4" s="1"/>
  <c r="AG268" i="4"/>
  <c r="AF268" i="4"/>
  <c r="AH268" i="4" s="1"/>
  <c r="L268" i="4"/>
  <c r="K268" i="4"/>
  <c r="R268" i="4" s="1"/>
  <c r="AG267" i="4"/>
  <c r="AF267" i="4"/>
  <c r="AH267" i="4" s="1"/>
  <c r="L267" i="4"/>
  <c r="K267" i="4"/>
  <c r="R267" i="4" s="1"/>
  <c r="L266" i="4"/>
  <c r="K266" i="4"/>
  <c r="R266" i="4" s="1"/>
  <c r="AG265" i="4"/>
  <c r="AF265" i="4"/>
  <c r="AH265" i="4" s="1"/>
  <c r="L265" i="4"/>
  <c r="K265" i="4"/>
  <c r="R265" i="4" s="1"/>
  <c r="L263" i="4"/>
  <c r="K263" i="4"/>
  <c r="R263" i="4" s="1"/>
  <c r="AG262" i="4"/>
  <c r="AF262" i="4"/>
  <c r="AH262" i="4" s="1"/>
  <c r="L262" i="4"/>
  <c r="K262" i="4"/>
  <c r="R262" i="4" s="1"/>
  <c r="AG260" i="4"/>
  <c r="AF260" i="4"/>
  <c r="AH260" i="4" s="1"/>
  <c r="AB260" i="4"/>
  <c r="L260" i="4"/>
  <c r="K260" i="4"/>
  <c r="R260" i="4" s="1"/>
  <c r="W260" i="4"/>
  <c r="G260" i="4"/>
  <c r="L318" i="4"/>
  <c r="K318" i="4"/>
  <c r="R318" i="4" s="1"/>
  <c r="AG259" i="4"/>
  <c r="AF259" i="4"/>
  <c r="AH259" i="4" s="1"/>
  <c r="L259" i="4"/>
  <c r="K259" i="4"/>
  <c r="R259" i="4" s="1"/>
  <c r="AG255" i="4"/>
  <c r="AF255" i="4"/>
  <c r="AH255" i="4" s="1"/>
  <c r="L255" i="4"/>
  <c r="K255" i="4"/>
  <c r="R255" i="4" s="1"/>
  <c r="AG317" i="4"/>
  <c r="AF317" i="4"/>
  <c r="AH317" i="4" s="1"/>
  <c r="L317" i="4"/>
  <c r="K317" i="4"/>
  <c r="R317" i="4" s="1"/>
  <c r="AG254" i="4"/>
  <c r="AF254" i="4"/>
  <c r="AH254" i="4" s="1"/>
  <c r="Q254" i="4"/>
  <c r="AB254" i="4"/>
  <c r="L254" i="4"/>
  <c r="K254" i="4"/>
  <c r="R254" i="4" s="1"/>
  <c r="W254" i="4"/>
  <c r="G254" i="4"/>
  <c r="AG253" i="4"/>
  <c r="AF253" i="4"/>
  <c r="AB253" i="4"/>
  <c r="AA253" i="4"/>
  <c r="L253" i="4"/>
  <c r="K253" i="4"/>
  <c r="W253" i="4"/>
  <c r="V253" i="4"/>
  <c r="G253" i="4"/>
  <c r="F253" i="4"/>
  <c r="R253" i="4" s="1"/>
  <c r="AG252" i="4"/>
  <c r="AF252" i="4"/>
  <c r="AH252" i="4" s="1"/>
  <c r="L252" i="4"/>
  <c r="K252" i="4"/>
  <c r="R252" i="4" s="1"/>
  <c r="AG251" i="4"/>
  <c r="AF251" i="4"/>
  <c r="Q251" i="4"/>
  <c r="AB251" i="4"/>
  <c r="AA251" i="4"/>
  <c r="L251" i="4"/>
  <c r="K251" i="4"/>
  <c r="W251" i="4"/>
  <c r="V251" i="4"/>
  <c r="G251" i="4"/>
  <c r="F251" i="4"/>
  <c r="R251" i="4" s="1"/>
  <c r="Q250" i="4"/>
  <c r="AB250" i="4"/>
  <c r="AA250" i="4"/>
  <c r="L250" i="4"/>
  <c r="K250" i="4"/>
  <c r="W250" i="4"/>
  <c r="V250" i="4"/>
  <c r="AH250" i="4" s="1"/>
  <c r="G250" i="4"/>
  <c r="F250" i="4"/>
  <c r="R250" i="4" s="1"/>
  <c r="AG249" i="4"/>
  <c r="AF249" i="4"/>
  <c r="AH249" i="4" s="1"/>
  <c r="L249" i="4"/>
  <c r="K249" i="4"/>
  <c r="R249" i="4" s="1"/>
  <c r="AG248" i="4"/>
  <c r="AF248" i="4"/>
  <c r="AH248" i="4" s="1"/>
  <c r="AG247" i="4"/>
  <c r="AF247" i="4"/>
  <c r="Q247" i="4"/>
  <c r="AB247" i="4"/>
  <c r="AA247" i="4"/>
  <c r="L247" i="4"/>
  <c r="K247" i="4"/>
  <c r="W247" i="4"/>
  <c r="V247" i="4"/>
  <c r="G247" i="4"/>
  <c r="F247" i="4"/>
  <c r="R247" i="4" s="1"/>
  <c r="AG245" i="4"/>
  <c r="AF245" i="4"/>
  <c r="AH245" i="4" s="1"/>
  <c r="AG244" i="4"/>
  <c r="AF244" i="4"/>
  <c r="AH244" i="4" s="1"/>
  <c r="L244" i="4"/>
  <c r="K244" i="4"/>
  <c r="R244" i="4" s="1"/>
  <c r="L240" i="4"/>
  <c r="K240" i="4"/>
  <c r="R240" i="4" s="1"/>
  <c r="L239" i="4"/>
  <c r="K239" i="4"/>
  <c r="R239" i="4" s="1"/>
  <c r="AG238" i="4"/>
  <c r="AF238" i="4"/>
  <c r="Q238" i="4"/>
  <c r="AB238" i="4"/>
  <c r="AA238" i="4"/>
  <c r="L238" i="4"/>
  <c r="K238" i="4"/>
  <c r="W238" i="4"/>
  <c r="V238" i="4"/>
  <c r="G238" i="4"/>
  <c r="F238" i="4"/>
  <c r="R238" i="4" s="1"/>
  <c r="L236" i="4"/>
  <c r="K236" i="4"/>
  <c r="R236" i="4" s="1"/>
  <c r="L234" i="4"/>
  <c r="K234" i="4"/>
  <c r="R234" i="4" s="1"/>
  <c r="L233" i="4"/>
  <c r="K233" i="4"/>
  <c r="R233" i="4" s="1"/>
  <c r="W228" i="4"/>
  <c r="V228" i="4"/>
  <c r="AH228" i="4" s="1"/>
  <c r="W227" i="4"/>
  <c r="V227" i="4"/>
  <c r="AH227" i="4" s="1"/>
  <c r="L226" i="4"/>
  <c r="K226" i="4"/>
  <c r="R226" i="4" s="1"/>
  <c r="AG224" i="4"/>
  <c r="AF224" i="4"/>
  <c r="Q224" i="4"/>
  <c r="AB224" i="4"/>
  <c r="AA224" i="4"/>
  <c r="L224" i="4"/>
  <c r="K224" i="4"/>
  <c r="W224" i="4"/>
  <c r="V224" i="4"/>
  <c r="G224" i="4"/>
  <c r="F224" i="4"/>
  <c r="R224" i="4" s="1"/>
  <c r="AG311" i="4"/>
  <c r="AF311" i="4"/>
  <c r="L311" i="4"/>
  <c r="K311" i="4"/>
  <c r="W311" i="4"/>
  <c r="V311" i="4"/>
  <c r="AH311" i="4" s="1"/>
  <c r="G311" i="4"/>
  <c r="F311" i="4"/>
  <c r="R311" i="4" s="1"/>
  <c r="L221" i="4"/>
  <c r="K221" i="4"/>
  <c r="R221" i="4" s="1"/>
  <c r="AG219" i="4"/>
  <c r="AF219" i="4"/>
  <c r="L219" i="4"/>
  <c r="K219" i="4"/>
  <c r="W219" i="4"/>
  <c r="V219" i="4"/>
  <c r="AH219" i="4" s="1"/>
  <c r="G219" i="4"/>
  <c r="F219" i="4"/>
  <c r="R219" i="4" s="1"/>
  <c r="L218" i="4"/>
  <c r="K218" i="4"/>
  <c r="R218" i="4" s="1"/>
  <c r="AG217" i="4"/>
  <c r="AF217" i="4"/>
  <c r="W217" i="4"/>
  <c r="V217" i="4"/>
  <c r="AG216" i="4"/>
  <c r="AF216" i="4"/>
  <c r="Q216" i="4"/>
  <c r="AB216" i="4"/>
  <c r="AA216" i="4"/>
  <c r="L216" i="4"/>
  <c r="K216" i="4"/>
  <c r="W216" i="4"/>
  <c r="V216" i="4"/>
  <c r="G216" i="4"/>
  <c r="F216" i="4"/>
  <c r="R216" i="4" s="1"/>
  <c r="L215" i="4"/>
  <c r="K215" i="4"/>
  <c r="R215" i="4" s="1"/>
  <c r="L214" i="4"/>
  <c r="K214" i="4"/>
  <c r="W214" i="4"/>
  <c r="V214" i="4"/>
  <c r="AH214" i="4" s="1"/>
  <c r="G214" i="4"/>
  <c r="F214" i="4"/>
  <c r="R214" i="4" s="1"/>
  <c r="L211" i="4"/>
  <c r="K211" i="4"/>
  <c r="R211" i="4" s="1"/>
  <c r="L210" i="4"/>
  <c r="K210" i="4"/>
  <c r="R210" i="4" s="1"/>
  <c r="L209" i="4"/>
  <c r="K209" i="4"/>
  <c r="R209" i="4" s="1"/>
  <c r="L208" i="4"/>
  <c r="K208" i="4"/>
  <c r="R208" i="4" s="1"/>
  <c r="L206" i="4"/>
  <c r="K206" i="4"/>
  <c r="R206" i="4" s="1"/>
  <c r="AG205" i="4"/>
  <c r="AF205" i="4"/>
  <c r="Q205" i="4"/>
  <c r="AB205" i="4"/>
  <c r="AA205" i="4"/>
  <c r="L205" i="4"/>
  <c r="K205" i="4"/>
  <c r="W205" i="4"/>
  <c r="V205" i="4"/>
  <c r="AH205" i="4" s="1"/>
  <c r="G205" i="4"/>
  <c r="F205" i="4"/>
  <c r="R205" i="4" s="1"/>
  <c r="L204" i="4"/>
  <c r="K204" i="4"/>
  <c r="R204" i="4" s="1"/>
  <c r="L302" i="4"/>
  <c r="K302" i="4"/>
  <c r="R302" i="4" s="1"/>
  <c r="G195" i="4"/>
  <c r="F195" i="4"/>
  <c r="R195" i="4" s="1"/>
  <c r="G194" i="4"/>
  <c r="F194" i="4"/>
  <c r="R194" i="4" s="1"/>
  <c r="Q192" i="4"/>
  <c r="AB192" i="4"/>
  <c r="AA192" i="4"/>
  <c r="L192" i="4"/>
  <c r="K192" i="4"/>
  <c r="W192" i="4"/>
  <c r="V192" i="4"/>
  <c r="G192" i="4"/>
  <c r="F192" i="4"/>
  <c r="R192" i="4" s="1"/>
  <c r="L191" i="4"/>
  <c r="K191" i="4"/>
  <c r="R191" i="4" s="1"/>
  <c r="L190" i="4"/>
  <c r="K190" i="4"/>
  <c r="R190" i="4" s="1"/>
  <c r="Q188" i="4"/>
  <c r="AB188" i="4"/>
  <c r="AA188" i="4"/>
  <c r="L188" i="4"/>
  <c r="K188" i="4"/>
  <c r="W188" i="4"/>
  <c r="V188" i="4"/>
  <c r="AH188" i="4" s="1"/>
  <c r="G188" i="4"/>
  <c r="F188" i="4"/>
  <c r="R188" i="4" s="1"/>
  <c r="Q186" i="4"/>
  <c r="AB186" i="4"/>
  <c r="AA186" i="4"/>
  <c r="L186" i="4"/>
  <c r="K186" i="4"/>
  <c r="W186" i="4"/>
  <c r="V186" i="4"/>
  <c r="AH186" i="4" s="1"/>
  <c r="G186" i="4"/>
  <c r="F186" i="4"/>
  <c r="R186" i="4" s="1"/>
  <c r="L183" i="4"/>
  <c r="K183" i="4"/>
  <c r="R183" i="4" s="1"/>
  <c r="AG180" i="4"/>
  <c r="AF180" i="4"/>
  <c r="AB180" i="4"/>
  <c r="AA180" i="4"/>
  <c r="W180" i="4"/>
  <c r="V180" i="4"/>
  <c r="AG179" i="4"/>
  <c r="AF179" i="4"/>
  <c r="Q179" i="4"/>
  <c r="AB179" i="4"/>
  <c r="AA179" i="4"/>
  <c r="L179" i="4"/>
  <c r="K179" i="4"/>
  <c r="W179" i="4"/>
  <c r="V179" i="4"/>
  <c r="G179" i="4"/>
  <c r="F179" i="4"/>
  <c r="R179" i="4" s="1"/>
  <c r="L176" i="4"/>
  <c r="K176" i="4"/>
  <c r="W176" i="4"/>
  <c r="V176" i="4"/>
  <c r="AH176" i="4" s="1"/>
  <c r="G176" i="4"/>
  <c r="F176" i="4"/>
  <c r="R176" i="4" s="1"/>
  <c r="Q175" i="4"/>
  <c r="AB175" i="4"/>
  <c r="AA175" i="4"/>
  <c r="L175" i="4"/>
  <c r="K175" i="4"/>
  <c r="W175" i="4"/>
  <c r="V175" i="4"/>
  <c r="AH175" i="4" s="1"/>
  <c r="G175" i="4"/>
  <c r="F175" i="4"/>
  <c r="R175" i="4" s="1"/>
  <c r="W172" i="4"/>
  <c r="V172" i="4"/>
  <c r="AH172" i="4" s="1"/>
  <c r="G172" i="4"/>
  <c r="F172" i="4"/>
  <c r="R172" i="4" s="1"/>
  <c r="AG171" i="4"/>
  <c r="AF171" i="4"/>
  <c r="Q171" i="4"/>
  <c r="AB171" i="4"/>
  <c r="AA171" i="4"/>
  <c r="L171" i="4"/>
  <c r="K171" i="4"/>
  <c r="W171" i="4"/>
  <c r="V171" i="4"/>
  <c r="AH171" i="4" s="1"/>
  <c r="G171" i="4"/>
  <c r="F171" i="4"/>
  <c r="R171" i="4" s="1"/>
  <c r="G170" i="4"/>
  <c r="F170" i="4"/>
  <c r="L168" i="4"/>
  <c r="K168" i="4"/>
  <c r="W168" i="4"/>
  <c r="V168" i="4"/>
  <c r="AH168" i="4" s="1"/>
  <c r="G168" i="4"/>
  <c r="F168" i="4"/>
  <c r="Q167" i="4"/>
  <c r="L167" i="4"/>
  <c r="K167" i="4"/>
  <c r="W167" i="4"/>
  <c r="V167" i="4"/>
  <c r="AH167" i="4" s="1"/>
  <c r="G167" i="4"/>
  <c r="F167" i="4"/>
  <c r="W166" i="4"/>
  <c r="V166" i="4"/>
  <c r="AH166" i="4" s="1"/>
  <c r="L298" i="4"/>
  <c r="K298" i="4"/>
  <c r="L163" i="4"/>
  <c r="K163" i="4"/>
  <c r="W163" i="4"/>
  <c r="V163" i="4"/>
  <c r="AH163" i="4" s="1"/>
  <c r="G163" i="4"/>
  <c r="F163" i="4"/>
  <c r="R163" i="4" s="1"/>
  <c r="Q162" i="4"/>
  <c r="L162" i="4"/>
  <c r="K162" i="4"/>
  <c r="G162" i="4"/>
  <c r="F162" i="4"/>
  <c r="Q157" i="4"/>
  <c r="L157" i="4"/>
  <c r="K157" i="4"/>
  <c r="G157" i="4"/>
  <c r="F157" i="4"/>
  <c r="AG155" i="4"/>
  <c r="AF155" i="4"/>
  <c r="Q155" i="4"/>
  <c r="AB155" i="4"/>
  <c r="AA155" i="4"/>
  <c r="L155" i="4"/>
  <c r="K155" i="4"/>
  <c r="W155" i="4"/>
  <c r="V155" i="4"/>
  <c r="G155" i="4"/>
  <c r="F155" i="4"/>
  <c r="R155" i="4" s="1"/>
  <c r="L154" i="4"/>
  <c r="K154" i="4"/>
  <c r="R154" i="4" s="1"/>
  <c r="Q153" i="4"/>
  <c r="L153" i="4"/>
  <c r="K153" i="4"/>
  <c r="W153" i="4"/>
  <c r="V153" i="4"/>
  <c r="AH153" i="4" s="1"/>
  <c r="G153" i="4"/>
  <c r="F153" i="4"/>
  <c r="AG152" i="4"/>
  <c r="AF152" i="4"/>
  <c r="Q152" i="4"/>
  <c r="AB152" i="4"/>
  <c r="AA152" i="4"/>
  <c r="L152" i="4"/>
  <c r="K152" i="4"/>
  <c r="W152" i="4"/>
  <c r="V152" i="4"/>
  <c r="G152" i="4"/>
  <c r="F152" i="4"/>
  <c r="R152" i="4" s="1"/>
  <c r="Q150" i="4"/>
  <c r="L150" i="4"/>
  <c r="K150" i="4"/>
  <c r="G150" i="4"/>
  <c r="F150" i="4"/>
  <c r="AG149" i="4"/>
  <c r="AF149" i="4"/>
  <c r="Q149" i="4"/>
  <c r="L149" i="4"/>
  <c r="K149" i="4"/>
  <c r="W149" i="4"/>
  <c r="V149" i="4"/>
  <c r="G149" i="4"/>
  <c r="F149" i="4"/>
  <c r="W148" i="4"/>
  <c r="V148" i="4"/>
  <c r="AH148" i="4" s="1"/>
  <c r="AG145" i="4"/>
  <c r="AF145" i="4"/>
  <c r="Q145" i="4"/>
  <c r="AB145" i="4"/>
  <c r="AA145" i="4"/>
  <c r="L145" i="4"/>
  <c r="K145" i="4"/>
  <c r="W145" i="4"/>
  <c r="V145" i="4"/>
  <c r="G145" i="4"/>
  <c r="F145" i="4"/>
  <c r="R145" i="4" s="1"/>
  <c r="L297" i="4"/>
  <c r="K297" i="4"/>
  <c r="R297" i="4" s="1"/>
  <c r="AG144" i="4"/>
  <c r="AF144" i="4"/>
  <c r="Q144" i="4"/>
  <c r="AB144" i="4"/>
  <c r="AA144" i="4"/>
  <c r="L144" i="4"/>
  <c r="K144" i="4"/>
  <c r="W144" i="4"/>
  <c r="V144" i="4"/>
  <c r="G144" i="4"/>
  <c r="F144" i="4"/>
  <c r="R144" i="4" s="1"/>
  <c r="AG142" i="4"/>
  <c r="AF142" i="4"/>
  <c r="Q142" i="4"/>
  <c r="AB142" i="4"/>
  <c r="AA142" i="4"/>
  <c r="L142" i="4"/>
  <c r="K142" i="4"/>
  <c r="W142" i="4"/>
  <c r="V142" i="4"/>
  <c r="G142" i="4"/>
  <c r="F142" i="4"/>
  <c r="R142" i="4" s="1"/>
  <c r="AG141" i="4"/>
  <c r="AF141" i="4"/>
  <c r="Q141" i="4"/>
  <c r="AB141" i="4"/>
  <c r="AA141" i="4"/>
  <c r="L141" i="4"/>
  <c r="K141" i="4"/>
  <c r="W141" i="4"/>
  <c r="V141" i="4"/>
  <c r="AH141" i="4" s="1"/>
  <c r="G141" i="4"/>
  <c r="F141" i="4"/>
  <c r="R141" i="4" s="1"/>
  <c r="AG140" i="4"/>
  <c r="AF140" i="4"/>
  <c r="Q140" i="4"/>
  <c r="AB140" i="4"/>
  <c r="AA140" i="4"/>
  <c r="L140" i="4"/>
  <c r="K140" i="4"/>
  <c r="W140" i="4"/>
  <c r="V140" i="4"/>
  <c r="G140" i="4"/>
  <c r="F140" i="4"/>
  <c r="R140" i="4" s="1"/>
  <c r="AG137" i="4"/>
  <c r="AF137" i="4"/>
  <c r="Q137" i="4"/>
  <c r="AB137" i="4"/>
  <c r="AA137" i="4"/>
  <c r="L137" i="4"/>
  <c r="K137" i="4"/>
  <c r="W137" i="4"/>
  <c r="V137" i="4"/>
  <c r="G137" i="4"/>
  <c r="F137" i="4"/>
  <c r="R137" i="4" s="1"/>
  <c r="AG135" i="4"/>
  <c r="AF135" i="4"/>
  <c r="Q135" i="4"/>
  <c r="AB135" i="4"/>
  <c r="AA135" i="4"/>
  <c r="L135" i="4"/>
  <c r="K135" i="4"/>
  <c r="W135" i="4"/>
  <c r="V135" i="4"/>
  <c r="G135" i="4"/>
  <c r="F135" i="4"/>
  <c r="R135" i="4" s="1"/>
  <c r="G133" i="4"/>
  <c r="F133" i="4"/>
  <c r="R133" i="4" s="1"/>
  <c r="L296" i="4"/>
  <c r="K296" i="4"/>
  <c r="R296" i="4" s="1"/>
  <c r="W130" i="4"/>
  <c r="V130" i="4"/>
  <c r="AH130" i="4" s="1"/>
  <c r="Q128" i="4"/>
  <c r="L128" i="4"/>
  <c r="K128" i="4"/>
  <c r="G128" i="4"/>
  <c r="F128" i="4"/>
  <c r="AG127" i="4"/>
  <c r="AF127" i="4"/>
  <c r="Q127" i="4"/>
  <c r="AB127" i="4"/>
  <c r="AA127" i="4"/>
  <c r="L127" i="4"/>
  <c r="K127" i="4"/>
  <c r="W127" i="4"/>
  <c r="V127" i="4"/>
  <c r="G127" i="4"/>
  <c r="F127" i="4"/>
  <c r="AG126" i="4"/>
  <c r="AF126" i="4"/>
  <c r="Q126" i="4"/>
  <c r="AB126" i="4"/>
  <c r="AA126" i="4"/>
  <c r="L126" i="4"/>
  <c r="K126" i="4"/>
  <c r="W126" i="4"/>
  <c r="V126" i="4"/>
  <c r="G126" i="4"/>
  <c r="F126" i="4"/>
  <c r="R126" i="4" s="1"/>
  <c r="AG125" i="4"/>
  <c r="AF125" i="4"/>
  <c r="Q125" i="4"/>
  <c r="AB125" i="4"/>
  <c r="AA125" i="4"/>
  <c r="L125" i="4"/>
  <c r="K125" i="4"/>
  <c r="W125" i="4"/>
  <c r="V125" i="4"/>
  <c r="G125" i="4"/>
  <c r="F125" i="4"/>
  <c r="AG124" i="4"/>
  <c r="AF124" i="4"/>
  <c r="Q124" i="4"/>
  <c r="AB124" i="4"/>
  <c r="AA124" i="4"/>
  <c r="L124" i="4"/>
  <c r="K124" i="4"/>
  <c r="W124" i="4"/>
  <c r="V124" i="4"/>
  <c r="AH124" i="4" s="1"/>
  <c r="G124" i="4"/>
  <c r="F124" i="4"/>
  <c r="R124" i="4" s="1"/>
  <c r="AB295" i="4"/>
  <c r="AA295" i="4"/>
  <c r="AH295" i="4" s="1"/>
  <c r="AG120" i="4"/>
  <c r="AF120" i="4"/>
  <c r="AB120" i="4"/>
  <c r="AA120" i="4"/>
  <c r="L120" i="4"/>
  <c r="K120" i="4"/>
  <c r="W120" i="4"/>
  <c r="V120" i="4"/>
  <c r="G120" i="4"/>
  <c r="F120" i="4"/>
  <c r="R120" i="4" s="1"/>
  <c r="L118" i="4"/>
  <c r="K118" i="4"/>
  <c r="R118" i="4" s="1"/>
  <c r="AG117" i="4"/>
  <c r="AF117" i="4"/>
  <c r="Q117" i="4"/>
  <c r="AB117" i="4"/>
  <c r="AA117" i="4"/>
  <c r="L117" i="4"/>
  <c r="K117" i="4"/>
  <c r="W117" i="4"/>
  <c r="V117" i="4"/>
  <c r="G117" i="4"/>
  <c r="F117" i="4"/>
  <c r="R117" i="4" s="1"/>
  <c r="Q116" i="4"/>
  <c r="L116" i="4"/>
  <c r="K116" i="4"/>
  <c r="W116" i="4"/>
  <c r="V116" i="4"/>
  <c r="AH116" i="4" s="1"/>
  <c r="G116" i="4"/>
  <c r="F116" i="4"/>
  <c r="AG115" i="4"/>
  <c r="AF115" i="4"/>
  <c r="Q115" i="4"/>
  <c r="AB115" i="4"/>
  <c r="AA115" i="4"/>
  <c r="L115" i="4"/>
  <c r="K115" i="4"/>
  <c r="W115" i="4"/>
  <c r="V115" i="4"/>
  <c r="G115" i="4"/>
  <c r="F115" i="4"/>
  <c r="R115" i="4" s="1"/>
  <c r="AG114" i="4"/>
  <c r="AF114" i="4"/>
  <c r="Q114" i="4"/>
  <c r="AB114" i="4"/>
  <c r="AA114" i="4"/>
  <c r="L114" i="4"/>
  <c r="K114" i="4"/>
  <c r="W114" i="4"/>
  <c r="V114" i="4"/>
  <c r="AH114" i="4" s="1"/>
  <c r="G114" i="4"/>
  <c r="F114" i="4"/>
  <c r="R114" i="4" s="1"/>
  <c r="AG113" i="4"/>
  <c r="AF113" i="4"/>
  <c r="Q113" i="4"/>
  <c r="AB113" i="4"/>
  <c r="AA113" i="4"/>
  <c r="L113" i="4"/>
  <c r="K113" i="4"/>
  <c r="W113" i="4"/>
  <c r="V113" i="4"/>
  <c r="G113" i="4"/>
  <c r="F113" i="4"/>
  <c r="R113" i="4" s="1"/>
  <c r="Q111" i="4"/>
  <c r="L111" i="4"/>
  <c r="K111" i="4"/>
  <c r="AG110" i="4"/>
  <c r="AF110" i="4"/>
  <c r="Q110" i="4"/>
  <c r="AB110" i="4"/>
  <c r="AA110" i="4"/>
  <c r="L110" i="4"/>
  <c r="K110" i="4"/>
  <c r="W110" i="4"/>
  <c r="V110" i="4"/>
  <c r="G110" i="4"/>
  <c r="F110" i="4"/>
  <c r="R110" i="4" s="1"/>
  <c r="W109" i="4"/>
  <c r="V109" i="4"/>
  <c r="AH109" i="4" s="1"/>
  <c r="G109" i="4"/>
  <c r="F109" i="4"/>
  <c r="R109" i="4" s="1"/>
  <c r="W108" i="4"/>
  <c r="V108" i="4"/>
  <c r="AH108" i="4" s="1"/>
  <c r="Q107" i="4"/>
  <c r="L107" i="4"/>
  <c r="K107" i="4"/>
  <c r="W107" i="4"/>
  <c r="V107" i="4"/>
  <c r="AH107" i="4" s="1"/>
  <c r="G107" i="4"/>
  <c r="F107" i="4"/>
  <c r="Q105" i="4"/>
  <c r="AB105" i="4"/>
  <c r="AA105" i="4"/>
  <c r="L105" i="4"/>
  <c r="K105" i="4"/>
  <c r="W105" i="4"/>
  <c r="V105" i="4"/>
  <c r="AH105" i="4" s="1"/>
  <c r="G105" i="4"/>
  <c r="F105" i="4"/>
  <c r="R105" i="4" s="1"/>
  <c r="AG103" i="4"/>
  <c r="AF103" i="4"/>
  <c r="Q103" i="4"/>
  <c r="AB103" i="4"/>
  <c r="AA103" i="4"/>
  <c r="L103" i="4"/>
  <c r="K103" i="4"/>
  <c r="W103" i="4"/>
  <c r="V103" i="4"/>
  <c r="AH103" i="4" s="1"/>
  <c r="G103" i="4"/>
  <c r="F103" i="4"/>
  <c r="R103" i="4" s="1"/>
  <c r="AG102" i="4"/>
  <c r="AF102" i="4"/>
  <c r="Q102" i="4"/>
  <c r="AB102" i="4"/>
  <c r="AA102" i="4"/>
  <c r="L102" i="4"/>
  <c r="K102" i="4"/>
  <c r="W102" i="4"/>
  <c r="V102" i="4"/>
  <c r="G102" i="4"/>
  <c r="F102" i="4"/>
  <c r="R102" i="4" s="1"/>
  <c r="AG101" i="4"/>
  <c r="AF101" i="4"/>
  <c r="Q101" i="4"/>
  <c r="AB101" i="4"/>
  <c r="AA101" i="4"/>
  <c r="L101" i="4"/>
  <c r="K101" i="4"/>
  <c r="W101" i="4"/>
  <c r="V101" i="4"/>
  <c r="AH101" i="4" s="1"/>
  <c r="G101" i="4"/>
  <c r="F101" i="4"/>
  <c r="R101" i="4" s="1"/>
  <c r="Q100" i="4"/>
  <c r="L100" i="4"/>
  <c r="K100" i="4"/>
  <c r="AG99" i="4"/>
  <c r="AF99" i="4"/>
  <c r="AB99" i="4"/>
  <c r="AA99" i="4"/>
  <c r="AG292" i="4"/>
  <c r="AF292" i="4"/>
  <c r="Q292" i="4"/>
  <c r="R292" i="4"/>
  <c r="AB292" i="4"/>
  <c r="AA292" i="4"/>
  <c r="W292" i="4"/>
  <c r="V292" i="4"/>
  <c r="AG97" i="4"/>
  <c r="AF97" i="4"/>
  <c r="Q97" i="4"/>
  <c r="AB97" i="4"/>
  <c r="AA97" i="4"/>
  <c r="L97" i="4"/>
  <c r="K97" i="4"/>
  <c r="W97" i="4"/>
  <c r="V97" i="4"/>
  <c r="AH97" i="4" s="1"/>
  <c r="G97" i="4"/>
  <c r="F97" i="4"/>
  <c r="R97" i="4" s="1"/>
  <c r="AG96" i="4"/>
  <c r="AF96" i="4"/>
  <c r="Q96" i="4"/>
  <c r="AB96" i="4"/>
  <c r="AA96" i="4"/>
  <c r="L96" i="4"/>
  <c r="K96" i="4"/>
  <c r="W96" i="4"/>
  <c r="V96" i="4"/>
  <c r="G96" i="4"/>
  <c r="F96" i="4"/>
  <c r="R96" i="4" s="1"/>
  <c r="AG95" i="4"/>
  <c r="AF95" i="4"/>
  <c r="Q95" i="4"/>
  <c r="AB95" i="4"/>
  <c r="AA95" i="4"/>
  <c r="L95" i="4"/>
  <c r="K95" i="4"/>
  <c r="W95" i="4"/>
  <c r="V95" i="4"/>
  <c r="AH95" i="4" s="1"/>
  <c r="G95" i="4"/>
  <c r="F95" i="4"/>
  <c r="R95" i="4" s="1"/>
  <c r="AG93" i="4"/>
  <c r="AF93" i="4"/>
  <c r="Q93" i="4"/>
  <c r="AB93" i="4"/>
  <c r="AA93" i="4"/>
  <c r="L93" i="4"/>
  <c r="K93" i="4"/>
  <c r="R93" i="4" s="1"/>
  <c r="W93" i="4"/>
  <c r="V93" i="4"/>
  <c r="AG92" i="4"/>
  <c r="AF92" i="4"/>
  <c r="Q92" i="4"/>
  <c r="AB92" i="4"/>
  <c r="AA92" i="4"/>
  <c r="L92" i="4"/>
  <c r="K92" i="4"/>
  <c r="W92" i="4"/>
  <c r="V92" i="4"/>
  <c r="AH92" i="4" s="1"/>
  <c r="G92" i="4"/>
  <c r="F92" i="4"/>
  <c r="R92" i="4" s="1"/>
  <c r="AG89" i="4"/>
  <c r="AF89" i="4"/>
  <c r="Q89" i="4"/>
  <c r="AB89" i="4"/>
  <c r="AA89" i="4"/>
  <c r="L89" i="4"/>
  <c r="K89" i="4"/>
  <c r="W89" i="4"/>
  <c r="V89" i="4"/>
  <c r="G89" i="4"/>
  <c r="F89" i="4"/>
  <c r="L289" i="4"/>
  <c r="K289" i="4"/>
  <c r="AG87" i="4"/>
  <c r="AF87" i="4"/>
  <c r="Q87" i="4"/>
  <c r="L87" i="4"/>
  <c r="K87" i="4"/>
  <c r="W87" i="4"/>
  <c r="V87" i="4"/>
  <c r="G87" i="4"/>
  <c r="F87" i="4"/>
  <c r="AG86" i="4"/>
  <c r="AF86" i="4"/>
  <c r="AB86" i="4"/>
  <c r="AA86" i="4"/>
  <c r="W86" i="4"/>
  <c r="V86" i="4"/>
  <c r="AG84" i="4"/>
  <c r="AF84" i="4"/>
  <c r="Q84" i="4"/>
  <c r="AB84" i="4"/>
  <c r="AA84" i="4"/>
  <c r="L84" i="4"/>
  <c r="K84" i="4"/>
  <c r="W84" i="4"/>
  <c r="V84" i="4"/>
  <c r="G84" i="4"/>
  <c r="F84" i="4"/>
  <c r="R84" i="4" s="1"/>
  <c r="AG83" i="4"/>
  <c r="AF83" i="4"/>
  <c r="Q83" i="4"/>
  <c r="AB83" i="4"/>
  <c r="AA83" i="4"/>
  <c r="L83" i="4"/>
  <c r="K83" i="4"/>
  <c r="W83" i="4"/>
  <c r="V83" i="4"/>
  <c r="AH83" i="4" s="1"/>
  <c r="G83" i="4"/>
  <c r="F83" i="4"/>
  <c r="R83" i="4" s="1"/>
  <c r="AG82" i="4"/>
  <c r="AF82" i="4"/>
  <c r="Q82" i="4"/>
  <c r="AB82" i="4"/>
  <c r="AA82" i="4"/>
  <c r="L82" i="4"/>
  <c r="W82" i="4"/>
  <c r="V82" i="4"/>
  <c r="G82" i="4"/>
  <c r="F82" i="4"/>
  <c r="Q81" i="4"/>
  <c r="AB81" i="4"/>
  <c r="AA81" i="4"/>
  <c r="L81" i="4"/>
  <c r="K81" i="4"/>
  <c r="R81" i="4" s="1"/>
  <c r="Q79" i="4"/>
  <c r="AB79" i="4"/>
  <c r="AA79" i="4"/>
  <c r="L79" i="4"/>
  <c r="K79" i="4"/>
  <c r="R79" i="4" s="1"/>
  <c r="AG78" i="4"/>
  <c r="AF78" i="4"/>
  <c r="Q78" i="4"/>
  <c r="AB78" i="4"/>
  <c r="AA78" i="4"/>
  <c r="L78" i="4"/>
  <c r="K78" i="4"/>
  <c r="W78" i="4"/>
  <c r="V78" i="4"/>
  <c r="G78" i="4"/>
  <c r="F78" i="4"/>
  <c r="R78" i="4" s="1"/>
  <c r="AG77" i="4"/>
  <c r="AF77" i="4"/>
  <c r="Q77" i="4"/>
  <c r="AB77" i="4"/>
  <c r="AA77" i="4"/>
  <c r="L77" i="4"/>
  <c r="K77" i="4"/>
  <c r="W77" i="4"/>
  <c r="V77" i="4"/>
  <c r="G77" i="4"/>
  <c r="F77" i="4"/>
  <c r="R77" i="4" s="1"/>
  <c r="AG76" i="4"/>
  <c r="AF76" i="4"/>
  <c r="Q76" i="4"/>
  <c r="AB76" i="4"/>
  <c r="AA76" i="4"/>
  <c r="L76" i="4"/>
  <c r="K76" i="4"/>
  <c r="W76" i="4"/>
  <c r="V76" i="4"/>
  <c r="G76" i="4"/>
  <c r="F76" i="4"/>
  <c r="R76" i="4" s="1"/>
  <c r="AG75" i="4"/>
  <c r="AF75" i="4"/>
  <c r="Q75" i="4"/>
  <c r="AB75" i="4"/>
  <c r="AA75" i="4"/>
  <c r="L75" i="4"/>
  <c r="K75" i="4"/>
  <c r="W75" i="4"/>
  <c r="V75" i="4"/>
  <c r="G75" i="4"/>
  <c r="F75" i="4"/>
  <c r="R75" i="4" s="1"/>
  <c r="AG73" i="4"/>
  <c r="AF73" i="4"/>
  <c r="AB73" i="4"/>
  <c r="AA73" i="4"/>
  <c r="W73" i="4"/>
  <c r="V73" i="4"/>
  <c r="AG72" i="4"/>
  <c r="AF72" i="4"/>
  <c r="AB72" i="4"/>
  <c r="AA72" i="4"/>
  <c r="W72" i="4"/>
  <c r="V72" i="4"/>
  <c r="AG69" i="4"/>
  <c r="AF69" i="4"/>
  <c r="Q69" i="4"/>
  <c r="AB69" i="4"/>
  <c r="AA69" i="4"/>
  <c r="L69" i="4"/>
  <c r="K69" i="4"/>
  <c r="W69" i="4"/>
  <c r="V69" i="4"/>
  <c r="G69" i="4"/>
  <c r="F69" i="4"/>
  <c r="R69" i="4" s="1"/>
  <c r="AG66" i="4"/>
  <c r="AF66" i="4"/>
  <c r="Q66" i="4"/>
  <c r="AB66" i="4"/>
  <c r="AA66" i="4"/>
  <c r="L66" i="4"/>
  <c r="K66" i="4"/>
  <c r="W66" i="4"/>
  <c r="V66" i="4"/>
  <c r="AH66" i="4" s="1"/>
  <c r="G66" i="4"/>
  <c r="F66" i="4"/>
  <c r="R66" i="4" s="1"/>
  <c r="AG65" i="4"/>
  <c r="AF65" i="4"/>
  <c r="Q65" i="4"/>
  <c r="AB65" i="4"/>
  <c r="AA65" i="4"/>
  <c r="L65" i="4"/>
  <c r="K65" i="4"/>
  <c r="W65" i="4"/>
  <c r="V65" i="4"/>
  <c r="G65" i="4"/>
  <c r="F65" i="4"/>
  <c r="R65" i="4" s="1"/>
  <c r="AG61" i="4"/>
  <c r="AF61" i="4"/>
  <c r="Q61" i="4"/>
  <c r="L61" i="4"/>
  <c r="K61" i="4"/>
  <c r="W61" i="4"/>
  <c r="V61" i="4"/>
  <c r="G61" i="4"/>
  <c r="F61" i="4"/>
  <c r="AG60" i="4"/>
  <c r="AF60" i="4"/>
  <c r="Q60" i="4"/>
  <c r="AB60" i="4"/>
  <c r="AA60" i="4"/>
  <c r="L60" i="4"/>
  <c r="K60" i="4"/>
  <c r="W60" i="4"/>
  <c r="V60" i="4"/>
  <c r="G60" i="4"/>
  <c r="F60" i="4"/>
  <c r="R60" i="4" s="1"/>
  <c r="AG57" i="4"/>
  <c r="AF57" i="4"/>
  <c r="Q57" i="4"/>
  <c r="AB57" i="4"/>
  <c r="AA57" i="4"/>
  <c r="L57" i="4"/>
  <c r="K57" i="4"/>
  <c r="W57" i="4"/>
  <c r="V57" i="4"/>
  <c r="AH57" i="4" s="1"/>
  <c r="G57" i="4"/>
  <c r="F57" i="4"/>
  <c r="R57" i="4" s="1"/>
  <c r="AG56" i="4"/>
  <c r="AF56" i="4"/>
  <c r="AB56" i="4"/>
  <c r="AA56" i="4"/>
  <c r="W56" i="4"/>
  <c r="V56" i="4"/>
  <c r="AG55" i="4"/>
  <c r="AF55" i="4"/>
  <c r="AB55" i="4"/>
  <c r="AA55" i="4"/>
  <c r="W55" i="4"/>
  <c r="V55" i="4"/>
  <c r="AG49" i="4"/>
  <c r="AF49" i="4"/>
  <c r="AB49" i="4"/>
  <c r="AA49" i="4"/>
  <c r="L49" i="4"/>
  <c r="K49" i="4"/>
  <c r="W49" i="4"/>
  <c r="V49" i="4"/>
  <c r="G49" i="4"/>
  <c r="F49" i="4"/>
  <c r="R49" i="4" s="1"/>
  <c r="L46" i="4"/>
  <c r="K46" i="4"/>
  <c r="R46" i="4" s="1"/>
  <c r="AG43" i="4"/>
  <c r="AF43" i="4"/>
  <c r="Q43" i="4"/>
  <c r="AB43" i="4"/>
  <c r="AA43" i="4"/>
  <c r="L43" i="4"/>
  <c r="K43" i="4"/>
  <c r="W43" i="4"/>
  <c r="V43" i="4"/>
  <c r="G43" i="4"/>
  <c r="F43" i="4"/>
  <c r="R43" i="4" s="1"/>
  <c r="AG41" i="4"/>
  <c r="Q41" i="4"/>
  <c r="AB41" i="4"/>
  <c r="L41" i="4"/>
  <c r="W41" i="4"/>
  <c r="G41" i="4"/>
  <c r="AG40" i="4"/>
  <c r="AF40" i="4"/>
  <c r="AB40" i="4"/>
  <c r="AA40" i="4"/>
  <c r="W40" i="4"/>
  <c r="V40" i="4"/>
  <c r="AG39" i="4"/>
  <c r="AF39" i="4"/>
  <c r="Q39" i="4"/>
  <c r="AB39" i="4"/>
  <c r="AA39" i="4"/>
  <c r="L39" i="4"/>
  <c r="K39" i="4"/>
  <c r="W39" i="4"/>
  <c r="V39" i="4"/>
  <c r="AH39" i="4" s="1"/>
  <c r="G39" i="4"/>
  <c r="F39" i="4"/>
  <c r="AG37" i="4"/>
  <c r="AF37" i="4"/>
  <c r="AH37" i="4" s="1"/>
  <c r="AG32" i="4"/>
  <c r="AF32" i="4"/>
  <c r="Q32" i="4"/>
  <c r="AB32" i="4"/>
  <c r="AA32" i="4"/>
  <c r="L32" i="4"/>
  <c r="K32" i="4"/>
  <c r="W32" i="4"/>
  <c r="V32" i="4"/>
  <c r="G32" i="4"/>
  <c r="F32" i="4"/>
  <c r="AG29" i="4"/>
  <c r="AF29" i="4"/>
  <c r="Q29" i="4"/>
  <c r="AB29" i="4"/>
  <c r="AA29" i="4"/>
  <c r="L29" i="4"/>
  <c r="K29" i="4"/>
  <c r="W29" i="4"/>
  <c r="V29" i="4"/>
  <c r="AH29" i="4" s="1"/>
  <c r="G29" i="4"/>
  <c r="F29" i="4"/>
  <c r="AG27" i="4"/>
  <c r="AF27" i="4"/>
  <c r="Q27" i="4"/>
  <c r="AB27" i="4"/>
  <c r="AA27" i="4"/>
  <c r="W27" i="4"/>
  <c r="V27" i="4"/>
  <c r="G27" i="4"/>
  <c r="F27" i="4"/>
  <c r="AG25" i="4"/>
  <c r="AF25" i="4"/>
  <c r="W25" i="4"/>
  <c r="V25" i="4"/>
  <c r="W24" i="4"/>
  <c r="V24" i="4"/>
  <c r="AH24" i="4" s="1"/>
  <c r="AG283" i="4"/>
  <c r="AB283" i="4"/>
  <c r="W283" i="4"/>
  <c r="G283" i="4"/>
  <c r="AG19" i="4"/>
  <c r="AF19" i="4"/>
  <c r="AB19" i="4"/>
  <c r="AA19" i="4"/>
  <c r="W19" i="4"/>
  <c r="V19" i="4"/>
  <c r="G19" i="4"/>
  <c r="F19" i="4"/>
  <c r="R19" i="4" s="1"/>
  <c r="AG16" i="4"/>
  <c r="AF16" i="4"/>
  <c r="AB16" i="4"/>
  <c r="AA16" i="4"/>
  <c r="W16" i="4"/>
  <c r="V16" i="4"/>
  <c r="G16" i="4"/>
  <c r="F16" i="4"/>
  <c r="R16" i="4" s="1"/>
  <c r="AG15" i="4"/>
  <c r="AF15" i="4"/>
  <c r="AB15" i="4"/>
  <c r="AA15" i="4"/>
  <c r="W15" i="4"/>
  <c r="V15" i="4"/>
  <c r="AG14" i="4"/>
  <c r="AF14" i="4"/>
  <c r="AB14" i="4"/>
  <c r="AA14" i="4"/>
  <c r="W14" i="4"/>
  <c r="V14" i="4"/>
  <c r="G14" i="4"/>
  <c r="F14" i="4"/>
  <c r="R14" i="4" s="1"/>
  <c r="W13" i="4"/>
  <c r="V13" i="4"/>
  <c r="AH13" i="4" s="1"/>
  <c r="AG10" i="4"/>
  <c r="AF10" i="4"/>
  <c r="AB10" i="4"/>
  <c r="AA10" i="4"/>
  <c r="W10" i="4"/>
  <c r="V10" i="4"/>
  <c r="W8" i="4"/>
  <c r="V8" i="4"/>
  <c r="AH8" i="4" s="1"/>
  <c r="AG7" i="4"/>
  <c r="AF7" i="4"/>
  <c r="Q7" i="4"/>
  <c r="AB7" i="4"/>
  <c r="AA7" i="4"/>
  <c r="L7" i="4"/>
  <c r="K7" i="4"/>
  <c r="W7" i="4"/>
  <c r="V7" i="4"/>
  <c r="G7" i="4"/>
  <c r="F7" i="4"/>
  <c r="Q6" i="4"/>
  <c r="W6" i="4"/>
  <c r="V6" i="4"/>
  <c r="AH6" i="4" s="1"/>
  <c r="G6" i="4"/>
  <c r="F6" i="4"/>
  <c r="AG5" i="4"/>
  <c r="AF5" i="4"/>
  <c r="AH5" i="4" s="1"/>
  <c r="Q5" i="4"/>
  <c r="G5" i="4"/>
  <c r="F5" i="4"/>
  <c r="G4" i="4"/>
  <c r="F4" i="4"/>
  <c r="R4" i="4" s="1"/>
  <c r="V238" i="1"/>
  <c r="W238" i="1"/>
  <c r="K238" i="1"/>
  <c r="L238" i="1"/>
  <c r="AA238" i="1"/>
  <c r="AB238" i="1"/>
  <c r="AF238" i="1"/>
  <c r="AG238" i="1"/>
  <c r="AG228" i="1"/>
  <c r="AF228" i="1"/>
  <c r="AB228" i="1"/>
  <c r="AA228" i="1"/>
  <c r="W228" i="1"/>
  <c r="V228" i="1"/>
  <c r="AG218" i="1"/>
  <c r="AF218" i="1"/>
  <c r="AB218" i="1"/>
  <c r="AA218" i="1"/>
  <c r="W218" i="1"/>
  <c r="W219" i="1"/>
  <c r="V218" i="1"/>
  <c r="AF211" i="1"/>
  <c r="AG211" i="1"/>
  <c r="AA211" i="1"/>
  <c r="AB211" i="1"/>
  <c r="V211" i="1"/>
  <c r="W211" i="1"/>
  <c r="AF210" i="1"/>
  <c r="AG210" i="1"/>
  <c r="AA210" i="1"/>
  <c r="AB210" i="1"/>
  <c r="V210" i="1"/>
  <c r="W210" i="1"/>
  <c r="AF208" i="1"/>
  <c r="AG208" i="1"/>
  <c r="AA208" i="1"/>
  <c r="AB208" i="1"/>
  <c r="V208" i="1"/>
  <c r="W208" i="1"/>
  <c r="AF258" i="1"/>
  <c r="AG258" i="1"/>
  <c r="AF94" i="1"/>
  <c r="AH94" i="1" s="1"/>
  <c r="AG94" i="1"/>
  <c r="V258" i="1"/>
  <c r="AH258" i="1" s="1"/>
  <c r="W258" i="1"/>
  <c r="AF60" i="1"/>
  <c r="AG60" i="1"/>
  <c r="AA60" i="1"/>
  <c r="AB60" i="1"/>
  <c r="V60" i="1"/>
  <c r="W60" i="1"/>
  <c r="AF52" i="1"/>
  <c r="AG52" i="1"/>
  <c r="AA52" i="1"/>
  <c r="AB52" i="1"/>
  <c r="V52" i="1"/>
  <c r="W52" i="1"/>
  <c r="AA51" i="1"/>
  <c r="AB51" i="1"/>
  <c r="V51" i="1"/>
  <c r="W51" i="1"/>
  <c r="AF243" i="1"/>
  <c r="AG243" i="1"/>
  <c r="AA243" i="1"/>
  <c r="AB243" i="1"/>
  <c r="V243" i="1"/>
  <c r="W243" i="1"/>
  <c r="AA26" i="1"/>
  <c r="AB26" i="1"/>
  <c r="V26" i="1"/>
  <c r="W26" i="1"/>
  <c r="AA17" i="1"/>
  <c r="AB17" i="1"/>
  <c r="V17" i="1"/>
  <c r="W17" i="1"/>
  <c r="V235" i="1"/>
  <c r="AH235" i="1" s="1"/>
  <c r="W235" i="1"/>
  <c r="AF9" i="1"/>
  <c r="AG9" i="1"/>
  <c r="V9" i="1"/>
  <c r="W9" i="1"/>
  <c r="AA9" i="1"/>
  <c r="AB9" i="1"/>
  <c r="AF3" i="1"/>
  <c r="AG3" i="1"/>
  <c r="AF4" i="1"/>
  <c r="AG4" i="1"/>
  <c r="AA3" i="1"/>
  <c r="AB3" i="1"/>
  <c r="AA4" i="1"/>
  <c r="AB4" i="1"/>
  <c r="V3" i="1"/>
  <c r="AH3" i="1" s="1"/>
  <c r="W3" i="1"/>
  <c r="V4" i="1"/>
  <c r="AH4" i="1" s="1"/>
  <c r="W4" i="1"/>
  <c r="AH76" i="4" l="1"/>
  <c r="AH84" i="4"/>
  <c r="AH113" i="4"/>
  <c r="AH117" i="4"/>
  <c r="AH135" i="4"/>
  <c r="AH142" i="4"/>
  <c r="AH145" i="4"/>
  <c r="AH89" i="4"/>
  <c r="AH32" i="4"/>
  <c r="AH43" i="4"/>
  <c r="AH69" i="4"/>
  <c r="AH78" i="4"/>
  <c r="AH96" i="4"/>
  <c r="AH102" i="4"/>
  <c r="AH110" i="4"/>
  <c r="AH115" i="4"/>
  <c r="AH127" i="4"/>
  <c r="AH140" i="4"/>
  <c r="AH216" i="4"/>
  <c r="AH126" i="4"/>
  <c r="AH137" i="4"/>
  <c r="AH144" i="4"/>
  <c r="AH152" i="4"/>
  <c r="AH155" i="4"/>
  <c r="AH179" i="4"/>
  <c r="AH247" i="4"/>
  <c r="AH60" i="4"/>
  <c r="AH93" i="4"/>
  <c r="AH125" i="4"/>
  <c r="AH192" i="4"/>
  <c r="AH75" i="4"/>
  <c r="AH10" i="4"/>
  <c r="AH15" i="4"/>
  <c r="AH16" i="4"/>
  <c r="AH19" i="4"/>
  <c r="AH25" i="4"/>
  <c r="AH40" i="4"/>
  <c r="AH49" i="4"/>
  <c r="AH55" i="4"/>
  <c r="R127" i="4"/>
  <c r="R89" i="4"/>
  <c r="R125" i="4"/>
  <c r="R39" i="4"/>
  <c r="AH86" i="4"/>
  <c r="AH87" i="4"/>
  <c r="AH292" i="4"/>
  <c r="AH99" i="4"/>
  <c r="R111" i="4"/>
  <c r="R116" i="4"/>
  <c r="AH120" i="4"/>
  <c r="AH149" i="4"/>
  <c r="R150" i="4"/>
  <c r="R157" i="4"/>
  <c r="AH7" i="4"/>
  <c r="AH77" i="4"/>
  <c r="R100" i="4"/>
  <c r="R61" i="4"/>
  <c r="AH73" i="4"/>
  <c r="AH65" i="4"/>
  <c r="R5" i="4"/>
  <c r="AH251" i="4"/>
  <c r="R6" i="4"/>
  <c r="R87" i="4"/>
  <c r="R107" i="4"/>
  <c r="R128" i="4"/>
  <c r="R149" i="4"/>
  <c r="R153" i="4"/>
  <c r="R162" i="4"/>
  <c r="R167" i="4"/>
  <c r="AH180" i="4"/>
  <c r="AH217" i="4"/>
  <c r="AH82" i="4"/>
  <c r="AH224" i="4"/>
  <c r="R7" i="4"/>
  <c r="AH14" i="4"/>
  <c r="AH27" i="4"/>
  <c r="R27" i="4"/>
  <c r="R29" i="4"/>
  <c r="R32" i="4"/>
  <c r="AH56" i="4"/>
  <c r="AH61" i="4"/>
  <c r="AH72" i="4"/>
  <c r="R82" i="4"/>
  <c r="AH238" i="4"/>
  <c r="AH253" i="4"/>
  <c r="AB116" i="5"/>
  <c r="AB240" i="5"/>
  <c r="AB158" i="5"/>
  <c r="AB225" i="5"/>
  <c r="AB196" i="5"/>
  <c r="AB160" i="5"/>
  <c r="AB113" i="5"/>
  <c r="AB119" i="5"/>
  <c r="AB101" i="5"/>
  <c r="AB67" i="5"/>
  <c r="AB85" i="5"/>
  <c r="AB94" i="5"/>
  <c r="AB96" i="5"/>
  <c r="AB70" i="5"/>
  <c r="AB57" i="5"/>
  <c r="AB34" i="5"/>
  <c r="AB304" i="5"/>
  <c r="AB107" i="5"/>
  <c r="AB125" i="5"/>
  <c r="AB126" i="5"/>
  <c r="AB128" i="5"/>
  <c r="AB129" i="5"/>
  <c r="AB130" i="5"/>
  <c r="AB238" i="5"/>
  <c r="AB9" i="5"/>
  <c r="AB13" i="5"/>
  <c r="AB17" i="5"/>
  <c r="AB18" i="5"/>
  <c r="AB310" i="5"/>
  <c r="AB136" i="5"/>
  <c r="AB200" i="5"/>
  <c r="AB25" i="5"/>
  <c r="AB26" i="5"/>
  <c r="AB62" i="5"/>
  <c r="AH17" i="1"/>
  <c r="AH26" i="1"/>
  <c r="AH243" i="1"/>
  <c r="AH208" i="1"/>
  <c r="AH211" i="1"/>
  <c r="AH228" i="1"/>
  <c r="AH60" i="1"/>
  <c r="AH51" i="1"/>
  <c r="AH218" i="1"/>
  <c r="AH9" i="1"/>
  <c r="AH52" i="1"/>
  <c r="AH210" i="1"/>
  <c r="AH238" i="1"/>
  <c r="Q228" i="1"/>
  <c r="P228" i="1"/>
  <c r="L228" i="1"/>
  <c r="K228" i="1"/>
  <c r="G228" i="1"/>
  <c r="F228" i="1"/>
  <c r="Q218" i="1"/>
  <c r="P218" i="1"/>
  <c r="L218" i="1"/>
  <c r="K218" i="1"/>
  <c r="G218" i="1"/>
  <c r="F218" i="1"/>
  <c r="P211" i="1"/>
  <c r="Q211" i="1"/>
  <c r="K211" i="1"/>
  <c r="L211" i="1"/>
  <c r="F211" i="1"/>
  <c r="G211" i="1"/>
  <c r="P210" i="1"/>
  <c r="Q210" i="1"/>
  <c r="K210" i="1"/>
  <c r="L210" i="1"/>
  <c r="F210" i="1"/>
  <c r="G210" i="1"/>
  <c r="P208" i="1"/>
  <c r="Q208" i="1"/>
  <c r="K208" i="1"/>
  <c r="L208" i="1"/>
  <c r="F208" i="1"/>
  <c r="G208" i="1"/>
  <c r="P258" i="1"/>
  <c r="Q258" i="1"/>
  <c r="K258" i="1"/>
  <c r="L258" i="1"/>
  <c r="F258" i="1"/>
  <c r="G258" i="1"/>
  <c r="P94" i="1"/>
  <c r="Q94" i="1"/>
  <c r="K94" i="1"/>
  <c r="L94" i="1"/>
  <c r="F94" i="1"/>
  <c r="G94" i="1"/>
  <c r="P60" i="1"/>
  <c r="Q60" i="1"/>
  <c r="K60" i="1"/>
  <c r="L60" i="1"/>
  <c r="F60" i="1"/>
  <c r="G60" i="1"/>
  <c r="P52" i="1"/>
  <c r="Q52" i="1"/>
  <c r="K52" i="1"/>
  <c r="L52" i="1"/>
  <c r="F52" i="1"/>
  <c r="G52" i="1"/>
  <c r="P33" i="1"/>
  <c r="Q33" i="1"/>
  <c r="K33" i="1"/>
  <c r="L33" i="1"/>
  <c r="F33" i="1"/>
  <c r="G33" i="1"/>
  <c r="P243" i="1"/>
  <c r="Q243" i="1"/>
  <c r="K243" i="1"/>
  <c r="L243" i="1"/>
  <c r="F243" i="1"/>
  <c r="G243" i="1"/>
  <c r="K17" i="1"/>
  <c r="L17" i="1"/>
  <c r="F17" i="1"/>
  <c r="G17" i="1"/>
  <c r="P238" i="1"/>
  <c r="Q238" i="1"/>
  <c r="F238" i="1"/>
  <c r="G238" i="1"/>
  <c r="K9" i="1"/>
  <c r="L9" i="1"/>
  <c r="P9" i="1"/>
  <c r="Q9" i="1"/>
  <c r="F9" i="1"/>
  <c r="G9" i="1"/>
  <c r="P4" i="1"/>
  <c r="Q4" i="1"/>
  <c r="K4" i="1"/>
  <c r="L4" i="1"/>
  <c r="F4" i="1"/>
  <c r="G4" i="1"/>
  <c r="P3" i="1"/>
  <c r="Q3" i="1"/>
  <c r="K3" i="1"/>
  <c r="L3" i="1"/>
  <c r="F3" i="1"/>
  <c r="G3" i="1"/>
  <c r="K279" i="2"/>
  <c r="L279" i="2"/>
  <c r="P263" i="2"/>
  <c r="Q263" i="2"/>
  <c r="K263" i="2"/>
  <c r="L263" i="2"/>
  <c r="F263" i="2"/>
  <c r="G263" i="2"/>
  <c r="P201" i="2"/>
  <c r="Q201" i="2"/>
  <c r="K201" i="2"/>
  <c r="L201" i="2"/>
  <c r="F201" i="2"/>
  <c r="G201" i="2"/>
  <c r="K138" i="2"/>
  <c r="L138" i="2"/>
  <c r="F138" i="2"/>
  <c r="G138" i="2"/>
  <c r="K123" i="2"/>
  <c r="L123" i="2"/>
  <c r="F123" i="2"/>
  <c r="G123" i="2"/>
  <c r="K107" i="2"/>
  <c r="L107" i="2"/>
  <c r="F107" i="2"/>
  <c r="G107" i="2"/>
  <c r="P103" i="2"/>
  <c r="Q103" i="2"/>
  <c r="K103" i="2"/>
  <c r="L103" i="2"/>
  <c r="F103" i="2"/>
  <c r="G103" i="2"/>
  <c r="P81" i="2"/>
  <c r="Q81" i="2"/>
  <c r="K81" i="2"/>
  <c r="L81" i="2"/>
  <c r="F81" i="2"/>
  <c r="G81" i="2"/>
  <c r="K65" i="2"/>
  <c r="L65" i="2"/>
  <c r="K69" i="2"/>
  <c r="L69" i="2"/>
  <c r="K70" i="2"/>
  <c r="L70" i="2"/>
  <c r="K71" i="2"/>
  <c r="L71" i="2"/>
  <c r="K74" i="2"/>
  <c r="L74" i="2"/>
  <c r="K77" i="2"/>
  <c r="L77" i="2"/>
  <c r="F74" i="2"/>
  <c r="G74" i="2"/>
  <c r="P24" i="2"/>
  <c r="Q24" i="2"/>
  <c r="K24" i="2"/>
  <c r="L24" i="2"/>
  <c r="F24" i="2"/>
  <c r="G24" i="2"/>
  <c r="P23" i="2"/>
  <c r="Q23" i="2"/>
  <c r="K23" i="2"/>
  <c r="L23" i="2"/>
  <c r="F23" i="2"/>
  <c r="G23" i="2"/>
  <c r="P8" i="2"/>
  <c r="Q8" i="2"/>
  <c r="F8" i="2"/>
  <c r="G8" i="2"/>
  <c r="AB107" i="2"/>
  <c r="AA107" i="2"/>
  <c r="V107" i="2"/>
  <c r="W107" i="2"/>
  <c r="F279" i="2"/>
  <c r="G279" i="2"/>
  <c r="AF263" i="2"/>
  <c r="AG263" i="2"/>
  <c r="AA263" i="2"/>
  <c r="AB263" i="2"/>
  <c r="V263" i="2"/>
  <c r="W263" i="2"/>
  <c r="AF201" i="2"/>
  <c r="AG201" i="2"/>
  <c r="AA201" i="2"/>
  <c r="AB201" i="2"/>
  <c r="V201" i="2"/>
  <c r="W201" i="2"/>
  <c r="AA138" i="2"/>
  <c r="AB138" i="2"/>
  <c r="V138" i="2"/>
  <c r="W138" i="2"/>
  <c r="AF123" i="2"/>
  <c r="AG123" i="2"/>
  <c r="AA123" i="2"/>
  <c r="AB123" i="2"/>
  <c r="V123" i="2"/>
  <c r="W123" i="2"/>
  <c r="AF107" i="2"/>
  <c r="AG107" i="2"/>
  <c r="AF103" i="2"/>
  <c r="AG103" i="2"/>
  <c r="AA103" i="2"/>
  <c r="AB103" i="2"/>
  <c r="V103" i="2"/>
  <c r="W103" i="2"/>
  <c r="AF81" i="2"/>
  <c r="AG81" i="2"/>
  <c r="AA81" i="2"/>
  <c r="AB81" i="2"/>
  <c r="V81" i="2"/>
  <c r="W81" i="2"/>
  <c r="AF74" i="2"/>
  <c r="AG74" i="2"/>
  <c r="AA74" i="2"/>
  <c r="AB74" i="2"/>
  <c r="V74" i="2"/>
  <c r="W74" i="2"/>
  <c r="AF63" i="2"/>
  <c r="AG63" i="2"/>
  <c r="AA63" i="2"/>
  <c r="AB63" i="2"/>
  <c r="V63" i="2"/>
  <c r="W63" i="2"/>
  <c r="AF36" i="2"/>
  <c r="AG36" i="2"/>
  <c r="AA36" i="2"/>
  <c r="AB36" i="2"/>
  <c r="V36" i="2"/>
  <c r="W36" i="2"/>
  <c r="AF24" i="2"/>
  <c r="AG24" i="2"/>
  <c r="AA24" i="2"/>
  <c r="AB24" i="2"/>
  <c r="V24" i="2"/>
  <c r="W24" i="2"/>
  <c r="AF23" i="2"/>
  <c r="AG23" i="2"/>
  <c r="AA23" i="2"/>
  <c r="AB23" i="2"/>
  <c r="V23" i="2"/>
  <c r="W23" i="2"/>
  <c r="AH24" i="2" l="1"/>
  <c r="AH63" i="2"/>
  <c r="AH81" i="2"/>
  <c r="AH138" i="2"/>
  <c r="AH201" i="2"/>
  <c r="R279" i="2"/>
  <c r="R24" i="2"/>
  <c r="R103" i="2"/>
  <c r="R263" i="2"/>
  <c r="R74" i="2"/>
  <c r="AH23" i="2"/>
  <c r="AH36" i="2"/>
  <c r="AH74" i="2"/>
  <c r="AH103" i="2"/>
  <c r="AH123" i="2"/>
  <c r="AH263" i="2"/>
  <c r="AH107" i="2"/>
  <c r="R23" i="2"/>
  <c r="R81" i="2"/>
  <c r="R107" i="2"/>
  <c r="R123" i="2"/>
  <c r="R138" i="2"/>
  <c r="R201" i="2"/>
  <c r="R4" i="1"/>
  <c r="R238" i="1"/>
  <c r="R17" i="1"/>
  <c r="R243" i="1"/>
  <c r="R52" i="1"/>
  <c r="R94" i="1"/>
  <c r="R211" i="1"/>
  <c r="R228" i="1"/>
  <c r="R3" i="1"/>
  <c r="R33" i="1"/>
  <c r="R60" i="1"/>
  <c r="R258" i="1"/>
  <c r="R210" i="1"/>
  <c r="R218" i="1"/>
  <c r="R9" i="1"/>
  <c r="R208" i="1"/>
  <c r="AG291" i="2"/>
  <c r="AF291" i="2"/>
  <c r="AB291" i="2"/>
  <c r="AA291" i="2"/>
  <c r="W291" i="2"/>
  <c r="V291" i="2"/>
  <c r="W287" i="2"/>
  <c r="V287" i="2"/>
  <c r="V277" i="2"/>
  <c r="W277" i="2"/>
  <c r="AF275" i="2"/>
  <c r="AG275" i="2"/>
  <c r="AA275" i="2"/>
  <c r="AB275" i="2"/>
  <c r="V275" i="2"/>
  <c r="W275" i="2"/>
  <c r="AA265" i="2"/>
  <c r="AB265" i="2"/>
  <c r="V265" i="2"/>
  <c r="W265" i="2"/>
  <c r="AG242" i="2"/>
  <c r="AG243" i="2"/>
  <c r="AG244" i="2"/>
  <c r="AG245" i="2"/>
  <c r="AG246" i="2"/>
  <c r="AG250" i="2"/>
  <c r="AG251" i="2"/>
  <c r="AG252" i="2"/>
  <c r="AG310" i="2"/>
  <c r="W310" i="2"/>
  <c r="AF252" i="2"/>
  <c r="AA252" i="2"/>
  <c r="AB252" i="2"/>
  <c r="V252" i="2"/>
  <c r="W252" i="2"/>
  <c r="AF240" i="2"/>
  <c r="AG240" i="2"/>
  <c r="AF242" i="2"/>
  <c r="AF243" i="2"/>
  <c r="AF244" i="2"/>
  <c r="AF245" i="2"/>
  <c r="AF246" i="2"/>
  <c r="AF250" i="2"/>
  <c r="AF251" i="2"/>
  <c r="AF310" i="2"/>
  <c r="AF253" i="2"/>
  <c r="AG253" i="2"/>
  <c r="AF256" i="2"/>
  <c r="AG256" i="2"/>
  <c r="AF259" i="2"/>
  <c r="AG259" i="2"/>
  <c r="AF260" i="2"/>
  <c r="AG260" i="2"/>
  <c r="AF265" i="2"/>
  <c r="AG265" i="2"/>
  <c r="AF266" i="2"/>
  <c r="AG266" i="2"/>
  <c r="AH291" i="2" l="1"/>
  <c r="AH252" i="2"/>
  <c r="AH265" i="2"/>
  <c r="AH275" i="2"/>
  <c r="AF225" i="2"/>
  <c r="AG225" i="2"/>
  <c r="AF214" i="2"/>
  <c r="AG214" i="2"/>
  <c r="AF213" i="2"/>
  <c r="AG213" i="2"/>
  <c r="AF189" i="2"/>
  <c r="AG189" i="2"/>
  <c r="AA189" i="2"/>
  <c r="AB189" i="2"/>
  <c r="V189" i="2"/>
  <c r="W189" i="2"/>
  <c r="AF186" i="2"/>
  <c r="AG186" i="2"/>
  <c r="AF180" i="2"/>
  <c r="AG180" i="2"/>
  <c r="AA176" i="2"/>
  <c r="AB176" i="2"/>
  <c r="V176" i="2"/>
  <c r="W176" i="2"/>
  <c r="AF176" i="2"/>
  <c r="AG176" i="2"/>
  <c r="AF177" i="2"/>
  <c r="AG177" i="2"/>
  <c r="AF178" i="2"/>
  <c r="AG178" i="2"/>
  <c r="AA178" i="2"/>
  <c r="AB178" i="2"/>
  <c r="V178" i="2"/>
  <c r="W178" i="2"/>
  <c r="AF165" i="2"/>
  <c r="AG165" i="2"/>
  <c r="AA165" i="2"/>
  <c r="AB165" i="2"/>
  <c r="W165" i="2"/>
  <c r="V165" i="2"/>
  <c r="AF167" i="2"/>
  <c r="AG167" i="2"/>
  <c r="AA167" i="2"/>
  <c r="AB167" i="2"/>
  <c r="V167" i="2"/>
  <c r="W167" i="2"/>
  <c r="AF158" i="2"/>
  <c r="AG158" i="2"/>
  <c r="AF159" i="2"/>
  <c r="AG159" i="2"/>
  <c r="AA159" i="2"/>
  <c r="AB159" i="2"/>
  <c r="V159" i="2"/>
  <c r="W159" i="2"/>
  <c r="V153" i="2"/>
  <c r="W153" i="2"/>
  <c r="AF154" i="2"/>
  <c r="AG154" i="2"/>
  <c r="AA127" i="2"/>
  <c r="AB127" i="2"/>
  <c r="V127" i="2"/>
  <c r="W127" i="2"/>
  <c r="AF124" i="2"/>
  <c r="AG124" i="2"/>
  <c r="AF126" i="2"/>
  <c r="AG126" i="2"/>
  <c r="AF127" i="2"/>
  <c r="AG127" i="2"/>
  <c r="AF108" i="2"/>
  <c r="AG108" i="2"/>
  <c r="AA108" i="2"/>
  <c r="AB108" i="2"/>
  <c r="V108" i="2"/>
  <c r="W108" i="2"/>
  <c r="AF112" i="2"/>
  <c r="AG112" i="2"/>
  <c r="AA112" i="2"/>
  <c r="AB112" i="2"/>
  <c r="V112" i="2"/>
  <c r="W112" i="2"/>
  <c r="AF90" i="2"/>
  <c r="AG90" i="2"/>
  <c r="AA90" i="2"/>
  <c r="AB90" i="2"/>
  <c r="V90" i="2"/>
  <c r="W90" i="2"/>
  <c r="AF93" i="2"/>
  <c r="AG93" i="2"/>
  <c r="AA93" i="2"/>
  <c r="AB93" i="2"/>
  <c r="V93" i="2"/>
  <c r="W93" i="2"/>
  <c r="AF75" i="2"/>
  <c r="AG75" i="2"/>
  <c r="AF78" i="2"/>
  <c r="AG78" i="2"/>
  <c r="AF76" i="2"/>
  <c r="AG76" i="2"/>
  <c r="AA76" i="2"/>
  <c r="AB76" i="2"/>
  <c r="V76" i="2"/>
  <c r="W76" i="2"/>
  <c r="AF67" i="2"/>
  <c r="AG67" i="2"/>
  <c r="AA67" i="2"/>
  <c r="AB67" i="2"/>
  <c r="V67" i="2"/>
  <c r="W67" i="2"/>
  <c r="AF73" i="2"/>
  <c r="AG73" i="2"/>
  <c r="V73" i="2"/>
  <c r="W73" i="2"/>
  <c r="V75" i="2"/>
  <c r="W75" i="2"/>
  <c r="AF68" i="2"/>
  <c r="AG68" i="2"/>
  <c r="AF52" i="2"/>
  <c r="AG52" i="2"/>
  <c r="AA52" i="2"/>
  <c r="AB52" i="2"/>
  <c r="V52" i="2"/>
  <c r="W52" i="2"/>
  <c r="AF51" i="2"/>
  <c r="AG51" i="2"/>
  <c r="AA51" i="2"/>
  <c r="AB51" i="2"/>
  <c r="V51" i="2"/>
  <c r="W51" i="2"/>
  <c r="AF47" i="2"/>
  <c r="AG47" i="2"/>
  <c r="AA47" i="2"/>
  <c r="AB47" i="2"/>
  <c r="V47" i="2"/>
  <c r="W47" i="2"/>
  <c r="AF38" i="2"/>
  <c r="AG38" i="2"/>
  <c r="AA38" i="2"/>
  <c r="AB38" i="2"/>
  <c r="V38" i="2"/>
  <c r="W38" i="2"/>
  <c r="AF42" i="2"/>
  <c r="AG42" i="2"/>
  <c r="AA42" i="2"/>
  <c r="AB42" i="2"/>
  <c r="V42" i="2"/>
  <c r="W42" i="2"/>
  <c r="AA39" i="2"/>
  <c r="AB39" i="2"/>
  <c r="V39" i="2"/>
  <c r="W39" i="2"/>
  <c r="AF29" i="2"/>
  <c r="AG29" i="2"/>
  <c r="AA29" i="2"/>
  <c r="AB29" i="2"/>
  <c r="V29" i="2"/>
  <c r="W29" i="2"/>
  <c r="AF27" i="2"/>
  <c r="AG27" i="2"/>
  <c r="AF25" i="2"/>
  <c r="AG25" i="2"/>
  <c r="AF17" i="2"/>
  <c r="AG17" i="2"/>
  <c r="AA17" i="2"/>
  <c r="AB17" i="2"/>
  <c r="AF18" i="2"/>
  <c r="AG18" i="2"/>
  <c r="AA18" i="2"/>
  <c r="AB18" i="2"/>
  <c r="V18" i="2"/>
  <c r="W18" i="2"/>
  <c r="AF10" i="2"/>
  <c r="AG10" i="2"/>
  <c r="AF13" i="2"/>
  <c r="AG13" i="2"/>
  <c r="AA13" i="2"/>
  <c r="AB13" i="2"/>
  <c r="V13" i="2"/>
  <c r="W13" i="2"/>
  <c r="AF4" i="2"/>
  <c r="AG4" i="2"/>
  <c r="AF5" i="2"/>
  <c r="AG5" i="2"/>
  <c r="AA4" i="2"/>
  <c r="AB4" i="2"/>
  <c r="AA5" i="2"/>
  <c r="AB5" i="2"/>
  <c r="V4" i="2"/>
  <c r="AH4" i="2" s="1"/>
  <c r="W4" i="2"/>
  <c r="V5" i="2"/>
  <c r="AH5" i="2" s="1"/>
  <c r="W5" i="2"/>
  <c r="L291" i="2"/>
  <c r="K291" i="2"/>
  <c r="G291" i="2"/>
  <c r="F291" i="2"/>
  <c r="P275" i="2"/>
  <c r="Q275" i="2"/>
  <c r="K275" i="2"/>
  <c r="L275" i="2"/>
  <c r="F275" i="2"/>
  <c r="G275" i="2"/>
  <c r="K265" i="2"/>
  <c r="L265" i="2"/>
  <c r="K153" i="2"/>
  <c r="R153" i="2" s="1"/>
  <c r="L153" i="2"/>
  <c r="F265" i="2"/>
  <c r="R265" i="2" s="1"/>
  <c r="G265" i="2"/>
  <c r="P127" i="2"/>
  <c r="Q127" i="2"/>
  <c r="K127" i="2"/>
  <c r="L127" i="2"/>
  <c r="F127" i="2"/>
  <c r="G127" i="2"/>
  <c r="P93" i="2"/>
  <c r="Q93" i="2"/>
  <c r="K93" i="2"/>
  <c r="L93" i="2"/>
  <c r="F93" i="2"/>
  <c r="G93" i="2"/>
  <c r="P47" i="2"/>
  <c r="Q47" i="2"/>
  <c r="K47" i="2"/>
  <c r="L47" i="2"/>
  <c r="F47" i="2"/>
  <c r="G47" i="2"/>
  <c r="P42" i="2"/>
  <c r="Q42" i="2"/>
  <c r="K42" i="2"/>
  <c r="L42" i="2"/>
  <c r="F42" i="2"/>
  <c r="G42" i="2"/>
  <c r="P29" i="2"/>
  <c r="Q29" i="2"/>
  <c r="K29" i="2"/>
  <c r="L29" i="2"/>
  <c r="F29" i="2"/>
  <c r="G29" i="2"/>
  <c r="P17" i="2"/>
  <c r="Q17" i="2"/>
  <c r="F17" i="2"/>
  <c r="G17" i="2"/>
  <c r="P13" i="2"/>
  <c r="Q13" i="2"/>
  <c r="K13" i="2"/>
  <c r="L13" i="2"/>
  <c r="F13" i="2"/>
  <c r="G13" i="2"/>
  <c r="P5" i="2"/>
  <c r="Q5" i="2"/>
  <c r="K5" i="2"/>
  <c r="L5" i="2"/>
  <c r="F5" i="2"/>
  <c r="G5" i="2"/>
  <c r="P4" i="2"/>
  <c r="Q4" i="2"/>
  <c r="K4" i="2"/>
  <c r="L4" i="2"/>
  <c r="F4" i="2"/>
  <c r="G4" i="2"/>
  <c r="P277" i="2"/>
  <c r="Q277" i="2"/>
  <c r="K277" i="2"/>
  <c r="L277" i="2"/>
  <c r="F277" i="2"/>
  <c r="G277" i="2"/>
  <c r="P244" i="2"/>
  <c r="Q244" i="2"/>
  <c r="K244" i="2"/>
  <c r="L244" i="2"/>
  <c r="F244" i="2"/>
  <c r="G244" i="2"/>
  <c r="K225" i="2"/>
  <c r="L225" i="2"/>
  <c r="P214" i="2"/>
  <c r="Q214" i="2"/>
  <c r="P203" i="2"/>
  <c r="Q203" i="2"/>
  <c r="P196" i="2"/>
  <c r="Q196" i="2"/>
  <c r="K196" i="2"/>
  <c r="L196" i="2"/>
  <c r="F196" i="2"/>
  <c r="G196" i="2"/>
  <c r="P188" i="2"/>
  <c r="Q188" i="2"/>
  <c r="K188" i="2"/>
  <c r="L188" i="2"/>
  <c r="P186" i="2"/>
  <c r="Q186" i="2"/>
  <c r="P177" i="2"/>
  <c r="Q177" i="2"/>
  <c r="P176" i="2"/>
  <c r="Q176" i="2"/>
  <c r="K176" i="2"/>
  <c r="L176" i="2"/>
  <c r="F176" i="2"/>
  <c r="G176" i="2"/>
  <c r="P178" i="2"/>
  <c r="Q178" i="2"/>
  <c r="K178" i="2"/>
  <c r="L178" i="2"/>
  <c r="F178" i="2"/>
  <c r="G178" i="2"/>
  <c r="R176" i="2" l="1"/>
  <c r="R17" i="2"/>
  <c r="R29" i="2"/>
  <c r="R47" i="2"/>
  <c r="R127" i="2"/>
  <c r="R275" i="2"/>
  <c r="R277" i="2"/>
  <c r="R5" i="2"/>
  <c r="AH17" i="2"/>
  <c r="AH39" i="2"/>
  <c r="AH42" i="2"/>
  <c r="AH47" i="2"/>
  <c r="AH52" i="2"/>
  <c r="AH67" i="2"/>
  <c r="AH76" i="2"/>
  <c r="AH93" i="2"/>
  <c r="AH112" i="2"/>
  <c r="AH159" i="2"/>
  <c r="AH176" i="2"/>
  <c r="AH189" i="2"/>
  <c r="R178" i="2"/>
  <c r="R196" i="2"/>
  <c r="AH38" i="2"/>
  <c r="R291" i="2"/>
  <c r="AH165" i="2"/>
  <c r="AH127" i="2"/>
  <c r="R244" i="2"/>
  <c r="R4" i="2"/>
  <c r="R13" i="2"/>
  <c r="R42" i="2"/>
  <c r="R93" i="2"/>
  <c r="AH13" i="2"/>
  <c r="AH18" i="2"/>
  <c r="AH29" i="2"/>
  <c r="AH51" i="2"/>
  <c r="AH90" i="2"/>
  <c r="AH108" i="2"/>
  <c r="AH153" i="2"/>
  <c r="AH167" i="2"/>
  <c r="AH178" i="2"/>
  <c r="P167" i="2"/>
  <c r="Q167" i="2"/>
  <c r="K167" i="2"/>
  <c r="L167" i="2"/>
  <c r="F167" i="2"/>
  <c r="G167" i="2"/>
  <c r="P163" i="2"/>
  <c r="Q163" i="2"/>
  <c r="P158" i="2"/>
  <c r="Q158" i="2"/>
  <c r="P159" i="2"/>
  <c r="Q159" i="2"/>
  <c r="K158" i="2"/>
  <c r="R158" i="2" s="1"/>
  <c r="L158" i="2"/>
  <c r="K159" i="2"/>
  <c r="L159" i="2"/>
  <c r="F159" i="2"/>
  <c r="G159" i="2"/>
  <c r="P113" i="2"/>
  <c r="Q113" i="2"/>
  <c r="P108" i="2"/>
  <c r="Q108" i="2"/>
  <c r="K108" i="2"/>
  <c r="L108" i="2"/>
  <c r="F108" i="2"/>
  <c r="G108" i="2"/>
  <c r="P112" i="2"/>
  <c r="Q112" i="2"/>
  <c r="K112" i="2"/>
  <c r="L112" i="2"/>
  <c r="F112" i="2"/>
  <c r="G112" i="2"/>
  <c r="P97" i="2"/>
  <c r="Q97" i="2"/>
  <c r="P90" i="2"/>
  <c r="Q90" i="2"/>
  <c r="P51" i="2"/>
  <c r="Q51" i="2"/>
  <c r="K51" i="2"/>
  <c r="L51" i="2"/>
  <c r="F51" i="2"/>
  <c r="G51" i="2"/>
  <c r="P14" i="2"/>
  <c r="Q14" i="2"/>
  <c r="F278" i="2"/>
  <c r="AG290" i="2"/>
  <c r="AF290" i="2"/>
  <c r="Q290" i="2"/>
  <c r="P290" i="2"/>
  <c r="AB290" i="2"/>
  <c r="AA290" i="2"/>
  <c r="L290" i="2"/>
  <c r="K290" i="2"/>
  <c r="W290" i="2"/>
  <c r="V290" i="2"/>
  <c r="AH290" i="2" s="1"/>
  <c r="G290" i="2"/>
  <c r="F290" i="2"/>
  <c r="R290" i="2" s="1"/>
  <c r="AG289" i="2"/>
  <c r="Q289" i="2"/>
  <c r="AB289" i="2"/>
  <c r="L289" i="2"/>
  <c r="W289" i="2"/>
  <c r="G289" i="2"/>
  <c r="AG288" i="2"/>
  <c r="AF288" i="2"/>
  <c r="Q288" i="2"/>
  <c r="P288" i="2"/>
  <c r="AB288" i="2"/>
  <c r="AA288" i="2"/>
  <c r="L288" i="2"/>
  <c r="K288" i="2"/>
  <c r="W288" i="2"/>
  <c r="V288" i="2"/>
  <c r="AH288" i="2" s="1"/>
  <c r="G288" i="2"/>
  <c r="F288" i="2"/>
  <c r="R288" i="2" s="1"/>
  <c r="AG287" i="2"/>
  <c r="AF287" i="2"/>
  <c r="Q287" i="2"/>
  <c r="P287" i="2"/>
  <c r="AB287" i="2"/>
  <c r="AA287" i="2"/>
  <c r="AH287" i="2" s="1"/>
  <c r="L287" i="2"/>
  <c r="K287" i="2"/>
  <c r="G287" i="2"/>
  <c r="F287" i="2"/>
  <c r="AG286" i="2"/>
  <c r="AF286" i="2"/>
  <c r="Q286" i="2"/>
  <c r="P286" i="2"/>
  <c r="AB286" i="2"/>
  <c r="AA286" i="2"/>
  <c r="L286" i="2"/>
  <c r="K286" i="2"/>
  <c r="W286" i="2"/>
  <c r="V286" i="2"/>
  <c r="AH286" i="2" s="1"/>
  <c r="G286" i="2"/>
  <c r="F286" i="2"/>
  <c r="R286" i="2" s="1"/>
  <c r="AG285" i="2"/>
  <c r="AF285" i="2"/>
  <c r="Q285" i="2"/>
  <c r="P285" i="2"/>
  <c r="AB285" i="2"/>
  <c r="AA285" i="2"/>
  <c r="L285" i="2"/>
  <c r="K285" i="2"/>
  <c r="W285" i="2"/>
  <c r="V285" i="2"/>
  <c r="AH285" i="2" s="1"/>
  <c r="G285" i="2"/>
  <c r="F285" i="2"/>
  <c r="R285" i="2" s="1"/>
  <c r="AG284" i="2"/>
  <c r="AF284" i="2"/>
  <c r="Q284" i="2"/>
  <c r="P284" i="2"/>
  <c r="AB284" i="2"/>
  <c r="AA284" i="2"/>
  <c r="L284" i="2"/>
  <c r="K284" i="2"/>
  <c r="W284" i="2"/>
  <c r="V284" i="2"/>
  <c r="AH284" i="2" s="1"/>
  <c r="G284" i="2"/>
  <c r="F284" i="2"/>
  <c r="R284" i="2" s="1"/>
  <c r="AG283" i="2"/>
  <c r="AF283" i="2"/>
  <c r="Q283" i="2"/>
  <c r="P283" i="2"/>
  <c r="AB283" i="2"/>
  <c r="AA283" i="2"/>
  <c r="L283" i="2"/>
  <c r="K283" i="2"/>
  <c r="W283" i="2"/>
  <c r="V283" i="2"/>
  <c r="AH283" i="2" s="1"/>
  <c r="G283" i="2"/>
  <c r="F283" i="2"/>
  <c r="R283" i="2" s="1"/>
  <c r="AG282" i="2"/>
  <c r="Q282" i="2"/>
  <c r="AB282" i="2"/>
  <c r="L282" i="2"/>
  <c r="W282" i="2"/>
  <c r="G282" i="2"/>
  <c r="AG281" i="2"/>
  <c r="AF281" i="2"/>
  <c r="Q281" i="2"/>
  <c r="P281" i="2"/>
  <c r="AB281" i="2"/>
  <c r="AA281" i="2"/>
  <c r="L281" i="2"/>
  <c r="K281" i="2"/>
  <c r="W281" i="2"/>
  <c r="V281" i="2"/>
  <c r="AH281" i="2" s="1"/>
  <c r="G281" i="2"/>
  <c r="F281" i="2"/>
  <c r="R281" i="2" s="1"/>
  <c r="AG280" i="2"/>
  <c r="AF280" i="2"/>
  <c r="Q280" i="2"/>
  <c r="P280" i="2"/>
  <c r="AB280" i="2"/>
  <c r="AA280" i="2"/>
  <c r="L280" i="2"/>
  <c r="K280" i="2"/>
  <c r="W280" i="2"/>
  <c r="V280" i="2"/>
  <c r="AH280" i="2" s="1"/>
  <c r="G280" i="2"/>
  <c r="F280" i="2"/>
  <c r="R280" i="2" s="1"/>
  <c r="AG278" i="2"/>
  <c r="AF278" i="2"/>
  <c r="Q278" i="2"/>
  <c r="P278" i="2"/>
  <c r="AB278" i="2"/>
  <c r="AA278" i="2"/>
  <c r="L278" i="2"/>
  <c r="K278" i="2"/>
  <c r="W278" i="2"/>
  <c r="V278" i="2"/>
  <c r="AH278" i="2" s="1"/>
  <c r="G278" i="2"/>
  <c r="AG277" i="2"/>
  <c r="AF277" i="2"/>
  <c r="AB277" i="2"/>
  <c r="AA277" i="2"/>
  <c r="AG276" i="2"/>
  <c r="AF276" i="2"/>
  <c r="Q276" i="2"/>
  <c r="P276" i="2"/>
  <c r="AB276" i="2"/>
  <c r="AA276" i="2"/>
  <c r="L276" i="2"/>
  <c r="K276" i="2"/>
  <c r="W276" i="2"/>
  <c r="V276" i="2"/>
  <c r="AH276" i="2" s="1"/>
  <c r="G276" i="2"/>
  <c r="AG274" i="2"/>
  <c r="AF274" i="2"/>
  <c r="AA274" i="2"/>
  <c r="W274" i="2"/>
  <c r="V274" i="2"/>
  <c r="AG272" i="2"/>
  <c r="AF272" i="2"/>
  <c r="Q272" i="2"/>
  <c r="P272" i="2"/>
  <c r="AB272" i="2"/>
  <c r="AA272" i="2"/>
  <c r="L272" i="2"/>
  <c r="K272" i="2"/>
  <c r="W272" i="2"/>
  <c r="V272" i="2"/>
  <c r="AH272" i="2" s="1"/>
  <c r="G272" i="2"/>
  <c r="AG271" i="2"/>
  <c r="AF271" i="2"/>
  <c r="Q271" i="2"/>
  <c r="P271" i="2"/>
  <c r="AB271" i="2"/>
  <c r="AA271" i="2"/>
  <c r="L271" i="2"/>
  <c r="K271" i="2"/>
  <c r="W271" i="2"/>
  <c r="V271" i="2"/>
  <c r="AH271" i="2" s="1"/>
  <c r="G271" i="2"/>
  <c r="AG270" i="2"/>
  <c r="AF270" i="2"/>
  <c r="Q270" i="2"/>
  <c r="P270" i="2"/>
  <c r="AB270" i="2"/>
  <c r="AA270" i="2"/>
  <c r="L270" i="2"/>
  <c r="K270" i="2"/>
  <c r="W270" i="2"/>
  <c r="V270" i="2"/>
  <c r="AH270" i="2" s="1"/>
  <c r="G270" i="2"/>
  <c r="Q311" i="2"/>
  <c r="P311" i="2"/>
  <c r="AB311" i="2"/>
  <c r="AA311" i="2"/>
  <c r="L311" i="2"/>
  <c r="K311" i="2"/>
  <c r="W311" i="2"/>
  <c r="V311" i="2"/>
  <c r="AH311" i="2" s="1"/>
  <c r="G311" i="2"/>
  <c r="AG269" i="2"/>
  <c r="AF269" i="2"/>
  <c r="Q269" i="2"/>
  <c r="P269" i="2"/>
  <c r="AB269" i="2"/>
  <c r="AA269" i="2"/>
  <c r="L269" i="2"/>
  <c r="K269" i="2"/>
  <c r="W269" i="2"/>
  <c r="V269" i="2"/>
  <c r="AH269" i="2" s="1"/>
  <c r="G269" i="2"/>
  <c r="AG268" i="2"/>
  <c r="AF268" i="2"/>
  <c r="AB268" i="2"/>
  <c r="AA268" i="2"/>
  <c r="W268" i="2"/>
  <c r="V268" i="2"/>
  <c r="AG267" i="2"/>
  <c r="AF267" i="2"/>
  <c r="Q267" i="2"/>
  <c r="P267" i="2"/>
  <c r="AB267" i="2"/>
  <c r="AA267" i="2"/>
  <c r="L267" i="2"/>
  <c r="K267" i="2"/>
  <c r="W267" i="2"/>
  <c r="V267" i="2"/>
  <c r="AH267" i="2" s="1"/>
  <c r="G267" i="2"/>
  <c r="Q266" i="2"/>
  <c r="P266" i="2"/>
  <c r="AB266" i="2"/>
  <c r="AA266" i="2"/>
  <c r="L266" i="2"/>
  <c r="K266" i="2"/>
  <c r="W266" i="2"/>
  <c r="V266" i="2"/>
  <c r="AH266" i="2" s="1"/>
  <c r="G266" i="2"/>
  <c r="AB260" i="2"/>
  <c r="AA260" i="2"/>
  <c r="L260" i="2"/>
  <c r="K260" i="2"/>
  <c r="W260" i="2"/>
  <c r="V260" i="2"/>
  <c r="AH260" i="2" s="1"/>
  <c r="G260" i="2"/>
  <c r="F260" i="2"/>
  <c r="R260" i="2" s="1"/>
  <c r="AB259" i="2"/>
  <c r="AA259" i="2"/>
  <c r="W259" i="2"/>
  <c r="V259" i="2"/>
  <c r="AB256" i="2"/>
  <c r="AA256" i="2"/>
  <c r="W256" i="2"/>
  <c r="V256" i="2"/>
  <c r="Q253" i="2"/>
  <c r="P253" i="2"/>
  <c r="AB253" i="2"/>
  <c r="AA253" i="2"/>
  <c r="L253" i="2"/>
  <c r="K253" i="2"/>
  <c r="W253" i="2"/>
  <c r="V253" i="2"/>
  <c r="AH253" i="2" s="1"/>
  <c r="G253" i="2"/>
  <c r="F253" i="2"/>
  <c r="R253" i="2" s="1"/>
  <c r="Q310" i="2"/>
  <c r="P310" i="2"/>
  <c r="AB310" i="2"/>
  <c r="AA310" i="2"/>
  <c r="L310" i="2"/>
  <c r="K310" i="2"/>
  <c r="V310" i="2"/>
  <c r="G310" i="2"/>
  <c r="F310" i="2"/>
  <c r="Q251" i="2"/>
  <c r="P251" i="2"/>
  <c r="AB251" i="2"/>
  <c r="AA251" i="2"/>
  <c r="L251" i="2"/>
  <c r="K251" i="2"/>
  <c r="W251" i="2"/>
  <c r="V251" i="2"/>
  <c r="AH251" i="2" s="1"/>
  <c r="G251" i="2"/>
  <c r="F251" i="2"/>
  <c r="R251" i="2" s="1"/>
  <c r="AB250" i="2"/>
  <c r="AA250" i="2"/>
  <c r="W250" i="2"/>
  <c r="V250" i="2"/>
  <c r="Q309" i="2"/>
  <c r="P309" i="2"/>
  <c r="L309" i="2"/>
  <c r="K309" i="2"/>
  <c r="G309" i="2"/>
  <c r="F309" i="2"/>
  <c r="AB246" i="2"/>
  <c r="AA246" i="2"/>
  <c r="W246" i="2"/>
  <c r="V246" i="2"/>
  <c r="Q245" i="2"/>
  <c r="P245" i="2"/>
  <c r="AB245" i="2"/>
  <c r="AA245" i="2"/>
  <c r="L245" i="2"/>
  <c r="K245" i="2"/>
  <c r="W245" i="2"/>
  <c r="V245" i="2"/>
  <c r="AH245" i="2" s="1"/>
  <c r="G245" i="2"/>
  <c r="F245" i="2"/>
  <c r="R245" i="2" s="1"/>
  <c r="Q308" i="2"/>
  <c r="P308" i="2"/>
  <c r="L308" i="2"/>
  <c r="K308" i="2"/>
  <c r="G308" i="2"/>
  <c r="F308" i="2"/>
  <c r="AB244" i="2"/>
  <c r="AA244" i="2"/>
  <c r="W244" i="2"/>
  <c r="V244" i="2"/>
  <c r="AB243" i="2"/>
  <c r="AA243" i="2"/>
  <c r="W243" i="2"/>
  <c r="V243" i="2"/>
  <c r="Q242" i="2"/>
  <c r="P242" i="2"/>
  <c r="AB242" i="2"/>
  <c r="AA242" i="2"/>
  <c r="L242" i="2"/>
  <c r="K242" i="2"/>
  <c r="W242" i="2"/>
  <c r="V242" i="2"/>
  <c r="AH242" i="2" s="1"/>
  <c r="G242" i="2"/>
  <c r="F242" i="2"/>
  <c r="R242" i="2" s="1"/>
  <c r="Q240" i="2"/>
  <c r="P240" i="2"/>
  <c r="AB240" i="2"/>
  <c r="AA240" i="2"/>
  <c r="L240" i="2"/>
  <c r="K240" i="2"/>
  <c r="W240" i="2"/>
  <c r="V240" i="2"/>
  <c r="AH240" i="2" s="1"/>
  <c r="G240" i="2"/>
  <c r="F240" i="2"/>
  <c r="R240" i="2" s="1"/>
  <c r="AG237" i="2"/>
  <c r="AF237" i="2"/>
  <c r="Q237" i="2"/>
  <c r="P237" i="2"/>
  <c r="AB237" i="2"/>
  <c r="AA237" i="2"/>
  <c r="L237" i="2"/>
  <c r="K237" i="2"/>
  <c r="W237" i="2"/>
  <c r="V237" i="2"/>
  <c r="AH237" i="2" s="1"/>
  <c r="G237" i="2"/>
  <c r="F237" i="2"/>
  <c r="AG236" i="2"/>
  <c r="AF236" i="2"/>
  <c r="Q236" i="2"/>
  <c r="P236" i="2"/>
  <c r="AB236" i="2"/>
  <c r="AA236" i="2"/>
  <c r="L236" i="2"/>
  <c r="K236" i="2"/>
  <c r="W236" i="2"/>
  <c r="V236" i="2"/>
  <c r="AH236" i="2" s="1"/>
  <c r="G236" i="2"/>
  <c r="F236" i="2"/>
  <c r="R236" i="2" s="1"/>
  <c r="AG235" i="2"/>
  <c r="AF235" i="2"/>
  <c r="AB235" i="2"/>
  <c r="AA235" i="2"/>
  <c r="L235" i="2"/>
  <c r="K235" i="2"/>
  <c r="W235" i="2"/>
  <c r="V235" i="2"/>
  <c r="G235" i="2"/>
  <c r="F235" i="2"/>
  <c r="R235" i="2" s="1"/>
  <c r="AG233" i="2"/>
  <c r="AF233" i="2"/>
  <c r="Q233" i="2"/>
  <c r="P233" i="2"/>
  <c r="AB233" i="2"/>
  <c r="AA233" i="2"/>
  <c r="L233" i="2"/>
  <c r="K233" i="2"/>
  <c r="W233" i="2"/>
  <c r="V233" i="2"/>
  <c r="AH233" i="2" s="1"/>
  <c r="G233" i="2"/>
  <c r="F233" i="2"/>
  <c r="R233" i="2" s="1"/>
  <c r="AG230" i="2"/>
  <c r="AF230" i="2"/>
  <c r="Q230" i="2"/>
  <c r="P230" i="2"/>
  <c r="AB230" i="2"/>
  <c r="AA230" i="2"/>
  <c r="L230" i="2"/>
  <c r="K230" i="2"/>
  <c r="W230" i="2"/>
  <c r="V230" i="2"/>
  <c r="AH230" i="2" s="1"/>
  <c r="G230" i="2"/>
  <c r="F230" i="2"/>
  <c r="R230" i="2" s="1"/>
  <c r="AG229" i="2"/>
  <c r="AF229" i="2"/>
  <c r="Q229" i="2"/>
  <c r="P229" i="2"/>
  <c r="AB229" i="2"/>
  <c r="AA229" i="2"/>
  <c r="L229" i="2"/>
  <c r="K229" i="2"/>
  <c r="W229" i="2"/>
  <c r="V229" i="2"/>
  <c r="AH229" i="2" s="1"/>
  <c r="G229" i="2"/>
  <c r="F229" i="2"/>
  <c r="R229" i="2" s="1"/>
  <c r="AG228" i="2"/>
  <c r="AF228" i="2"/>
  <c r="Q228" i="2"/>
  <c r="P228" i="2"/>
  <c r="AB228" i="2"/>
  <c r="AA228" i="2"/>
  <c r="L228" i="2"/>
  <c r="K228" i="2"/>
  <c r="W228" i="2"/>
  <c r="V228" i="2"/>
  <c r="AH228" i="2" s="1"/>
  <c r="G228" i="2"/>
  <c r="F228" i="2"/>
  <c r="R228" i="2" s="1"/>
  <c r="AG227" i="2"/>
  <c r="AF227" i="2"/>
  <c r="Q227" i="2"/>
  <c r="P227" i="2"/>
  <c r="AB227" i="2"/>
  <c r="AA227" i="2"/>
  <c r="L227" i="2"/>
  <c r="K227" i="2"/>
  <c r="W227" i="2"/>
  <c r="V227" i="2"/>
  <c r="AH227" i="2" s="1"/>
  <c r="G227" i="2"/>
  <c r="F227" i="2"/>
  <c r="R227" i="2" s="1"/>
  <c r="AG226" i="2"/>
  <c r="AF226" i="2"/>
  <c r="Q226" i="2"/>
  <c r="P226" i="2"/>
  <c r="AB226" i="2"/>
  <c r="AA226" i="2"/>
  <c r="L226" i="2"/>
  <c r="K226" i="2"/>
  <c r="W226" i="2"/>
  <c r="V226" i="2"/>
  <c r="AH226" i="2" s="1"/>
  <c r="G226" i="2"/>
  <c r="F226" i="2"/>
  <c r="R226" i="2" s="1"/>
  <c r="AG307" i="2"/>
  <c r="AF307" i="2"/>
  <c r="Q307" i="2"/>
  <c r="P307" i="2"/>
  <c r="AB307" i="2"/>
  <c r="AA307" i="2"/>
  <c r="L307" i="2"/>
  <c r="K307" i="2"/>
  <c r="W307" i="2"/>
  <c r="V307" i="2"/>
  <c r="AH307" i="2" s="1"/>
  <c r="G307" i="2"/>
  <c r="F307" i="2"/>
  <c r="R307" i="2" s="1"/>
  <c r="Q225" i="2"/>
  <c r="P225" i="2"/>
  <c r="AB225" i="2"/>
  <c r="AA225" i="2"/>
  <c r="W225" i="2"/>
  <c r="V225" i="2"/>
  <c r="G225" i="2"/>
  <c r="F225" i="2"/>
  <c r="AG306" i="2"/>
  <c r="AF306" i="2"/>
  <c r="Q306" i="2"/>
  <c r="P306" i="2"/>
  <c r="AB306" i="2"/>
  <c r="AA306" i="2"/>
  <c r="L306" i="2"/>
  <c r="K306" i="2"/>
  <c r="W306" i="2"/>
  <c r="V306" i="2"/>
  <c r="AH306" i="2" s="1"/>
  <c r="G306" i="2"/>
  <c r="F306" i="2"/>
  <c r="R306" i="2" s="1"/>
  <c r="AG223" i="2"/>
  <c r="AF223" i="2"/>
  <c r="Q223" i="2"/>
  <c r="P223" i="2"/>
  <c r="AB223" i="2"/>
  <c r="AA223" i="2"/>
  <c r="L223" i="2"/>
  <c r="K223" i="2"/>
  <c r="W223" i="2"/>
  <c r="V223" i="2"/>
  <c r="AH223" i="2" s="1"/>
  <c r="G223" i="2"/>
  <c r="F223" i="2"/>
  <c r="R223" i="2" s="1"/>
  <c r="AG222" i="2"/>
  <c r="AF222" i="2"/>
  <c r="Q222" i="2"/>
  <c r="P222" i="2"/>
  <c r="AB222" i="2"/>
  <c r="AA222" i="2"/>
  <c r="L222" i="2"/>
  <c r="K222" i="2"/>
  <c r="W222" i="2"/>
  <c r="V222" i="2"/>
  <c r="AH222" i="2" s="1"/>
  <c r="G222" i="2"/>
  <c r="F222" i="2"/>
  <c r="R222" i="2" s="1"/>
  <c r="AG221" i="2"/>
  <c r="AF221" i="2"/>
  <c r="Q221" i="2"/>
  <c r="P221" i="2"/>
  <c r="AB221" i="2"/>
  <c r="AA221" i="2"/>
  <c r="L221" i="2"/>
  <c r="K221" i="2"/>
  <c r="W221" i="2"/>
  <c r="V221" i="2"/>
  <c r="G221" i="2"/>
  <c r="F221" i="2"/>
  <c r="R221" i="2" s="1"/>
  <c r="AG217" i="2"/>
  <c r="AF217" i="2"/>
  <c r="AB217" i="2"/>
  <c r="AA217" i="2"/>
  <c r="W217" i="2"/>
  <c r="V217" i="2"/>
  <c r="AG216" i="2"/>
  <c r="AF216" i="2"/>
  <c r="Q216" i="2"/>
  <c r="P216" i="2"/>
  <c r="AB216" i="2"/>
  <c r="AA216" i="2"/>
  <c r="L216" i="2"/>
  <c r="K216" i="2"/>
  <c r="W216" i="2"/>
  <c r="V216" i="2"/>
  <c r="AH216" i="2" s="1"/>
  <c r="G216" i="2"/>
  <c r="F216" i="2"/>
  <c r="R216" i="2" s="1"/>
  <c r="AG215" i="2"/>
  <c r="AF215" i="2"/>
  <c r="Q215" i="2"/>
  <c r="P215" i="2"/>
  <c r="AB215" i="2"/>
  <c r="AA215" i="2"/>
  <c r="L215" i="2"/>
  <c r="K215" i="2"/>
  <c r="W215" i="2"/>
  <c r="V215" i="2"/>
  <c r="AH215" i="2" s="1"/>
  <c r="G215" i="2"/>
  <c r="F215" i="2"/>
  <c r="R215" i="2" s="1"/>
  <c r="AB214" i="2"/>
  <c r="AA214" i="2"/>
  <c r="L214" i="2"/>
  <c r="K214" i="2"/>
  <c r="W214" i="2"/>
  <c r="V214" i="2"/>
  <c r="AH214" i="2" s="1"/>
  <c r="G214" i="2"/>
  <c r="F214" i="2"/>
  <c r="R214" i="2" s="1"/>
  <c r="AB213" i="2"/>
  <c r="AA213" i="2"/>
  <c r="AG212" i="2"/>
  <c r="AF212" i="2"/>
  <c r="Q212" i="2"/>
  <c r="P212" i="2"/>
  <c r="AB212" i="2"/>
  <c r="AA212" i="2"/>
  <c r="L212" i="2"/>
  <c r="K212" i="2"/>
  <c r="W212" i="2"/>
  <c r="V212" i="2"/>
  <c r="AH212" i="2" s="1"/>
  <c r="G212" i="2"/>
  <c r="F212" i="2"/>
  <c r="R212" i="2" s="1"/>
  <c r="AB211" i="2"/>
  <c r="AA211" i="2"/>
  <c r="W211" i="2"/>
  <c r="V211" i="2"/>
  <c r="AG209" i="2"/>
  <c r="AF209" i="2"/>
  <c r="Q209" i="2"/>
  <c r="P209" i="2"/>
  <c r="AB209" i="2"/>
  <c r="AA209" i="2"/>
  <c r="L209" i="2"/>
  <c r="K209" i="2"/>
  <c r="W209" i="2"/>
  <c r="V209" i="2"/>
  <c r="AH209" i="2" s="1"/>
  <c r="G209" i="2"/>
  <c r="F209" i="2"/>
  <c r="R209" i="2" s="1"/>
  <c r="AG208" i="2"/>
  <c r="AF208" i="2"/>
  <c r="Q208" i="2"/>
  <c r="P208" i="2"/>
  <c r="AB208" i="2"/>
  <c r="AA208" i="2"/>
  <c r="L208" i="2"/>
  <c r="K208" i="2"/>
  <c r="W208" i="2"/>
  <c r="V208" i="2"/>
  <c r="AH208" i="2" s="1"/>
  <c r="G208" i="2"/>
  <c r="F208" i="2"/>
  <c r="R208" i="2" s="1"/>
  <c r="AG206" i="2"/>
  <c r="AF206" i="2"/>
  <c r="Q206" i="2"/>
  <c r="P206" i="2"/>
  <c r="AB206" i="2"/>
  <c r="AA206" i="2"/>
  <c r="L206" i="2"/>
  <c r="K206" i="2"/>
  <c r="W206" i="2"/>
  <c r="V206" i="2"/>
  <c r="AH206" i="2" s="1"/>
  <c r="G206" i="2"/>
  <c r="F206" i="2"/>
  <c r="R206" i="2" s="1"/>
  <c r="AG205" i="2"/>
  <c r="AF205" i="2"/>
  <c r="AB205" i="2"/>
  <c r="AA205" i="2"/>
  <c r="W205" i="2"/>
  <c r="V205" i="2"/>
  <c r="AG204" i="2"/>
  <c r="AF204" i="2"/>
  <c r="Q204" i="2"/>
  <c r="P204" i="2"/>
  <c r="AB204" i="2"/>
  <c r="AA204" i="2"/>
  <c r="L204" i="2"/>
  <c r="K204" i="2"/>
  <c r="W204" i="2"/>
  <c r="V204" i="2"/>
  <c r="AH204" i="2" s="1"/>
  <c r="G204" i="2"/>
  <c r="F204" i="2"/>
  <c r="R204" i="2" s="1"/>
  <c r="AG203" i="2"/>
  <c r="AF203" i="2"/>
  <c r="AB203" i="2"/>
  <c r="AA203" i="2"/>
  <c r="L203" i="2"/>
  <c r="K203" i="2"/>
  <c r="R203" i="2" s="1"/>
  <c r="W203" i="2"/>
  <c r="V203" i="2"/>
  <c r="AG202" i="2"/>
  <c r="AF202" i="2"/>
  <c r="AB202" i="2"/>
  <c r="AA202" i="2"/>
  <c r="W202" i="2"/>
  <c r="V202" i="2"/>
  <c r="AG305" i="2"/>
  <c r="AF305" i="2"/>
  <c r="Q305" i="2"/>
  <c r="P305" i="2"/>
  <c r="AB305" i="2"/>
  <c r="AA305" i="2"/>
  <c r="L305" i="2"/>
  <c r="K305" i="2"/>
  <c r="W305" i="2"/>
  <c r="V305" i="2"/>
  <c r="AH305" i="2" s="1"/>
  <c r="G305" i="2"/>
  <c r="F305" i="2"/>
  <c r="R305" i="2" s="1"/>
  <c r="AG200" i="2"/>
  <c r="AF200" i="2"/>
  <c r="Q200" i="2"/>
  <c r="P200" i="2"/>
  <c r="AB200" i="2"/>
  <c r="AA200" i="2"/>
  <c r="L200" i="2"/>
  <c r="K200" i="2"/>
  <c r="W200" i="2"/>
  <c r="V200" i="2"/>
  <c r="AH200" i="2" s="1"/>
  <c r="G200" i="2"/>
  <c r="F200" i="2"/>
  <c r="R200" i="2" s="1"/>
  <c r="AG199" i="2"/>
  <c r="AF199" i="2"/>
  <c r="AB199" i="2"/>
  <c r="AA199" i="2"/>
  <c r="L199" i="2"/>
  <c r="K199" i="2"/>
  <c r="W199" i="2"/>
  <c r="V199" i="2"/>
  <c r="G199" i="2"/>
  <c r="F199" i="2"/>
  <c r="R199" i="2" s="1"/>
  <c r="AG198" i="2"/>
  <c r="AF198" i="2"/>
  <c r="Q198" i="2"/>
  <c r="P198" i="2"/>
  <c r="AB198" i="2"/>
  <c r="AA198" i="2"/>
  <c r="L198" i="2"/>
  <c r="K198" i="2"/>
  <c r="W198" i="2"/>
  <c r="V198" i="2"/>
  <c r="AH198" i="2" s="1"/>
  <c r="G198" i="2"/>
  <c r="F198" i="2"/>
  <c r="R198" i="2" s="1"/>
  <c r="AG197" i="2"/>
  <c r="AF197" i="2"/>
  <c r="Q197" i="2"/>
  <c r="P197" i="2"/>
  <c r="AB197" i="2"/>
  <c r="AA197" i="2"/>
  <c r="L197" i="2"/>
  <c r="K197" i="2"/>
  <c r="W197" i="2"/>
  <c r="V197" i="2"/>
  <c r="AH197" i="2" s="1"/>
  <c r="G197" i="2"/>
  <c r="F197" i="2"/>
  <c r="R197" i="2" s="1"/>
  <c r="AG196" i="2"/>
  <c r="AF196" i="2"/>
  <c r="AB196" i="2"/>
  <c r="AA196" i="2"/>
  <c r="W196" i="2"/>
  <c r="V196" i="2"/>
  <c r="AG195" i="2"/>
  <c r="AF195" i="2"/>
  <c r="Q195" i="2"/>
  <c r="P195" i="2"/>
  <c r="AB195" i="2"/>
  <c r="AA195" i="2"/>
  <c r="L195" i="2"/>
  <c r="K195" i="2"/>
  <c r="W195" i="2"/>
  <c r="V195" i="2"/>
  <c r="AH195" i="2" s="1"/>
  <c r="G195" i="2"/>
  <c r="F195" i="2"/>
  <c r="R195" i="2" s="1"/>
  <c r="AG194" i="2"/>
  <c r="AF194" i="2"/>
  <c r="Q194" i="2"/>
  <c r="P194" i="2"/>
  <c r="AB194" i="2"/>
  <c r="AA194" i="2"/>
  <c r="L194" i="2"/>
  <c r="K194" i="2"/>
  <c r="W194" i="2"/>
  <c r="V194" i="2"/>
  <c r="G194" i="2"/>
  <c r="F194" i="2"/>
  <c r="R194" i="2" s="1"/>
  <c r="AG193" i="2"/>
  <c r="AF193" i="2"/>
  <c r="Q193" i="2"/>
  <c r="P193" i="2"/>
  <c r="AB193" i="2"/>
  <c r="AA193" i="2"/>
  <c r="L193" i="2"/>
  <c r="K193" i="2"/>
  <c r="W193" i="2"/>
  <c r="V193" i="2"/>
  <c r="AH193" i="2" s="1"/>
  <c r="G193" i="2"/>
  <c r="F193" i="2"/>
  <c r="R193" i="2" s="1"/>
  <c r="AG192" i="2"/>
  <c r="AF192" i="2"/>
  <c r="Q192" i="2"/>
  <c r="P192" i="2"/>
  <c r="AB192" i="2"/>
  <c r="AA192" i="2"/>
  <c r="L192" i="2"/>
  <c r="K192" i="2"/>
  <c r="W192" i="2"/>
  <c r="V192" i="2"/>
  <c r="AH192" i="2" s="1"/>
  <c r="G192" i="2"/>
  <c r="F192" i="2"/>
  <c r="R192" i="2" s="1"/>
  <c r="Q191" i="2"/>
  <c r="P191" i="2"/>
  <c r="L191" i="2"/>
  <c r="K191" i="2"/>
  <c r="AG188" i="2"/>
  <c r="AF188" i="2"/>
  <c r="AB188" i="2"/>
  <c r="AA188" i="2"/>
  <c r="W188" i="2"/>
  <c r="V188" i="2"/>
  <c r="G188" i="2"/>
  <c r="F188" i="2"/>
  <c r="R188" i="2" s="1"/>
  <c r="AG187" i="2"/>
  <c r="AF187" i="2"/>
  <c r="Q187" i="2"/>
  <c r="P187" i="2"/>
  <c r="AB187" i="2"/>
  <c r="AA187" i="2"/>
  <c r="L187" i="2"/>
  <c r="K187" i="2"/>
  <c r="W187" i="2"/>
  <c r="V187" i="2"/>
  <c r="AH187" i="2" s="1"/>
  <c r="G187" i="2"/>
  <c r="F187" i="2"/>
  <c r="R187" i="2" s="1"/>
  <c r="AB186" i="2"/>
  <c r="AA186" i="2"/>
  <c r="L186" i="2"/>
  <c r="K186" i="2"/>
  <c r="W186" i="2"/>
  <c r="V186" i="2"/>
  <c r="G186" i="2"/>
  <c r="F186" i="2"/>
  <c r="R186" i="2" s="1"/>
  <c r="AG185" i="2"/>
  <c r="AF185" i="2"/>
  <c r="AB185" i="2"/>
  <c r="AA185" i="2"/>
  <c r="W185" i="2"/>
  <c r="V185" i="2"/>
  <c r="AG184" i="2"/>
  <c r="AF184" i="2"/>
  <c r="Q184" i="2"/>
  <c r="P184" i="2"/>
  <c r="AB184" i="2"/>
  <c r="AA184" i="2"/>
  <c r="L184" i="2"/>
  <c r="K184" i="2"/>
  <c r="W184" i="2"/>
  <c r="V184" i="2"/>
  <c r="AH184" i="2" s="1"/>
  <c r="G184" i="2"/>
  <c r="F184" i="2"/>
  <c r="R184" i="2" s="1"/>
  <c r="AG183" i="2"/>
  <c r="AF183" i="2"/>
  <c r="Q183" i="2"/>
  <c r="P183" i="2"/>
  <c r="AB183" i="2"/>
  <c r="AA183" i="2"/>
  <c r="L183" i="2"/>
  <c r="K183" i="2"/>
  <c r="W183" i="2"/>
  <c r="V183" i="2"/>
  <c r="AH183" i="2" s="1"/>
  <c r="G183" i="2"/>
  <c r="F183" i="2"/>
  <c r="R183" i="2" s="1"/>
  <c r="AG182" i="2"/>
  <c r="AF182" i="2"/>
  <c r="Q182" i="2"/>
  <c r="P182" i="2"/>
  <c r="AB182" i="2"/>
  <c r="AA182" i="2"/>
  <c r="L182" i="2"/>
  <c r="K182" i="2"/>
  <c r="W182" i="2"/>
  <c r="V182" i="2"/>
  <c r="AH182" i="2" s="1"/>
  <c r="G182" i="2"/>
  <c r="F182" i="2"/>
  <c r="R182" i="2" s="1"/>
  <c r="AB180" i="2"/>
  <c r="AA180" i="2"/>
  <c r="W180" i="2"/>
  <c r="V180" i="2"/>
  <c r="AG179" i="2"/>
  <c r="AF179" i="2"/>
  <c r="Q179" i="2"/>
  <c r="P179" i="2"/>
  <c r="AB179" i="2"/>
  <c r="AA179" i="2"/>
  <c r="L179" i="2"/>
  <c r="K179" i="2"/>
  <c r="W179" i="2"/>
  <c r="V179" i="2"/>
  <c r="AH179" i="2" s="1"/>
  <c r="G179" i="2"/>
  <c r="F179" i="2"/>
  <c r="R179" i="2" s="1"/>
  <c r="AB177" i="2"/>
  <c r="AA177" i="2"/>
  <c r="L177" i="2"/>
  <c r="K177" i="2"/>
  <c r="W177" i="2"/>
  <c r="V177" i="2"/>
  <c r="AH177" i="2" s="1"/>
  <c r="G177" i="2"/>
  <c r="F177" i="2"/>
  <c r="R177" i="2" s="1"/>
  <c r="AG175" i="2"/>
  <c r="AF175" i="2"/>
  <c r="Q175" i="2"/>
  <c r="P175" i="2"/>
  <c r="AB175" i="2"/>
  <c r="AA175" i="2"/>
  <c r="L175" i="2"/>
  <c r="K175" i="2"/>
  <c r="W175" i="2"/>
  <c r="V175" i="2"/>
  <c r="AH175" i="2" s="1"/>
  <c r="G175" i="2"/>
  <c r="F175" i="2"/>
  <c r="R175" i="2" s="1"/>
  <c r="Q174" i="2"/>
  <c r="P174" i="2"/>
  <c r="L174" i="2"/>
  <c r="K174" i="2"/>
  <c r="G174" i="2"/>
  <c r="F174" i="2"/>
  <c r="AG172" i="2"/>
  <c r="AF172" i="2"/>
  <c r="AB172" i="2"/>
  <c r="AA172" i="2"/>
  <c r="W172" i="2"/>
  <c r="V172" i="2"/>
  <c r="AG171" i="2"/>
  <c r="AF171" i="2"/>
  <c r="Q171" i="2"/>
  <c r="P171" i="2"/>
  <c r="AB171" i="2"/>
  <c r="AA171" i="2"/>
  <c r="L171" i="2"/>
  <c r="K171" i="2"/>
  <c r="W171" i="2"/>
  <c r="V171" i="2"/>
  <c r="AH171" i="2" s="1"/>
  <c r="G171" i="2"/>
  <c r="F171" i="2"/>
  <c r="R171" i="2" s="1"/>
  <c r="AG304" i="2"/>
  <c r="AF304" i="2"/>
  <c r="Q304" i="2"/>
  <c r="P304" i="2"/>
  <c r="AB304" i="2"/>
  <c r="AA304" i="2"/>
  <c r="L304" i="2"/>
  <c r="K304" i="2"/>
  <c r="W304" i="2"/>
  <c r="V304" i="2"/>
  <c r="AH304" i="2" s="1"/>
  <c r="G304" i="2"/>
  <c r="F304" i="2"/>
  <c r="R304" i="2" s="1"/>
  <c r="AG169" i="2"/>
  <c r="AF169" i="2"/>
  <c r="AB169" i="2"/>
  <c r="AA169" i="2"/>
  <c r="W169" i="2"/>
  <c r="V169" i="2"/>
  <c r="AG168" i="2"/>
  <c r="AF168" i="2"/>
  <c r="Q168" i="2"/>
  <c r="P168" i="2"/>
  <c r="AB168" i="2"/>
  <c r="AA168" i="2"/>
  <c r="L168" i="2"/>
  <c r="K168" i="2"/>
  <c r="W168" i="2"/>
  <c r="V168" i="2"/>
  <c r="AH168" i="2" s="1"/>
  <c r="G168" i="2"/>
  <c r="F168" i="2"/>
  <c r="R168" i="2" s="1"/>
  <c r="Q166" i="2"/>
  <c r="P166" i="2"/>
  <c r="AB166" i="2"/>
  <c r="AA166" i="2"/>
  <c r="L166" i="2"/>
  <c r="K166" i="2"/>
  <c r="W166" i="2"/>
  <c r="V166" i="2"/>
  <c r="AH166" i="2" s="1"/>
  <c r="G166" i="2"/>
  <c r="F166" i="2"/>
  <c r="R166" i="2" s="1"/>
  <c r="Q165" i="2"/>
  <c r="P165" i="2"/>
  <c r="L165" i="2"/>
  <c r="K165" i="2"/>
  <c r="G165" i="2"/>
  <c r="F165" i="2"/>
  <c r="AG164" i="2"/>
  <c r="AF164" i="2"/>
  <c r="Q164" i="2"/>
  <c r="P164" i="2"/>
  <c r="AB164" i="2"/>
  <c r="AA164" i="2"/>
  <c r="L164" i="2"/>
  <c r="K164" i="2"/>
  <c r="W164" i="2"/>
  <c r="V164" i="2"/>
  <c r="AH164" i="2" s="1"/>
  <c r="G164" i="2"/>
  <c r="F164" i="2"/>
  <c r="R164" i="2" s="1"/>
  <c r="AG163" i="2"/>
  <c r="AF163" i="2"/>
  <c r="AB163" i="2"/>
  <c r="AA163" i="2"/>
  <c r="L163" i="2"/>
  <c r="K163" i="2"/>
  <c r="W163" i="2"/>
  <c r="V163" i="2"/>
  <c r="G163" i="2"/>
  <c r="F163" i="2"/>
  <c r="AG162" i="2"/>
  <c r="AF162" i="2"/>
  <c r="Q162" i="2"/>
  <c r="P162" i="2"/>
  <c r="AB162" i="2"/>
  <c r="AA162" i="2"/>
  <c r="L162" i="2"/>
  <c r="K162" i="2"/>
  <c r="W162" i="2"/>
  <c r="V162" i="2"/>
  <c r="AH162" i="2" s="1"/>
  <c r="G162" i="2"/>
  <c r="F162" i="2"/>
  <c r="R162" i="2" s="1"/>
  <c r="AG161" i="2"/>
  <c r="AF161" i="2"/>
  <c r="Q161" i="2"/>
  <c r="P161" i="2"/>
  <c r="AB161" i="2"/>
  <c r="AA161" i="2"/>
  <c r="L161" i="2"/>
  <c r="K161" i="2"/>
  <c r="W161" i="2"/>
  <c r="V161" i="2"/>
  <c r="AH161" i="2" s="1"/>
  <c r="G161" i="2"/>
  <c r="F161" i="2"/>
  <c r="R161" i="2" s="1"/>
  <c r="AG160" i="2"/>
  <c r="AF160" i="2"/>
  <c r="Q160" i="2"/>
  <c r="P160" i="2"/>
  <c r="AB160" i="2"/>
  <c r="AA160" i="2"/>
  <c r="L160" i="2"/>
  <c r="K160" i="2"/>
  <c r="W160" i="2"/>
  <c r="V160" i="2"/>
  <c r="AH160" i="2" s="1"/>
  <c r="G160" i="2"/>
  <c r="F160" i="2"/>
  <c r="R160" i="2" s="1"/>
  <c r="AB158" i="2"/>
  <c r="AA158" i="2"/>
  <c r="W158" i="2"/>
  <c r="V158" i="2"/>
  <c r="AG157" i="2"/>
  <c r="AF157" i="2"/>
  <c r="Q157" i="2"/>
  <c r="P157" i="2"/>
  <c r="AB157" i="2"/>
  <c r="AA157" i="2"/>
  <c r="L157" i="2"/>
  <c r="K157" i="2"/>
  <c r="W157" i="2"/>
  <c r="V157" i="2"/>
  <c r="AH157" i="2" s="1"/>
  <c r="G157" i="2"/>
  <c r="F157" i="2"/>
  <c r="R157" i="2" s="1"/>
  <c r="AG156" i="2"/>
  <c r="AF156" i="2"/>
  <c r="Q156" i="2"/>
  <c r="P156" i="2"/>
  <c r="AB156" i="2"/>
  <c r="AA156" i="2"/>
  <c r="L156" i="2"/>
  <c r="K156" i="2"/>
  <c r="W156" i="2"/>
  <c r="V156" i="2"/>
  <c r="AH156" i="2" s="1"/>
  <c r="G156" i="2"/>
  <c r="F156" i="2"/>
  <c r="R156" i="2" s="1"/>
  <c r="AB154" i="2"/>
  <c r="AA154" i="2"/>
  <c r="W154" i="2"/>
  <c r="V154" i="2"/>
  <c r="AG152" i="2"/>
  <c r="AF152" i="2"/>
  <c r="Q152" i="2"/>
  <c r="P152" i="2"/>
  <c r="AB152" i="2"/>
  <c r="AA152" i="2"/>
  <c r="L152" i="2"/>
  <c r="K152" i="2"/>
  <c r="W152" i="2"/>
  <c r="V152" i="2"/>
  <c r="AH152" i="2" s="1"/>
  <c r="G152" i="2"/>
  <c r="F152" i="2"/>
  <c r="R152" i="2" s="1"/>
  <c r="AG151" i="2"/>
  <c r="AF151" i="2"/>
  <c r="Q151" i="2"/>
  <c r="P151" i="2"/>
  <c r="AB151" i="2"/>
  <c r="AA151" i="2"/>
  <c r="L151" i="2"/>
  <c r="K151" i="2"/>
  <c r="W151" i="2"/>
  <c r="V151" i="2"/>
  <c r="AH151" i="2" s="1"/>
  <c r="G151" i="2"/>
  <c r="F151" i="2"/>
  <c r="R151" i="2" s="1"/>
  <c r="AG150" i="2"/>
  <c r="AF150" i="2"/>
  <c r="Q150" i="2"/>
  <c r="P150" i="2"/>
  <c r="AB150" i="2"/>
  <c r="AA150" i="2"/>
  <c r="L150" i="2"/>
  <c r="K150" i="2"/>
  <c r="W150" i="2"/>
  <c r="V150" i="2"/>
  <c r="AH150" i="2" s="1"/>
  <c r="G150" i="2"/>
  <c r="F150" i="2"/>
  <c r="R150" i="2" s="1"/>
  <c r="AG303" i="2"/>
  <c r="AF303" i="2"/>
  <c r="Q303" i="2"/>
  <c r="P303" i="2"/>
  <c r="AB303" i="2"/>
  <c r="AA303" i="2"/>
  <c r="L303" i="2"/>
  <c r="K303" i="2"/>
  <c r="W303" i="2"/>
  <c r="V303" i="2"/>
  <c r="G303" i="2"/>
  <c r="F303" i="2"/>
  <c r="R303" i="2" s="1"/>
  <c r="AG148" i="2"/>
  <c r="AF148" i="2"/>
  <c r="Q148" i="2"/>
  <c r="P148" i="2"/>
  <c r="AB148" i="2"/>
  <c r="AA148" i="2"/>
  <c r="L148" i="2"/>
  <c r="K148" i="2"/>
  <c r="W148" i="2"/>
  <c r="V148" i="2"/>
  <c r="G148" i="2"/>
  <c r="F148" i="2"/>
  <c r="R148" i="2" s="1"/>
  <c r="AG147" i="2"/>
  <c r="AF147" i="2"/>
  <c r="Q147" i="2"/>
  <c r="P147" i="2"/>
  <c r="AB147" i="2"/>
  <c r="AA147" i="2"/>
  <c r="L147" i="2"/>
  <c r="K147" i="2"/>
  <c r="W147" i="2"/>
  <c r="V147" i="2"/>
  <c r="G147" i="2"/>
  <c r="F147" i="2"/>
  <c r="R147" i="2" s="1"/>
  <c r="AB146" i="2"/>
  <c r="AA146" i="2"/>
  <c r="L146" i="2"/>
  <c r="K146" i="2"/>
  <c r="W146" i="2"/>
  <c r="V146" i="2"/>
  <c r="AH146" i="2" s="1"/>
  <c r="G146" i="2"/>
  <c r="F146" i="2"/>
  <c r="AG141" i="2"/>
  <c r="AF141" i="2"/>
  <c r="Q141" i="2"/>
  <c r="P141" i="2"/>
  <c r="AB141" i="2"/>
  <c r="AA141" i="2"/>
  <c r="L141" i="2"/>
  <c r="K141" i="2"/>
  <c r="W141" i="2"/>
  <c r="V141" i="2"/>
  <c r="G141" i="2"/>
  <c r="F141" i="2"/>
  <c r="R141" i="2" s="1"/>
  <c r="AG140" i="2"/>
  <c r="AF140" i="2"/>
  <c r="AB140" i="2"/>
  <c r="AA140" i="2"/>
  <c r="W140" i="2"/>
  <c r="V140" i="2"/>
  <c r="AG139" i="2"/>
  <c r="AF139" i="2"/>
  <c r="Q139" i="2"/>
  <c r="P139" i="2"/>
  <c r="AB139" i="2"/>
  <c r="AA139" i="2"/>
  <c r="L139" i="2"/>
  <c r="K139" i="2"/>
  <c r="W139" i="2"/>
  <c r="V139" i="2"/>
  <c r="AH139" i="2" s="1"/>
  <c r="G139" i="2"/>
  <c r="F139" i="2"/>
  <c r="R139" i="2" s="1"/>
  <c r="AG137" i="2"/>
  <c r="AF137" i="2"/>
  <c r="AB137" i="2"/>
  <c r="AA137" i="2"/>
  <c r="L137" i="2"/>
  <c r="K137" i="2"/>
  <c r="W137" i="2"/>
  <c r="V137" i="2"/>
  <c r="G137" i="2"/>
  <c r="F137" i="2"/>
  <c r="R137" i="2" s="1"/>
  <c r="AG136" i="2"/>
  <c r="AF136" i="2"/>
  <c r="Q136" i="2"/>
  <c r="P136" i="2"/>
  <c r="AB136" i="2"/>
  <c r="AA136" i="2"/>
  <c r="L136" i="2"/>
  <c r="K136" i="2"/>
  <c r="W136" i="2"/>
  <c r="V136" i="2"/>
  <c r="AH136" i="2" s="1"/>
  <c r="G136" i="2"/>
  <c r="F136" i="2"/>
  <c r="R136" i="2" s="1"/>
  <c r="AB134" i="2"/>
  <c r="AA134" i="2"/>
  <c r="L134" i="2"/>
  <c r="K134" i="2"/>
  <c r="W134" i="2"/>
  <c r="V134" i="2"/>
  <c r="AH134" i="2" s="1"/>
  <c r="G134" i="2"/>
  <c r="F134" i="2"/>
  <c r="R134" i="2" s="1"/>
  <c r="AG133" i="2"/>
  <c r="AF133" i="2"/>
  <c r="Q133" i="2"/>
  <c r="P133" i="2"/>
  <c r="AB133" i="2"/>
  <c r="AA133" i="2"/>
  <c r="L133" i="2"/>
  <c r="K133" i="2"/>
  <c r="W133" i="2"/>
  <c r="V133" i="2"/>
  <c r="AH133" i="2" s="1"/>
  <c r="G133" i="2"/>
  <c r="F133" i="2"/>
  <c r="R133" i="2" s="1"/>
  <c r="AG132" i="2"/>
  <c r="AF132" i="2"/>
  <c r="Q132" i="2"/>
  <c r="P132" i="2"/>
  <c r="AB132" i="2"/>
  <c r="AA132" i="2"/>
  <c r="L132" i="2"/>
  <c r="K132" i="2"/>
  <c r="W132" i="2"/>
  <c r="V132" i="2"/>
  <c r="G132" i="2"/>
  <c r="F132" i="2"/>
  <c r="R132" i="2" s="1"/>
  <c r="AG131" i="2"/>
  <c r="AF131" i="2"/>
  <c r="Q131" i="2"/>
  <c r="P131" i="2"/>
  <c r="AB131" i="2"/>
  <c r="AA131" i="2"/>
  <c r="L131" i="2"/>
  <c r="K131" i="2"/>
  <c r="W131" i="2"/>
  <c r="V131" i="2"/>
  <c r="AH131" i="2" s="1"/>
  <c r="G131" i="2"/>
  <c r="F131" i="2"/>
  <c r="AG130" i="2"/>
  <c r="AF130" i="2"/>
  <c r="Q130" i="2"/>
  <c r="P130" i="2"/>
  <c r="AB130" i="2"/>
  <c r="AA130" i="2"/>
  <c r="L130" i="2"/>
  <c r="K130" i="2"/>
  <c r="W130" i="2"/>
  <c r="V130" i="2"/>
  <c r="AH130" i="2" s="1"/>
  <c r="G130" i="2"/>
  <c r="F130" i="2"/>
  <c r="R130" i="2" s="1"/>
  <c r="AG129" i="2"/>
  <c r="AF129" i="2"/>
  <c r="Q129" i="2"/>
  <c r="P129" i="2"/>
  <c r="AB129" i="2"/>
  <c r="AA129" i="2"/>
  <c r="L129" i="2"/>
  <c r="K129" i="2"/>
  <c r="W129" i="2"/>
  <c r="V129" i="2"/>
  <c r="AH129" i="2" s="1"/>
  <c r="G129" i="2"/>
  <c r="F129" i="2"/>
  <c r="R129" i="2" s="1"/>
  <c r="AG128" i="2"/>
  <c r="AF128" i="2"/>
  <c r="Q128" i="2"/>
  <c r="P128" i="2"/>
  <c r="AB128" i="2"/>
  <c r="AA128" i="2"/>
  <c r="L128" i="2"/>
  <c r="K128" i="2"/>
  <c r="W128" i="2"/>
  <c r="V128" i="2"/>
  <c r="AH128" i="2" s="1"/>
  <c r="G128" i="2"/>
  <c r="F128" i="2"/>
  <c r="R128" i="2" s="1"/>
  <c r="AB126" i="2"/>
  <c r="AA126" i="2"/>
  <c r="W126" i="2"/>
  <c r="V126" i="2"/>
  <c r="AB124" i="2"/>
  <c r="AA124" i="2"/>
  <c r="W124" i="2"/>
  <c r="V124" i="2"/>
  <c r="AG122" i="2"/>
  <c r="AF122" i="2"/>
  <c r="Q122" i="2"/>
  <c r="P122" i="2"/>
  <c r="AB122" i="2"/>
  <c r="AA122" i="2"/>
  <c r="L122" i="2"/>
  <c r="K122" i="2"/>
  <c r="W122" i="2"/>
  <c r="V122" i="2"/>
  <c r="AH122" i="2" s="1"/>
  <c r="G122" i="2"/>
  <c r="F122" i="2"/>
  <c r="R122" i="2" s="1"/>
  <c r="AG121" i="2"/>
  <c r="AF121" i="2"/>
  <c r="Q121" i="2"/>
  <c r="P121" i="2"/>
  <c r="AB121" i="2"/>
  <c r="AA121" i="2"/>
  <c r="L121" i="2"/>
  <c r="K121" i="2"/>
  <c r="W121" i="2"/>
  <c r="V121" i="2"/>
  <c r="AH121" i="2" s="1"/>
  <c r="G121" i="2"/>
  <c r="F121" i="2"/>
  <c r="AG120" i="2"/>
  <c r="AF120" i="2"/>
  <c r="AB120" i="2"/>
  <c r="AA120" i="2"/>
  <c r="W120" i="2"/>
  <c r="V120" i="2"/>
  <c r="G120" i="2"/>
  <c r="F120" i="2"/>
  <c r="AG119" i="2"/>
  <c r="AF119" i="2"/>
  <c r="Q119" i="2"/>
  <c r="P119" i="2"/>
  <c r="AB119" i="2"/>
  <c r="AA119" i="2"/>
  <c r="L119" i="2"/>
  <c r="K119" i="2"/>
  <c r="W119" i="2"/>
  <c r="V119" i="2"/>
  <c r="G119" i="2"/>
  <c r="F119" i="2"/>
  <c r="R119" i="2" s="1"/>
  <c r="AG118" i="2"/>
  <c r="AF118" i="2"/>
  <c r="Q118" i="2"/>
  <c r="P118" i="2"/>
  <c r="AB118" i="2"/>
  <c r="AA118" i="2"/>
  <c r="L118" i="2"/>
  <c r="K118" i="2"/>
  <c r="W118" i="2"/>
  <c r="V118" i="2"/>
  <c r="AH118" i="2" s="1"/>
  <c r="G118" i="2"/>
  <c r="F118" i="2"/>
  <c r="R118" i="2" s="1"/>
  <c r="AG117" i="2"/>
  <c r="AF117" i="2"/>
  <c r="Q117" i="2"/>
  <c r="P117" i="2"/>
  <c r="AB117" i="2"/>
  <c r="AA117" i="2"/>
  <c r="L117" i="2"/>
  <c r="K117" i="2"/>
  <c r="W117" i="2"/>
  <c r="V117" i="2"/>
  <c r="AH117" i="2" s="1"/>
  <c r="G117" i="2"/>
  <c r="F117" i="2"/>
  <c r="R117" i="2" s="1"/>
  <c r="AG115" i="2"/>
  <c r="AF115" i="2"/>
  <c r="Q115" i="2"/>
  <c r="P115" i="2"/>
  <c r="AB115" i="2"/>
  <c r="AA115" i="2"/>
  <c r="L115" i="2"/>
  <c r="K115" i="2"/>
  <c r="W115" i="2"/>
  <c r="V115" i="2"/>
  <c r="AH115" i="2" s="1"/>
  <c r="G115" i="2"/>
  <c r="F115" i="2"/>
  <c r="R115" i="2" s="1"/>
  <c r="AG114" i="2"/>
  <c r="AF114" i="2"/>
  <c r="Q114" i="2"/>
  <c r="P114" i="2"/>
  <c r="AB114" i="2"/>
  <c r="AA114" i="2"/>
  <c r="L114" i="2"/>
  <c r="K114" i="2"/>
  <c r="W114" i="2"/>
  <c r="V114" i="2"/>
  <c r="AH114" i="2" s="1"/>
  <c r="G114" i="2"/>
  <c r="F114" i="2"/>
  <c r="R114" i="2" s="1"/>
  <c r="AG113" i="2"/>
  <c r="AF113" i="2"/>
  <c r="AB113" i="2"/>
  <c r="AA113" i="2"/>
  <c r="L113" i="2"/>
  <c r="K113" i="2"/>
  <c r="W113" i="2"/>
  <c r="V113" i="2"/>
  <c r="G113" i="2"/>
  <c r="F113" i="2"/>
  <c r="AG111" i="2"/>
  <c r="AF111" i="2"/>
  <c r="Q111" i="2"/>
  <c r="P111" i="2"/>
  <c r="AB111" i="2"/>
  <c r="AA111" i="2"/>
  <c r="L111" i="2"/>
  <c r="K111" i="2"/>
  <c r="W111" i="2"/>
  <c r="V111" i="2"/>
  <c r="AH111" i="2" s="1"/>
  <c r="G111" i="2"/>
  <c r="F111" i="2"/>
  <c r="R111" i="2" s="1"/>
  <c r="AG110" i="2"/>
  <c r="AF110" i="2"/>
  <c r="Q110" i="2"/>
  <c r="P110" i="2"/>
  <c r="AB110" i="2"/>
  <c r="AA110" i="2"/>
  <c r="L110" i="2"/>
  <c r="K110" i="2"/>
  <c r="W110" i="2"/>
  <c r="V110" i="2"/>
  <c r="AH110" i="2" s="1"/>
  <c r="G110" i="2"/>
  <c r="F110" i="2"/>
  <c r="R110" i="2" s="1"/>
  <c r="AG109" i="2"/>
  <c r="AF109" i="2"/>
  <c r="Q109" i="2"/>
  <c r="P109" i="2"/>
  <c r="AB109" i="2"/>
  <c r="AA109" i="2"/>
  <c r="L109" i="2"/>
  <c r="K109" i="2"/>
  <c r="W109" i="2"/>
  <c r="V109" i="2"/>
  <c r="G109" i="2"/>
  <c r="F109" i="2"/>
  <c r="R109" i="2" s="1"/>
  <c r="Q106" i="2"/>
  <c r="AB106" i="2"/>
  <c r="AA106" i="2"/>
  <c r="L106" i="2"/>
  <c r="K106" i="2"/>
  <c r="W106" i="2"/>
  <c r="AH106" i="2"/>
  <c r="G106" i="2"/>
  <c r="F106" i="2"/>
  <c r="R106" i="2" s="1"/>
  <c r="AG105" i="2"/>
  <c r="AF105" i="2"/>
  <c r="Q105" i="2"/>
  <c r="P105" i="2"/>
  <c r="AB105" i="2"/>
  <c r="AA105" i="2"/>
  <c r="L105" i="2"/>
  <c r="K105" i="2"/>
  <c r="W105" i="2"/>
  <c r="V105" i="2"/>
  <c r="AH105" i="2" s="1"/>
  <c r="G105" i="2"/>
  <c r="F105" i="2"/>
  <c r="R105" i="2" s="1"/>
  <c r="AG104" i="2"/>
  <c r="AF104" i="2"/>
  <c r="Q104" i="2"/>
  <c r="P104" i="2"/>
  <c r="AB104" i="2"/>
  <c r="AA104" i="2"/>
  <c r="L104" i="2"/>
  <c r="K104" i="2"/>
  <c r="W104" i="2"/>
  <c r="V104" i="2"/>
  <c r="AH104" i="2" s="1"/>
  <c r="G104" i="2"/>
  <c r="F104" i="2"/>
  <c r="AG102" i="2"/>
  <c r="AF102" i="2"/>
  <c r="Q102" i="2"/>
  <c r="P102" i="2"/>
  <c r="AB102" i="2"/>
  <c r="AA102" i="2"/>
  <c r="L102" i="2"/>
  <c r="K102" i="2"/>
  <c r="W102" i="2"/>
  <c r="V102" i="2"/>
  <c r="AH102" i="2" s="1"/>
  <c r="G102" i="2"/>
  <c r="F102" i="2"/>
  <c r="AG101" i="2"/>
  <c r="AF101" i="2"/>
  <c r="Q101" i="2"/>
  <c r="P101" i="2"/>
  <c r="AB101" i="2"/>
  <c r="AA101" i="2"/>
  <c r="L101" i="2"/>
  <c r="K101" i="2"/>
  <c r="W101" i="2"/>
  <c r="V101" i="2"/>
  <c r="G101" i="2"/>
  <c r="F101" i="2"/>
  <c r="AG100" i="2"/>
  <c r="AF100" i="2"/>
  <c r="Q100" i="2"/>
  <c r="P100" i="2"/>
  <c r="AB100" i="2"/>
  <c r="AA100" i="2"/>
  <c r="L100" i="2"/>
  <c r="K100" i="2"/>
  <c r="W100" i="2"/>
  <c r="V100" i="2"/>
  <c r="G100" i="2"/>
  <c r="F100" i="2"/>
  <c r="AG99" i="2"/>
  <c r="AF99" i="2"/>
  <c r="Q99" i="2"/>
  <c r="P99" i="2"/>
  <c r="AB99" i="2"/>
  <c r="AA99" i="2"/>
  <c r="L99" i="2"/>
  <c r="K99" i="2"/>
  <c r="W99" i="2"/>
  <c r="V99" i="2"/>
  <c r="AH99" i="2" s="1"/>
  <c r="G99" i="2"/>
  <c r="F99" i="2"/>
  <c r="R99" i="2" s="1"/>
  <c r="AG97" i="2"/>
  <c r="AF97" i="2"/>
  <c r="AB97" i="2"/>
  <c r="AA97" i="2"/>
  <c r="L97" i="2"/>
  <c r="K97" i="2"/>
  <c r="W97" i="2"/>
  <c r="V97" i="2"/>
  <c r="G97" i="2"/>
  <c r="F97" i="2"/>
  <c r="R97" i="2" s="1"/>
  <c r="AG96" i="2"/>
  <c r="AF96" i="2"/>
  <c r="Q96" i="2"/>
  <c r="P96" i="2"/>
  <c r="AB96" i="2"/>
  <c r="AA96" i="2"/>
  <c r="L96" i="2"/>
  <c r="K96" i="2"/>
  <c r="W96" i="2"/>
  <c r="V96" i="2"/>
  <c r="AH96" i="2" s="1"/>
  <c r="G96" i="2"/>
  <c r="F96" i="2"/>
  <c r="R96" i="2" s="1"/>
  <c r="Q95" i="2"/>
  <c r="P95" i="2"/>
  <c r="AB95" i="2"/>
  <c r="AA95" i="2"/>
  <c r="L95" i="2"/>
  <c r="K95" i="2"/>
  <c r="W95" i="2"/>
  <c r="V95" i="2"/>
  <c r="AH95" i="2" s="1"/>
  <c r="G95" i="2"/>
  <c r="F95" i="2"/>
  <c r="R95" i="2" s="1"/>
  <c r="AG94" i="2"/>
  <c r="AF94" i="2"/>
  <c r="Q94" i="2"/>
  <c r="P94" i="2"/>
  <c r="AB94" i="2"/>
  <c r="AA94" i="2"/>
  <c r="L94" i="2"/>
  <c r="K94" i="2"/>
  <c r="W94" i="2"/>
  <c r="V94" i="2"/>
  <c r="G94" i="2"/>
  <c r="F94" i="2"/>
  <c r="Q302" i="2"/>
  <c r="P302" i="2"/>
  <c r="AB302" i="2"/>
  <c r="AA302" i="2"/>
  <c r="L302" i="2"/>
  <c r="K302" i="2"/>
  <c r="W302" i="2"/>
  <c r="V302" i="2"/>
  <c r="AH302" i="2" s="1"/>
  <c r="G302" i="2"/>
  <c r="F302" i="2"/>
  <c r="AG301" i="2"/>
  <c r="AF301" i="2"/>
  <c r="Q301" i="2"/>
  <c r="P301" i="2"/>
  <c r="AB301" i="2"/>
  <c r="AA301" i="2"/>
  <c r="L301" i="2"/>
  <c r="K301" i="2"/>
  <c r="W301" i="2"/>
  <c r="V301" i="2"/>
  <c r="AH301" i="2" s="1"/>
  <c r="G301" i="2"/>
  <c r="F301" i="2"/>
  <c r="Q91" i="2"/>
  <c r="P91" i="2"/>
  <c r="AB91" i="2"/>
  <c r="AA91" i="2"/>
  <c r="L91" i="2"/>
  <c r="K91" i="2"/>
  <c r="W91" i="2"/>
  <c r="V91" i="2"/>
  <c r="G91" i="2"/>
  <c r="F91" i="2"/>
  <c r="R91" i="2" s="1"/>
  <c r="L90" i="2"/>
  <c r="K90" i="2"/>
  <c r="G90" i="2"/>
  <c r="F90" i="2"/>
  <c r="AG89" i="2"/>
  <c r="AF89" i="2"/>
  <c r="Q89" i="2"/>
  <c r="P89" i="2"/>
  <c r="AB89" i="2"/>
  <c r="AA89" i="2"/>
  <c r="L89" i="2"/>
  <c r="K89" i="2"/>
  <c r="W89" i="2"/>
  <c r="V89" i="2"/>
  <c r="G89" i="2"/>
  <c r="F89" i="2"/>
  <c r="R89" i="2" s="1"/>
  <c r="AG88" i="2"/>
  <c r="AF88" i="2"/>
  <c r="Q88" i="2"/>
  <c r="P88" i="2"/>
  <c r="AB88" i="2"/>
  <c r="AA88" i="2"/>
  <c r="L88" i="2"/>
  <c r="K88" i="2"/>
  <c r="W88" i="2"/>
  <c r="V88" i="2"/>
  <c r="G88" i="2"/>
  <c r="F88" i="2"/>
  <c r="R88" i="2" s="1"/>
  <c r="AG87" i="2"/>
  <c r="AF87" i="2"/>
  <c r="Q87" i="2"/>
  <c r="P87" i="2"/>
  <c r="AB87" i="2"/>
  <c r="AA87" i="2"/>
  <c r="L87" i="2"/>
  <c r="K87" i="2"/>
  <c r="W87" i="2"/>
  <c r="V87" i="2"/>
  <c r="AH87" i="2" s="1"/>
  <c r="G87" i="2"/>
  <c r="F87" i="2"/>
  <c r="R87" i="2" s="1"/>
  <c r="AG300" i="2"/>
  <c r="AF300" i="2"/>
  <c r="Q300" i="2"/>
  <c r="P300" i="2"/>
  <c r="AB300" i="2"/>
  <c r="AA300" i="2"/>
  <c r="L300" i="2"/>
  <c r="K300" i="2"/>
  <c r="W300" i="2"/>
  <c r="V300" i="2"/>
  <c r="AH300" i="2" s="1"/>
  <c r="G300" i="2"/>
  <c r="F300" i="2"/>
  <c r="R300" i="2" s="1"/>
  <c r="AG86" i="2"/>
  <c r="AF86" i="2"/>
  <c r="Q86" i="2"/>
  <c r="P86" i="2"/>
  <c r="AB86" i="2"/>
  <c r="AA86" i="2"/>
  <c r="L86" i="2"/>
  <c r="K86" i="2"/>
  <c r="W86" i="2"/>
  <c r="V86" i="2"/>
  <c r="G86" i="2"/>
  <c r="F86" i="2"/>
  <c r="AG85" i="2"/>
  <c r="AF85" i="2"/>
  <c r="Q85" i="2"/>
  <c r="P85" i="2"/>
  <c r="AB85" i="2"/>
  <c r="AA85" i="2"/>
  <c r="L85" i="2"/>
  <c r="K85" i="2"/>
  <c r="W85" i="2"/>
  <c r="V85" i="2"/>
  <c r="AH85" i="2" s="1"/>
  <c r="G85" i="2"/>
  <c r="F85" i="2"/>
  <c r="R85" i="2" s="1"/>
  <c r="AG84" i="2"/>
  <c r="Q84" i="2"/>
  <c r="P84" i="2"/>
  <c r="AB84" i="2"/>
  <c r="AA84" i="2"/>
  <c r="L84" i="2"/>
  <c r="K84" i="2"/>
  <c r="W84" i="2"/>
  <c r="V84" i="2"/>
  <c r="AH84" i="2" s="1"/>
  <c r="G84" i="2"/>
  <c r="F84" i="2"/>
  <c r="R84" i="2" s="1"/>
  <c r="AG83" i="2"/>
  <c r="AF83" i="2"/>
  <c r="Q83" i="2"/>
  <c r="P83" i="2"/>
  <c r="AB83" i="2"/>
  <c r="AA83" i="2"/>
  <c r="L83" i="2"/>
  <c r="K83" i="2"/>
  <c r="W83" i="2"/>
  <c r="V83" i="2"/>
  <c r="AH83" i="2" s="1"/>
  <c r="G83" i="2"/>
  <c r="F83" i="2"/>
  <c r="R83" i="2" s="1"/>
  <c r="AG82" i="2"/>
  <c r="AF82" i="2"/>
  <c r="Q82" i="2"/>
  <c r="P82" i="2"/>
  <c r="AB82" i="2"/>
  <c r="AA82" i="2"/>
  <c r="L82" i="2"/>
  <c r="K82" i="2"/>
  <c r="W82" i="2"/>
  <c r="V82" i="2"/>
  <c r="AH82" i="2" s="1"/>
  <c r="G82" i="2"/>
  <c r="F82" i="2"/>
  <c r="R82" i="2" s="1"/>
  <c r="AG299" i="2"/>
  <c r="AF299" i="2"/>
  <c r="Q299" i="2"/>
  <c r="P299" i="2"/>
  <c r="AB299" i="2"/>
  <c r="AA299" i="2"/>
  <c r="L299" i="2"/>
  <c r="K299" i="2"/>
  <c r="W299" i="2"/>
  <c r="V299" i="2"/>
  <c r="AH299" i="2" s="1"/>
  <c r="G299" i="2"/>
  <c r="F299" i="2"/>
  <c r="R299" i="2" s="1"/>
  <c r="AG80" i="2"/>
  <c r="AF80" i="2"/>
  <c r="Q80" i="2"/>
  <c r="P80" i="2"/>
  <c r="AB80" i="2"/>
  <c r="AA80" i="2"/>
  <c r="L80" i="2"/>
  <c r="K80" i="2"/>
  <c r="W80" i="2"/>
  <c r="V80" i="2"/>
  <c r="AH80" i="2" s="1"/>
  <c r="G80" i="2"/>
  <c r="F80" i="2"/>
  <c r="R80" i="2" s="1"/>
  <c r="AG79" i="2"/>
  <c r="AF79" i="2"/>
  <c r="Q79" i="2"/>
  <c r="P79" i="2"/>
  <c r="AB79" i="2"/>
  <c r="AA79" i="2"/>
  <c r="L79" i="2"/>
  <c r="K79" i="2"/>
  <c r="W79" i="2"/>
  <c r="V79" i="2"/>
  <c r="AH79" i="2" s="1"/>
  <c r="G79" i="2"/>
  <c r="F79" i="2"/>
  <c r="R79" i="2" s="1"/>
  <c r="AB78" i="2"/>
  <c r="AA78" i="2"/>
  <c r="W78" i="2"/>
  <c r="V78" i="2"/>
  <c r="AG77" i="2"/>
  <c r="AF77" i="2"/>
  <c r="Q77" i="2"/>
  <c r="P77" i="2"/>
  <c r="AB77" i="2"/>
  <c r="AA77" i="2"/>
  <c r="W77" i="2"/>
  <c r="V77" i="2"/>
  <c r="G77" i="2"/>
  <c r="F77" i="2"/>
  <c r="AB75" i="2"/>
  <c r="AA75" i="2"/>
  <c r="AH75" i="2" s="1"/>
  <c r="AB73" i="2"/>
  <c r="AA73" i="2"/>
  <c r="AH73" i="2" s="1"/>
  <c r="AG71" i="2"/>
  <c r="AF71" i="2"/>
  <c r="Q71" i="2"/>
  <c r="P71" i="2"/>
  <c r="AB71" i="2"/>
  <c r="AA71" i="2"/>
  <c r="W71" i="2"/>
  <c r="V71" i="2"/>
  <c r="G71" i="2"/>
  <c r="F71" i="2"/>
  <c r="AB68" i="2"/>
  <c r="AA68" i="2"/>
  <c r="W68" i="2"/>
  <c r="V68" i="2"/>
  <c r="AG70" i="2"/>
  <c r="AF70" i="2"/>
  <c r="Q70" i="2"/>
  <c r="P70" i="2"/>
  <c r="AB70" i="2"/>
  <c r="AA70" i="2"/>
  <c r="W70" i="2"/>
  <c r="V70" i="2"/>
  <c r="G70" i="2"/>
  <c r="F70" i="2"/>
  <c r="AG69" i="2"/>
  <c r="AF69" i="2"/>
  <c r="Q69" i="2"/>
  <c r="P69" i="2"/>
  <c r="AB69" i="2"/>
  <c r="AA69" i="2"/>
  <c r="W69" i="2"/>
  <c r="V69" i="2"/>
  <c r="G69" i="2"/>
  <c r="F69" i="2"/>
  <c r="AG65" i="2"/>
  <c r="AF65" i="2"/>
  <c r="Q65" i="2"/>
  <c r="P65" i="2"/>
  <c r="AB65" i="2"/>
  <c r="AA65" i="2"/>
  <c r="W65" i="2"/>
  <c r="V65" i="2"/>
  <c r="G65" i="2"/>
  <c r="F65" i="2"/>
  <c r="AG64" i="2"/>
  <c r="AF64" i="2"/>
  <c r="AB64" i="2"/>
  <c r="AA64" i="2"/>
  <c r="W64" i="2"/>
  <c r="V64" i="2"/>
  <c r="AG61" i="2"/>
  <c r="AF61" i="2"/>
  <c r="Q61" i="2"/>
  <c r="P61" i="2"/>
  <c r="AB61" i="2"/>
  <c r="AA61" i="2"/>
  <c r="L61" i="2"/>
  <c r="K61" i="2"/>
  <c r="W61" i="2"/>
  <c r="V61" i="2"/>
  <c r="AH61" i="2" s="1"/>
  <c r="G61" i="2"/>
  <c r="F61" i="2"/>
  <c r="R61" i="2" s="1"/>
  <c r="AG60" i="2"/>
  <c r="AF60" i="2"/>
  <c r="AB60" i="2"/>
  <c r="AA60" i="2"/>
  <c r="W60" i="2"/>
  <c r="V60" i="2"/>
  <c r="AG58" i="2"/>
  <c r="AF58" i="2"/>
  <c r="AB58" i="2"/>
  <c r="AA58" i="2"/>
  <c r="W58" i="2"/>
  <c r="V58" i="2"/>
  <c r="AG53" i="2"/>
  <c r="AF53" i="2"/>
  <c r="Q53" i="2"/>
  <c r="P53" i="2"/>
  <c r="AB53" i="2"/>
  <c r="AA53" i="2"/>
  <c r="L53" i="2"/>
  <c r="K53" i="2"/>
  <c r="W53" i="2"/>
  <c r="V53" i="2"/>
  <c r="AH53" i="2" s="1"/>
  <c r="G53" i="2"/>
  <c r="F53" i="2"/>
  <c r="R53" i="2" s="1"/>
  <c r="W50" i="2"/>
  <c r="V50" i="2"/>
  <c r="AH50" i="2" s="1"/>
  <c r="G50" i="2"/>
  <c r="F50" i="2"/>
  <c r="AG49" i="2"/>
  <c r="AF49" i="2"/>
  <c r="Q49" i="2"/>
  <c r="P49" i="2"/>
  <c r="AB49" i="2"/>
  <c r="AA49" i="2"/>
  <c r="L49" i="2"/>
  <c r="K49" i="2"/>
  <c r="W49" i="2"/>
  <c r="V49" i="2"/>
  <c r="AH49" i="2" s="1"/>
  <c r="G49" i="2"/>
  <c r="F49" i="2"/>
  <c r="R49" i="2" s="1"/>
  <c r="AG48" i="2"/>
  <c r="AF48" i="2"/>
  <c r="Q48" i="2"/>
  <c r="P48" i="2"/>
  <c r="AB48" i="2"/>
  <c r="AA48" i="2"/>
  <c r="L48" i="2"/>
  <c r="K48" i="2"/>
  <c r="W48" i="2"/>
  <c r="V48" i="2"/>
  <c r="G48" i="2"/>
  <c r="F48" i="2"/>
  <c r="R48" i="2" s="1"/>
  <c r="AG45" i="2"/>
  <c r="AF45" i="2"/>
  <c r="Q45" i="2"/>
  <c r="P45" i="2"/>
  <c r="AB45" i="2"/>
  <c r="AA45" i="2"/>
  <c r="L45" i="2"/>
  <c r="K45" i="2"/>
  <c r="W45" i="2"/>
  <c r="V45" i="2"/>
  <c r="AH45" i="2" s="1"/>
  <c r="G45" i="2"/>
  <c r="F45" i="2"/>
  <c r="AG43" i="2"/>
  <c r="Q43" i="2"/>
  <c r="AB43" i="2"/>
  <c r="L43" i="2"/>
  <c r="W43" i="2"/>
  <c r="G43" i="2"/>
  <c r="AG41" i="2"/>
  <c r="AF41" i="2"/>
  <c r="Q41" i="2"/>
  <c r="P41" i="2"/>
  <c r="AB41" i="2"/>
  <c r="AA41" i="2"/>
  <c r="L41" i="2"/>
  <c r="K41" i="2"/>
  <c r="W41" i="2"/>
  <c r="V41" i="2"/>
  <c r="AH41" i="2" s="1"/>
  <c r="G41" i="2"/>
  <c r="F41" i="2"/>
  <c r="R41" i="2" s="1"/>
  <c r="AG40" i="2"/>
  <c r="AF40" i="2"/>
  <c r="Q40" i="2"/>
  <c r="P40" i="2"/>
  <c r="AB40" i="2"/>
  <c r="AA40" i="2"/>
  <c r="L40" i="2"/>
  <c r="K40" i="2"/>
  <c r="W40" i="2"/>
  <c r="V40" i="2"/>
  <c r="AH40" i="2" s="1"/>
  <c r="G40" i="2"/>
  <c r="F40" i="2"/>
  <c r="R40" i="2" s="1"/>
  <c r="AG35" i="2"/>
  <c r="AF35" i="2"/>
  <c r="Q35" i="2"/>
  <c r="P35" i="2"/>
  <c r="AB35" i="2"/>
  <c r="AA35" i="2"/>
  <c r="L35" i="2"/>
  <c r="K35" i="2"/>
  <c r="W35" i="2"/>
  <c r="V35" i="2"/>
  <c r="G35" i="2"/>
  <c r="F35" i="2"/>
  <c r="R35" i="2" s="1"/>
  <c r="AG34" i="2"/>
  <c r="AF34" i="2"/>
  <c r="Q34" i="2"/>
  <c r="P34" i="2"/>
  <c r="AB34" i="2"/>
  <c r="AA34" i="2"/>
  <c r="L34" i="2"/>
  <c r="K34" i="2"/>
  <c r="W34" i="2"/>
  <c r="V34" i="2"/>
  <c r="G34" i="2"/>
  <c r="F34" i="2"/>
  <c r="R34" i="2" s="1"/>
  <c r="AG33" i="2"/>
  <c r="AF33" i="2"/>
  <c r="Q33" i="2"/>
  <c r="P33" i="2"/>
  <c r="AB33" i="2"/>
  <c r="AA33" i="2"/>
  <c r="L33" i="2"/>
  <c r="K33" i="2"/>
  <c r="W33" i="2"/>
  <c r="V33" i="2"/>
  <c r="G33" i="2"/>
  <c r="F33" i="2"/>
  <c r="R33" i="2" s="1"/>
  <c r="AG32" i="2"/>
  <c r="AF32" i="2"/>
  <c r="AB32" i="2"/>
  <c r="AA32" i="2"/>
  <c r="W32" i="2"/>
  <c r="V32" i="2"/>
  <c r="AG30" i="2"/>
  <c r="AF30" i="2"/>
  <c r="Q30" i="2"/>
  <c r="P30" i="2"/>
  <c r="AB30" i="2"/>
  <c r="AA30" i="2"/>
  <c r="L30" i="2"/>
  <c r="K30" i="2"/>
  <c r="W30" i="2"/>
  <c r="V30" i="2"/>
  <c r="G30" i="2"/>
  <c r="F30" i="2"/>
  <c r="R30" i="2" s="1"/>
  <c r="Q28" i="2"/>
  <c r="P28" i="2"/>
  <c r="AB28" i="2"/>
  <c r="AA28" i="2"/>
  <c r="L28" i="2"/>
  <c r="K28" i="2"/>
  <c r="W28" i="2"/>
  <c r="V28" i="2"/>
  <c r="AH28" i="2" s="1"/>
  <c r="G28" i="2"/>
  <c r="F28" i="2"/>
  <c r="R28" i="2" s="1"/>
  <c r="AB27" i="2"/>
  <c r="AA27" i="2"/>
  <c r="W27" i="2"/>
  <c r="V27" i="2"/>
  <c r="AG26" i="2"/>
  <c r="AF26" i="2"/>
  <c r="AB26" i="2"/>
  <c r="AA26" i="2"/>
  <c r="W26" i="2"/>
  <c r="V26" i="2"/>
  <c r="AB25" i="2"/>
  <c r="AA25" i="2"/>
  <c r="W25" i="2"/>
  <c r="V25" i="2"/>
  <c r="AG21" i="2"/>
  <c r="AF21" i="2"/>
  <c r="Q21" i="2"/>
  <c r="P21" i="2"/>
  <c r="AB21" i="2"/>
  <c r="AA21" i="2"/>
  <c r="L21" i="2"/>
  <c r="K21" i="2"/>
  <c r="W21" i="2"/>
  <c r="V21" i="2"/>
  <c r="AH21" i="2" s="1"/>
  <c r="G21" i="2"/>
  <c r="F21" i="2"/>
  <c r="R21" i="2" s="1"/>
  <c r="AG20" i="2"/>
  <c r="AF20" i="2"/>
  <c r="Q20" i="2"/>
  <c r="P20" i="2"/>
  <c r="AB20" i="2"/>
  <c r="AA20" i="2"/>
  <c r="L20" i="2"/>
  <c r="K20" i="2"/>
  <c r="W20" i="2"/>
  <c r="V20" i="2"/>
  <c r="AH20" i="2" s="1"/>
  <c r="G20" i="2"/>
  <c r="F20" i="2"/>
  <c r="AG19" i="2"/>
  <c r="AF19" i="2"/>
  <c r="Q19" i="2"/>
  <c r="P19" i="2"/>
  <c r="AB19" i="2"/>
  <c r="AA19" i="2"/>
  <c r="L19" i="2"/>
  <c r="K19" i="2"/>
  <c r="W19" i="2"/>
  <c r="V19" i="2"/>
  <c r="G19" i="2"/>
  <c r="F19" i="2"/>
  <c r="R19" i="2" s="1"/>
  <c r="AG8" i="2"/>
  <c r="AF8" i="2"/>
  <c r="AB8" i="2"/>
  <c r="AA8" i="2"/>
  <c r="L8" i="2"/>
  <c r="K8" i="2"/>
  <c r="R8" i="2" s="1"/>
  <c r="W8" i="2"/>
  <c r="V8" i="2"/>
  <c r="AG16" i="2"/>
  <c r="AF16" i="2"/>
  <c r="Q16" i="2"/>
  <c r="P16" i="2"/>
  <c r="AB16" i="2"/>
  <c r="AA16" i="2"/>
  <c r="L16" i="2"/>
  <c r="K16" i="2"/>
  <c r="W16" i="2"/>
  <c r="V16" i="2"/>
  <c r="G16" i="2"/>
  <c r="F16" i="2"/>
  <c r="R16" i="2" s="1"/>
  <c r="AG15" i="2"/>
  <c r="AF15" i="2"/>
  <c r="Q15" i="2"/>
  <c r="P15" i="2"/>
  <c r="AB15" i="2"/>
  <c r="AA15" i="2"/>
  <c r="L15" i="2"/>
  <c r="K15" i="2"/>
  <c r="W15" i="2"/>
  <c r="V15" i="2"/>
  <c r="G15" i="2"/>
  <c r="F15" i="2"/>
  <c r="R15" i="2" s="1"/>
  <c r="AG14" i="2"/>
  <c r="AF14" i="2"/>
  <c r="AB14" i="2"/>
  <c r="AA14" i="2"/>
  <c r="L14" i="2"/>
  <c r="K14" i="2"/>
  <c r="W14" i="2"/>
  <c r="V14" i="2"/>
  <c r="G14" i="2"/>
  <c r="F14" i="2"/>
  <c r="R14" i="2" s="1"/>
  <c r="AB10" i="2"/>
  <c r="AA10" i="2"/>
  <c r="W10" i="2"/>
  <c r="V10" i="2"/>
  <c r="AG9" i="2"/>
  <c r="AF9" i="2"/>
  <c r="AB9" i="2"/>
  <c r="AA9" i="2"/>
  <c r="W9" i="2"/>
  <c r="V9" i="2"/>
  <c r="AG7" i="2"/>
  <c r="AF7" i="2"/>
  <c r="Q7" i="2"/>
  <c r="P7" i="2"/>
  <c r="AB7" i="2"/>
  <c r="AA7" i="2"/>
  <c r="L7" i="2"/>
  <c r="K7" i="2"/>
  <c r="W7" i="2"/>
  <c r="V7" i="2"/>
  <c r="AH7" i="2" s="1"/>
  <c r="G7" i="2"/>
  <c r="F7" i="2"/>
  <c r="AG6" i="2"/>
  <c r="AF6" i="2"/>
  <c r="Q6" i="2"/>
  <c r="P6" i="2"/>
  <c r="AB6" i="2"/>
  <c r="AA6" i="2"/>
  <c r="L6" i="2"/>
  <c r="K6" i="2"/>
  <c r="W6" i="2"/>
  <c r="V6" i="2"/>
  <c r="G6" i="2"/>
  <c r="F6" i="2"/>
  <c r="R6" i="2" s="1"/>
  <c r="AF145" i="1"/>
  <c r="AG145" i="1"/>
  <c r="Q295" i="1"/>
  <c r="P295" i="1"/>
  <c r="L295" i="1"/>
  <c r="K295" i="1"/>
  <c r="G295" i="1"/>
  <c r="F295" i="1"/>
  <c r="Q181" i="1"/>
  <c r="P181" i="1"/>
  <c r="P178" i="1"/>
  <c r="Q178" i="1"/>
  <c r="K178" i="1"/>
  <c r="F178" i="1"/>
  <c r="L178" i="1"/>
  <c r="G178" i="1"/>
  <c r="Q171" i="1"/>
  <c r="P171" i="1"/>
  <c r="L171" i="1"/>
  <c r="K171" i="1"/>
  <c r="G171" i="1"/>
  <c r="F171" i="1"/>
  <c r="Q170" i="1"/>
  <c r="P170" i="1"/>
  <c r="L170" i="1"/>
  <c r="K170" i="1"/>
  <c r="G170" i="1"/>
  <c r="F170" i="1"/>
  <c r="F161" i="1"/>
  <c r="R161" i="1" s="1"/>
  <c r="G161" i="1"/>
  <c r="P157" i="1"/>
  <c r="Q157" i="1"/>
  <c r="K157" i="1"/>
  <c r="L157" i="1"/>
  <c r="F157" i="1"/>
  <c r="G157" i="1"/>
  <c r="F156" i="1"/>
  <c r="R156" i="1" s="1"/>
  <c r="G156" i="1"/>
  <c r="P155" i="1"/>
  <c r="Q155" i="1"/>
  <c r="K155" i="1"/>
  <c r="L155" i="1"/>
  <c r="F155" i="1"/>
  <c r="G155" i="1"/>
  <c r="F153" i="1"/>
  <c r="R153" i="1" s="1"/>
  <c r="G153" i="1"/>
  <c r="F145" i="1"/>
  <c r="R145" i="1" s="1"/>
  <c r="G145" i="1"/>
  <c r="P129" i="1"/>
  <c r="Q129" i="1"/>
  <c r="P117" i="1"/>
  <c r="Q117" i="1"/>
  <c r="P109" i="1"/>
  <c r="Q109" i="1"/>
  <c r="K109" i="1"/>
  <c r="L109" i="1"/>
  <c r="F109" i="1"/>
  <c r="G109" i="1"/>
  <c r="F97" i="1"/>
  <c r="R97" i="1" s="1"/>
  <c r="G97" i="1"/>
  <c r="P95" i="1"/>
  <c r="Q95" i="1"/>
  <c r="K95" i="1"/>
  <c r="L95" i="1"/>
  <c r="F95" i="1"/>
  <c r="G95" i="1"/>
  <c r="P89" i="1"/>
  <c r="Q89" i="1"/>
  <c r="K89" i="1"/>
  <c r="L89" i="1"/>
  <c r="F89" i="1"/>
  <c r="G89" i="1"/>
  <c r="F76" i="1"/>
  <c r="G76" i="1"/>
  <c r="P76" i="1"/>
  <c r="Q76" i="1"/>
  <c r="K76" i="1"/>
  <c r="L76" i="1"/>
  <c r="P70" i="1"/>
  <c r="R70" i="1" s="1"/>
  <c r="Q70" i="1"/>
  <c r="P251" i="1"/>
  <c r="Q251" i="1"/>
  <c r="K251" i="1"/>
  <c r="L251" i="1"/>
  <c r="F251" i="1"/>
  <c r="G251" i="1"/>
  <c r="P65" i="1"/>
  <c r="Q65" i="1"/>
  <c r="K65" i="1"/>
  <c r="L65" i="1"/>
  <c r="F65" i="1"/>
  <c r="G65" i="1"/>
  <c r="P24" i="1"/>
  <c r="Q24" i="1"/>
  <c r="K24" i="1"/>
  <c r="L24" i="1"/>
  <c r="F24" i="1"/>
  <c r="G24" i="1"/>
  <c r="P22" i="1"/>
  <c r="Q22" i="1"/>
  <c r="K22" i="1"/>
  <c r="L22" i="1"/>
  <c r="F22" i="1"/>
  <c r="G22" i="1"/>
  <c r="K16" i="1"/>
  <c r="R16" i="1" s="1"/>
  <c r="L16" i="1"/>
  <c r="K13" i="1"/>
  <c r="R13" i="1" s="1"/>
  <c r="L13" i="1"/>
  <c r="P7" i="1"/>
  <c r="Q7" i="1"/>
  <c r="F7" i="1"/>
  <c r="G7" i="1"/>
  <c r="AA191" i="1"/>
  <c r="AB191" i="1"/>
  <c r="V191" i="1"/>
  <c r="W191" i="1"/>
  <c r="AF171" i="1"/>
  <c r="AG171" i="1"/>
  <c r="AB171" i="1"/>
  <c r="AA171" i="1"/>
  <c r="W171" i="1"/>
  <c r="V171" i="1"/>
  <c r="AF170" i="1"/>
  <c r="AG170" i="1"/>
  <c r="AA170" i="1"/>
  <c r="AB170" i="1"/>
  <c r="W170" i="1"/>
  <c r="V170" i="1"/>
  <c r="AF155" i="1"/>
  <c r="AG155" i="1"/>
  <c r="AF156" i="1"/>
  <c r="AG156" i="1"/>
  <c r="AA156" i="1"/>
  <c r="AB156" i="1"/>
  <c r="V156" i="1"/>
  <c r="W156" i="1"/>
  <c r="AA155" i="1"/>
  <c r="AB155" i="1"/>
  <c r="V155" i="1"/>
  <c r="W155" i="1"/>
  <c r="AF153" i="1"/>
  <c r="AG153" i="1"/>
  <c r="AA153" i="1"/>
  <c r="AB153" i="1"/>
  <c r="V153" i="1"/>
  <c r="W153" i="1"/>
  <c r="AA145" i="1"/>
  <c r="AB145" i="1"/>
  <c r="V145" i="1"/>
  <c r="W145" i="1"/>
  <c r="AA97" i="1"/>
  <c r="AB97" i="1"/>
  <c r="V97" i="1"/>
  <c r="W97" i="1"/>
  <c r="AA95" i="1"/>
  <c r="AB95" i="1"/>
  <c r="V95" i="1"/>
  <c r="W95" i="1"/>
  <c r="AF251" i="1"/>
  <c r="AG251" i="1"/>
  <c r="AA251" i="1"/>
  <c r="AB251" i="1"/>
  <c r="V251" i="1"/>
  <c r="W251" i="1"/>
  <c r="AF65" i="1"/>
  <c r="V65" i="1"/>
  <c r="W65" i="1"/>
  <c r="AG65" i="1"/>
  <c r="AA65" i="1"/>
  <c r="AB65" i="1"/>
  <c r="AA56" i="1"/>
  <c r="AB56" i="1"/>
  <c r="V56" i="1"/>
  <c r="W56" i="1"/>
  <c r="AA53" i="1"/>
  <c r="AB53" i="1"/>
  <c r="V53" i="1"/>
  <c r="W53" i="1"/>
  <c r="AA49" i="1"/>
  <c r="AB49" i="1"/>
  <c r="V49" i="1"/>
  <c r="W49" i="1"/>
  <c r="AF22" i="1"/>
  <c r="AG22" i="1"/>
  <c r="AA22" i="1"/>
  <c r="AB22" i="1"/>
  <c r="V22" i="1"/>
  <c r="W22" i="1"/>
  <c r="AA20" i="1"/>
  <c r="AB20" i="1"/>
  <c r="V20" i="1"/>
  <c r="W20" i="1"/>
  <c r="AF19" i="1"/>
  <c r="AG19" i="1"/>
  <c r="AA19" i="1"/>
  <c r="AB19" i="1"/>
  <c r="V19" i="1"/>
  <c r="W19" i="1"/>
  <c r="AA18" i="1"/>
  <c r="AB18" i="1"/>
  <c r="V18" i="1"/>
  <c r="W18" i="1"/>
  <c r="AF13" i="1"/>
  <c r="AG13" i="1"/>
  <c r="AA13" i="1"/>
  <c r="AB13" i="1"/>
  <c r="V13" i="1"/>
  <c r="W13" i="1"/>
  <c r="AA8" i="1"/>
  <c r="AB8" i="1"/>
  <c r="V8" i="1"/>
  <c r="W8" i="1"/>
  <c r="AF7" i="1"/>
  <c r="AG7" i="1"/>
  <c r="AA7" i="1"/>
  <c r="AB7" i="1"/>
  <c r="V7" i="1"/>
  <c r="W7" i="1"/>
  <c r="AF178" i="1"/>
  <c r="AG178" i="1"/>
  <c r="V146" i="1"/>
  <c r="W146" i="1"/>
  <c r="AF89" i="1"/>
  <c r="AG89" i="1"/>
  <c r="AA89" i="1"/>
  <c r="AB89" i="1"/>
  <c r="AF70" i="1"/>
  <c r="AG70" i="1"/>
  <c r="AA70" i="1"/>
  <c r="AB70" i="1"/>
  <c r="V70" i="1"/>
  <c r="W70" i="1"/>
  <c r="W32" i="1"/>
  <c r="V32" i="1"/>
  <c r="AA241" i="1"/>
  <c r="AF23" i="1"/>
  <c r="AG23" i="1"/>
  <c r="AG295" i="1"/>
  <c r="AF295" i="1"/>
  <c r="AB295" i="1"/>
  <c r="AA295" i="1"/>
  <c r="AF292" i="1"/>
  <c r="AG292" i="1"/>
  <c r="AA292" i="1"/>
  <c r="AB292" i="1"/>
  <c r="AF205" i="1"/>
  <c r="AG205" i="1"/>
  <c r="AA205" i="1"/>
  <c r="AB205" i="1"/>
  <c r="AA204" i="1"/>
  <c r="AB204" i="1"/>
  <c r="AA197" i="1"/>
  <c r="AB197" i="1"/>
  <c r="AB193" i="1"/>
  <c r="AA193" i="1"/>
  <c r="AA190" i="1"/>
  <c r="AB190" i="1"/>
  <c r="AA188" i="1"/>
  <c r="AB188" i="1"/>
  <c r="AA186" i="1"/>
  <c r="AB186" i="1"/>
  <c r="AA178" i="1"/>
  <c r="AB178" i="1"/>
  <c r="AA167" i="1"/>
  <c r="AB167" i="1"/>
  <c r="AA161" i="1"/>
  <c r="AB161" i="1"/>
  <c r="AA163" i="1"/>
  <c r="AB163" i="1"/>
  <c r="AF157" i="1"/>
  <c r="AG157" i="1"/>
  <c r="AA157" i="1"/>
  <c r="AB157" i="1"/>
  <c r="AF150" i="1"/>
  <c r="AG150" i="1"/>
  <c r="AA150" i="1"/>
  <c r="AB150" i="1"/>
  <c r="AA146" i="1"/>
  <c r="AB146" i="1"/>
  <c r="AA142" i="1"/>
  <c r="AB142" i="1"/>
  <c r="AF142" i="1"/>
  <c r="AG142" i="1"/>
  <c r="AA138" i="1"/>
  <c r="AB138" i="1"/>
  <c r="AG110" i="1"/>
  <c r="AG111" i="1"/>
  <c r="AF110" i="1"/>
  <c r="AF109" i="1"/>
  <c r="AG109" i="1"/>
  <c r="AF76" i="1"/>
  <c r="AG76" i="1"/>
  <c r="AG32" i="1"/>
  <c r="AF32" i="1"/>
  <c r="AF24" i="1"/>
  <c r="AG24" i="1"/>
  <c r="R20" i="2" l="1"/>
  <c r="R100" i="2"/>
  <c r="AH91" i="2"/>
  <c r="R237" i="2"/>
  <c r="AH120" i="2"/>
  <c r="AH137" i="2"/>
  <c r="AH199" i="2"/>
  <c r="AH101" i="2"/>
  <c r="R101" i="2"/>
  <c r="AH94" i="2"/>
  <c r="AH119" i="2"/>
  <c r="AH132" i="2"/>
  <c r="AH100" i="2"/>
  <c r="AH89" i="2"/>
  <c r="AH86" i="2"/>
  <c r="AH88" i="2"/>
  <c r="R302" i="2"/>
  <c r="R94" i="2"/>
  <c r="R102" i="2"/>
  <c r="R121" i="2"/>
  <c r="R146" i="2"/>
  <c r="R301" i="2"/>
  <c r="R104" i="2"/>
  <c r="AH60" i="2"/>
  <c r="AH217" i="2"/>
  <c r="AH235" i="2"/>
  <c r="AH274" i="2"/>
  <c r="AH124" i="2"/>
  <c r="AH172" i="2"/>
  <c r="AH256" i="2"/>
  <c r="AH268" i="2"/>
  <c r="AH32" i="2"/>
  <c r="AH58" i="2"/>
  <c r="R7" i="2"/>
  <c r="AH33" i="2"/>
  <c r="R191" i="2"/>
  <c r="AH16" i="2"/>
  <c r="AH15" i="2"/>
  <c r="R174" i="2"/>
  <c r="AH35" i="2"/>
  <c r="AH34" i="2"/>
  <c r="AH10" i="2"/>
  <c r="AH109" i="2"/>
  <c r="R120" i="2"/>
  <c r="R131" i="2"/>
  <c r="AH19" i="2"/>
  <c r="AH221" i="2"/>
  <c r="AH148" i="2"/>
  <c r="AH186" i="2"/>
  <c r="AH194" i="2"/>
  <c r="R86" i="2"/>
  <c r="AH141" i="2"/>
  <c r="AH147" i="2"/>
  <c r="AH303" i="2"/>
  <c r="R113" i="2"/>
  <c r="R163" i="2"/>
  <c r="AH48" i="2"/>
  <c r="AH6" i="2"/>
  <c r="R45" i="2"/>
  <c r="AH30" i="2"/>
  <c r="R50" i="2"/>
  <c r="AH64" i="2"/>
  <c r="R65" i="2"/>
  <c r="AH69" i="2"/>
  <c r="R70" i="2"/>
  <c r="AH71" i="2"/>
  <c r="AH77" i="2"/>
  <c r="AH78" i="2"/>
  <c r="R90" i="2"/>
  <c r="AH113" i="2"/>
  <c r="AH126" i="2"/>
  <c r="AH140" i="2"/>
  <c r="AH163" i="2"/>
  <c r="R165" i="2"/>
  <c r="AH169" i="2"/>
  <c r="AH180" i="2"/>
  <c r="AH185" i="2"/>
  <c r="AH188" i="2"/>
  <c r="AH205" i="2"/>
  <c r="AH225" i="2"/>
  <c r="AH243" i="2"/>
  <c r="AH244" i="2"/>
  <c r="AH246" i="2"/>
  <c r="R287" i="2"/>
  <c r="R112" i="2"/>
  <c r="AH27" i="2"/>
  <c r="AH259" i="2"/>
  <c r="AH65" i="2"/>
  <c r="R69" i="2"/>
  <c r="AH70" i="2"/>
  <c r="AH68" i="2"/>
  <c r="R71" i="2"/>
  <c r="R77" i="2"/>
  <c r="AH97" i="2"/>
  <c r="AH154" i="2"/>
  <c r="AH158" i="2"/>
  <c r="AH196" i="2"/>
  <c r="AH202" i="2"/>
  <c r="AH203" i="2"/>
  <c r="AH211" i="2"/>
  <c r="AH213" i="2"/>
  <c r="R225" i="2"/>
  <c r="AH250" i="2"/>
  <c r="AH310" i="2"/>
  <c r="R278" i="2"/>
  <c r="R51" i="2"/>
  <c r="R108" i="2"/>
  <c r="R159" i="2"/>
  <c r="R167" i="2"/>
  <c r="R310" i="2"/>
  <c r="AH9" i="2"/>
  <c r="AH14" i="2"/>
  <c r="AH8" i="2"/>
  <c r="AH25" i="2"/>
  <c r="AH26" i="2"/>
  <c r="AH277" i="2"/>
  <c r="R171" i="1"/>
  <c r="R170" i="1"/>
  <c r="R295" i="1"/>
  <c r="AH295" i="1"/>
  <c r="AH7" i="1"/>
  <c r="AH13" i="1"/>
  <c r="AH20" i="1"/>
  <c r="AH22" i="1"/>
  <c r="AH251" i="1"/>
  <c r="AH155" i="1"/>
  <c r="AH156" i="1"/>
  <c r="AH191" i="1"/>
  <c r="R7" i="1"/>
  <c r="R22" i="1"/>
  <c r="R65" i="1"/>
  <c r="R89" i="1"/>
  <c r="R155" i="1"/>
  <c r="R157" i="1"/>
  <c r="AH65" i="1"/>
  <c r="AH171" i="1"/>
  <c r="R178" i="1"/>
  <c r="AH70" i="1"/>
  <c r="AH8" i="1"/>
  <c r="AH18" i="1"/>
  <c r="AH19" i="1"/>
  <c r="AH49" i="1"/>
  <c r="AH53" i="1"/>
  <c r="AH56" i="1"/>
  <c r="AH95" i="1"/>
  <c r="AH97" i="1"/>
  <c r="AH145" i="1"/>
  <c r="AH153" i="1"/>
  <c r="R24" i="1"/>
  <c r="R251" i="1"/>
  <c r="R76" i="1"/>
  <c r="R95" i="1"/>
  <c r="R109" i="1"/>
  <c r="AH170" i="1"/>
  <c r="AH146" i="1"/>
  <c r="AH292" i="1"/>
  <c r="F266" i="2"/>
  <c r="R266" i="2" s="1"/>
  <c r="F267" i="2"/>
  <c r="R267" i="2" s="1"/>
  <c r="F269" i="2"/>
  <c r="R269" i="2" s="1"/>
  <c r="F311" i="2"/>
  <c r="R311" i="2" s="1"/>
  <c r="F270" i="2"/>
  <c r="R270" i="2" s="1"/>
  <c r="F271" i="2"/>
  <c r="R271" i="2" s="1"/>
  <c r="F272" i="2"/>
  <c r="R272" i="2" s="1"/>
  <c r="F276" i="2"/>
  <c r="R276" i="2" s="1"/>
  <c r="AA114" i="1"/>
  <c r="AB114" i="1"/>
  <c r="AA115" i="1"/>
  <c r="AB115" i="1"/>
  <c r="AA116" i="1"/>
  <c r="AB116" i="1"/>
  <c r="AA117" i="1"/>
  <c r="AB117" i="1"/>
  <c r="AA118" i="1"/>
  <c r="AB118" i="1"/>
  <c r="AA108" i="1"/>
  <c r="AB108" i="1"/>
  <c r="AA109" i="1"/>
  <c r="AB109" i="1"/>
  <c r="AA105" i="1"/>
  <c r="AB105" i="1"/>
  <c r="AA76" i="1"/>
  <c r="AB76" i="1"/>
  <c r="AA54" i="1"/>
  <c r="AB54" i="1"/>
  <c r="AB32" i="1"/>
  <c r="AA32" i="1"/>
  <c r="AH32" i="1" s="1"/>
  <c r="AA24" i="1"/>
  <c r="AB24" i="1"/>
  <c r="AA16" i="1"/>
  <c r="AB16" i="1"/>
  <c r="V205" i="1"/>
  <c r="AH205" i="1" s="1"/>
  <c r="W205" i="1"/>
  <c r="V204" i="1"/>
  <c r="AH204" i="1" s="1"/>
  <c r="W204" i="1"/>
  <c r="V197" i="1"/>
  <c r="AH197" i="1" s="1"/>
  <c r="W197" i="1"/>
  <c r="V193" i="1"/>
  <c r="AH193" i="1" s="1"/>
  <c r="W193" i="1"/>
  <c r="V190" i="1"/>
  <c r="AH190" i="1" s="1"/>
  <c r="W190" i="1"/>
  <c r="V188" i="1"/>
  <c r="AH188" i="1" s="1"/>
  <c r="W188" i="1"/>
  <c r="V186" i="1"/>
  <c r="AH186" i="1" s="1"/>
  <c r="W186" i="1" l="1"/>
  <c r="V178" i="1"/>
  <c r="AH178" i="1" s="1"/>
  <c r="W178" i="1"/>
  <c r="V167" i="1"/>
  <c r="AH167" i="1" s="1"/>
  <c r="W167" i="1"/>
  <c r="V163" i="1"/>
  <c r="AH163" i="1" s="1"/>
  <c r="W163" i="1"/>
  <c r="V161" i="1"/>
  <c r="AH161" i="1" s="1"/>
  <c r="W161" i="1"/>
  <c r="V157" i="1"/>
  <c r="AH157" i="1" s="1"/>
  <c r="W157" i="1"/>
  <c r="V150" i="1"/>
  <c r="AH150" i="1" s="1"/>
  <c r="W150" i="1"/>
  <c r="V142" i="1"/>
  <c r="AH142" i="1" s="1"/>
  <c r="W142" i="1"/>
  <c r="V138" i="1"/>
  <c r="AH138" i="1" s="1"/>
  <c r="W138" i="1"/>
  <c r="V125" i="1"/>
  <c r="V118" i="1"/>
  <c r="AH118" i="1" s="1"/>
  <c r="W118" i="1"/>
  <c r="V114" i="1"/>
  <c r="AH114" i="1" s="1"/>
  <c r="W114" i="1"/>
  <c r="V115" i="1"/>
  <c r="AH115" i="1" s="1"/>
  <c r="W115" i="1"/>
  <c r="V108" i="1"/>
  <c r="W108" i="1"/>
  <c r="V109" i="1"/>
  <c r="AH109" i="1" s="1"/>
  <c r="W109" i="1"/>
  <c r="V105" i="1"/>
  <c r="AH105" i="1" s="1"/>
  <c r="W105" i="1"/>
  <c r="V89" i="1"/>
  <c r="AH89" i="1" s="1"/>
  <c r="W89" i="1"/>
  <c r="V76" i="1"/>
  <c r="AH76" i="1" s="1"/>
  <c r="W76" i="1"/>
  <c r="V54" i="1"/>
  <c r="AH54" i="1" s="1"/>
  <c r="W54" i="1"/>
  <c r="V24" i="1"/>
  <c r="AH24" i="1" s="1"/>
  <c r="W24" i="1"/>
  <c r="V16" i="1"/>
  <c r="AH16" i="1" s="1"/>
  <c r="W16" i="1"/>
  <c r="AF227" i="1" l="1"/>
  <c r="AF296" i="1"/>
  <c r="AF226" i="1"/>
  <c r="AF225" i="1"/>
  <c r="AF224" i="1"/>
  <c r="AF223" i="1"/>
  <c r="AF222" i="1"/>
  <c r="AF294" i="1"/>
  <c r="AF221" i="1"/>
  <c r="AF220" i="1"/>
  <c r="AF293" i="1"/>
  <c r="AF291" i="1"/>
  <c r="AF219" i="1"/>
  <c r="AF217" i="1"/>
  <c r="AF216" i="1"/>
  <c r="AF290" i="1"/>
  <c r="AF215" i="1"/>
  <c r="AF289" i="1"/>
  <c r="AF213" i="1"/>
  <c r="AF212" i="1"/>
  <c r="AF288" i="1"/>
  <c r="AF287" i="1"/>
  <c r="AF209" i="1"/>
  <c r="AF206" i="1"/>
  <c r="AF203" i="1"/>
  <c r="AF286" i="1"/>
  <c r="AF202" i="1"/>
  <c r="AF201" i="1"/>
  <c r="AF200" i="1"/>
  <c r="AF199" i="1"/>
  <c r="AF285" i="1"/>
  <c r="AF196" i="1"/>
  <c r="AF195" i="1"/>
  <c r="AF194" i="1"/>
  <c r="AF192" i="1"/>
  <c r="AF284" i="1"/>
  <c r="AF189" i="1"/>
  <c r="AF283" i="1"/>
  <c r="AF282" i="1"/>
  <c r="AF184" i="1"/>
  <c r="AF183" i="1"/>
  <c r="AF182" i="1"/>
  <c r="AF181" i="1"/>
  <c r="AF179" i="1"/>
  <c r="AF281" i="1"/>
  <c r="AF177" i="1"/>
  <c r="AF176" i="1"/>
  <c r="AF175" i="1"/>
  <c r="AF280" i="1"/>
  <c r="AF279" i="1"/>
  <c r="AF172" i="1"/>
  <c r="AF166" i="1"/>
  <c r="AF165" i="1"/>
  <c r="AF278" i="1"/>
  <c r="AF162" i="1"/>
  <c r="AF160" i="1"/>
  <c r="AF277" i="1"/>
  <c r="AF159" i="1"/>
  <c r="AF154" i="1"/>
  <c r="AF276" i="1"/>
  <c r="AF275" i="1"/>
  <c r="AF274" i="1"/>
  <c r="AF152" i="1"/>
  <c r="AF151" i="1"/>
  <c r="AF273" i="1"/>
  <c r="AF149" i="1"/>
  <c r="AF148" i="1"/>
  <c r="AF272" i="1"/>
  <c r="AF147" i="1"/>
  <c r="AF144" i="1"/>
  <c r="AF141" i="1"/>
  <c r="AF140" i="1"/>
  <c r="AF271" i="1"/>
  <c r="AF139" i="1"/>
  <c r="AF137" i="1"/>
  <c r="AF133" i="1"/>
  <c r="AF132" i="1"/>
  <c r="AF130" i="1"/>
  <c r="AF129" i="1"/>
  <c r="AF128" i="1"/>
  <c r="AF127" i="1"/>
  <c r="AF126" i="1"/>
  <c r="AF270" i="1"/>
  <c r="AF125" i="1"/>
  <c r="AF122" i="1"/>
  <c r="AF121" i="1"/>
  <c r="AF269" i="1"/>
  <c r="AF268" i="1"/>
  <c r="AF120" i="1"/>
  <c r="AF117" i="1"/>
  <c r="AF116" i="1"/>
  <c r="AF267" i="1"/>
  <c r="AF266" i="1"/>
  <c r="AF265" i="1"/>
  <c r="AF113" i="1"/>
  <c r="AF112" i="1"/>
  <c r="AF263" i="1"/>
  <c r="AF108" i="1"/>
  <c r="AH108" i="1" s="1"/>
  <c r="AF111" i="1"/>
  <c r="AF261" i="1"/>
  <c r="AF260" i="1"/>
  <c r="AF107" i="1"/>
  <c r="AF106" i="1"/>
  <c r="AF104" i="1"/>
  <c r="AF103" i="1"/>
  <c r="AF102" i="1"/>
  <c r="AF101" i="1"/>
  <c r="AF100" i="1"/>
  <c r="AF98" i="1"/>
  <c r="AF259" i="1"/>
  <c r="AF93" i="1"/>
  <c r="AF257" i="1"/>
  <c r="AF92" i="1"/>
  <c r="AF91" i="1"/>
  <c r="AF90" i="1"/>
  <c r="AF256" i="1"/>
  <c r="AF255" i="1"/>
  <c r="AF88" i="1"/>
  <c r="AF87" i="1"/>
  <c r="AF86" i="1"/>
  <c r="AF84" i="1"/>
  <c r="AF83" i="1"/>
  <c r="AF81" i="1"/>
  <c r="AF80" i="1"/>
  <c r="AF79" i="1"/>
  <c r="AF254" i="1"/>
  <c r="AF78" i="1"/>
  <c r="AF77" i="1"/>
  <c r="AF253" i="1"/>
  <c r="AF75" i="1"/>
  <c r="AF74" i="1"/>
  <c r="AF73" i="1"/>
  <c r="AF72" i="1"/>
  <c r="AF252" i="1"/>
  <c r="AF69" i="1"/>
  <c r="AF250" i="1"/>
  <c r="AF67" i="1"/>
  <c r="AF66" i="1"/>
  <c r="AF249" i="1"/>
  <c r="AF64" i="1"/>
  <c r="AF63" i="1"/>
  <c r="AF62" i="1"/>
  <c r="AF61" i="1"/>
  <c r="AF59" i="1"/>
  <c r="AF58" i="1"/>
  <c r="AF57" i="1"/>
  <c r="AF55" i="1"/>
  <c r="AF248" i="1"/>
  <c r="AF50" i="1"/>
  <c r="AF48" i="1"/>
  <c r="AF47" i="1"/>
  <c r="AF45" i="1"/>
  <c r="AF44" i="1"/>
  <c r="AF43" i="1"/>
  <c r="AF42" i="1"/>
  <c r="AF41" i="1"/>
  <c r="AF39" i="1"/>
  <c r="AF38" i="1"/>
  <c r="AF37" i="1"/>
  <c r="AF36" i="1"/>
  <c r="AF246" i="1"/>
  <c r="AF35" i="1"/>
  <c r="AF34" i="1"/>
  <c r="AF245" i="1"/>
  <c r="AF31" i="1"/>
  <c r="AF244" i="1"/>
  <c r="AF242" i="1"/>
  <c r="AF28" i="1"/>
  <c r="AF241" i="1"/>
  <c r="AF25" i="1"/>
  <c r="AF240" i="1"/>
  <c r="AF239" i="1"/>
  <c r="AF15" i="1"/>
  <c r="AF237" i="1"/>
  <c r="AF14" i="1"/>
  <c r="AF236" i="1"/>
  <c r="AF12" i="1"/>
  <c r="AF11" i="1"/>
  <c r="AF10" i="1"/>
  <c r="AF234" i="1"/>
  <c r="AF6" i="1"/>
  <c r="AF5" i="1"/>
  <c r="AA227" i="1"/>
  <c r="AA296" i="1"/>
  <c r="AA226" i="1"/>
  <c r="AA225" i="1"/>
  <c r="AA224" i="1"/>
  <c r="AA223" i="1"/>
  <c r="AA222" i="1"/>
  <c r="AA294" i="1"/>
  <c r="AA221" i="1"/>
  <c r="AA220" i="1"/>
  <c r="AA293" i="1"/>
  <c r="AA291" i="1"/>
  <c r="AA219" i="1"/>
  <c r="AA217" i="1"/>
  <c r="AA216" i="1"/>
  <c r="AA290" i="1"/>
  <c r="AA215" i="1"/>
  <c r="AA289" i="1"/>
  <c r="AA213" i="1"/>
  <c r="AA212" i="1"/>
  <c r="AA288" i="1"/>
  <c r="AA287" i="1"/>
  <c r="AA209" i="1"/>
  <c r="AA207" i="1"/>
  <c r="AA206" i="1"/>
  <c r="AA203" i="1"/>
  <c r="AA286" i="1"/>
  <c r="AA202" i="1"/>
  <c r="AA201" i="1"/>
  <c r="AA200" i="1"/>
  <c r="AA199" i="1"/>
  <c r="AA285" i="1"/>
  <c r="AA196" i="1"/>
  <c r="AA195" i="1"/>
  <c r="AA194" i="1"/>
  <c r="AA192" i="1"/>
  <c r="AA284" i="1"/>
  <c r="AA189" i="1"/>
  <c r="AA283" i="1"/>
  <c r="AA282" i="1"/>
  <c r="AA184" i="1"/>
  <c r="AA183" i="1"/>
  <c r="AA182" i="1"/>
  <c r="AA181" i="1"/>
  <c r="AA179" i="1"/>
  <c r="AA281" i="1"/>
  <c r="AA177" i="1"/>
  <c r="AA176" i="1"/>
  <c r="AA175" i="1"/>
  <c r="AA280" i="1"/>
  <c r="AA279" i="1"/>
  <c r="AA172" i="1"/>
  <c r="AA166" i="1"/>
  <c r="AA165" i="1"/>
  <c r="AA278" i="1"/>
  <c r="AA164" i="1"/>
  <c r="AA162" i="1"/>
  <c r="AA160" i="1"/>
  <c r="AA277" i="1"/>
  <c r="AA159" i="1"/>
  <c r="AA158" i="1"/>
  <c r="AA154" i="1"/>
  <c r="AA276" i="1"/>
  <c r="AA275" i="1"/>
  <c r="AA274" i="1"/>
  <c r="AA152" i="1"/>
  <c r="AA151" i="1"/>
  <c r="AA273" i="1"/>
  <c r="AA149" i="1"/>
  <c r="AA148" i="1"/>
  <c r="AA272" i="1"/>
  <c r="AA147" i="1"/>
  <c r="AA144" i="1"/>
  <c r="AA143" i="1"/>
  <c r="AA141" i="1"/>
  <c r="AA140" i="1"/>
  <c r="AA271" i="1"/>
  <c r="AA139" i="1"/>
  <c r="AA137" i="1"/>
  <c r="AA136" i="1"/>
  <c r="AA133" i="1"/>
  <c r="AA132" i="1"/>
  <c r="AA130" i="1"/>
  <c r="AA129" i="1"/>
  <c r="AA128" i="1"/>
  <c r="AA127" i="1"/>
  <c r="AA126" i="1"/>
  <c r="AA270" i="1"/>
  <c r="AA125" i="1"/>
  <c r="AA122" i="1"/>
  <c r="AA121" i="1"/>
  <c r="AA269" i="1"/>
  <c r="AA268" i="1"/>
  <c r="AA120" i="1"/>
  <c r="AA267" i="1"/>
  <c r="AA266" i="1"/>
  <c r="AA265" i="1"/>
  <c r="AA113" i="1"/>
  <c r="AA112" i="1"/>
  <c r="AA263" i="1"/>
  <c r="AA111" i="1"/>
  <c r="AA110" i="1"/>
  <c r="AA261" i="1"/>
  <c r="AA260" i="1"/>
  <c r="AA107" i="1"/>
  <c r="AA106" i="1"/>
  <c r="AA104" i="1"/>
  <c r="AA103" i="1"/>
  <c r="AA102" i="1"/>
  <c r="AA101" i="1"/>
  <c r="AA100" i="1"/>
  <c r="AA98" i="1"/>
  <c r="AA259" i="1"/>
  <c r="AA96" i="1"/>
  <c r="AA93" i="1"/>
  <c r="AA257" i="1"/>
  <c r="AA92" i="1"/>
  <c r="AA91" i="1"/>
  <c r="AA90" i="1"/>
  <c r="AA256" i="1"/>
  <c r="AA255" i="1"/>
  <c r="AA88" i="1"/>
  <c r="AA87" i="1"/>
  <c r="AA86" i="1"/>
  <c r="AA83" i="1"/>
  <c r="AA81" i="1"/>
  <c r="AA80" i="1"/>
  <c r="AA79" i="1"/>
  <c r="AA254" i="1"/>
  <c r="AA78" i="1"/>
  <c r="AA77" i="1"/>
  <c r="AA253" i="1"/>
  <c r="AA75" i="1"/>
  <c r="AA74" i="1"/>
  <c r="AA73" i="1"/>
  <c r="AA72" i="1"/>
  <c r="AA252" i="1"/>
  <c r="AA69" i="1"/>
  <c r="AA250" i="1"/>
  <c r="AA67" i="1"/>
  <c r="AA66" i="1"/>
  <c r="AA249" i="1"/>
  <c r="AA64" i="1"/>
  <c r="AA63" i="1"/>
  <c r="AA62" i="1"/>
  <c r="AA61" i="1"/>
  <c r="AA59" i="1"/>
  <c r="AA58" i="1"/>
  <c r="AA57" i="1"/>
  <c r="AA55" i="1"/>
  <c r="AA248" i="1"/>
  <c r="AA50" i="1"/>
  <c r="AA48" i="1"/>
  <c r="AA47" i="1"/>
  <c r="AA45" i="1"/>
  <c r="AA44" i="1"/>
  <c r="AA42" i="1"/>
  <c r="AA41" i="1"/>
  <c r="AA39" i="1"/>
  <c r="AA38" i="1"/>
  <c r="AA37" i="1"/>
  <c r="AA36" i="1"/>
  <c r="AA247" i="1"/>
  <c r="AA246" i="1"/>
  <c r="AA35" i="1"/>
  <c r="AA34" i="1"/>
  <c r="AA245" i="1"/>
  <c r="AA31" i="1"/>
  <c r="AA244" i="1"/>
  <c r="AA30" i="1"/>
  <c r="AA242" i="1"/>
  <c r="AA28" i="1"/>
  <c r="AA25" i="1"/>
  <c r="AA240" i="1"/>
  <c r="AA23" i="1"/>
  <c r="AA239" i="1"/>
  <c r="AA15" i="1"/>
  <c r="AA237" i="1"/>
  <c r="AA14" i="1"/>
  <c r="AA236" i="1"/>
  <c r="AA12" i="1"/>
  <c r="AA11" i="1"/>
  <c r="AA10" i="1"/>
  <c r="AA234" i="1"/>
  <c r="AA6" i="1"/>
  <c r="AA5" i="1"/>
  <c r="V6" i="1"/>
  <c r="V234" i="1"/>
  <c r="V10" i="1"/>
  <c r="V11" i="1"/>
  <c r="AH11" i="1" s="1"/>
  <c r="V12" i="1"/>
  <c r="V236" i="1"/>
  <c r="V14" i="1"/>
  <c r="V237" i="1"/>
  <c r="AH237" i="1" s="1"/>
  <c r="V15" i="1"/>
  <c r="V239" i="1"/>
  <c r="V23" i="1"/>
  <c r="V240" i="1"/>
  <c r="V25" i="1"/>
  <c r="V241" i="1"/>
  <c r="V28" i="1"/>
  <c r="V242" i="1"/>
  <c r="V30" i="1"/>
  <c r="V244" i="1"/>
  <c r="V31" i="1"/>
  <c r="V245" i="1"/>
  <c r="V34" i="1"/>
  <c r="V35" i="1"/>
  <c r="V246" i="1"/>
  <c r="V247" i="1"/>
  <c r="V36" i="1"/>
  <c r="V37" i="1"/>
  <c r="V38" i="1"/>
  <c r="V39" i="1"/>
  <c r="V41" i="1"/>
  <c r="V42" i="1"/>
  <c r="V43" i="1"/>
  <c r="V44" i="1"/>
  <c r="V45" i="1"/>
  <c r="V47" i="1"/>
  <c r="V48" i="1"/>
  <c r="V50" i="1"/>
  <c r="V248" i="1"/>
  <c r="V55" i="1"/>
  <c r="V57" i="1"/>
  <c r="V58" i="1"/>
  <c r="V59" i="1"/>
  <c r="V61" i="1"/>
  <c r="V62" i="1"/>
  <c r="V63" i="1"/>
  <c r="V64" i="1"/>
  <c r="V249" i="1"/>
  <c r="V66" i="1"/>
  <c r="V67" i="1"/>
  <c r="V250" i="1"/>
  <c r="V69" i="1"/>
  <c r="V252" i="1"/>
  <c r="V72" i="1"/>
  <c r="V73" i="1"/>
  <c r="V74" i="1"/>
  <c r="V75" i="1"/>
  <c r="V253" i="1"/>
  <c r="V77" i="1"/>
  <c r="V78" i="1"/>
  <c r="V254" i="1"/>
  <c r="V79" i="1"/>
  <c r="V80" i="1"/>
  <c r="V81" i="1"/>
  <c r="V83" i="1"/>
  <c r="V84" i="1"/>
  <c r="V86" i="1"/>
  <c r="V87" i="1"/>
  <c r="V88" i="1"/>
  <c r="V255" i="1"/>
  <c r="V256" i="1"/>
  <c r="V90" i="1"/>
  <c r="V91" i="1"/>
  <c r="V92" i="1"/>
  <c r="V257" i="1"/>
  <c r="V93" i="1"/>
  <c r="V96" i="1"/>
  <c r="V259" i="1"/>
  <c r="V98" i="1"/>
  <c r="V100" i="1"/>
  <c r="V101" i="1"/>
  <c r="V102" i="1"/>
  <c r="V103" i="1"/>
  <c r="V104" i="1"/>
  <c r="V106" i="1"/>
  <c r="V107" i="1"/>
  <c r="V260" i="1"/>
  <c r="V261" i="1"/>
  <c r="V110" i="1"/>
  <c r="V111" i="1"/>
  <c r="V263" i="1"/>
  <c r="V112" i="1"/>
  <c r="V113" i="1"/>
  <c r="V265" i="1"/>
  <c r="V266" i="1"/>
  <c r="V267" i="1"/>
  <c r="V116" i="1"/>
  <c r="V117" i="1"/>
  <c r="AH117" i="1" s="1"/>
  <c r="V120" i="1"/>
  <c r="V268" i="1"/>
  <c r="V269" i="1"/>
  <c r="V121" i="1"/>
  <c r="AH121" i="1" s="1"/>
  <c r="V122" i="1"/>
  <c r="V270" i="1"/>
  <c r="V126" i="1"/>
  <c r="V127" i="1"/>
  <c r="AH127" i="1" s="1"/>
  <c r="V128" i="1"/>
  <c r="V129" i="1"/>
  <c r="V130" i="1"/>
  <c r="V132" i="1"/>
  <c r="AH132" i="1" s="1"/>
  <c r="V133" i="1"/>
  <c r="V136" i="1"/>
  <c r="V137" i="1"/>
  <c r="V139" i="1"/>
  <c r="AH139" i="1" s="1"/>
  <c r="V271" i="1"/>
  <c r="V140" i="1"/>
  <c r="V141" i="1"/>
  <c r="V143" i="1"/>
  <c r="AH143" i="1" s="1"/>
  <c r="V144" i="1"/>
  <c r="V147" i="1"/>
  <c r="V272" i="1"/>
  <c r="V148" i="1"/>
  <c r="AH148" i="1" s="1"/>
  <c r="V149" i="1"/>
  <c r="V273" i="1"/>
  <c r="V151" i="1"/>
  <c r="V152" i="1"/>
  <c r="AH152" i="1" s="1"/>
  <c r="V274" i="1"/>
  <c r="V275" i="1"/>
  <c r="V276" i="1"/>
  <c r="V154" i="1"/>
  <c r="AH154" i="1" s="1"/>
  <c r="V158" i="1"/>
  <c r="V159" i="1"/>
  <c r="V277" i="1"/>
  <c r="V160" i="1"/>
  <c r="V162" i="1"/>
  <c r="V164" i="1"/>
  <c r="V278" i="1"/>
  <c r="V165" i="1"/>
  <c r="V166" i="1"/>
  <c r="V168" i="1"/>
  <c r="AH168" i="1" s="1"/>
  <c r="V169" i="1"/>
  <c r="AH169" i="1" s="1"/>
  <c r="V172" i="1"/>
  <c r="V173" i="1"/>
  <c r="V279" i="1"/>
  <c r="AH279" i="1" s="1"/>
  <c r="V280" i="1"/>
  <c r="V175" i="1"/>
  <c r="V176" i="1"/>
  <c r="V177" i="1"/>
  <c r="V281" i="1"/>
  <c r="V179" i="1"/>
  <c r="V181" i="1"/>
  <c r="V182" i="1"/>
  <c r="V183" i="1"/>
  <c r="V184" i="1"/>
  <c r="V282" i="1"/>
  <c r="V283" i="1"/>
  <c r="V189" i="1"/>
  <c r="V284" i="1"/>
  <c r="V192" i="1"/>
  <c r="V194" i="1"/>
  <c r="V195" i="1"/>
  <c r="V196" i="1"/>
  <c r="V285" i="1"/>
  <c r="V199" i="1"/>
  <c r="V200" i="1"/>
  <c r="V201" i="1"/>
  <c r="V202" i="1"/>
  <c r="V286" i="1"/>
  <c r="V203" i="1"/>
  <c r="V206" i="1"/>
  <c r="V207" i="1"/>
  <c r="V209" i="1"/>
  <c r="V287" i="1"/>
  <c r="V288" i="1"/>
  <c r="V212" i="1"/>
  <c r="V213" i="1"/>
  <c r="V289" i="1"/>
  <c r="V215" i="1"/>
  <c r="V290" i="1"/>
  <c r="V216" i="1"/>
  <c r="V217" i="1"/>
  <c r="V219" i="1"/>
  <c r="V291" i="1"/>
  <c r="V293" i="1"/>
  <c r="V220" i="1"/>
  <c r="V221" i="1"/>
  <c r="V294" i="1"/>
  <c r="V222" i="1"/>
  <c r="V223" i="1"/>
  <c r="V224" i="1"/>
  <c r="V225" i="1"/>
  <c r="V226" i="1"/>
  <c r="V296" i="1"/>
  <c r="V227" i="1"/>
  <c r="V5" i="1"/>
  <c r="W206" i="1"/>
  <c r="AB206" i="1"/>
  <c r="AG206" i="1"/>
  <c r="W181" i="1"/>
  <c r="AB181" i="1"/>
  <c r="AG181" i="1"/>
  <c r="W154" i="1"/>
  <c r="AB154" i="1"/>
  <c r="AG154" i="1"/>
  <c r="W158" i="1"/>
  <c r="AB158" i="1"/>
  <c r="W159" i="1"/>
  <c r="AB159" i="1"/>
  <c r="AG159" i="1"/>
  <c r="W277" i="1"/>
  <c r="AB277" i="1"/>
  <c r="AG277" i="1"/>
  <c r="W160" i="1"/>
  <c r="AB160" i="1"/>
  <c r="AG160" i="1"/>
  <c r="W162" i="1"/>
  <c r="AB162" i="1"/>
  <c r="AG162" i="1"/>
  <c r="W164" i="1"/>
  <c r="AB164" i="1"/>
  <c r="W126" i="1"/>
  <c r="AB126" i="1"/>
  <c r="AG126" i="1"/>
  <c r="W127" i="1"/>
  <c r="AB127" i="1"/>
  <c r="AG127" i="1"/>
  <c r="W128" i="1"/>
  <c r="AB128" i="1"/>
  <c r="AG128" i="1"/>
  <c r="W129" i="1"/>
  <c r="AB129" i="1"/>
  <c r="AG129" i="1"/>
  <c r="W130" i="1"/>
  <c r="AB130" i="1"/>
  <c r="AG130" i="1"/>
  <c r="W132" i="1"/>
  <c r="AB132" i="1"/>
  <c r="AG132" i="1"/>
  <c r="W133" i="1"/>
  <c r="AB133" i="1"/>
  <c r="AG133" i="1"/>
  <c r="W136" i="1"/>
  <c r="AB136" i="1"/>
  <c r="W137" i="1"/>
  <c r="AB137" i="1"/>
  <c r="AG137" i="1"/>
  <c r="W139" i="1"/>
  <c r="AB139" i="1"/>
  <c r="AG139" i="1"/>
  <c r="W271" i="1"/>
  <c r="AB271" i="1"/>
  <c r="AG271" i="1"/>
  <c r="W140" i="1"/>
  <c r="AB140" i="1"/>
  <c r="AG140" i="1"/>
  <c r="W141" i="1"/>
  <c r="AB141" i="1"/>
  <c r="AG141" i="1"/>
  <c r="W143" i="1"/>
  <c r="AB143" i="1"/>
  <c r="W121" i="1"/>
  <c r="AB121" i="1"/>
  <c r="AG121" i="1"/>
  <c r="W117" i="1"/>
  <c r="AG117" i="1"/>
  <c r="W96" i="1"/>
  <c r="AB96" i="1"/>
  <c r="W87" i="1"/>
  <c r="AB87" i="1"/>
  <c r="AG87" i="1"/>
  <c r="W75" i="1"/>
  <c r="AB75" i="1"/>
  <c r="AG75" i="1"/>
  <c r="AG11" i="1"/>
  <c r="AB11" i="1"/>
  <c r="W11" i="1"/>
  <c r="W30" i="1"/>
  <c r="AB30" i="1"/>
  <c r="AG244" i="1"/>
  <c r="AG31" i="1"/>
  <c r="AG245" i="1"/>
  <c r="AG34" i="1"/>
  <c r="AG35" i="1"/>
  <c r="AG246" i="1"/>
  <c r="AG36" i="1"/>
  <c r="AG227" i="1"/>
  <c r="AG296" i="1"/>
  <c r="AG226" i="1"/>
  <c r="AG225" i="1"/>
  <c r="AG224" i="1"/>
  <c r="AG223" i="1"/>
  <c r="AG222" i="1"/>
  <c r="AG294" i="1"/>
  <c r="AG221" i="1"/>
  <c r="AG220" i="1"/>
  <c r="AG293" i="1"/>
  <c r="AG291" i="1"/>
  <c r="AG219" i="1"/>
  <c r="AG217" i="1"/>
  <c r="AG216" i="1"/>
  <c r="AG290" i="1"/>
  <c r="AG215" i="1"/>
  <c r="AG289" i="1"/>
  <c r="AG213" i="1"/>
  <c r="AG212" i="1"/>
  <c r="AG288" i="1"/>
  <c r="AG287" i="1"/>
  <c r="AG209" i="1"/>
  <c r="AG203" i="1"/>
  <c r="AG286" i="1"/>
  <c r="AG202" i="1"/>
  <c r="AG201" i="1"/>
  <c r="AG200" i="1"/>
  <c r="AG199" i="1"/>
  <c r="AG285" i="1"/>
  <c r="AG196" i="1"/>
  <c r="AG195" i="1"/>
  <c r="AG194" i="1"/>
  <c r="AG192" i="1"/>
  <c r="AG284" i="1"/>
  <c r="AG189" i="1"/>
  <c r="AG283" i="1"/>
  <c r="AG282" i="1"/>
  <c r="AG184" i="1"/>
  <c r="AG183" i="1"/>
  <c r="AG182" i="1"/>
  <c r="AG179" i="1"/>
  <c r="AG281" i="1"/>
  <c r="AG177" i="1"/>
  <c r="AG176" i="1"/>
  <c r="AG175" i="1"/>
  <c r="AG280" i="1"/>
  <c r="AG279" i="1"/>
  <c r="AG172" i="1"/>
  <c r="AG166" i="1"/>
  <c r="AG165" i="1"/>
  <c r="AG278" i="1"/>
  <c r="AG276" i="1"/>
  <c r="AG275" i="1"/>
  <c r="AG274" i="1"/>
  <c r="AG152" i="1"/>
  <c r="AG151" i="1"/>
  <c r="AG273" i="1"/>
  <c r="AG149" i="1"/>
  <c r="AG148" i="1"/>
  <c r="AG272" i="1"/>
  <c r="AG147" i="1"/>
  <c r="AG144" i="1"/>
  <c r="AG270" i="1"/>
  <c r="AG125" i="1"/>
  <c r="AG122" i="1"/>
  <c r="AG269" i="1"/>
  <c r="AG268" i="1"/>
  <c r="AG120" i="1"/>
  <c r="AG116" i="1"/>
  <c r="AG267" i="1"/>
  <c r="AG266" i="1"/>
  <c r="AG265" i="1"/>
  <c r="AG113" i="1"/>
  <c r="AG112" i="1"/>
  <c r="AG263" i="1"/>
  <c r="AG108" i="1"/>
  <c r="AG261" i="1"/>
  <c r="AG260" i="1"/>
  <c r="AG107" i="1"/>
  <c r="AG106" i="1"/>
  <c r="AG104" i="1"/>
  <c r="AG103" i="1"/>
  <c r="AG102" i="1"/>
  <c r="AG101" i="1"/>
  <c r="AG100" i="1"/>
  <c r="AG98" i="1"/>
  <c r="AG259" i="1"/>
  <c r="AG93" i="1"/>
  <c r="AG257" i="1"/>
  <c r="AG92" i="1"/>
  <c r="AG91" i="1"/>
  <c r="AG90" i="1"/>
  <c r="AG256" i="1"/>
  <c r="AG255" i="1"/>
  <c r="AG88" i="1"/>
  <c r="AG86" i="1"/>
  <c r="AG84" i="1"/>
  <c r="AG83" i="1"/>
  <c r="AG81" i="1"/>
  <c r="AG80" i="1"/>
  <c r="AG79" i="1"/>
  <c r="AG254" i="1"/>
  <c r="AG78" i="1"/>
  <c r="AG77" i="1"/>
  <c r="AG253" i="1"/>
  <c r="AG74" i="1"/>
  <c r="AG73" i="1"/>
  <c r="AG72" i="1"/>
  <c r="AG252" i="1"/>
  <c r="AG69" i="1"/>
  <c r="AG250" i="1"/>
  <c r="AG67" i="1"/>
  <c r="AG66" i="1"/>
  <c r="AG249" i="1"/>
  <c r="AG64" i="1"/>
  <c r="AG63" i="1"/>
  <c r="AG62" i="1"/>
  <c r="AG61" i="1"/>
  <c r="AG59" i="1"/>
  <c r="AG58" i="1"/>
  <c r="AG57" i="1"/>
  <c r="AG55" i="1"/>
  <c r="AG248" i="1"/>
  <c r="AG50" i="1"/>
  <c r="AG48" i="1"/>
  <c r="AG47" i="1"/>
  <c r="AG45" i="1"/>
  <c r="AG44" i="1"/>
  <c r="AG43" i="1"/>
  <c r="AG42" i="1"/>
  <c r="AG41" i="1"/>
  <c r="AG39" i="1"/>
  <c r="AG38" i="1"/>
  <c r="AG37" i="1"/>
  <c r="AG29" i="1"/>
  <c r="AG242" i="1"/>
  <c r="AG28" i="1"/>
  <c r="AG241" i="1"/>
  <c r="AG25" i="1"/>
  <c r="AG240" i="1"/>
  <c r="AG239" i="1"/>
  <c r="AG15" i="1"/>
  <c r="AG237" i="1"/>
  <c r="AG14" i="1"/>
  <c r="AG236" i="1"/>
  <c r="AG12" i="1"/>
  <c r="AG10" i="1"/>
  <c r="AG234" i="1"/>
  <c r="AG6" i="1"/>
  <c r="AG5" i="1"/>
  <c r="AB227" i="1"/>
  <c r="AB296" i="1"/>
  <c r="AB226" i="1"/>
  <c r="AB225" i="1"/>
  <c r="AB224" i="1"/>
  <c r="AB223" i="1"/>
  <c r="AB222" i="1"/>
  <c r="AB294" i="1"/>
  <c r="AB221" i="1"/>
  <c r="AB220" i="1"/>
  <c r="AB293" i="1"/>
  <c r="AB291" i="1"/>
  <c r="AB219" i="1"/>
  <c r="AB217" i="1"/>
  <c r="AB216" i="1"/>
  <c r="AB290" i="1"/>
  <c r="AB215" i="1"/>
  <c r="AB289" i="1"/>
  <c r="AB213" i="1"/>
  <c r="AB212" i="1"/>
  <c r="AB288" i="1"/>
  <c r="AB287" i="1"/>
  <c r="AB209" i="1"/>
  <c r="AB207" i="1"/>
  <c r="AB203" i="1"/>
  <c r="AB286" i="1"/>
  <c r="AB202" i="1"/>
  <c r="AB201" i="1"/>
  <c r="AB200" i="1"/>
  <c r="AB199" i="1"/>
  <c r="AB285" i="1"/>
  <c r="AB196" i="1"/>
  <c r="AB195" i="1"/>
  <c r="AB194" i="1"/>
  <c r="AB192" i="1"/>
  <c r="AB284" i="1"/>
  <c r="AB189" i="1"/>
  <c r="AB283" i="1"/>
  <c r="AB282" i="1"/>
  <c r="AB184" i="1"/>
  <c r="AB183" i="1"/>
  <c r="AB182" i="1"/>
  <c r="AB179" i="1"/>
  <c r="AB281" i="1"/>
  <c r="AB177" i="1"/>
  <c r="AB176" i="1"/>
  <c r="AB175" i="1"/>
  <c r="AB280" i="1"/>
  <c r="AB279" i="1"/>
  <c r="AB172" i="1"/>
  <c r="AB166" i="1"/>
  <c r="AB165" i="1"/>
  <c r="AB278" i="1"/>
  <c r="AB276" i="1"/>
  <c r="AB275" i="1"/>
  <c r="AB274" i="1"/>
  <c r="AB152" i="1"/>
  <c r="AB151" i="1"/>
  <c r="AB273" i="1"/>
  <c r="AB149" i="1"/>
  <c r="AB148" i="1"/>
  <c r="AB272" i="1"/>
  <c r="AB147" i="1"/>
  <c r="AB144" i="1"/>
  <c r="AB270" i="1"/>
  <c r="AB125" i="1"/>
  <c r="AB122" i="1"/>
  <c r="AB269" i="1"/>
  <c r="AB268" i="1"/>
  <c r="AB120" i="1"/>
  <c r="AB267" i="1"/>
  <c r="AB266" i="1"/>
  <c r="AB265" i="1"/>
  <c r="AB113" i="1"/>
  <c r="AB112" i="1"/>
  <c r="AB263" i="1"/>
  <c r="AB111" i="1"/>
  <c r="AB110" i="1"/>
  <c r="AB261" i="1"/>
  <c r="AB260" i="1"/>
  <c r="AB107" i="1"/>
  <c r="AB106" i="1"/>
  <c r="AB104" i="1"/>
  <c r="AB103" i="1"/>
  <c r="AB102" i="1"/>
  <c r="AB101" i="1"/>
  <c r="AB100" i="1"/>
  <c r="AB98" i="1"/>
  <c r="AB259" i="1"/>
  <c r="AB93" i="1"/>
  <c r="AB257" i="1"/>
  <c r="AB92" i="1"/>
  <c r="AB91" i="1"/>
  <c r="AB90" i="1"/>
  <c r="AB256" i="1"/>
  <c r="AB255" i="1"/>
  <c r="AB88" i="1"/>
  <c r="AB86" i="1"/>
  <c r="AB83" i="1"/>
  <c r="AB81" i="1"/>
  <c r="AB80" i="1"/>
  <c r="AB79" i="1"/>
  <c r="AB254" i="1"/>
  <c r="AB78" i="1"/>
  <c r="AB77" i="1"/>
  <c r="AB253" i="1"/>
  <c r="AB74" i="1"/>
  <c r="AB73" i="1"/>
  <c r="AB72" i="1"/>
  <c r="AB252" i="1"/>
  <c r="AB69" i="1"/>
  <c r="AB250" i="1"/>
  <c r="AB67" i="1"/>
  <c r="AB66" i="1"/>
  <c r="AB249" i="1"/>
  <c r="AB64" i="1"/>
  <c r="AB63" i="1"/>
  <c r="AB62" i="1"/>
  <c r="AB61" i="1"/>
  <c r="AB59" i="1"/>
  <c r="AB58" i="1"/>
  <c r="AB57" i="1"/>
  <c r="AB55" i="1"/>
  <c r="AB248" i="1"/>
  <c r="AB50" i="1"/>
  <c r="AB48" i="1"/>
  <c r="AB47" i="1"/>
  <c r="AB45" i="1"/>
  <c r="AB44" i="1"/>
  <c r="AB42" i="1"/>
  <c r="AB41" i="1"/>
  <c r="AB39" i="1"/>
  <c r="AB38" i="1"/>
  <c r="AB37" i="1"/>
  <c r="AB36" i="1"/>
  <c r="AB247" i="1"/>
  <c r="AB246" i="1"/>
  <c r="AB35" i="1"/>
  <c r="AB34" i="1"/>
  <c r="AB245" i="1"/>
  <c r="AB31" i="1"/>
  <c r="AB244" i="1"/>
  <c r="AB29" i="1"/>
  <c r="AB242" i="1"/>
  <c r="AB28" i="1"/>
  <c r="AB241" i="1"/>
  <c r="AB25" i="1"/>
  <c r="AB240" i="1"/>
  <c r="AB23" i="1"/>
  <c r="AB239" i="1"/>
  <c r="AB15" i="1"/>
  <c r="AB237" i="1"/>
  <c r="AB14" i="1"/>
  <c r="AB236" i="1"/>
  <c r="AB12" i="1"/>
  <c r="AB10" i="1"/>
  <c r="AB234" i="1"/>
  <c r="AB6" i="1"/>
  <c r="AB5" i="1"/>
  <c r="W227" i="1"/>
  <c r="W296" i="1"/>
  <c r="W226" i="1"/>
  <c r="W225" i="1"/>
  <c r="W224" i="1"/>
  <c r="W223" i="1"/>
  <c r="W222" i="1"/>
  <c r="W294" i="1"/>
  <c r="W221" i="1"/>
  <c r="W220" i="1"/>
  <c r="W293" i="1"/>
  <c r="W291" i="1"/>
  <c r="W217" i="1"/>
  <c r="W216" i="1"/>
  <c r="W290" i="1"/>
  <c r="W215" i="1"/>
  <c r="W289" i="1"/>
  <c r="W213" i="1"/>
  <c r="W212" i="1"/>
  <c r="W288" i="1"/>
  <c r="W287" i="1"/>
  <c r="W209" i="1"/>
  <c r="W207" i="1"/>
  <c r="W203" i="1"/>
  <c r="W286" i="1"/>
  <c r="W202" i="1"/>
  <c r="W201" i="1"/>
  <c r="W200" i="1"/>
  <c r="W199" i="1"/>
  <c r="W285" i="1"/>
  <c r="W196" i="1"/>
  <c r="W195" i="1"/>
  <c r="W194" i="1"/>
  <c r="W192" i="1"/>
  <c r="W284" i="1"/>
  <c r="W189" i="1"/>
  <c r="W283" i="1"/>
  <c r="W282" i="1"/>
  <c r="W184" i="1"/>
  <c r="W183" i="1"/>
  <c r="W182" i="1"/>
  <c r="W179" i="1"/>
  <c r="W281" i="1"/>
  <c r="W177" i="1"/>
  <c r="W176" i="1"/>
  <c r="W175" i="1"/>
  <c r="W280" i="1"/>
  <c r="W279" i="1"/>
  <c r="W173" i="1"/>
  <c r="W172" i="1"/>
  <c r="W169" i="1"/>
  <c r="W168" i="1"/>
  <c r="W166" i="1"/>
  <c r="W165" i="1"/>
  <c r="W278" i="1"/>
  <c r="W276" i="1"/>
  <c r="W275" i="1"/>
  <c r="W274" i="1"/>
  <c r="W152" i="1"/>
  <c r="W151" i="1"/>
  <c r="W273" i="1"/>
  <c r="W149" i="1"/>
  <c r="W148" i="1"/>
  <c r="W272" i="1"/>
  <c r="W147" i="1"/>
  <c r="W144" i="1"/>
  <c r="W270" i="1"/>
  <c r="W125" i="1"/>
  <c r="W122" i="1"/>
  <c r="W269" i="1"/>
  <c r="W268" i="1"/>
  <c r="W120" i="1"/>
  <c r="W116" i="1"/>
  <c r="W267" i="1"/>
  <c r="W266" i="1"/>
  <c r="W265" i="1"/>
  <c r="W113" i="1"/>
  <c r="W112" i="1"/>
  <c r="W263" i="1"/>
  <c r="W111" i="1"/>
  <c r="W110" i="1"/>
  <c r="W261" i="1"/>
  <c r="W260" i="1"/>
  <c r="W107" i="1"/>
  <c r="W106" i="1"/>
  <c r="W104" i="1"/>
  <c r="W103" i="1"/>
  <c r="W102" i="1"/>
  <c r="W101" i="1"/>
  <c r="W100" i="1"/>
  <c r="W98" i="1"/>
  <c r="W259" i="1"/>
  <c r="W93" i="1"/>
  <c r="W257" i="1"/>
  <c r="W92" i="1"/>
  <c r="W91" i="1"/>
  <c r="W90" i="1"/>
  <c r="W256" i="1"/>
  <c r="W255" i="1"/>
  <c r="W88" i="1"/>
  <c r="W86" i="1"/>
  <c r="W84" i="1"/>
  <c r="W83" i="1"/>
  <c r="W81" i="1"/>
  <c r="W80" i="1"/>
  <c r="W79" i="1"/>
  <c r="W254" i="1"/>
  <c r="W78" i="1"/>
  <c r="W77" i="1"/>
  <c r="W253" i="1"/>
  <c r="W74" i="1"/>
  <c r="W73" i="1"/>
  <c r="W72" i="1"/>
  <c r="W252" i="1"/>
  <c r="W69" i="1"/>
  <c r="W250" i="1"/>
  <c r="W67" i="1"/>
  <c r="W66" i="1"/>
  <c r="W249" i="1"/>
  <c r="W64" i="1"/>
  <c r="W63" i="1"/>
  <c r="W62" i="1"/>
  <c r="W61" i="1"/>
  <c r="W59" i="1"/>
  <c r="W58" i="1"/>
  <c r="W57" i="1"/>
  <c r="W55" i="1"/>
  <c r="W248" i="1"/>
  <c r="W50" i="1"/>
  <c r="W48" i="1"/>
  <c r="W47" i="1"/>
  <c r="W45" i="1"/>
  <c r="W44" i="1"/>
  <c r="W43" i="1"/>
  <c r="W42" i="1"/>
  <c r="W41" i="1"/>
  <c r="W39" i="1"/>
  <c r="W38" i="1"/>
  <c r="W37" i="1"/>
  <c r="W36" i="1"/>
  <c r="W247" i="1"/>
  <c r="W246" i="1"/>
  <c r="W35" i="1"/>
  <c r="W34" i="1"/>
  <c r="W245" i="1"/>
  <c r="W31" i="1"/>
  <c r="W244" i="1"/>
  <c r="W29" i="1"/>
  <c r="W242" i="1"/>
  <c r="W28" i="1"/>
  <c r="W241" i="1"/>
  <c r="W25" i="1"/>
  <c r="W240" i="1"/>
  <c r="W23" i="1"/>
  <c r="W239" i="1"/>
  <c r="W15" i="1"/>
  <c r="W237" i="1"/>
  <c r="W14" i="1"/>
  <c r="W236" i="1"/>
  <c r="W12" i="1"/>
  <c r="W10" i="1"/>
  <c r="W234" i="1"/>
  <c r="W6" i="1"/>
  <c r="W5" i="1"/>
  <c r="P137" i="1"/>
  <c r="Q137" i="1"/>
  <c r="K137" i="1"/>
  <c r="L137" i="1"/>
  <c r="K78" i="1"/>
  <c r="L78" i="1"/>
  <c r="F78" i="1"/>
  <c r="G78" i="1"/>
  <c r="P239" i="1"/>
  <c r="Q239" i="1"/>
  <c r="F137" i="1"/>
  <c r="G137" i="1"/>
  <c r="G274" i="1"/>
  <c r="F274" i="1"/>
  <c r="L274" i="1"/>
  <c r="K274" i="1"/>
  <c r="Q274" i="1"/>
  <c r="P274" i="1"/>
  <c r="P221" i="1"/>
  <c r="Q221" i="1"/>
  <c r="K221" i="1"/>
  <c r="L221" i="1"/>
  <c r="F221" i="1"/>
  <c r="G221" i="1"/>
  <c r="P212" i="1"/>
  <c r="Q212" i="1"/>
  <c r="K212" i="1"/>
  <c r="L212" i="1"/>
  <c r="F212" i="1"/>
  <c r="G212" i="1"/>
  <c r="P287" i="1"/>
  <c r="Q287" i="1"/>
  <c r="K287" i="1"/>
  <c r="L287" i="1"/>
  <c r="F287" i="1"/>
  <c r="G287" i="1"/>
  <c r="Q202" i="1"/>
  <c r="P202" i="1"/>
  <c r="L202" i="1"/>
  <c r="K202" i="1"/>
  <c r="G202" i="1"/>
  <c r="F202" i="1"/>
  <c r="P192" i="1"/>
  <c r="Q192" i="1"/>
  <c r="K192" i="1"/>
  <c r="L192" i="1"/>
  <c r="F192" i="1"/>
  <c r="G192" i="1"/>
  <c r="P189" i="1"/>
  <c r="Q189" i="1"/>
  <c r="K189" i="1"/>
  <c r="L189" i="1"/>
  <c r="F189" i="1"/>
  <c r="G189" i="1"/>
  <c r="P182" i="1"/>
  <c r="Q182" i="1"/>
  <c r="L182" i="1"/>
  <c r="K182" i="1"/>
  <c r="G182" i="1"/>
  <c r="F182" i="1"/>
  <c r="L181" i="1"/>
  <c r="K181" i="1"/>
  <c r="G181" i="1"/>
  <c r="F181" i="1"/>
  <c r="K164" i="1"/>
  <c r="L164" i="1"/>
  <c r="F164" i="1"/>
  <c r="G164" i="1"/>
  <c r="P162" i="1"/>
  <c r="Q162" i="1"/>
  <c r="K162" i="1"/>
  <c r="L162" i="1"/>
  <c r="F162" i="1"/>
  <c r="G162" i="1"/>
  <c r="P277" i="1"/>
  <c r="Q277" i="1"/>
  <c r="K277" i="1"/>
  <c r="L277" i="1"/>
  <c r="F277" i="1"/>
  <c r="G277" i="1"/>
  <c r="K158" i="1"/>
  <c r="L158" i="1"/>
  <c r="F158" i="1"/>
  <c r="G158" i="1"/>
  <c r="K154" i="1"/>
  <c r="L154" i="1"/>
  <c r="F154" i="1"/>
  <c r="G154" i="1"/>
  <c r="P275" i="1"/>
  <c r="Q275" i="1"/>
  <c r="K275" i="1"/>
  <c r="L275" i="1"/>
  <c r="F275" i="1"/>
  <c r="G275" i="1"/>
  <c r="P152" i="1"/>
  <c r="Q152" i="1"/>
  <c r="K152" i="1"/>
  <c r="L152" i="1"/>
  <c r="F152" i="1"/>
  <c r="G152" i="1"/>
  <c r="P147" i="1"/>
  <c r="Q147" i="1"/>
  <c r="K147" i="1"/>
  <c r="L147" i="1"/>
  <c r="F147" i="1"/>
  <c r="G147" i="1"/>
  <c r="P141" i="1"/>
  <c r="Q141" i="1"/>
  <c r="K141" i="1"/>
  <c r="L141" i="1"/>
  <c r="F141" i="1"/>
  <c r="G141" i="1"/>
  <c r="K136" i="1"/>
  <c r="L136" i="1"/>
  <c r="F136" i="1"/>
  <c r="G136" i="1"/>
  <c r="P133" i="1"/>
  <c r="Q133" i="1"/>
  <c r="K133" i="1"/>
  <c r="L133" i="1"/>
  <c r="F133" i="1"/>
  <c r="G133" i="1"/>
  <c r="K129" i="1"/>
  <c r="L129" i="1"/>
  <c r="F129" i="1"/>
  <c r="G129" i="1"/>
  <c r="Q270" i="1"/>
  <c r="P127" i="1"/>
  <c r="Q127" i="1"/>
  <c r="K127" i="1"/>
  <c r="L127" i="1"/>
  <c r="F127" i="1"/>
  <c r="G127" i="1"/>
  <c r="P270" i="1"/>
  <c r="K270" i="1"/>
  <c r="L270" i="1"/>
  <c r="F270" i="1"/>
  <c r="G270" i="1"/>
  <c r="K117" i="1"/>
  <c r="L117" i="1"/>
  <c r="F117" i="1"/>
  <c r="G117" i="1"/>
  <c r="P267" i="1"/>
  <c r="Q267" i="1"/>
  <c r="K267" i="1"/>
  <c r="L267" i="1"/>
  <c r="F267" i="1"/>
  <c r="G267" i="1"/>
  <c r="P265" i="1"/>
  <c r="Q265" i="1"/>
  <c r="K265" i="1"/>
  <c r="L265" i="1"/>
  <c r="F265" i="1"/>
  <c r="G265" i="1"/>
  <c r="P263" i="1"/>
  <c r="Q263" i="1"/>
  <c r="K263" i="1"/>
  <c r="L263" i="1"/>
  <c r="F263" i="1"/>
  <c r="G263" i="1"/>
  <c r="P261" i="1"/>
  <c r="Q261" i="1"/>
  <c r="K261" i="1"/>
  <c r="L261" i="1"/>
  <c r="F261" i="1"/>
  <c r="G261" i="1"/>
  <c r="P81" i="1"/>
  <c r="Q81" i="1"/>
  <c r="K81" i="1"/>
  <c r="L81" i="1"/>
  <c r="F81" i="1"/>
  <c r="G81" i="1"/>
  <c r="P79" i="1"/>
  <c r="Q79" i="1"/>
  <c r="K79" i="1"/>
  <c r="L79" i="1"/>
  <c r="F79" i="1"/>
  <c r="G79" i="1"/>
  <c r="P74" i="1"/>
  <c r="Q74" i="1"/>
  <c r="K74" i="1"/>
  <c r="L74" i="1"/>
  <c r="F74" i="1"/>
  <c r="G74" i="1"/>
  <c r="P252" i="1"/>
  <c r="Q252" i="1"/>
  <c r="K252" i="1"/>
  <c r="L252" i="1"/>
  <c r="F252" i="1"/>
  <c r="G252" i="1"/>
  <c r="P248" i="1"/>
  <c r="Q248" i="1"/>
  <c r="K248" i="1"/>
  <c r="L248" i="1"/>
  <c r="F248" i="1"/>
  <c r="G248" i="1"/>
  <c r="P39" i="1"/>
  <c r="Q39" i="1"/>
  <c r="K39" i="1"/>
  <c r="L39" i="1"/>
  <c r="F39" i="1"/>
  <c r="G39" i="1"/>
  <c r="P23" i="1"/>
  <c r="Q23" i="1"/>
  <c r="K23" i="1"/>
  <c r="L23" i="1"/>
  <c r="F23" i="1"/>
  <c r="G23" i="1"/>
  <c r="P14" i="1"/>
  <c r="Q14" i="1"/>
  <c r="K14" i="1"/>
  <c r="L14" i="1"/>
  <c r="F14" i="1"/>
  <c r="G14" i="1"/>
  <c r="Q5" i="1"/>
  <c r="Q6" i="1"/>
  <c r="Q234" i="1"/>
  <c r="Q10" i="1"/>
  <c r="Q12" i="1"/>
  <c r="Q236" i="1"/>
  <c r="Q237" i="1"/>
  <c r="L5" i="1"/>
  <c r="L6" i="1"/>
  <c r="L234" i="1"/>
  <c r="L10" i="1"/>
  <c r="L11" i="1"/>
  <c r="L12" i="1"/>
  <c r="L236" i="1"/>
  <c r="L237" i="1"/>
  <c r="G5" i="1"/>
  <c r="G6" i="1"/>
  <c r="G234" i="1"/>
  <c r="G10" i="1"/>
  <c r="G11" i="1"/>
  <c r="G12" i="1"/>
  <c r="G236" i="1"/>
  <c r="G237" i="1"/>
  <c r="Q223" i="1"/>
  <c r="P223" i="1"/>
  <c r="L223" i="1"/>
  <c r="K223" i="1"/>
  <c r="G223" i="1"/>
  <c r="F223" i="1"/>
  <c r="P222" i="1"/>
  <c r="Q222" i="1"/>
  <c r="K222" i="1"/>
  <c r="L222" i="1"/>
  <c r="F222" i="1"/>
  <c r="G222" i="1"/>
  <c r="Q286" i="1"/>
  <c r="P286" i="1"/>
  <c r="L286" i="1"/>
  <c r="K286" i="1"/>
  <c r="G286" i="1"/>
  <c r="F286" i="1"/>
  <c r="P175" i="1"/>
  <c r="Q175" i="1"/>
  <c r="K175" i="1"/>
  <c r="L175" i="1"/>
  <c r="F175" i="1"/>
  <c r="G175" i="1"/>
  <c r="P280" i="1"/>
  <c r="Q280" i="1"/>
  <c r="K280" i="1"/>
  <c r="L280" i="1"/>
  <c r="F280" i="1"/>
  <c r="G280" i="1"/>
  <c r="P166" i="1"/>
  <c r="Q166" i="1"/>
  <c r="K166" i="1"/>
  <c r="L166" i="1"/>
  <c r="K165" i="1"/>
  <c r="F166" i="1"/>
  <c r="G166" i="1"/>
  <c r="P144" i="1"/>
  <c r="Q144" i="1"/>
  <c r="K144" i="1"/>
  <c r="L144" i="1"/>
  <c r="F144" i="1"/>
  <c r="G144" i="1"/>
  <c r="K143" i="1"/>
  <c r="L143" i="1"/>
  <c r="F143" i="1"/>
  <c r="G143" i="1"/>
  <c r="P132" i="1"/>
  <c r="Q132" i="1"/>
  <c r="K132" i="1"/>
  <c r="L132" i="1"/>
  <c r="F132" i="1"/>
  <c r="G132" i="1"/>
  <c r="Q124" i="1"/>
  <c r="P124" i="1"/>
  <c r="L124" i="1"/>
  <c r="K124" i="1"/>
  <c r="G124" i="1"/>
  <c r="F124" i="1"/>
  <c r="Q122" i="1"/>
  <c r="P116" i="1"/>
  <c r="Q116" i="1"/>
  <c r="K116" i="1"/>
  <c r="L116" i="1"/>
  <c r="F116" i="1"/>
  <c r="G116" i="1"/>
  <c r="P113" i="1"/>
  <c r="Q113" i="1"/>
  <c r="K113" i="1"/>
  <c r="L113" i="1"/>
  <c r="F113" i="1"/>
  <c r="G113" i="1"/>
  <c r="AH125" i="1" l="1"/>
  <c r="AH239" i="1"/>
  <c r="AH236" i="1"/>
  <c r="AH234" i="1"/>
  <c r="AH122" i="1"/>
  <c r="AH120" i="1"/>
  <c r="AH282" i="1"/>
  <c r="AH181" i="1"/>
  <c r="AH176" i="1"/>
  <c r="AH266" i="1"/>
  <c r="AH240" i="1"/>
  <c r="AH268" i="1"/>
  <c r="AH112" i="1"/>
  <c r="AH261" i="1"/>
  <c r="AH104" i="1"/>
  <c r="AH100" i="1"/>
  <c r="R116" i="1"/>
  <c r="R280" i="1"/>
  <c r="R127" i="1"/>
  <c r="R181" i="1"/>
  <c r="AH226" i="1"/>
  <c r="AH222" i="1"/>
  <c r="AH293" i="1"/>
  <c r="AH216" i="1"/>
  <c r="AH213" i="1"/>
  <c r="AH209" i="1"/>
  <c r="AH183" i="1"/>
  <c r="AH281" i="1"/>
  <c r="AH280" i="1"/>
  <c r="AH172" i="1"/>
  <c r="AH160" i="1"/>
  <c r="AH41" i="1"/>
  <c r="AH241" i="1"/>
  <c r="AH269" i="1"/>
  <c r="AH116" i="1"/>
  <c r="AH113" i="1"/>
  <c r="AH107" i="1"/>
  <c r="AH102" i="1"/>
  <c r="AH259" i="1"/>
  <c r="AH227" i="1"/>
  <c r="AH224" i="1"/>
  <c r="AH221" i="1"/>
  <c r="AH219" i="1"/>
  <c r="AH215" i="1"/>
  <c r="AH288" i="1"/>
  <c r="AH164" i="1"/>
  <c r="AH159" i="1"/>
  <c r="AH275" i="1"/>
  <c r="AH273" i="1"/>
  <c r="AH147" i="1"/>
  <c r="AH140" i="1"/>
  <c r="AH136" i="1"/>
  <c r="AH129" i="1"/>
  <c r="AH270" i="1"/>
  <c r="AH43" i="1"/>
  <c r="AH38" i="1"/>
  <c r="AH247" i="1"/>
  <c r="R166" i="1"/>
  <c r="AH23" i="1"/>
  <c r="AH14" i="1"/>
  <c r="AH10" i="1"/>
  <c r="AH242" i="1"/>
  <c r="R182" i="1"/>
  <c r="AH203" i="1"/>
  <c r="AH200" i="1"/>
  <c r="AH195" i="1"/>
  <c r="AH189" i="1"/>
  <c r="AH184" i="1"/>
  <c r="AH179" i="1"/>
  <c r="AH175" i="1"/>
  <c r="AH246" i="1"/>
  <c r="AH31" i="1"/>
  <c r="AH28" i="1"/>
  <c r="AH278" i="1"/>
  <c r="AH276" i="1"/>
  <c r="AH151" i="1"/>
  <c r="AH272" i="1"/>
  <c r="AH141" i="1"/>
  <c r="AH137" i="1"/>
  <c r="AH130" i="1"/>
  <c r="AH126" i="1"/>
  <c r="AH92" i="1"/>
  <c r="AH255" i="1"/>
  <c r="AH84" i="1"/>
  <c r="AH79" i="1"/>
  <c r="AH253" i="1"/>
  <c r="AH72" i="1"/>
  <c r="AH67" i="1"/>
  <c r="AH63" i="1"/>
  <c r="AH58" i="1"/>
  <c r="AH50" i="1"/>
  <c r="AH44" i="1"/>
  <c r="R143" i="1"/>
  <c r="R286" i="1"/>
  <c r="R223" i="1"/>
  <c r="R23" i="1"/>
  <c r="R248" i="1"/>
  <c r="R74" i="1"/>
  <c r="R81" i="1"/>
  <c r="R265" i="1"/>
  <c r="R117" i="1"/>
  <c r="R270" i="1"/>
  <c r="R129" i="1"/>
  <c r="R133" i="1"/>
  <c r="R147" i="1"/>
  <c r="R275" i="1"/>
  <c r="R162" i="1"/>
  <c r="R189" i="1"/>
  <c r="R212" i="1"/>
  <c r="AH206" i="1"/>
  <c r="AH201" i="1"/>
  <c r="AH196" i="1"/>
  <c r="AH284" i="1"/>
  <c r="AH267" i="1"/>
  <c r="AH110" i="1"/>
  <c r="AH106" i="1"/>
  <c r="AH101" i="1"/>
  <c r="AH96" i="1"/>
  <c r="AH91" i="1"/>
  <c r="AH88" i="1"/>
  <c r="AH83" i="1"/>
  <c r="AH254" i="1"/>
  <c r="AH75" i="1"/>
  <c r="AH252" i="1"/>
  <c r="AH66" i="1"/>
  <c r="AH62" i="1"/>
  <c r="AH57" i="1"/>
  <c r="AH48" i="1"/>
  <c r="AH245" i="1"/>
  <c r="R144" i="1"/>
  <c r="R263" i="1"/>
  <c r="R113" i="1"/>
  <c r="R124" i="1"/>
  <c r="R175" i="1"/>
  <c r="R222" i="1"/>
  <c r="R202" i="1"/>
  <c r="R274" i="1"/>
  <c r="AH5" i="1"/>
  <c r="AH225" i="1"/>
  <c r="AH294" i="1"/>
  <c r="AH291" i="1"/>
  <c r="AH290" i="1"/>
  <c r="AH212" i="1"/>
  <c r="AH207" i="1"/>
  <c r="AH202" i="1"/>
  <c r="AH285" i="1"/>
  <c r="AH192" i="1"/>
  <c r="AH182" i="1"/>
  <c r="AH177" i="1"/>
  <c r="AH277" i="1"/>
  <c r="AH111" i="1"/>
  <c r="AH39" i="1"/>
  <c r="AH36" i="1"/>
  <c r="AH34" i="1"/>
  <c r="AH30" i="1"/>
  <c r="AH25" i="1"/>
  <c r="AH15" i="1"/>
  <c r="AH12" i="1"/>
  <c r="AH6" i="1"/>
  <c r="AH296" i="1"/>
  <c r="AH223" i="1"/>
  <c r="AH220" i="1"/>
  <c r="AH217" i="1"/>
  <c r="AH289" i="1"/>
  <c r="AH287" i="1"/>
  <c r="AH166" i="1"/>
  <c r="AH162" i="1"/>
  <c r="AH158" i="1"/>
  <c r="AH274" i="1"/>
  <c r="AH149" i="1"/>
  <c r="AH144" i="1"/>
  <c r="AH271" i="1"/>
  <c r="AH133" i="1"/>
  <c r="AH128" i="1"/>
  <c r="AH93" i="1"/>
  <c r="AH90" i="1"/>
  <c r="AH87" i="1"/>
  <c r="AH81" i="1"/>
  <c r="AH78" i="1"/>
  <c r="AH74" i="1"/>
  <c r="AH69" i="1"/>
  <c r="AH249" i="1"/>
  <c r="AH61" i="1"/>
  <c r="AH55" i="1"/>
  <c r="AH47" i="1"/>
  <c r="AH42" i="1"/>
  <c r="AH37" i="1"/>
  <c r="R132" i="1"/>
  <c r="R14" i="1"/>
  <c r="R39" i="1"/>
  <c r="R252" i="1"/>
  <c r="R79" i="1"/>
  <c r="R261" i="1"/>
  <c r="R267" i="1"/>
  <c r="R136" i="1"/>
  <c r="R141" i="1"/>
  <c r="R152" i="1"/>
  <c r="R154" i="1"/>
  <c r="R158" i="1"/>
  <c r="R277" i="1"/>
  <c r="R164" i="1"/>
  <c r="R192" i="1"/>
  <c r="R287" i="1"/>
  <c r="R221" i="1"/>
  <c r="R137" i="1"/>
  <c r="AH286" i="1"/>
  <c r="AH199" i="1"/>
  <c r="AH194" i="1"/>
  <c r="AH283" i="1"/>
  <c r="AH165" i="1"/>
  <c r="AH265" i="1"/>
  <c r="AH263" i="1"/>
  <c r="AH260" i="1"/>
  <c r="AH103" i="1"/>
  <c r="AH98" i="1"/>
  <c r="AH257" i="1"/>
  <c r="AH256" i="1"/>
  <c r="AH86" i="1"/>
  <c r="AH80" i="1"/>
  <c r="AH77" i="1"/>
  <c r="AH73" i="1"/>
  <c r="AH250" i="1"/>
  <c r="AH64" i="1"/>
  <c r="AH59" i="1"/>
  <c r="AH248" i="1"/>
  <c r="AH45" i="1"/>
  <c r="AH35" i="1"/>
  <c r="AH244" i="1"/>
  <c r="P104" i="1"/>
  <c r="Q104" i="1"/>
  <c r="K104" i="1"/>
  <c r="L104" i="1"/>
  <c r="F104" i="1"/>
  <c r="G104" i="1"/>
  <c r="P88" i="1"/>
  <c r="Q88" i="1"/>
  <c r="K88" i="1"/>
  <c r="L88" i="1"/>
  <c r="F88" i="1"/>
  <c r="G88" i="1"/>
  <c r="K87" i="1"/>
  <c r="L87" i="1"/>
  <c r="F87" i="1"/>
  <c r="G87" i="1"/>
  <c r="P78" i="1"/>
  <c r="R78" i="1" s="1"/>
  <c r="Q78" i="1"/>
  <c r="P253" i="1"/>
  <c r="Q253" i="1"/>
  <c r="K253" i="1"/>
  <c r="L253" i="1"/>
  <c r="F253" i="1"/>
  <c r="G253" i="1"/>
  <c r="P77" i="1"/>
  <c r="Q77" i="1"/>
  <c r="K77" i="1"/>
  <c r="L77" i="1"/>
  <c r="F77" i="1"/>
  <c r="G77" i="1"/>
  <c r="K68" i="1"/>
  <c r="L68" i="1"/>
  <c r="F68" i="1"/>
  <c r="G68" i="1"/>
  <c r="P58" i="1"/>
  <c r="Q58" i="1"/>
  <c r="K58" i="1"/>
  <c r="L58" i="1"/>
  <c r="F58" i="1"/>
  <c r="G58" i="1"/>
  <c r="P59" i="1"/>
  <c r="Q59" i="1"/>
  <c r="K59" i="1"/>
  <c r="L59" i="1"/>
  <c r="F59" i="1"/>
  <c r="G59" i="1"/>
  <c r="P57" i="1"/>
  <c r="Q57" i="1"/>
  <c r="K57" i="1"/>
  <c r="L57" i="1"/>
  <c r="F57" i="1"/>
  <c r="G57" i="1"/>
  <c r="P55" i="1"/>
  <c r="Q55" i="1"/>
  <c r="K55" i="1"/>
  <c r="L55" i="1"/>
  <c r="F55" i="1"/>
  <c r="G55" i="1"/>
  <c r="P44" i="1"/>
  <c r="Q44" i="1"/>
  <c r="K44" i="1"/>
  <c r="L44" i="1"/>
  <c r="F44" i="1"/>
  <c r="G44" i="1"/>
  <c r="P42" i="1"/>
  <c r="Q42" i="1"/>
  <c r="K42" i="1"/>
  <c r="L42" i="1"/>
  <c r="F42" i="1"/>
  <c r="G42" i="1"/>
  <c r="P41" i="1"/>
  <c r="Q41" i="1"/>
  <c r="K41" i="1"/>
  <c r="L41" i="1"/>
  <c r="F41" i="1"/>
  <c r="G41" i="1"/>
  <c r="P36" i="1"/>
  <c r="Q36" i="1"/>
  <c r="K36" i="1"/>
  <c r="L36" i="1"/>
  <c r="F36" i="1"/>
  <c r="G36" i="1"/>
  <c r="P246" i="1"/>
  <c r="Q246" i="1"/>
  <c r="K246" i="1"/>
  <c r="L246" i="1"/>
  <c r="F246" i="1"/>
  <c r="G246" i="1"/>
  <c r="P244" i="1"/>
  <c r="Q244" i="1"/>
  <c r="K244" i="1"/>
  <c r="L244" i="1"/>
  <c r="K30" i="1"/>
  <c r="L30" i="1"/>
  <c r="F30" i="1"/>
  <c r="G30" i="1"/>
  <c r="F244" i="1"/>
  <c r="G244" i="1"/>
  <c r="P28" i="1"/>
  <c r="Q28" i="1"/>
  <c r="K28" i="1"/>
  <c r="L28" i="1"/>
  <c r="F28" i="1"/>
  <c r="G28" i="1"/>
  <c r="P27" i="1"/>
  <c r="Q27" i="1"/>
  <c r="K27" i="1"/>
  <c r="L27" i="1"/>
  <c r="F27" i="1"/>
  <c r="G27" i="1"/>
  <c r="P242" i="1"/>
  <c r="Q242" i="1"/>
  <c r="K242" i="1"/>
  <c r="L242" i="1"/>
  <c r="F242" i="1"/>
  <c r="G242" i="1"/>
  <c r="Q25" i="1"/>
  <c r="P25" i="1"/>
  <c r="L25" i="1"/>
  <c r="K25" i="1"/>
  <c r="G25" i="1"/>
  <c r="F25" i="1"/>
  <c r="P236" i="1"/>
  <c r="K236" i="1"/>
  <c r="F236" i="1"/>
  <c r="P12" i="1"/>
  <c r="K12" i="1"/>
  <c r="F12" i="1"/>
  <c r="Q227" i="1"/>
  <c r="Q296" i="1"/>
  <c r="Q226" i="1"/>
  <c r="Q225" i="1"/>
  <c r="Q224" i="1"/>
  <c r="Q294" i="1"/>
  <c r="Q220" i="1"/>
  <c r="Q293" i="1"/>
  <c r="Q291" i="1"/>
  <c r="Q219" i="1"/>
  <c r="Q217" i="1"/>
  <c r="Q216" i="1"/>
  <c r="Q290" i="1"/>
  <c r="Q215" i="1"/>
  <c r="Q289" i="1"/>
  <c r="Q213" i="1"/>
  <c r="Q288" i="1"/>
  <c r="Q209" i="1"/>
  <c r="Q207" i="1"/>
  <c r="Q203" i="1"/>
  <c r="Q201" i="1"/>
  <c r="Q200" i="1"/>
  <c r="Q199" i="1"/>
  <c r="Q285" i="1"/>
  <c r="Q196" i="1"/>
  <c r="Q195" i="1"/>
  <c r="Q194" i="1"/>
  <c r="Q284" i="1"/>
  <c r="Q283" i="1"/>
  <c r="Q187" i="1"/>
  <c r="Q282" i="1"/>
  <c r="Q184" i="1"/>
  <c r="Q183" i="1"/>
  <c r="Q179" i="1"/>
  <c r="Q281" i="1"/>
  <c r="Q177" i="1"/>
  <c r="Q176" i="1"/>
  <c r="Q174" i="1"/>
  <c r="Q279" i="1"/>
  <c r="Q173" i="1"/>
  <c r="Q172" i="1"/>
  <c r="Q169" i="1"/>
  <c r="Q168" i="1"/>
  <c r="Q165" i="1"/>
  <c r="Q278" i="1"/>
  <c r="Q159" i="1"/>
  <c r="Q276" i="1"/>
  <c r="Q151" i="1"/>
  <c r="Q273" i="1"/>
  <c r="Q149" i="1"/>
  <c r="Q148" i="1"/>
  <c r="Q272" i="1"/>
  <c r="Q140" i="1"/>
  <c r="Q139" i="1"/>
  <c r="Q271" i="1"/>
  <c r="Q130" i="1"/>
  <c r="Q128" i="1"/>
  <c r="Q125" i="1"/>
  <c r="Q269" i="1"/>
  <c r="Q268" i="1"/>
  <c r="Q120" i="1"/>
  <c r="Q266" i="1"/>
  <c r="Q112" i="1"/>
  <c r="Q111" i="1"/>
  <c r="Q110" i="1"/>
  <c r="Q260" i="1"/>
  <c r="Q107" i="1"/>
  <c r="Q106" i="1"/>
  <c r="Q103" i="1"/>
  <c r="Q102" i="1"/>
  <c r="Q101" i="1"/>
  <c r="Q100" i="1"/>
  <c r="Q98" i="1"/>
  <c r="Q259" i="1"/>
  <c r="Q93" i="1"/>
  <c r="Q257" i="1"/>
  <c r="Q92" i="1"/>
  <c r="Q91" i="1"/>
  <c r="Q90" i="1"/>
  <c r="Q256" i="1"/>
  <c r="Q255" i="1"/>
  <c r="Q83" i="1"/>
  <c r="Q86" i="1"/>
  <c r="Q84" i="1"/>
  <c r="Q80" i="1"/>
  <c r="Q254" i="1"/>
  <c r="Q73" i="1"/>
  <c r="Q72" i="1"/>
  <c r="Q69" i="1"/>
  <c r="Q250" i="1"/>
  <c r="Q67" i="1"/>
  <c r="Q66" i="1"/>
  <c r="Q249" i="1"/>
  <c r="Q64" i="1"/>
  <c r="Q63" i="1"/>
  <c r="Q62" i="1"/>
  <c r="Q61" i="1"/>
  <c r="Q50" i="1"/>
  <c r="Q48" i="1"/>
  <c r="Q47" i="1"/>
  <c r="Q45" i="1"/>
  <c r="Q43" i="1"/>
  <c r="Q38" i="1"/>
  <c r="Q37" i="1"/>
  <c r="Q247" i="1"/>
  <c r="Q35" i="1"/>
  <c r="Q34" i="1"/>
  <c r="Q245" i="1"/>
  <c r="Q31" i="1"/>
  <c r="Q29" i="1"/>
  <c r="Q241" i="1"/>
  <c r="Q240" i="1"/>
  <c r="Q15" i="1"/>
  <c r="L227" i="1"/>
  <c r="L296" i="1"/>
  <c r="L226" i="1"/>
  <c r="L225" i="1"/>
  <c r="L224" i="1"/>
  <c r="L294" i="1"/>
  <c r="L220" i="1"/>
  <c r="L293" i="1"/>
  <c r="L291" i="1"/>
  <c r="L219" i="1"/>
  <c r="L217" i="1"/>
  <c r="L216" i="1"/>
  <c r="L290" i="1"/>
  <c r="L215" i="1"/>
  <c r="L289" i="1"/>
  <c r="L213" i="1"/>
  <c r="L288" i="1"/>
  <c r="L209" i="1"/>
  <c r="L207" i="1"/>
  <c r="L206" i="1"/>
  <c r="L203" i="1"/>
  <c r="L201" i="1"/>
  <c r="L200" i="1"/>
  <c r="L199" i="1"/>
  <c r="L285" i="1"/>
  <c r="L196" i="1"/>
  <c r="L195" i="1"/>
  <c r="L194" i="1"/>
  <c r="L284" i="1"/>
  <c r="L283" i="1"/>
  <c r="L187" i="1"/>
  <c r="L282" i="1"/>
  <c r="L184" i="1"/>
  <c r="L183" i="1"/>
  <c r="L179" i="1"/>
  <c r="L281" i="1"/>
  <c r="L177" i="1"/>
  <c r="L176" i="1"/>
  <c r="L279" i="1"/>
  <c r="L173" i="1"/>
  <c r="L172" i="1"/>
  <c r="L169" i="1"/>
  <c r="L168" i="1"/>
  <c r="L165" i="1"/>
  <c r="L278" i="1"/>
  <c r="L159" i="1"/>
  <c r="L276" i="1"/>
  <c r="L151" i="1"/>
  <c r="L273" i="1"/>
  <c r="L149" i="1"/>
  <c r="L148" i="1"/>
  <c r="L272" i="1"/>
  <c r="L140" i="1"/>
  <c r="L139" i="1"/>
  <c r="L271" i="1"/>
  <c r="L130" i="1"/>
  <c r="L128" i="1"/>
  <c r="L126" i="1"/>
  <c r="L125" i="1"/>
  <c r="L122" i="1"/>
  <c r="L121" i="1"/>
  <c r="L269" i="1"/>
  <c r="L268" i="1"/>
  <c r="L120" i="1"/>
  <c r="L266" i="1"/>
  <c r="L112" i="1"/>
  <c r="L111" i="1"/>
  <c r="L110" i="1"/>
  <c r="L260" i="1"/>
  <c r="L107" i="1"/>
  <c r="L106" i="1"/>
  <c r="L103" i="1"/>
  <c r="L102" i="1"/>
  <c r="L101" i="1"/>
  <c r="L100" i="1"/>
  <c r="L98" i="1"/>
  <c r="L259" i="1"/>
  <c r="L96" i="1"/>
  <c r="L93" i="1"/>
  <c r="L257" i="1"/>
  <c r="L92" i="1"/>
  <c r="L91" i="1"/>
  <c r="L90" i="1"/>
  <c r="L256" i="1"/>
  <c r="L255" i="1"/>
  <c r="L83" i="1"/>
  <c r="L86" i="1"/>
  <c r="L84" i="1"/>
  <c r="L80" i="1"/>
  <c r="L254" i="1"/>
  <c r="L75" i="1"/>
  <c r="L73" i="1"/>
  <c r="L72" i="1"/>
  <c r="L69" i="1"/>
  <c r="L250" i="1"/>
  <c r="L67" i="1"/>
  <c r="L66" i="1"/>
  <c r="L249" i="1"/>
  <c r="L64" i="1"/>
  <c r="L63" i="1"/>
  <c r="L62" i="1"/>
  <c r="L61" i="1"/>
  <c r="L50" i="1"/>
  <c r="L48" i="1"/>
  <c r="L47" i="1"/>
  <c r="L45" i="1"/>
  <c r="L43" i="1"/>
  <c r="L38" i="1"/>
  <c r="L37" i="1"/>
  <c r="L247" i="1"/>
  <c r="L35" i="1"/>
  <c r="L34" i="1"/>
  <c r="L245" i="1"/>
  <c r="L31" i="1"/>
  <c r="L29" i="1"/>
  <c r="L241" i="1"/>
  <c r="L240" i="1"/>
  <c r="L239" i="1"/>
  <c r="L15" i="1"/>
  <c r="G227" i="1"/>
  <c r="G296" i="1"/>
  <c r="G226" i="1"/>
  <c r="G225" i="1"/>
  <c r="G224" i="1"/>
  <c r="G294" i="1"/>
  <c r="G220" i="1"/>
  <c r="G216" i="1"/>
  <c r="G217" i="1"/>
  <c r="G219" i="1"/>
  <c r="G291" i="1"/>
  <c r="G293" i="1"/>
  <c r="G290" i="1"/>
  <c r="G289" i="1"/>
  <c r="G215" i="1"/>
  <c r="G213" i="1"/>
  <c r="G201" i="1"/>
  <c r="G203" i="1"/>
  <c r="G206" i="1"/>
  <c r="G207" i="1"/>
  <c r="G209" i="1"/>
  <c r="G288" i="1"/>
  <c r="G200" i="1"/>
  <c r="G194" i="1"/>
  <c r="G195" i="1"/>
  <c r="G196" i="1"/>
  <c r="G285" i="1"/>
  <c r="G199" i="1"/>
  <c r="G284" i="1"/>
  <c r="G179" i="1"/>
  <c r="G183" i="1"/>
  <c r="G184" i="1"/>
  <c r="G282" i="1"/>
  <c r="G187" i="1"/>
  <c r="G283" i="1"/>
  <c r="G281" i="1"/>
  <c r="G169" i="1"/>
  <c r="G172" i="1"/>
  <c r="G173" i="1"/>
  <c r="G279" i="1"/>
  <c r="G174" i="1"/>
  <c r="G176" i="1"/>
  <c r="G177" i="1"/>
  <c r="G168" i="1"/>
  <c r="G151" i="1"/>
  <c r="G276" i="1"/>
  <c r="G159" i="1"/>
  <c r="G278" i="1"/>
  <c r="G165" i="1"/>
  <c r="G122" i="1"/>
  <c r="G125" i="1"/>
  <c r="G126" i="1"/>
  <c r="G128" i="1"/>
  <c r="G130" i="1"/>
  <c r="G271" i="1"/>
  <c r="G139" i="1"/>
  <c r="G140" i="1"/>
  <c r="G272" i="1"/>
  <c r="G148" i="1"/>
  <c r="G149" i="1"/>
  <c r="G273" i="1"/>
  <c r="G121" i="1"/>
  <c r="G91" i="1"/>
  <c r="G92" i="1"/>
  <c r="G257" i="1"/>
  <c r="G93" i="1"/>
  <c r="G96" i="1"/>
  <c r="G259" i="1"/>
  <c r="G98" i="1"/>
  <c r="G100" i="1"/>
  <c r="G101" i="1"/>
  <c r="G102" i="1"/>
  <c r="G103" i="1"/>
  <c r="G106" i="1"/>
  <c r="G107" i="1"/>
  <c r="G260" i="1"/>
  <c r="G110" i="1"/>
  <c r="G111" i="1"/>
  <c r="G112" i="1"/>
  <c r="G266" i="1"/>
  <c r="G120" i="1"/>
  <c r="G268" i="1"/>
  <c r="G269" i="1"/>
  <c r="G90" i="1"/>
  <c r="G64" i="1"/>
  <c r="G249" i="1"/>
  <c r="G66" i="1"/>
  <c r="G67" i="1"/>
  <c r="G250" i="1"/>
  <c r="G69" i="1"/>
  <c r="G72" i="1"/>
  <c r="G73" i="1"/>
  <c r="G75" i="1"/>
  <c r="G254" i="1"/>
  <c r="G80" i="1"/>
  <c r="G84" i="1"/>
  <c r="G86" i="1"/>
  <c r="G83" i="1"/>
  <c r="G255" i="1"/>
  <c r="G256" i="1"/>
  <c r="G245" i="1"/>
  <c r="G34" i="1"/>
  <c r="G35" i="1"/>
  <c r="G247" i="1"/>
  <c r="G37" i="1"/>
  <c r="G38" i="1"/>
  <c r="G43" i="1"/>
  <c r="G45" i="1"/>
  <c r="G47" i="1"/>
  <c r="G48" i="1"/>
  <c r="G50" i="1"/>
  <c r="G61" i="1"/>
  <c r="G62" i="1"/>
  <c r="G63" i="1"/>
  <c r="G31" i="1"/>
  <c r="G239" i="1"/>
  <c r="G240" i="1"/>
  <c r="G241" i="1"/>
  <c r="G29" i="1"/>
  <c r="G15" i="1"/>
  <c r="P227" i="1"/>
  <c r="P296" i="1"/>
  <c r="P226" i="1"/>
  <c r="P225" i="1"/>
  <c r="P224" i="1"/>
  <c r="P294" i="1"/>
  <c r="P220" i="1"/>
  <c r="P293" i="1"/>
  <c r="P291" i="1"/>
  <c r="P219" i="1"/>
  <c r="P217" i="1"/>
  <c r="P216" i="1"/>
  <c r="P290" i="1"/>
  <c r="P215" i="1"/>
  <c r="P289" i="1"/>
  <c r="P213" i="1"/>
  <c r="P288" i="1"/>
  <c r="P209" i="1"/>
  <c r="P207" i="1"/>
  <c r="P203" i="1"/>
  <c r="P201" i="1"/>
  <c r="P200" i="1"/>
  <c r="P199" i="1"/>
  <c r="P285" i="1"/>
  <c r="P196" i="1"/>
  <c r="P195" i="1"/>
  <c r="P194" i="1"/>
  <c r="P284" i="1"/>
  <c r="P283" i="1"/>
  <c r="P187" i="1"/>
  <c r="P282" i="1"/>
  <c r="P184" i="1"/>
  <c r="P183" i="1"/>
  <c r="P179" i="1"/>
  <c r="P281" i="1"/>
  <c r="P177" i="1"/>
  <c r="P176" i="1"/>
  <c r="P174" i="1"/>
  <c r="P279" i="1"/>
  <c r="P173" i="1"/>
  <c r="P172" i="1"/>
  <c r="P169" i="1"/>
  <c r="P168" i="1"/>
  <c r="P165" i="1"/>
  <c r="P278" i="1"/>
  <c r="P159" i="1"/>
  <c r="P276" i="1"/>
  <c r="P151" i="1"/>
  <c r="P273" i="1"/>
  <c r="P149" i="1"/>
  <c r="P148" i="1"/>
  <c r="P272" i="1"/>
  <c r="P140" i="1"/>
  <c r="P139" i="1"/>
  <c r="P271" i="1"/>
  <c r="P130" i="1"/>
  <c r="P128" i="1"/>
  <c r="P125" i="1"/>
  <c r="P122" i="1"/>
  <c r="P269" i="1"/>
  <c r="P268" i="1"/>
  <c r="P120" i="1"/>
  <c r="P266" i="1"/>
  <c r="P112" i="1"/>
  <c r="P111" i="1"/>
  <c r="P110" i="1"/>
  <c r="P260" i="1"/>
  <c r="P107" i="1"/>
  <c r="P106" i="1"/>
  <c r="P103" i="1"/>
  <c r="P102" i="1"/>
  <c r="P101" i="1"/>
  <c r="P100" i="1"/>
  <c r="P98" i="1"/>
  <c r="P259" i="1"/>
  <c r="P93" i="1"/>
  <c r="P257" i="1"/>
  <c r="P92" i="1"/>
  <c r="P91" i="1"/>
  <c r="P90" i="1"/>
  <c r="P256" i="1"/>
  <c r="P255" i="1"/>
  <c r="P83" i="1"/>
  <c r="P86" i="1"/>
  <c r="P84" i="1"/>
  <c r="P80" i="1"/>
  <c r="P254" i="1"/>
  <c r="P73" i="1"/>
  <c r="P72" i="1"/>
  <c r="P69" i="1"/>
  <c r="P250" i="1"/>
  <c r="P67" i="1"/>
  <c r="P66" i="1"/>
  <c r="P249" i="1"/>
  <c r="P64" i="1"/>
  <c r="P63" i="1"/>
  <c r="P62" i="1"/>
  <c r="P61" i="1"/>
  <c r="P50" i="1"/>
  <c r="P48" i="1"/>
  <c r="P47" i="1"/>
  <c r="P45" i="1"/>
  <c r="P43" i="1"/>
  <c r="P38" i="1"/>
  <c r="P37" i="1"/>
  <c r="P247" i="1"/>
  <c r="P35" i="1"/>
  <c r="P34" i="1"/>
  <c r="P245" i="1"/>
  <c r="P31" i="1"/>
  <c r="P29" i="1"/>
  <c r="P241" i="1"/>
  <c r="P240" i="1"/>
  <c r="P15" i="1"/>
  <c r="P237" i="1"/>
  <c r="P10" i="1"/>
  <c r="P234" i="1"/>
  <c r="P6" i="1"/>
  <c r="P5" i="1"/>
  <c r="K227" i="1"/>
  <c r="K296" i="1"/>
  <c r="K226" i="1"/>
  <c r="K225" i="1"/>
  <c r="K224" i="1"/>
  <c r="K294" i="1"/>
  <c r="K220" i="1"/>
  <c r="K293" i="1"/>
  <c r="K291" i="1"/>
  <c r="K219" i="1"/>
  <c r="K217" i="1"/>
  <c r="K216" i="1"/>
  <c r="K290" i="1"/>
  <c r="K215" i="1"/>
  <c r="K289" i="1"/>
  <c r="K213" i="1"/>
  <c r="K288" i="1"/>
  <c r="K209" i="1"/>
  <c r="K207" i="1"/>
  <c r="K206" i="1"/>
  <c r="K203" i="1"/>
  <c r="K201" i="1"/>
  <c r="K200" i="1"/>
  <c r="K199" i="1"/>
  <c r="K285" i="1"/>
  <c r="K196" i="1"/>
  <c r="K195" i="1"/>
  <c r="K194" i="1"/>
  <c r="K284" i="1"/>
  <c r="K283" i="1"/>
  <c r="K187" i="1"/>
  <c r="K282" i="1"/>
  <c r="K184" i="1"/>
  <c r="K183" i="1"/>
  <c r="K179" i="1"/>
  <c r="K281" i="1"/>
  <c r="K177" i="1"/>
  <c r="K176" i="1"/>
  <c r="K279" i="1"/>
  <c r="K173" i="1"/>
  <c r="K172" i="1"/>
  <c r="K169" i="1"/>
  <c r="K168" i="1"/>
  <c r="K278" i="1"/>
  <c r="K159" i="1"/>
  <c r="K276" i="1"/>
  <c r="K151" i="1"/>
  <c r="K273" i="1"/>
  <c r="K149" i="1"/>
  <c r="K148" i="1"/>
  <c r="K272" i="1"/>
  <c r="K140" i="1"/>
  <c r="K139" i="1"/>
  <c r="K271" i="1"/>
  <c r="K130" i="1"/>
  <c r="K128" i="1"/>
  <c r="K126" i="1"/>
  <c r="K125" i="1"/>
  <c r="K122" i="1"/>
  <c r="K121" i="1"/>
  <c r="K269" i="1"/>
  <c r="K268" i="1"/>
  <c r="K120" i="1"/>
  <c r="K266" i="1"/>
  <c r="K112" i="1"/>
  <c r="K111" i="1"/>
  <c r="K110" i="1"/>
  <c r="K260" i="1"/>
  <c r="K107" i="1"/>
  <c r="K106" i="1"/>
  <c r="K103" i="1"/>
  <c r="K102" i="1"/>
  <c r="K101" i="1"/>
  <c r="K100" i="1"/>
  <c r="K98" i="1"/>
  <c r="K259" i="1"/>
  <c r="K96" i="1"/>
  <c r="K93" i="1"/>
  <c r="K257" i="1"/>
  <c r="K92" i="1"/>
  <c r="K91" i="1"/>
  <c r="K90" i="1"/>
  <c r="K256" i="1"/>
  <c r="K255" i="1"/>
  <c r="K83" i="1"/>
  <c r="K86" i="1"/>
  <c r="K84" i="1"/>
  <c r="K80" i="1"/>
  <c r="K254" i="1"/>
  <c r="K75" i="1"/>
  <c r="K73" i="1"/>
  <c r="K72" i="1"/>
  <c r="K69" i="1"/>
  <c r="K250" i="1"/>
  <c r="K67" i="1"/>
  <c r="K66" i="1"/>
  <c r="K249" i="1"/>
  <c r="K64" i="1"/>
  <c r="K63" i="1"/>
  <c r="K62" i="1"/>
  <c r="K61" i="1"/>
  <c r="K50" i="1"/>
  <c r="K48" i="1"/>
  <c r="K47" i="1"/>
  <c r="K45" i="1"/>
  <c r="K43" i="1"/>
  <c r="K38" i="1"/>
  <c r="K37" i="1"/>
  <c r="K247" i="1"/>
  <c r="K35" i="1"/>
  <c r="K34" i="1"/>
  <c r="K245" i="1"/>
  <c r="K31" i="1"/>
  <c r="K29" i="1"/>
  <c r="K241" i="1"/>
  <c r="K240" i="1"/>
  <c r="K239" i="1"/>
  <c r="K15" i="1"/>
  <c r="K237" i="1"/>
  <c r="K11" i="1"/>
  <c r="K10" i="1"/>
  <c r="K234" i="1"/>
  <c r="K6" i="1"/>
  <c r="K5" i="1"/>
  <c r="F5" i="1"/>
  <c r="F6" i="1"/>
  <c r="F234" i="1"/>
  <c r="F10" i="1"/>
  <c r="F11" i="1"/>
  <c r="F237" i="1"/>
  <c r="F15" i="1"/>
  <c r="F239" i="1"/>
  <c r="F240" i="1"/>
  <c r="F241" i="1"/>
  <c r="F29" i="1"/>
  <c r="F31" i="1"/>
  <c r="F245" i="1"/>
  <c r="F34" i="1"/>
  <c r="F35" i="1"/>
  <c r="F247" i="1"/>
  <c r="F37" i="1"/>
  <c r="F38" i="1"/>
  <c r="F43" i="1"/>
  <c r="F45" i="1"/>
  <c r="F47" i="1"/>
  <c r="F48" i="1"/>
  <c r="F50" i="1"/>
  <c r="F61" i="1"/>
  <c r="F62" i="1"/>
  <c r="F63" i="1"/>
  <c r="F64" i="1"/>
  <c r="F249" i="1"/>
  <c r="F66" i="1"/>
  <c r="F67" i="1"/>
  <c r="F250" i="1"/>
  <c r="F69" i="1"/>
  <c r="F72" i="1"/>
  <c r="F73" i="1"/>
  <c r="F75" i="1"/>
  <c r="F254" i="1"/>
  <c r="F80" i="1"/>
  <c r="F84" i="1"/>
  <c r="F86" i="1"/>
  <c r="F83" i="1"/>
  <c r="F255" i="1"/>
  <c r="F256" i="1"/>
  <c r="F90" i="1"/>
  <c r="F91" i="1"/>
  <c r="F92" i="1"/>
  <c r="F257" i="1"/>
  <c r="F93" i="1"/>
  <c r="F96" i="1"/>
  <c r="F259" i="1"/>
  <c r="F98" i="1"/>
  <c r="F100" i="1"/>
  <c r="F101" i="1"/>
  <c r="F102" i="1"/>
  <c r="F103" i="1"/>
  <c r="F106" i="1"/>
  <c r="F107" i="1"/>
  <c r="F260" i="1"/>
  <c r="F110" i="1"/>
  <c r="F111" i="1"/>
  <c r="F112" i="1"/>
  <c r="F266" i="1"/>
  <c r="F120" i="1"/>
  <c r="F268" i="1"/>
  <c r="F269" i="1"/>
  <c r="F121" i="1"/>
  <c r="F122" i="1"/>
  <c r="F125" i="1"/>
  <c r="F126" i="1"/>
  <c r="F128" i="1"/>
  <c r="F130" i="1"/>
  <c r="F271" i="1"/>
  <c r="F139" i="1"/>
  <c r="F140" i="1"/>
  <c r="F272" i="1"/>
  <c r="F148" i="1"/>
  <c r="F149" i="1"/>
  <c r="F273" i="1"/>
  <c r="F151" i="1"/>
  <c r="F276" i="1"/>
  <c r="F159" i="1"/>
  <c r="F278" i="1"/>
  <c r="F165" i="1"/>
  <c r="F168" i="1"/>
  <c r="F169" i="1"/>
  <c r="F172" i="1"/>
  <c r="F173" i="1"/>
  <c r="F279" i="1"/>
  <c r="F174" i="1"/>
  <c r="F176" i="1"/>
  <c r="F177" i="1"/>
  <c r="F281" i="1"/>
  <c r="F179" i="1"/>
  <c r="F183" i="1"/>
  <c r="F184" i="1"/>
  <c r="F282" i="1"/>
  <c r="F187" i="1"/>
  <c r="F283" i="1"/>
  <c r="F284" i="1"/>
  <c r="F194" i="1"/>
  <c r="F195" i="1"/>
  <c r="F196" i="1"/>
  <c r="F285" i="1"/>
  <c r="F199" i="1"/>
  <c r="F200" i="1"/>
  <c r="F201" i="1"/>
  <c r="F203" i="1"/>
  <c r="F206" i="1"/>
  <c r="F207" i="1"/>
  <c r="F209" i="1"/>
  <c r="F288" i="1"/>
  <c r="F213" i="1"/>
  <c r="F289" i="1"/>
  <c r="F215" i="1"/>
  <c r="F290" i="1"/>
  <c r="F216" i="1"/>
  <c r="F217" i="1"/>
  <c r="F219" i="1"/>
  <c r="F291" i="1"/>
  <c r="F293" i="1"/>
  <c r="F220" i="1"/>
  <c r="F294" i="1"/>
  <c r="F224" i="1"/>
  <c r="F225" i="1"/>
  <c r="F226" i="1"/>
  <c r="F296" i="1"/>
  <c r="F227" i="1"/>
  <c r="R226" i="1" l="1"/>
  <c r="R220" i="1"/>
  <c r="R217" i="1"/>
  <c r="R289" i="1"/>
  <c r="R207" i="1"/>
  <c r="R200" i="1"/>
  <c r="R195" i="1"/>
  <c r="R187" i="1"/>
  <c r="R179" i="1"/>
  <c r="R174" i="1"/>
  <c r="R206" i="1"/>
  <c r="R281" i="1"/>
  <c r="R199" i="1"/>
  <c r="R194" i="1"/>
  <c r="R279" i="1"/>
  <c r="R168" i="1"/>
  <c r="R282" i="1"/>
  <c r="R213" i="1"/>
  <c r="R225" i="1"/>
  <c r="R293" i="1"/>
  <c r="R216" i="1"/>
  <c r="R227" i="1"/>
  <c r="R159" i="1"/>
  <c r="R149" i="1"/>
  <c r="R139" i="1"/>
  <c r="R224" i="1"/>
  <c r="R291" i="1"/>
  <c r="R290" i="1"/>
  <c r="R288" i="1"/>
  <c r="R203" i="1"/>
  <c r="R285" i="1"/>
  <c r="R284" i="1"/>
  <c r="R184" i="1"/>
  <c r="R177" i="1"/>
  <c r="R173" i="1"/>
  <c r="R165" i="1"/>
  <c r="R151" i="1"/>
  <c r="R272" i="1"/>
  <c r="R130" i="1"/>
  <c r="R122" i="1"/>
  <c r="R120" i="1"/>
  <c r="R110" i="1"/>
  <c r="R103" i="1"/>
  <c r="R121" i="1"/>
  <c r="R266" i="1"/>
  <c r="R260" i="1"/>
  <c r="R102" i="1"/>
  <c r="R259" i="1"/>
  <c r="R92" i="1"/>
  <c r="R255" i="1"/>
  <c r="R98" i="1"/>
  <c r="R257" i="1"/>
  <c r="R256" i="1"/>
  <c r="R84" i="1"/>
  <c r="R73" i="1"/>
  <c r="R67" i="1"/>
  <c r="R63" i="1"/>
  <c r="R48" i="1"/>
  <c r="R38" i="1"/>
  <c r="R126" i="1"/>
  <c r="R269" i="1"/>
  <c r="R112" i="1"/>
  <c r="R107" i="1"/>
  <c r="R101" i="1"/>
  <c r="R96" i="1"/>
  <c r="R91" i="1"/>
  <c r="R83" i="1"/>
  <c r="R34" i="1"/>
  <c r="R254" i="1"/>
  <c r="R69" i="1"/>
  <c r="R249" i="1"/>
  <c r="R61" i="1"/>
  <c r="R45" i="1"/>
  <c r="R80" i="1"/>
  <c r="R241" i="1"/>
  <c r="R237" i="1"/>
  <c r="R6" i="1"/>
  <c r="R247" i="1"/>
  <c r="R31" i="1"/>
  <c r="R239" i="1"/>
  <c r="R10" i="1"/>
  <c r="R11" i="1"/>
  <c r="R5" i="1"/>
  <c r="R296" i="1"/>
  <c r="R294" i="1"/>
  <c r="R219" i="1"/>
  <c r="R215" i="1"/>
  <c r="R209" i="1"/>
  <c r="R201" i="1"/>
  <c r="R196" i="1"/>
  <c r="R283" i="1"/>
  <c r="R183" i="1"/>
  <c r="R176" i="1"/>
  <c r="R172" i="1"/>
  <c r="R278" i="1"/>
  <c r="R273" i="1"/>
  <c r="R140" i="1"/>
  <c r="R128" i="1"/>
  <c r="R72" i="1"/>
  <c r="R66" i="1"/>
  <c r="R62" i="1"/>
  <c r="R47" i="1"/>
  <c r="R37" i="1"/>
  <c r="R245" i="1"/>
  <c r="R240" i="1"/>
  <c r="R169" i="1"/>
  <c r="R242" i="1"/>
  <c r="R28" i="1"/>
  <c r="R30" i="1"/>
  <c r="R246" i="1"/>
  <c r="R41" i="1"/>
  <c r="R44" i="1"/>
  <c r="R57" i="1"/>
  <c r="R58" i="1"/>
  <c r="R253" i="1"/>
  <c r="R87" i="1"/>
  <c r="R88" i="1"/>
  <c r="R276" i="1"/>
  <c r="R148" i="1"/>
  <c r="R271" i="1"/>
  <c r="R125" i="1"/>
  <c r="R268" i="1"/>
  <c r="R111" i="1"/>
  <c r="R106" i="1"/>
  <c r="R100" i="1"/>
  <c r="R93" i="1"/>
  <c r="R90" i="1"/>
  <c r="R86" i="1"/>
  <c r="R75" i="1"/>
  <c r="R250" i="1"/>
  <c r="R64" i="1"/>
  <c r="R50" i="1"/>
  <c r="R43" i="1"/>
  <c r="R35" i="1"/>
  <c r="R29" i="1"/>
  <c r="R15" i="1"/>
  <c r="R234" i="1"/>
  <c r="R236" i="1"/>
  <c r="R27" i="1"/>
  <c r="R244" i="1"/>
  <c r="R36" i="1"/>
  <c r="R42" i="1"/>
  <c r="R55" i="1"/>
  <c r="R59" i="1"/>
  <c r="R68" i="1"/>
  <c r="R77" i="1"/>
  <c r="R104" i="1"/>
  <c r="R12" i="1"/>
  <c r="R25" i="1"/>
</calcChain>
</file>

<file path=xl/sharedStrings.xml><?xml version="1.0" encoding="utf-8"?>
<sst xmlns="http://schemas.openxmlformats.org/spreadsheetml/2006/main" count="3732" uniqueCount="1299">
  <si>
    <t>Compound</t>
  </si>
  <si>
    <t>RT</t>
  </si>
  <si>
    <t>Area</t>
  </si>
  <si>
    <t>RPA</t>
  </si>
  <si>
    <t>RI</t>
  </si>
  <si>
    <t>Control 1</t>
  </si>
  <si>
    <t>Control 2</t>
  </si>
  <si>
    <t>Control 3</t>
  </si>
  <si>
    <t>Octane</t>
  </si>
  <si>
    <t>Nonane</t>
  </si>
  <si>
    <t>Decane</t>
  </si>
  <si>
    <t>Undecane</t>
  </si>
  <si>
    <t>Dodecane</t>
  </si>
  <si>
    <t>Tridecane</t>
  </si>
  <si>
    <t>Tetradecane</t>
  </si>
  <si>
    <t>Pentadecane</t>
  </si>
  <si>
    <t>Hexadecane</t>
  </si>
  <si>
    <t>Heptadecane</t>
  </si>
  <si>
    <t>Octadecane</t>
  </si>
  <si>
    <t>Nonadecane</t>
  </si>
  <si>
    <t>Eicosane</t>
  </si>
  <si>
    <t>Heneicosane</t>
  </si>
  <si>
    <t>Docosane</t>
  </si>
  <si>
    <t>Tricosane</t>
  </si>
  <si>
    <t>Tetracosane</t>
  </si>
  <si>
    <t>Pentacosane</t>
  </si>
  <si>
    <t>Heptane</t>
  </si>
  <si>
    <t>Methyl vinyl ketone</t>
  </si>
  <si>
    <t>2-Butanone</t>
  </si>
  <si>
    <t>Methane, bromochloro-</t>
  </si>
  <si>
    <t>Avg</t>
  </si>
  <si>
    <t>Amylene Hydrate</t>
  </si>
  <si>
    <t>Isovaleraldehyde</t>
  </si>
  <si>
    <t>Benzene</t>
  </si>
  <si>
    <t>Acetic acid</t>
  </si>
  <si>
    <t>2-Propanone, 1-hydroxy-</t>
  </si>
  <si>
    <t>2-Pentenal, (E)-</t>
  </si>
  <si>
    <t>Toluene</t>
  </si>
  <si>
    <t>Pentanol</t>
  </si>
  <si>
    <t>2-Hexanone</t>
  </si>
  <si>
    <t>2,4-Pentanedione</t>
  </si>
  <si>
    <t>2-Butenal, 3-methyl-</t>
  </si>
  <si>
    <t>Tetrachloroethylene</t>
  </si>
  <si>
    <t>Hexanal</t>
  </si>
  <si>
    <t>3-Penten-2-one, 4-methyl-</t>
  </si>
  <si>
    <t>Butyl acetate</t>
  </si>
  <si>
    <t>3-Furaldehyde</t>
  </si>
  <si>
    <t>1H-Pyrrole, 1-ethyl-</t>
  </si>
  <si>
    <t>1H-Pyrrole, 2-methyl-</t>
  </si>
  <si>
    <t>Cyclohexane, 1,2,4-trimethyl-</t>
  </si>
  <si>
    <t>Furfural</t>
  </si>
  <si>
    <t>Dimethyl Sulfoxide</t>
  </si>
  <si>
    <t>Octane, 4-methyl-</t>
  </si>
  <si>
    <t>Hexenal&lt;2E-&gt;</t>
  </si>
  <si>
    <t>Hexenol&lt;3Z-&gt;</t>
  </si>
  <si>
    <t>Ethylbenzene</t>
  </si>
  <si>
    <t>2-Furanmethanol</t>
  </si>
  <si>
    <t>new 3</t>
  </si>
  <si>
    <t>m-xylene</t>
  </si>
  <si>
    <t>p-Xylene</t>
  </si>
  <si>
    <t>Hexanol&lt;N-&gt;</t>
  </si>
  <si>
    <t>3-Heptanone</t>
  </si>
  <si>
    <t>Heptanone&lt;2-&gt;</t>
  </si>
  <si>
    <t>o-Xylene</t>
  </si>
  <si>
    <t>Styrene</t>
  </si>
  <si>
    <t>Cyclohexanone</t>
  </si>
  <si>
    <t>Heptanal</t>
  </si>
  <si>
    <t>Ethanol, 2-butoxy-</t>
  </si>
  <si>
    <t>Hydroxybutanoic acid lactone&lt;4-&gt;</t>
  </si>
  <si>
    <t>2(5H)-Furanone</t>
  </si>
  <si>
    <t>Cumene</t>
  </si>
  <si>
    <t>new 2</t>
  </si>
  <si>
    <t>Pinene&lt;alpha-&gt;</t>
  </si>
  <si>
    <t>Benzene, 1,2,3-trimethyl-</t>
  </si>
  <si>
    <t>Benzaldehyde</t>
  </si>
  <si>
    <t>Benzene, 1-ethyl-3-methyl-</t>
  </si>
  <si>
    <t>alpha-Methylstyrene</t>
  </si>
  <si>
    <t>Octen-3-one&lt;1-&gt;</t>
  </si>
  <si>
    <t>Hepten-2-one&lt;6-methyl-5-&gt;</t>
  </si>
  <si>
    <t>Phenol</t>
  </si>
  <si>
    <t>Myrcene</t>
  </si>
  <si>
    <t>Hexanoic acid</t>
  </si>
  <si>
    <t>Mesitylene</t>
  </si>
  <si>
    <t>Octanal&lt;N-&gt;</t>
  </si>
  <si>
    <t>Hexenyl acetate&lt;3Z-&gt;</t>
  </si>
  <si>
    <t>Phellandrene&lt;alpha-&gt;</t>
  </si>
  <si>
    <t>Carene&lt;delta-3-&gt;</t>
  </si>
  <si>
    <t>Terpinene&lt;alpha-&gt;</t>
  </si>
  <si>
    <t>Trimethyl benzene&lt;1,2,4-&gt;</t>
  </si>
  <si>
    <t>Cymene&lt;para-&gt;</t>
  </si>
  <si>
    <t>Sylvestrene</t>
  </si>
  <si>
    <t>Limonene</t>
  </si>
  <si>
    <t>1-Hexanol, 2-ethyl-</t>
  </si>
  <si>
    <t>Indane</t>
  </si>
  <si>
    <t>Benzyl alcohol</t>
  </si>
  <si>
    <t>Lavender Lactone</t>
  </si>
  <si>
    <t>Benzene acetaldehyde</t>
  </si>
  <si>
    <t>Hexalactone&lt;gamma-&gt;</t>
  </si>
  <si>
    <t>Bergamal</t>
  </si>
  <si>
    <t>Acetophenone</t>
  </si>
  <si>
    <t>Octanol&lt;N-&gt;</t>
  </si>
  <si>
    <t>Cymenene&lt;para-&gt;</t>
  </si>
  <si>
    <t>Benzenemethanol, alpha,alpha-dimethyl-</t>
  </si>
  <si>
    <t>Heptanoic acid</t>
  </si>
  <si>
    <t>Linalool</t>
  </si>
  <si>
    <t>Nonanal&lt;N-&gt;</t>
  </si>
  <si>
    <t>Phenyl ethyl alcohol</t>
  </si>
  <si>
    <t>Fenchol&lt;endo-&gt;</t>
  </si>
  <si>
    <t>Ocimene&lt;allo-&gt;</t>
  </si>
  <si>
    <t>Ethyl hexanoic acid&lt;2-&gt;</t>
  </si>
  <si>
    <t>Benzeneacetonitrile</t>
  </si>
  <si>
    <t>Viridene</t>
  </si>
  <si>
    <t>Nonanol&lt;N-&gt;</t>
  </si>
  <si>
    <t>Ethyl benzoate</t>
  </si>
  <si>
    <t>Menthol</t>
  </si>
  <si>
    <t>Terpinen-4-ol</t>
  </si>
  <si>
    <t>Naphthalene</t>
  </si>
  <si>
    <t>Terpineol&lt;alpha-&gt;</t>
  </si>
  <si>
    <t>Methyl salicylate</t>
  </si>
  <si>
    <t>Decanal&lt;N-&gt;</t>
  </si>
  <si>
    <t>Benzothiazole</t>
  </si>
  <si>
    <t>Carvone</t>
  </si>
  <si>
    <t>1-Methylnaphthalene</t>
  </si>
  <si>
    <t>Phenol, p-tert-butyl-</t>
  </si>
  <si>
    <t>Phenol, m-tert-butyl-</t>
  </si>
  <si>
    <t>Indole</t>
  </si>
  <si>
    <t>Benzaldehyde, 4-ethoxy-</t>
  </si>
  <si>
    <t>Nonalactone&lt;gamma-&gt;</t>
  </si>
  <si>
    <t>Decanoic acid</t>
  </si>
  <si>
    <t>Hexenyl hexenoate&lt;3Z-&gt;</t>
  </si>
  <si>
    <t>Vanillin</t>
  </si>
  <si>
    <t>1,4-Dimethylnaphthalene</t>
  </si>
  <si>
    <t>Geranyl acetone</t>
  </si>
  <si>
    <t>Caryophyllene&lt;E-&gt;</t>
  </si>
  <si>
    <t>Dodecanol&lt;N-&gt;</t>
  </si>
  <si>
    <t>Ionone&lt;(E)-beta-&gt;</t>
  </si>
  <si>
    <t>Dibenzofuran</t>
  </si>
  <si>
    <t>Benzoic acid, 4-ethoxy-, ethyl ester</t>
  </si>
  <si>
    <t>Calacorene&lt;alpha-&gt;</t>
  </si>
  <si>
    <t>Dodecanoic acid</t>
  </si>
  <si>
    <t>Cedrol</t>
  </si>
  <si>
    <t>Phenol, 2,6-bis(1,1-dimethylethyl)-4-(1-methylpropyl)-</t>
  </si>
  <si>
    <t>Benzophenone</t>
  </si>
  <si>
    <t>Methyl dihydrojasmonate&lt;cis-&gt;</t>
  </si>
  <si>
    <t>Cadinol&lt;alpha-&gt;</t>
  </si>
  <si>
    <t>Cadalene</t>
  </si>
  <si>
    <t>Tetradecanoic acid</t>
  </si>
  <si>
    <t>Anthracene</t>
  </si>
  <si>
    <t>Salicylate&lt;2-ethylhexyl-&gt;</t>
  </si>
  <si>
    <t>Isopropyl tetradecanoate</t>
  </si>
  <si>
    <t>Hexadecanol&lt;N-&gt;</t>
  </si>
  <si>
    <t>Methyl hexadecanoate</t>
  </si>
  <si>
    <t>Isopropyl hexadecanoate</t>
  </si>
  <si>
    <t>Octadecanol&lt;N-&gt;</t>
  </si>
  <si>
    <t>Calamenene&lt;cis-&gt;</t>
  </si>
  <si>
    <t>Pentanal</t>
  </si>
  <si>
    <t>2-Propenoic acid</t>
  </si>
  <si>
    <t>Benzene, 1-chloro-4-(trifluoromethyl)-</t>
  </si>
  <si>
    <t>Phenylethyne</t>
  </si>
  <si>
    <t>Cyclohexane, propyl-</t>
  </si>
  <si>
    <t>Formamide, N,N-diethyl-</t>
  </si>
  <si>
    <t>beta-Pinene</t>
  </si>
  <si>
    <t>Benzene, 1-ethyl-2-methyl-</t>
  </si>
  <si>
    <t>Benzene, 1-methyl-3-propyl-</t>
  </si>
  <si>
    <t>Benzene, 2-ethyl-1,4-dimethyl-</t>
  </si>
  <si>
    <t>Decane, 4-methyl-</t>
  </si>
  <si>
    <t>Decane, 2-methyl-</t>
  </si>
  <si>
    <t>Decane, 3-methyl-</t>
  </si>
  <si>
    <t>Fenchone</t>
  </si>
  <si>
    <t>Benzene, 1,2,3,5-tetramethyl-</t>
  </si>
  <si>
    <t>4-Acetyl-1-methylcyclohexene</t>
  </si>
  <si>
    <t>Camphor</t>
  </si>
  <si>
    <t>Bicyclo[3.1.1]heptan-3-one, 2,6,6-trimethyl-, (1-alpha,2-beta,5-alpha)</t>
  </si>
  <si>
    <t>Cryptone</t>
  </si>
  <si>
    <t>Bicyclo[3.1.1]hept-3-en-2-one, 4,6,6-trimethyl-</t>
  </si>
  <si>
    <t>Ethanol, 2-phenoxy-</t>
  </si>
  <si>
    <t>Benzene, 2-methoxy-4-methyl-1-(1-methylethyl)-</t>
  </si>
  <si>
    <t>Benzaldehyde, 4-(1-methylethyl)-</t>
  </si>
  <si>
    <t>1-Propanol, 3-phenoxy-</t>
  </si>
  <si>
    <t>Caprolactam</t>
  </si>
  <si>
    <t>Phenol, 4-ethyl-2-methoxy-</t>
  </si>
  <si>
    <t>Longifolene</t>
  </si>
  <si>
    <t>Pentanoic acid, 2-ethylhexyl ester</t>
  </si>
  <si>
    <t>Butylated Hydroxytoluene</t>
  </si>
  <si>
    <t>Phenol, 2,4-bis(1,1-dimethylethyl)-</t>
  </si>
  <si>
    <t>Benzenamine, N-phenyl-</t>
  </si>
  <si>
    <t>Dodecyl acrylate</t>
  </si>
  <si>
    <t>Benzoic acid, 2-ethylhexyl ester</t>
  </si>
  <si>
    <t>n-Hexadecanoic acid</t>
  </si>
  <si>
    <t xml:space="preserve">Benzenecarboxylic acid </t>
  </si>
  <si>
    <t xml:space="preserve">Methyl-2-pentanone&lt;4-&gt; </t>
  </si>
  <si>
    <t xml:space="preserve">Acetylfuran&lt;2-&gt; </t>
  </si>
  <si>
    <t xml:space="preserve">Camphene  </t>
  </si>
  <si>
    <t xml:space="preserve">Furfural&lt;5-methyl-&gt; </t>
  </si>
  <si>
    <t xml:space="preserve">2,3-Octanedione </t>
  </si>
  <si>
    <t xml:space="preserve">Terpinene&lt;gamma-&gt;  </t>
  </si>
  <si>
    <t xml:space="preserve">Borneol </t>
  </si>
  <si>
    <t xml:space="preserve">Octanoic acid </t>
  </si>
  <si>
    <t xml:space="preserve">Linalool acetate </t>
  </si>
  <si>
    <t xml:space="preserve">Nonanoic acid </t>
  </si>
  <si>
    <t>Lit RI</t>
  </si>
  <si>
    <t>NIST</t>
  </si>
  <si>
    <t>A</t>
  </si>
  <si>
    <t>-</t>
  </si>
  <si>
    <t>J Phys Chem</t>
  </si>
  <si>
    <t>Adams</t>
  </si>
  <si>
    <t>Prip</t>
  </si>
  <si>
    <t>Zhu</t>
  </si>
  <si>
    <t>Source</t>
  </si>
  <si>
    <t>Aroma</t>
  </si>
  <si>
    <t>pungent</t>
  </si>
  <si>
    <t>Other Name</t>
  </si>
  <si>
    <t>3-Buten-2-one</t>
  </si>
  <si>
    <t>CAS #</t>
  </si>
  <si>
    <t>78-94-4</t>
  </si>
  <si>
    <t>0.51/0.86</t>
  </si>
  <si>
    <t>Chemical Family</t>
  </si>
  <si>
    <t>Ketone</t>
  </si>
  <si>
    <t>Reference</t>
  </si>
  <si>
    <t>FooDB</t>
  </si>
  <si>
    <t>78-93-3</t>
  </si>
  <si>
    <t>Methyl ethyl ketone</t>
  </si>
  <si>
    <t>0.41/0.81</t>
  </si>
  <si>
    <t>Comp log P</t>
  </si>
  <si>
    <t>Exp. Log P</t>
  </si>
  <si>
    <t>fruity, acetone, butterscotch</t>
  </si>
  <si>
    <t>74-97-5</t>
  </si>
  <si>
    <t>2-Methyl-2-butanol</t>
  </si>
  <si>
    <t>78-85-4</t>
  </si>
  <si>
    <t>pungent, camphor</t>
  </si>
  <si>
    <t>3-Methylbutanal</t>
  </si>
  <si>
    <t>590-86-3</t>
  </si>
  <si>
    <t>Other</t>
  </si>
  <si>
    <t>Leucine degradatino product</t>
  </si>
  <si>
    <t>1.29/1.05</t>
  </si>
  <si>
    <t>Aldehyde</t>
  </si>
  <si>
    <t>Alcohol</t>
  </si>
  <si>
    <t>malty, fatty, sour, peach, chocolate</t>
  </si>
  <si>
    <t>Hydrocarbon</t>
  </si>
  <si>
    <t>71-43-2</t>
  </si>
  <si>
    <t>2.03/1.97</t>
  </si>
  <si>
    <t>Health Effects/Bioactivities</t>
  </si>
  <si>
    <t>Insecticide/pesticide</t>
  </si>
  <si>
    <t>664-19-7</t>
  </si>
  <si>
    <t>-0.12/-0.22</t>
  </si>
  <si>
    <t>Acid</t>
  </si>
  <si>
    <t>antibacterial, -otitic, salmonella, fungicide</t>
  </si>
  <si>
    <t>sour, pungent, vinegar</t>
  </si>
  <si>
    <t>110-62-3</t>
  </si>
  <si>
    <t>Amyl aldehyde</t>
  </si>
  <si>
    <t>1.41/1.21</t>
  </si>
  <si>
    <t>fruity, malty, nutty</t>
  </si>
  <si>
    <t>4.33/3.58</t>
  </si>
  <si>
    <t>142-82-5</t>
  </si>
  <si>
    <t>alkane, etheral, sweet</t>
  </si>
  <si>
    <t>116-09-6</t>
  </si>
  <si>
    <t xml:space="preserve">Intermediate in glycine, serine and threonine metabolism </t>
  </si>
  <si>
    <t>-1/-0.71</t>
  </si>
  <si>
    <t>caramel, etheral, sweet</t>
  </si>
  <si>
    <t>Hydroxyacetone</t>
  </si>
  <si>
    <t>Methyl isobutyl ketone</t>
  </si>
  <si>
    <t>108-10-1</t>
  </si>
  <si>
    <t>1.31/1.54</t>
  </si>
  <si>
    <t>fruity, green, herbal, dairy, spice</t>
  </si>
  <si>
    <t>Acryilc acid</t>
  </si>
  <si>
    <t>acrid, tart</t>
  </si>
  <si>
    <t>Used in manufacture of plastics</t>
  </si>
  <si>
    <t>Wiki</t>
  </si>
  <si>
    <t>79-10-7</t>
  </si>
  <si>
    <t>Methyl butyl ketone</t>
  </si>
  <si>
    <t>1.45/1.7</t>
  </si>
  <si>
    <t>591-78-6</t>
  </si>
  <si>
    <t>etheral</t>
  </si>
  <si>
    <t>111-65-9</t>
  </si>
  <si>
    <t>4.73/4.02</t>
  </si>
  <si>
    <t>alkane, gasoline</t>
  </si>
  <si>
    <t>Halogenated</t>
  </si>
  <si>
    <t>Common soil contaminant</t>
  </si>
  <si>
    <t>127-18-4</t>
  </si>
  <si>
    <t>chloroform-like</t>
  </si>
  <si>
    <t>Ester</t>
  </si>
  <si>
    <t>123-86-4</t>
  </si>
  <si>
    <t>Butyl ethanoate</t>
  </si>
  <si>
    <t>banana, pear, fruit</t>
  </si>
  <si>
    <t>2234-75-7</t>
  </si>
  <si>
    <t>Parachlorobenzotrifluoride</t>
  </si>
  <si>
    <t>98-56-6</t>
  </si>
  <si>
    <t>636-41-9</t>
  </si>
  <si>
    <t>Maillard product</t>
  </si>
  <si>
    <t>2-Methylpyrrole</t>
  </si>
  <si>
    <t>1.1/1.25</t>
  </si>
  <si>
    <t>Nitrogen containing</t>
  </si>
  <si>
    <t>2216-34-4</t>
  </si>
  <si>
    <t>Phenylacetylene</t>
  </si>
  <si>
    <t>536-74-3</t>
  </si>
  <si>
    <t>1678-92-8</t>
  </si>
  <si>
    <t>617-84-5</t>
  </si>
  <si>
    <t>526-73-8</t>
  </si>
  <si>
    <t>Hemellitol</t>
  </si>
  <si>
    <t>127-91-3</t>
  </si>
  <si>
    <t>3.94/2.86</t>
  </si>
  <si>
    <t>anti inflammatory, -septic, herbicide</t>
  </si>
  <si>
    <t>pine, hay, green, woody</t>
  </si>
  <si>
    <t>Monoterpene Hydrocarbon</t>
  </si>
  <si>
    <t>611-14-3</t>
  </si>
  <si>
    <t>o-Ethyltoluene</t>
  </si>
  <si>
    <t>Isopropenylbenzene</t>
  </si>
  <si>
    <t>Intermediate in the manufacture of plasticizers, resins and polymers</t>
  </si>
  <si>
    <t>98-83-9</t>
  </si>
  <si>
    <t>1074-43-7</t>
  </si>
  <si>
    <t>m-propyltoluene</t>
  </si>
  <si>
    <t>2-ethyle-p-xylene</t>
  </si>
  <si>
    <t>1758-88-9</t>
  </si>
  <si>
    <t>2847-72-5</t>
  </si>
  <si>
    <t>111-87-5</t>
  </si>
  <si>
    <t>3.21/2.58</t>
  </si>
  <si>
    <t>burnt, chemical, green, mushroom</t>
  </si>
  <si>
    <t>6975-98-0</t>
  </si>
  <si>
    <t>6.28/5.2</t>
  </si>
  <si>
    <t>13151-34-3</t>
  </si>
  <si>
    <t>6.14/5.2</t>
  </si>
  <si>
    <t>6.15/5.2</t>
  </si>
  <si>
    <t>Bicyclo[2.2.1]heptan-2-one, 1,3,3-trimethyl-</t>
  </si>
  <si>
    <t>1195-79-5</t>
  </si>
  <si>
    <t>2.54/3.06</t>
  </si>
  <si>
    <t>camphor</t>
  </si>
  <si>
    <t>Oxygenated monoterpene</t>
  </si>
  <si>
    <t>1120-21-4</t>
  </si>
  <si>
    <t>mild sex attractant for various moths and cockroaches and alert signal for ants</t>
  </si>
  <si>
    <t>5.96/5.35</t>
  </si>
  <si>
    <t>alkane</t>
  </si>
  <si>
    <t>Isodurene</t>
  </si>
  <si>
    <t>527-53-7</t>
  </si>
  <si>
    <t>6090-09-1</t>
  </si>
  <si>
    <t>2.3/2.1</t>
  </si>
  <si>
    <t>Spice</t>
  </si>
  <si>
    <r>
      <t>Bicyclo[3.1.1]heptan-3-ol, 6,6-dimethyl-2-methylene-, [1S-(1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,3α,5α)]-</t>
    </r>
  </si>
  <si>
    <t>trans-Pinocarveol</t>
  </si>
  <si>
    <t>547-61-5</t>
  </si>
  <si>
    <t>2.24/1.63</t>
  </si>
  <si>
    <t>blasam, camphor, herbal, pine, woody</t>
  </si>
  <si>
    <t>Oxygenated Monoterepene</t>
  </si>
  <si>
    <t>76-22-2</t>
  </si>
  <si>
    <t>1,7,7-Trimethylbicyclo[2.2.1]heptan-2-one</t>
  </si>
  <si>
    <t>2.85/2.55</t>
  </si>
  <si>
    <t>Oxygenated Monoterpene</t>
  </si>
  <si>
    <t>analgesic, anti-acne, -spetic, cancer preventative, decongestant, fungicide, herbicide, inspect repellant, pesticide</t>
  </si>
  <si>
    <t>camphor, herbal, medicinal, minty</t>
  </si>
  <si>
    <t>trans-Pinocamphone</t>
  </si>
  <si>
    <r>
      <t>Bicyclo[3.1.1]heptan-3-one, 2,6,6-trimethyl-, (1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, 2α, 5α)-</t>
    </r>
  </si>
  <si>
    <t>547-60-4</t>
  </si>
  <si>
    <t>Spicy</t>
  </si>
  <si>
    <t>2.25/2.28</t>
  </si>
  <si>
    <t>pesticide, neurotoxic</t>
  </si>
  <si>
    <t>93-89-0</t>
  </si>
  <si>
    <t>2.39/2.33</t>
  </si>
  <si>
    <t>banana, cherry, anise, camomile</t>
  </si>
  <si>
    <t>143-08-8</t>
  </si>
  <si>
    <t>3.76/3.03</t>
  </si>
  <si>
    <t>fatty, green, orange</t>
  </si>
  <si>
    <r>
      <t>Bicyclo[3.1.1]heptan-3-one, 2,6,6-trimethyl-, (1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,2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>,5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)</t>
    </r>
  </si>
  <si>
    <t>cis-Pinocamphone (isopinocamphone)</t>
  </si>
  <si>
    <t>15358-88-0</t>
  </si>
  <si>
    <t>spicy</t>
  </si>
  <si>
    <t>500-02-7</t>
  </si>
  <si>
    <t>4-(1-Methylethyl)-2-cyclohexen-1-one</t>
  </si>
  <si>
    <t>2.1/2.5</t>
  </si>
  <si>
    <t>caraway, cumin, herbal, woody</t>
  </si>
  <si>
    <t>112-40-3</t>
  </si>
  <si>
    <t>Hydrocarbone</t>
  </si>
  <si>
    <t>Levoverbenone</t>
  </si>
  <si>
    <t>1196-01-6</t>
  </si>
  <si>
    <t>2.3/2.24</t>
  </si>
  <si>
    <t>pesticide</t>
  </si>
  <si>
    <t>camphor, menthol, celery</t>
  </si>
  <si>
    <t>Benzoic acid</t>
  </si>
  <si>
    <t>intermediate in the biosynthesis of many secondary metabolites</t>
  </si>
  <si>
    <t>65-85-0</t>
  </si>
  <si>
    <t>1.72/1.63</t>
  </si>
  <si>
    <t>antibacterial, -spetic, -yeast, -pyretic, allergenic, fungicide, pesticide, insecticide, phytoalexin</t>
  </si>
  <si>
    <t>balsam, urine</t>
  </si>
  <si>
    <t>122-99-6</t>
  </si>
  <si>
    <t>Ether/Alcohol</t>
  </si>
  <si>
    <t>germacide, antispectic, insect repellant</t>
  </si>
  <si>
    <t>Thymol methyl ether</t>
  </si>
  <si>
    <t>1076-56-8</t>
  </si>
  <si>
    <t>4.09/3.57</t>
  </si>
  <si>
    <t>burnt, smoky, woody</t>
  </si>
  <si>
    <t>Cuminaldehyde</t>
  </si>
  <si>
    <t>122-03-2</t>
  </si>
  <si>
    <t>2.73/2.93</t>
  </si>
  <si>
    <t>antibacterial, fungicide, pesticide, sedative</t>
  </si>
  <si>
    <t>green, herbal, oily, cumin</t>
  </si>
  <si>
    <t>6180-61-6</t>
  </si>
  <si>
    <t>precursor to nylon</t>
  </si>
  <si>
    <t>105-60-2</t>
  </si>
  <si>
    <t>Nitrogen Containing</t>
  </si>
  <si>
    <t>1,6-Hexalactam</t>
  </si>
  <si>
    <t>-0.08/0.31</t>
  </si>
  <si>
    <t>herbicide, pesticide</t>
  </si>
  <si>
    <t>amine, bitter, spicy</t>
  </si>
  <si>
    <t>4-Ethylguaicol</t>
  </si>
  <si>
    <t>2785-89-9</t>
  </si>
  <si>
    <t>2.36/2.47</t>
  </si>
  <si>
    <t>clove, smoky, spicy</t>
  </si>
  <si>
    <t>10031-82-0</t>
  </si>
  <si>
    <t>anise, floral, sweet</t>
  </si>
  <si>
    <t>found in black tea</t>
  </si>
  <si>
    <t>475-20-7</t>
  </si>
  <si>
    <t>1,4-Methanoazulene, decahydro-4,8,8-trimethyl-9-methylene-</t>
  </si>
  <si>
    <t>4.65/4.16</t>
  </si>
  <si>
    <t>fir, medicinal, sweet, woody</t>
  </si>
  <si>
    <t>2-Ethylhexyl pentanoate</t>
  </si>
  <si>
    <t>5451-87-6</t>
  </si>
  <si>
    <t>Sesquiterpene Hydrocarbon</t>
  </si>
  <si>
    <t>antioxidant</t>
  </si>
  <si>
    <t>128-37-0</t>
  </si>
  <si>
    <t>2,6-Di-tert-butyl-4-methylphenol</t>
  </si>
  <si>
    <t>5.25/5.27</t>
  </si>
  <si>
    <t>camphor, musty, phenolic</t>
  </si>
  <si>
    <t>96-76-4</t>
  </si>
  <si>
    <t>2,4-Di-terbutylphenol</t>
  </si>
  <si>
    <t>23676-09-7</t>
  </si>
  <si>
    <t>Ethyl 4-ethoxybenzoate</t>
  </si>
  <si>
    <t>Diphenylamine</t>
  </si>
  <si>
    <t>122-39-4</t>
  </si>
  <si>
    <t>3.34/3.41</t>
  </si>
  <si>
    <t>antioxidant, hypoglycemic, nephrotoxic</t>
  </si>
  <si>
    <t>2156-97-0</t>
  </si>
  <si>
    <t>Lauryl acrylate</t>
  </si>
  <si>
    <t>2-Ethylhexyl benzoate</t>
  </si>
  <si>
    <t>5444-75-7</t>
  </si>
  <si>
    <t>Palmitic Acid</t>
  </si>
  <si>
    <t>57-10-3</t>
  </si>
  <si>
    <t>7.23/6.26</t>
  </si>
  <si>
    <t>antioxidant, pesticide</t>
  </si>
  <si>
    <t>fatty, waxy</t>
  </si>
  <si>
    <t>Induced 1</t>
  </si>
  <si>
    <t>Induced 2</t>
  </si>
  <si>
    <t>Induced 3</t>
  </si>
  <si>
    <t>Pyrrole</t>
  </si>
  <si>
    <t xml:space="preserve">1,5-Heptadiene, 2,6-dimethyl- </t>
  </si>
  <si>
    <t>Hexanal, 2-ethyl-</t>
  </si>
  <si>
    <t>Ocimene&lt;(Z)-beta-&gt;</t>
  </si>
  <si>
    <t>Heptane, 5-ethyl-2,2,3-trimethyl-</t>
  </si>
  <si>
    <t>Acetylpyrrole&lt;2-&gt;</t>
  </si>
  <si>
    <t>Ocimene&lt;(E)-beta-&gt;</t>
  </si>
  <si>
    <t>Linalool oxide &lt;cis-&gt; (furanoid)</t>
  </si>
  <si>
    <t>Linalool oxide&lt;trans-&gt; (furanoid)</t>
  </si>
  <si>
    <t>Linalool oxide&lt;trans-&gt;(pyranoid)</t>
  </si>
  <si>
    <t>Myrtenol</t>
  </si>
  <si>
    <t>Geraniol</t>
  </si>
  <si>
    <t>Geranial</t>
  </si>
  <si>
    <t>Geranyl formate</t>
  </si>
  <si>
    <t>Amorphene&lt;alpha-&gt;</t>
  </si>
  <si>
    <t>Muurolene&lt;alpha-&gt;</t>
  </si>
  <si>
    <t>Cadinene&lt;delta-&gt;</t>
  </si>
  <si>
    <t>Nerolidol&lt;E-&gt;</t>
  </si>
  <si>
    <t>Murrolol&lt;epi-alpha-&gt; (=tau-muurolol)</t>
  </si>
  <si>
    <t>Methyl jasmonate&lt;Z-&gt;</t>
  </si>
  <si>
    <t>Cymen-8-ol&lt;para-&gt;</t>
  </si>
  <si>
    <t>Homomenthyl salicylate</t>
  </si>
  <si>
    <t>Octadecanol acetate</t>
  </si>
  <si>
    <t xml:space="preserve">Bicyclo[3.1.1]heptan-3-one, 2,6,6-trimethyl-, (1-alpha,2-alpha,5-alpha)- </t>
  </si>
  <si>
    <t xml:space="preserve">Dodecanoic acid </t>
  </si>
  <si>
    <t>2-Butanol</t>
  </si>
  <si>
    <t>Isobutyronitrile</t>
  </si>
  <si>
    <t>Isobutanol</t>
  </si>
  <si>
    <t>Furan, 2-methyl-</t>
  </si>
  <si>
    <t>Butanenitrile, 2-methyl-</t>
  </si>
  <si>
    <t>Butanenitrile, 3-methyl-</t>
  </si>
  <si>
    <t>1-Butanol, 3-methyl-</t>
  </si>
  <si>
    <t>Propanoic acid</t>
  </si>
  <si>
    <t>Butyl aldoxime, 2-methyl-, syn-</t>
  </si>
  <si>
    <t>Butyl aldoxime, 2-methyl-, anti-</t>
  </si>
  <si>
    <t>Butyl aldoxime, 3-methyl-, anti</t>
  </si>
  <si>
    <t>Pentane, 1-nitro-</t>
  </si>
  <si>
    <t>Oxime-, methoxy-phenyl-_</t>
  </si>
  <si>
    <t>Hexyl acetate</t>
  </si>
  <si>
    <t>Hexenyl acetate&lt;2E-&gt;</t>
  </si>
  <si>
    <t>Hexenyl valerate&lt;3Z-&gt;</t>
  </si>
  <si>
    <t>cis-3-Hexenyl isovalerate</t>
  </si>
  <si>
    <t>Undecanal</t>
  </si>
  <si>
    <t>Farnesene&lt;(E,E)-alpha-&gt;</t>
  </si>
  <si>
    <t xml:space="preserve">1-Pentene, 2,4,4-trimethyl- </t>
  </si>
  <si>
    <t xml:space="preserve">Methyl-2-pentanone&lt;4-&gt;  </t>
  </si>
  <si>
    <t xml:space="preserve">Acetylfuran&lt;2-&gt;  </t>
  </si>
  <si>
    <t xml:space="preserve">2,5-Hexanedione </t>
  </si>
  <si>
    <t xml:space="preserve">Benzene, 1-ethyl-2-methyl- </t>
  </si>
  <si>
    <t xml:space="preserve">Fenchone </t>
  </si>
  <si>
    <t xml:space="preserve">Bicyclo[3.1.1]heptan-3-ol, 6,6-dimethyl-2-methylene-, [1S-(1?,3?,5?)]- </t>
  </si>
  <si>
    <t xml:space="preserve">Linalool oxide&lt;cis-&gt;(pyanoid) </t>
  </si>
  <si>
    <t xml:space="preserve">Cryptone </t>
  </si>
  <si>
    <t xml:space="preserve">Phenol, 4-ethyl-2-methoxy- </t>
  </si>
  <si>
    <t xml:space="preserve">Formamide, N,N-dibutyl- </t>
  </si>
  <si>
    <t xml:space="preserve">Jasmone&lt;Z-&gt; </t>
  </si>
  <si>
    <t xml:space="preserve">Longifolene </t>
  </si>
  <si>
    <t>78-92-2</t>
  </si>
  <si>
    <t>apricot, oily, sweet</t>
  </si>
  <si>
    <t>78-82-0</t>
  </si>
  <si>
    <t>78-83-1</t>
  </si>
  <si>
    <t>0.6/0.73</t>
  </si>
  <si>
    <t>534-22-5</t>
  </si>
  <si>
    <t>chocolate</t>
  </si>
  <si>
    <t>107-39-1</t>
  </si>
  <si>
    <t>Diisobutylene</t>
  </si>
  <si>
    <t>18936-17-9</t>
  </si>
  <si>
    <t>2-Cyanobutane</t>
  </si>
  <si>
    <t>625-28-5</t>
  </si>
  <si>
    <t>Isovaleronitrile</t>
  </si>
  <si>
    <t>Isoamyl alcohol</t>
  </si>
  <si>
    <t>123-51-3</t>
  </si>
  <si>
    <t>1.33/1.09</t>
  </si>
  <si>
    <t>Oxygenated Heterocycle</t>
  </si>
  <si>
    <t>banana, malty, alcoholic</t>
  </si>
  <si>
    <t>79-09-4</t>
  </si>
  <si>
    <t>NISY</t>
  </si>
  <si>
    <t>0.31/0.48</t>
  </si>
  <si>
    <t>fungicide, pesticide</t>
  </si>
  <si>
    <t>Propanoate Metabolism</t>
  </si>
  <si>
    <t>cheesy, pugent, rancid, acidic</t>
  </si>
  <si>
    <t>628-05-7</t>
  </si>
  <si>
    <t>Acetonyl acetone</t>
  </si>
  <si>
    <t>110-13-4</t>
  </si>
  <si>
    <t>123-05-7</t>
  </si>
  <si>
    <t>142-92-7</t>
  </si>
  <si>
    <t>3.02/2.14</t>
  </si>
  <si>
    <t>apple, banana, green, herbal</t>
  </si>
  <si>
    <t>fooDB</t>
  </si>
  <si>
    <t>2497-18-9</t>
  </si>
  <si>
    <t>2.58/1.93</t>
  </si>
  <si>
    <t>apple skin, banana peel, fresh, green, sweet</t>
  </si>
  <si>
    <t>62199-06-8</t>
  </si>
  <si>
    <t>cis-3-Hexenyl butyrate</t>
  </si>
  <si>
    <t xml:space="preserve">Butanoic acid, 3-hexenyl ester, (Z)- </t>
  </si>
  <si>
    <t>16491-36-4</t>
  </si>
  <si>
    <t>3.18/2.92</t>
  </si>
  <si>
    <t>apple, buttery, fresh, green, metallic</t>
  </si>
  <si>
    <t>35852-46-1</t>
  </si>
  <si>
    <t>3.79/3.36</t>
  </si>
  <si>
    <t>apple, pear, kiwi, tropical</t>
  </si>
  <si>
    <t>6379-73-3</t>
  </si>
  <si>
    <t>5-Isopropyl-2-methylanisole</t>
  </si>
  <si>
    <t>herbal, leafy, spicy</t>
  </si>
  <si>
    <t>Ether</t>
  </si>
  <si>
    <t xml:space="preserve">Carvacrol, methyl ether  </t>
  </si>
  <si>
    <t>35154-45-1</t>
  </si>
  <si>
    <t>3.65/3.21</t>
  </si>
  <si>
    <t>apple, pineapple, green, tropical</t>
  </si>
  <si>
    <t>761-65-9</t>
  </si>
  <si>
    <t>112-44-7</t>
  </si>
  <si>
    <t>4.98/3.88</t>
  </si>
  <si>
    <t>floral, fatty, fresh, green</t>
  </si>
  <si>
    <t>502-61-4</t>
  </si>
  <si>
    <t>1,3,6,10-Dodecatetraene, 3,7,11-trimethyl (E,E)</t>
  </si>
  <si>
    <t>5.7/5.14</t>
  </si>
  <si>
    <t>pesticide, pheromone</t>
  </si>
  <si>
    <t>bergamont, citrus, green, herbal, sweet, wood</t>
  </si>
  <si>
    <t xml:space="preserve">Heptanal </t>
  </si>
  <si>
    <t xml:space="preserve">Heptanone&lt;2-&gt; </t>
  </si>
  <si>
    <t>Heptane, 2,4-dimethyl-</t>
  </si>
  <si>
    <t>2H-Pyran, 2-ethenyltetrahydro-2,6,6-trimethyl-</t>
  </si>
  <si>
    <t>Octen-3-ol&lt;1-&gt;</t>
  </si>
  <si>
    <t>Terpinolene</t>
  </si>
  <si>
    <t>Maltol</t>
  </si>
  <si>
    <t>Ethyl hexyl acetate&lt;2-&gt;</t>
  </si>
  <si>
    <t>Nerol Oxide</t>
  </si>
  <si>
    <t>Acetaldehyde</t>
  </si>
  <si>
    <t>Ethyl alcohol</t>
  </si>
  <si>
    <t>Furan, tetrahydro-</t>
  </si>
  <si>
    <t>1-Butanol</t>
  </si>
  <si>
    <t>Cyclopentanone</t>
  </si>
  <si>
    <t>Butanoic acid</t>
  </si>
  <si>
    <t>1,2-Cyclopentanedione</t>
  </si>
  <si>
    <t>4-Cyanocyclohexene</t>
  </si>
  <si>
    <t>1,1'-Biphenyl, 2,2',5,5'-tetramethyl-</t>
  </si>
  <si>
    <t>3-Hexenedinitrile</t>
  </si>
  <si>
    <t>Pentadecanoic acid</t>
  </si>
  <si>
    <t>Squalene</t>
  </si>
  <si>
    <t>Ethanal</t>
  </si>
  <si>
    <t>75-07-0</t>
  </si>
  <si>
    <t xml:space="preserve">produced by plants as part of their normal metabolism </t>
  </si>
  <si>
    <t>fungicide, pesticide, carcinogenic</t>
  </si>
  <si>
    <t>fruity, butter</t>
  </si>
  <si>
    <t>Ethanol</t>
  </si>
  <si>
    <t>64-17-5</t>
  </si>
  <si>
    <t>-0.4/-0.16</t>
  </si>
  <si>
    <t>alcoholic, medicinal</t>
  </si>
  <si>
    <t>antibacterial, -spetic, -puritic,</t>
  </si>
  <si>
    <t>Oxygenated heterocycle</t>
  </si>
  <si>
    <t>109-99-9</t>
  </si>
  <si>
    <t>71-36-3</t>
  </si>
  <si>
    <t>Butyl alcohol</t>
  </si>
  <si>
    <t>0.84/0.81</t>
  </si>
  <si>
    <t>fruity, medicinal, sweet</t>
  </si>
  <si>
    <t>Dimethyl disulfide</t>
  </si>
  <si>
    <t>624-92-0</t>
  </si>
  <si>
    <t>1.15/1.35</t>
  </si>
  <si>
    <t>Sulfur containing</t>
  </si>
  <si>
    <t>earthy, green, fatty, meaty</t>
  </si>
  <si>
    <t>120-92-3</t>
  </si>
  <si>
    <t>Adipic ketone</t>
  </si>
  <si>
    <t>0.45/1.04</t>
  </si>
  <si>
    <t>minty</t>
  </si>
  <si>
    <t>Butyric acid</t>
  </si>
  <si>
    <t>107-92-6</t>
  </si>
  <si>
    <t>0.78/0.92</t>
  </si>
  <si>
    <t>anticancer, pesticide</t>
  </si>
  <si>
    <t>butter, cheese, sweaty, rancid</t>
  </si>
  <si>
    <t>3008-40-0</t>
  </si>
  <si>
    <t>2-Cyclopenten-1-one, 2-hydroxy-</t>
  </si>
  <si>
    <t>10493-98-8</t>
  </si>
  <si>
    <t>maple, caramel</t>
  </si>
  <si>
    <t>Goodscents</t>
  </si>
  <si>
    <t>100-45-8</t>
  </si>
  <si>
    <t>1119-85-3</t>
  </si>
  <si>
    <t>1,4-Dicyano-2-butene</t>
  </si>
  <si>
    <t>3075-84-1</t>
  </si>
  <si>
    <t>1002-84-2</t>
  </si>
  <si>
    <t>6.65/5.81</t>
  </si>
  <si>
    <t>waxy</t>
  </si>
  <si>
    <t>Triterpene hydrocarbon</t>
  </si>
  <si>
    <t>111-02-4</t>
  </si>
  <si>
    <t>2,6,10,14,18,22-tetracosahexaene,2,6,10,15,19,23-hexamethyl</t>
  </si>
  <si>
    <t>8.64/10.42</t>
  </si>
  <si>
    <t>anitbacterial, -oxidant, -cancer, pesticide, sunscreen</t>
  </si>
  <si>
    <t>Hexane, 3-methyl-</t>
  </si>
  <si>
    <t>Heptane, 3-methylene-</t>
  </si>
  <si>
    <t>Hexenol&lt;2Z-&gt;</t>
  </si>
  <si>
    <t>Hexenol&lt;2E-&gt;</t>
  </si>
  <si>
    <t>3,7-Octadiene-2,6-diol, 2,6-dimethyl-</t>
  </si>
  <si>
    <t>Benzene, (1-methyldecyl)-</t>
  </si>
  <si>
    <t>2-Propenoic acid, 2-methyl-, methyl ester</t>
  </si>
  <si>
    <t>Ethoxy ethanol&lt;2-&gt;</t>
  </si>
  <si>
    <t>Propyl aldoxime, 2-methyl-, anti-</t>
  </si>
  <si>
    <t>Butyl aldoxime, 3-methyl-, syn-</t>
  </si>
  <si>
    <t>Isopentyl acetate</t>
  </si>
  <si>
    <t>Cyclopentanone, 2-methyl-</t>
  </si>
  <si>
    <t>Dimethyl trisulfide</t>
  </si>
  <si>
    <t>2-Propenoic acid, 2-methyl-, butyl ester</t>
  </si>
  <si>
    <t>Benzyl chloride</t>
  </si>
  <si>
    <t>Benzenemethanamine, N,N-dimethyl-</t>
  </si>
  <si>
    <t>Methenamine</t>
  </si>
  <si>
    <t>Tetradecanol&lt;N-&gt;</t>
  </si>
  <si>
    <t>1-Hexadecanamine, N,N-dimethyl-</t>
  </si>
  <si>
    <t>Methyl methacrylate</t>
  </si>
  <si>
    <t>80-62-6</t>
  </si>
  <si>
    <t>1.1/1.31</t>
  </si>
  <si>
    <t>110-80-5</t>
  </si>
  <si>
    <t>151-00-8</t>
  </si>
  <si>
    <t>626-90-4</t>
  </si>
  <si>
    <t>Isoamyl acetate</t>
  </si>
  <si>
    <t>123-92-2</t>
  </si>
  <si>
    <t>1120-72-5</t>
  </si>
  <si>
    <t>3658-80-8</t>
  </si>
  <si>
    <t>n-Butyl methacrylate</t>
  </si>
  <si>
    <t>97-88-1</t>
  </si>
  <si>
    <t>100-44-7</t>
  </si>
  <si>
    <t>103-83-3</t>
  </si>
  <si>
    <t>Dimethylbenzylamine</t>
  </si>
  <si>
    <t>100-97-0</t>
  </si>
  <si>
    <t>Myristyl alcohol</t>
  </si>
  <si>
    <t>112-72-1</t>
  </si>
  <si>
    <t>Dimethyl palmitamine</t>
  </si>
  <si>
    <t>112-69-6</t>
  </si>
  <si>
    <t>acrylic, fruity</t>
  </si>
  <si>
    <t>-0.28/-0.21</t>
  </si>
  <si>
    <t>Alcohol/ether</t>
  </si>
  <si>
    <t>banana, pear</t>
  </si>
  <si>
    <t>2.36/1.53</t>
  </si>
  <si>
    <t>1.26/1.94</t>
  </si>
  <si>
    <t>sulfur, meaty, vegetative</t>
  </si>
  <si>
    <t xml:space="preserve">Octen-3-ol&lt;1-&gt; </t>
  </si>
  <si>
    <t>1.84/1.91</t>
  </si>
  <si>
    <t>Previously found in tea</t>
  </si>
  <si>
    <t>-1.4/0.39</t>
  </si>
  <si>
    <t>6.21/5.25</t>
  </si>
  <si>
    <t>coconut, fruity, waxy</t>
  </si>
  <si>
    <t xml:space="preserve">Disulfide, dimethyl </t>
  </si>
  <si>
    <t xml:space="preserve">2-Propenoic acid, 2-methyl-, butyl ester </t>
  </si>
  <si>
    <t xml:space="preserve">Propanoic acid </t>
  </si>
  <si>
    <t xml:space="preserve">Formamide, N,N-diethyl- </t>
  </si>
  <si>
    <t xml:space="preserve">Hexyl acetate </t>
  </si>
  <si>
    <t xml:space="preserve">2-Propenoic acid, 2-methyl-, methyl ester </t>
  </si>
  <si>
    <t>Cresol&lt;meta-&gt;</t>
  </si>
  <si>
    <t>Benzyl benzoate</t>
  </si>
  <si>
    <t xml:space="preserve">Hexalactone&lt;gamma-&gt; </t>
  </si>
  <si>
    <t>2H-Pyran-2-one, tetrahydro-</t>
  </si>
  <si>
    <t>2-Oxepanone</t>
  </si>
  <si>
    <t>Dodecanal</t>
  </si>
  <si>
    <t>Undecanoic acid</t>
  </si>
  <si>
    <t>1H-Indole, 1,2,3-trimethyl-</t>
  </si>
  <si>
    <t>Tridecanoic acid</t>
  </si>
  <si>
    <t>542-28-9</t>
  </si>
  <si>
    <t>δ-Valerolactone</t>
  </si>
  <si>
    <t>epsilon-Caprolactone</t>
  </si>
  <si>
    <t>502-44-3</t>
  </si>
  <si>
    <t>Lauraldehyde</t>
  </si>
  <si>
    <t>112-54-9</t>
  </si>
  <si>
    <t>5.46/4.32</t>
  </si>
  <si>
    <t>citrus, floral, waxy</t>
  </si>
  <si>
    <t>112-37-8</t>
  </si>
  <si>
    <t>Undecylic acid</t>
  </si>
  <si>
    <t>4.49/4.03</t>
  </si>
  <si>
    <t>cheesy, coconut, waxy, fatty</t>
  </si>
  <si>
    <t>antifungal</t>
  </si>
  <si>
    <t>638-53-9</t>
  </si>
  <si>
    <t>5.57/4.92</t>
  </si>
  <si>
    <t>waxy, woody</t>
  </si>
  <si>
    <t>Blank 1</t>
  </si>
  <si>
    <t>Blank 2</t>
  </si>
  <si>
    <t>Cup Blank 1</t>
  </si>
  <si>
    <t>Cup Blank 2</t>
  </si>
  <si>
    <t>Cup Blank 3</t>
  </si>
  <si>
    <t xml:space="preserve">Methane, bromochloro- </t>
  </si>
  <si>
    <t xml:space="preserve">Nonane </t>
  </si>
  <si>
    <t xml:space="preserve">4-Cyanocyclohexene </t>
  </si>
  <si>
    <t xml:space="preserve">Octanoic acid  </t>
  </si>
  <si>
    <t xml:space="preserve">Nonanoic acid  </t>
  </si>
  <si>
    <t xml:space="preserve">Decanoic acid </t>
  </si>
  <si>
    <t>AVG</t>
  </si>
  <si>
    <t xml:space="preserve">DHS Background </t>
  </si>
  <si>
    <t xml:space="preserve">Decane, 4-methyl- </t>
  </si>
  <si>
    <t>Blank 3</t>
  </si>
  <si>
    <t xml:space="preserve">Toluene </t>
  </si>
  <si>
    <t>Cineole&lt;dehydro-1,8-&gt;</t>
  </si>
  <si>
    <t xml:space="preserve">Terpinene&lt;gamma-&gt;    </t>
  </si>
  <si>
    <t>Twister Background</t>
  </si>
  <si>
    <t>589-34-4</t>
  </si>
  <si>
    <t>1632-16-2</t>
  </si>
  <si>
    <t>2213-23-2</t>
  </si>
  <si>
    <t>928-95-0</t>
  </si>
  <si>
    <t>928-94-9</t>
  </si>
  <si>
    <t>7392-19-0</t>
  </si>
  <si>
    <t>586-62-9</t>
  </si>
  <si>
    <t>1786-08-9</t>
  </si>
  <si>
    <t>13741-21-4</t>
  </si>
  <si>
    <t>120-51-4</t>
  </si>
  <si>
    <t xml:space="preserve">Jasmone&lt;Z-&gt;  </t>
  </si>
  <si>
    <t>Geranic acid</t>
  </si>
  <si>
    <t xml:space="preserve">Benzene, 2-ethyl-1,4-dimethyl- </t>
  </si>
  <si>
    <t xml:space="preserve">Dodecane, 2,5-dimethyl- </t>
  </si>
  <si>
    <t xml:space="preserve">Limonene </t>
  </si>
  <si>
    <t xml:space="preserve">Benzyl alcohol </t>
  </si>
  <si>
    <t xml:space="preserve">Caprolactam </t>
  </si>
  <si>
    <t xml:space="preserve">Cyclohexane, propyl- </t>
  </si>
  <si>
    <t xml:space="preserve">Ocimene&lt;(E)-beta-&gt; </t>
  </si>
  <si>
    <t xml:space="preserve">Sylvestrene </t>
  </si>
  <si>
    <t>Isovaleric acid</t>
  </si>
  <si>
    <t xml:space="preserve">Benzyl benzoate </t>
  </si>
  <si>
    <t xml:space="preserve">Geranic acid </t>
  </si>
  <si>
    <t xml:space="preserve">Dodecanal </t>
  </si>
  <si>
    <t xml:space="preserve">Methyl biphenyl&lt;4-&gt; </t>
  </si>
  <si>
    <t xml:space="preserve">Heptanol&lt;4-&gt; </t>
  </si>
  <si>
    <t xml:space="preserve">Butanoic acid&lt;2-methyl-&gt; </t>
  </si>
  <si>
    <t xml:space="preserve">Isovaleric acid </t>
  </si>
  <si>
    <t>503-74-2</t>
  </si>
  <si>
    <t>116-53-0</t>
  </si>
  <si>
    <t>589-55-9</t>
  </si>
  <si>
    <t>92760-25-3</t>
  </si>
  <si>
    <t>56292-65-0</t>
  </si>
  <si>
    <t>4698-08-2</t>
  </si>
  <si>
    <t>644-08-6</t>
  </si>
  <si>
    <t>HYdrocarbon</t>
  </si>
  <si>
    <t>Nitogren containing</t>
  </si>
  <si>
    <t>Oxygenated Sesquiterpene</t>
  </si>
  <si>
    <t>ESter</t>
  </si>
  <si>
    <t>Hydr</t>
  </si>
  <si>
    <t>Twister</t>
  </si>
  <si>
    <t>PDMS Background</t>
  </si>
  <si>
    <t>DHS-PDMS</t>
  </si>
  <si>
    <t>Butanoic acid&lt;2-methyl-&gt;</t>
  </si>
  <si>
    <t>Dodecane, 2,5-dimethyl-</t>
  </si>
  <si>
    <t xml:space="preserve">Hexane, 3-methyl- </t>
  </si>
  <si>
    <t>Disulfide, dimethyl</t>
  </si>
  <si>
    <t xml:space="preserve">Heptane, 2,4-dimethyl- </t>
  </si>
  <si>
    <t xml:space="preserve">Hexenol&lt;2E-&gt; </t>
  </si>
  <si>
    <t xml:space="preserve">Hexenol&lt;2Z-&gt; </t>
  </si>
  <si>
    <t xml:space="preserve">Dimethyl trisulfide </t>
  </si>
  <si>
    <t xml:space="preserve">2-Propenoic acid, 2-methyl-, butyl ester  </t>
  </si>
  <si>
    <t xml:space="preserve">Benzenemethanamine, N,N-dimethyl- </t>
  </si>
  <si>
    <t xml:space="preserve">3-Hexenedinitrile </t>
  </si>
  <si>
    <t xml:space="preserve">3,7-Octadiene-2,6-diol, 2,6-dimethyl- </t>
  </si>
  <si>
    <t xml:space="preserve">Methenamine </t>
  </si>
  <si>
    <t xml:space="preserve">Tridecanoic acid </t>
  </si>
  <si>
    <t xml:space="preserve">1-Hexadecanamine, N,N-dimethyl- </t>
  </si>
  <si>
    <t xml:space="preserve">1,2-Cyclopentanedione </t>
  </si>
  <si>
    <t xml:space="preserve">2H-Pyran, 2-ethenyltetrahydro-2,6,6-trimethyl- </t>
  </si>
  <si>
    <t xml:space="preserve">Dodecane, 2,5-dimethyl-  </t>
  </si>
  <si>
    <t xml:space="preserve">Terpinolene </t>
  </si>
  <si>
    <t xml:space="preserve">Maltol </t>
  </si>
  <si>
    <t xml:space="preserve">Nerol Oxide </t>
  </si>
  <si>
    <t xml:space="preserve">Ethyl hexyl acetate&lt;2-&gt; </t>
  </si>
  <si>
    <t>70 (503)</t>
  </si>
  <si>
    <t xml:space="preserve">1-Pentene, 2,4,4-trimethyl-  </t>
  </si>
  <si>
    <t xml:space="preserve">2-Propenoic acid </t>
  </si>
  <si>
    <t xml:space="preserve">3-Penten-2-one, 4-methyl- </t>
  </si>
  <si>
    <t xml:space="preserve">Cyclohexane, 1,2,4-trimethyl- </t>
  </si>
  <si>
    <t xml:space="preserve">Benzene, 1-chloro-4-(trifluoromethyl)- </t>
  </si>
  <si>
    <t xml:space="preserve">Octane, 4-methyl- </t>
  </si>
  <si>
    <t xml:space="preserve">2,5-Hexanedione  </t>
  </si>
  <si>
    <t xml:space="preserve">Hexanal, 2-ethyl- </t>
  </si>
  <si>
    <t xml:space="preserve">Ocimene&lt;(Z)-beta-&gt; </t>
  </si>
  <si>
    <t xml:space="preserve">Ethyl benzoate </t>
  </si>
  <si>
    <t xml:space="preserve">Cymen-8-ol&lt;para-&gt; </t>
  </si>
  <si>
    <t xml:space="preserve">Benzaldehyde, 4-(1-methylethyl)- </t>
  </si>
  <si>
    <t xml:space="preserve">Geranyl formate </t>
  </si>
  <si>
    <t xml:space="preserve">Phenol, p-tert-butyl- </t>
  </si>
  <si>
    <t xml:space="preserve">Benzaldehyde, 4-ethoxy- </t>
  </si>
  <si>
    <t xml:space="preserve">1,4-Dimethylnaphthalene </t>
  </si>
  <si>
    <t xml:space="preserve">Pentanoic acid, 2-ethylhexyl ester </t>
  </si>
  <si>
    <t xml:space="preserve">Undecanoic acid </t>
  </si>
  <si>
    <t xml:space="preserve">Ionone&lt;(E)-beta-&gt; </t>
  </si>
  <si>
    <t xml:space="preserve">Calamenene&lt;cis-&gt; </t>
  </si>
  <si>
    <t xml:space="preserve">Calacorene&lt;alpha-&gt; </t>
  </si>
  <si>
    <t xml:space="preserve">Cedrol </t>
  </si>
  <si>
    <t xml:space="preserve">Benzenamine, N-phenyl- </t>
  </si>
  <si>
    <t xml:space="preserve">Phenol, 2,6-bis(1,1-dimethylethyl)-4-(1-methylpropyl)- </t>
  </si>
  <si>
    <t xml:space="preserve">Murrolol&lt;epi-alpha-&gt; (=tau-muurolol) </t>
  </si>
  <si>
    <t xml:space="preserve">Cadalene </t>
  </si>
  <si>
    <t xml:space="preserve">Amylene Hydrate </t>
  </si>
  <si>
    <t xml:space="preserve">Octane </t>
  </si>
  <si>
    <t xml:space="preserve">Terpinene&lt;alpha-&gt; </t>
  </si>
  <si>
    <t xml:space="preserve">Amorphene&lt;alpha-&gt; </t>
  </si>
  <si>
    <t xml:space="preserve">Muurolene&lt;alpha-&gt; </t>
  </si>
  <si>
    <t xml:space="preserve">Butanoic acid&lt;2-methyl-&gt;   </t>
  </si>
  <si>
    <t>Cont 1</t>
  </si>
  <si>
    <t>Cont 2</t>
  </si>
  <si>
    <t>Cont 3</t>
  </si>
  <si>
    <t>Ind 1</t>
  </si>
  <si>
    <t>Ind 2</t>
  </si>
  <si>
    <t>Ind 3</t>
  </si>
  <si>
    <t>DHS-Tenax</t>
  </si>
  <si>
    <t xml:space="preserve">4-Acetyl-1-methylcyclohexene </t>
  </si>
  <si>
    <t xml:space="preserve">Strip </t>
  </si>
  <si>
    <t>157687-0</t>
  </si>
  <si>
    <t>fruity, green</t>
  </si>
  <si>
    <t>109-97-7</t>
  </si>
  <si>
    <t>0.76/1.05</t>
  </si>
  <si>
    <t>nutty, sweet</t>
  </si>
  <si>
    <t>108-88-3</t>
  </si>
  <si>
    <t>2.56/2.49</t>
  </si>
  <si>
    <t>sweet, paint</t>
  </si>
  <si>
    <t>71-41-0</t>
  </si>
  <si>
    <t>balsamic, sweet</t>
  </si>
  <si>
    <t>1.47/1.25</t>
  </si>
  <si>
    <t>123-54-6</t>
  </si>
  <si>
    <t>Acetylacetone</t>
  </si>
  <si>
    <t>-0.2/0.33</t>
  </si>
  <si>
    <t>107-86-8</t>
  </si>
  <si>
    <t>fruity, almond, sweet</t>
  </si>
  <si>
    <t>0.97/1</t>
  </si>
  <si>
    <t>141-79-7</t>
  </si>
  <si>
    <t>earthy, sweet</t>
  </si>
  <si>
    <t>Mesityl oxide</t>
  </si>
  <si>
    <t>1.01/1.49</t>
  </si>
  <si>
    <t>66-25-1</t>
  </si>
  <si>
    <t>green, fatty, fruity</t>
  </si>
  <si>
    <t>antibacterial, salmonella, etc</t>
  </si>
  <si>
    <t>2.37/1.65</t>
  </si>
  <si>
    <t>498-60-20</t>
  </si>
  <si>
    <t>617-92-5</t>
  </si>
  <si>
    <t>burnt</t>
  </si>
  <si>
    <t>98-01-1</t>
  </si>
  <si>
    <t>almond, bread, sweet</t>
  </si>
  <si>
    <t>Furfuryl alcohol</t>
  </si>
  <si>
    <t>0.43/0.75</t>
  </si>
  <si>
    <t>cheesy, sour, rancid</t>
  </si>
  <si>
    <t>3-methylbutyric acid</t>
  </si>
  <si>
    <t>1.26/1.21</t>
  </si>
  <si>
    <t>6728-26-3</t>
  </si>
  <si>
    <t>friuty, fatty</t>
  </si>
  <si>
    <t>1.8/1.65</t>
  </si>
  <si>
    <t>928-96-1</t>
  </si>
  <si>
    <t>green, grassy, herbal</t>
  </si>
  <si>
    <t>1.69/1.33</t>
  </si>
  <si>
    <t>3.3/3.34</t>
  </si>
  <si>
    <t>100-41-4</t>
  </si>
  <si>
    <t>3.27/2.93</t>
  </si>
  <si>
    <t>98-00-0</t>
  </si>
  <si>
    <t>bread, caramel, sweet, burnt</t>
  </si>
  <si>
    <t>0.25/0.27</t>
  </si>
  <si>
    <t>1.79/1.49</t>
  </si>
  <si>
    <t>108-38-3</t>
  </si>
  <si>
    <t>106-42-3</t>
  </si>
  <si>
    <t>plastic</t>
  </si>
  <si>
    <t>3.15/3</t>
  </si>
  <si>
    <t>111-27-3</t>
  </si>
  <si>
    <t>floral, fruity, green</t>
  </si>
  <si>
    <t>2.03/1.69</t>
  </si>
  <si>
    <t>antiseptic</t>
  </si>
  <si>
    <t>6709-39-3</t>
  </si>
  <si>
    <t>106-35-4</t>
  </si>
  <si>
    <t>fatty, fruity, green</t>
  </si>
  <si>
    <t>2.09/2.4</t>
  </si>
  <si>
    <t>110-43-0</t>
  </si>
  <si>
    <t>fruity, sweet, waxy</t>
  </si>
  <si>
    <t>1.92/2.14</t>
  </si>
  <si>
    <t>100-42-5</t>
  </si>
  <si>
    <t>95-47-6</t>
  </si>
  <si>
    <t>2.92/2.71</t>
  </si>
  <si>
    <t>3.16/3</t>
  </si>
  <si>
    <t>balsamic, floral, plastic</t>
  </si>
  <si>
    <t>geranium</t>
  </si>
  <si>
    <t>108-94-1</t>
  </si>
  <si>
    <t>acetone, minty</t>
  </si>
  <si>
    <t>1.03/1.49</t>
  </si>
  <si>
    <t>111-71-7</t>
  </si>
  <si>
    <t>fatty, green</t>
  </si>
  <si>
    <t>2.59/2.1</t>
  </si>
  <si>
    <t>111-76-2</t>
  </si>
  <si>
    <t>0.78/0.76</t>
  </si>
  <si>
    <t>1192-62-7</t>
  </si>
  <si>
    <t>96-48-0</t>
  </si>
  <si>
    <t>497-23-4</t>
  </si>
  <si>
    <t>balsam, sweet</t>
  </si>
  <si>
    <t>caramel, fatty, sweet</t>
  </si>
  <si>
    <t>buttery</t>
  </si>
  <si>
    <t>0.73/0.59</t>
  </si>
  <si>
    <t>-0.11/0.15</t>
  </si>
  <si>
    <t>0.12/0.54</t>
  </si>
  <si>
    <t>98-82-8</t>
  </si>
  <si>
    <t>3.67/3.22</t>
  </si>
  <si>
    <t>80-56-8</t>
  </si>
  <si>
    <t>camphor, earthy, pine</t>
  </si>
  <si>
    <t>isopropylbenzene</t>
  </si>
  <si>
    <t>anti bacterial, viral, etc</t>
  </si>
  <si>
    <t>3.66/2.8</t>
  </si>
  <si>
    <t>79-92-5</t>
  </si>
  <si>
    <t>camphor, herbal, woody</t>
  </si>
  <si>
    <t>4.56/2.86</t>
  </si>
  <si>
    <t>100-52-7</t>
  </si>
  <si>
    <t>almond, cherry</t>
  </si>
  <si>
    <t>1.6/1.69</t>
  </si>
  <si>
    <t>antibacterial, cancer, etc</t>
  </si>
  <si>
    <t>620-14-4</t>
  </si>
  <si>
    <t>3-Ethyltoluene</t>
  </si>
  <si>
    <t>620-02-0</t>
  </si>
  <si>
    <t>almond, caramel</t>
  </si>
  <si>
    <t>0.69/0.95</t>
  </si>
  <si>
    <t>5-methyl-2-furaldehyde</t>
  </si>
  <si>
    <t>4312-99-6</t>
  </si>
  <si>
    <t>earthy, herbal, mushroom</t>
  </si>
  <si>
    <t>2.38/2.9</t>
  </si>
  <si>
    <t>3391-86-4</t>
  </si>
  <si>
    <t>earthy, green, vegetative</t>
  </si>
  <si>
    <t>585-25-1</t>
  </si>
  <si>
    <t>broccoli, cooked</t>
  </si>
  <si>
    <t>2.31/2.43</t>
  </si>
  <si>
    <t>110-93-0</t>
  </si>
  <si>
    <t>green, musty</t>
  </si>
  <si>
    <t>Sulcatone</t>
  </si>
  <si>
    <t>2.01/2.02</t>
  </si>
  <si>
    <t>lemon, mint</t>
  </si>
  <si>
    <t>2,3-dihydro-1,8-cineole</t>
  </si>
  <si>
    <t>2.78/2.14</t>
  </si>
  <si>
    <t>3.35/2.74</t>
  </si>
  <si>
    <t>123-35-3</t>
  </si>
  <si>
    <t>balsamic, musty, spicy</t>
  </si>
  <si>
    <t>4.32/3.54</t>
  </si>
  <si>
    <t>anti bacterial, mutagenic, etc</t>
  </si>
  <si>
    <t>108-67-8</t>
  </si>
  <si>
    <t>108-95-2</t>
  </si>
  <si>
    <t>1.39/1.67</t>
  </si>
  <si>
    <t>antibacterial etc</t>
  </si>
  <si>
    <t>phenolic, plastic</t>
  </si>
  <si>
    <t>124-13-0</t>
  </si>
  <si>
    <t>3.19/2.54</t>
  </si>
  <si>
    <t>citrus, fatty, green</t>
  </si>
  <si>
    <t>99-83-2</t>
  </si>
  <si>
    <t>anti bacterial, microbial, etc</t>
  </si>
  <si>
    <t>citrus, green, herbal</t>
  </si>
  <si>
    <t>p-mentha-1,5-diene</t>
  </si>
  <si>
    <t>4.29/3.21</t>
  </si>
  <si>
    <t>3681-71-8</t>
  </si>
  <si>
    <t>green, fruity, sweet</t>
  </si>
  <si>
    <t>2.47/1.77</t>
  </si>
  <si>
    <t>142-62-1</t>
  </si>
  <si>
    <t>cheesy, fatty</t>
  </si>
  <si>
    <t>1.88/1.81</t>
  </si>
  <si>
    <t>13466-78-9</t>
  </si>
  <si>
    <t>citrus, lemon, sweet</t>
  </si>
  <si>
    <t>3.64/2.8</t>
  </si>
  <si>
    <t>antibacterial, inflammatory, etc</t>
  </si>
  <si>
    <t>99-86-5</t>
  </si>
  <si>
    <t>camphor, citrus, herbal</t>
  </si>
  <si>
    <t>4.51/3.16</t>
  </si>
  <si>
    <t>anti nitrosaminic, spasmodic, etc</t>
  </si>
  <si>
    <t>95-63-6</t>
  </si>
  <si>
    <t>Pseduocumene</t>
  </si>
  <si>
    <t>3.62/3.51</t>
  </si>
  <si>
    <t>99-87-6</t>
  </si>
  <si>
    <t>citrus, terpene, woody</t>
  </si>
  <si>
    <t>antibacterial, viral, etc</t>
  </si>
  <si>
    <t xml:space="preserve"> Monoterpene Hydrocarbon</t>
  </si>
  <si>
    <t>138-86-3</t>
  </si>
  <si>
    <t>1461-27-4</t>
  </si>
  <si>
    <t>lemon, orange</t>
  </si>
  <si>
    <t>4.5/3.22</t>
  </si>
  <si>
    <t>anti bacterial, cancer, etc</t>
  </si>
  <si>
    <t>104-76-7</t>
  </si>
  <si>
    <t>floral, green, sweet</t>
  </si>
  <si>
    <t>3.01/2.5</t>
  </si>
  <si>
    <t>95-13-6</t>
  </si>
  <si>
    <t>3338-55-4</t>
  </si>
  <si>
    <t>citrus, floral, sweet</t>
  </si>
  <si>
    <t>4.3/3.48</t>
  </si>
  <si>
    <t>anti bacterial, staphylococcic, etc</t>
  </si>
  <si>
    <t>100-51-6</t>
  </si>
  <si>
    <t>fruity, floral</t>
  </si>
  <si>
    <t>1.07/1.21</t>
  </si>
  <si>
    <t>1073-11-6</t>
  </si>
  <si>
    <t>fruity, minty</t>
  </si>
  <si>
    <t>1.49/1.22</t>
  </si>
  <si>
    <t>122-78-1</t>
  </si>
  <si>
    <t>floral, honey</t>
  </si>
  <si>
    <t>1.75/1.45</t>
  </si>
  <si>
    <t>3779-61-1</t>
  </si>
  <si>
    <t>herbal, sweet</t>
  </si>
  <si>
    <t>4.3/3.49</t>
  </si>
  <si>
    <t>695-06-7</t>
  </si>
  <si>
    <t>coconut, herbal</t>
  </si>
  <si>
    <t>gamma-Caprolactone</t>
  </si>
  <si>
    <t>0.77/1.09</t>
  </si>
  <si>
    <t>106-72-9</t>
  </si>
  <si>
    <t>floral, fruity, sweet</t>
  </si>
  <si>
    <t>2.69/2.52</t>
  </si>
  <si>
    <t>2.6-dimethyl-5-heptenal/Melonal</t>
  </si>
  <si>
    <t>99-85-4</t>
  </si>
  <si>
    <t>herbal, citrus, terpene</t>
  </si>
  <si>
    <t>antioxidant, feedant, etc</t>
  </si>
  <si>
    <t>4.36/3.16</t>
  </si>
  <si>
    <t>1072-83-9</t>
  </si>
  <si>
    <t>nutty, bready, sweet, tea-like</t>
  </si>
  <si>
    <t>0.82/0.53</t>
  </si>
  <si>
    <t>98-86-2</t>
  </si>
  <si>
    <t>1.65/1.53</t>
  </si>
  <si>
    <t>floral, almond, sweet</t>
  </si>
  <si>
    <t>antibacterial</t>
  </si>
  <si>
    <t>5989-33-3</t>
  </si>
  <si>
    <t>earthy, floral, sweet</t>
  </si>
  <si>
    <t>cis-Linalool 3,6-oxide</t>
  </si>
  <si>
    <t>1.51/1.67</t>
  </si>
  <si>
    <t>617-94-7</t>
  </si>
  <si>
    <t>2-Phenyl-2-propanol</t>
  </si>
  <si>
    <t>2.03/2.14</t>
  </si>
  <si>
    <t>34995-77-2</t>
  </si>
  <si>
    <t>floral, woody</t>
  </si>
  <si>
    <t>citrus, pine, sweet</t>
  </si>
  <si>
    <t>3.82/.12</t>
  </si>
  <si>
    <t>1195-32-0</t>
  </si>
  <si>
    <t>citrus, spicy, pine</t>
  </si>
  <si>
    <r>
      <t>p,</t>
    </r>
    <r>
      <rPr>
        <sz val="11"/>
        <color theme="1"/>
        <rFont val="Calibri"/>
        <family val="2"/>
      </rPr>
      <t>α-Dimethylstyrene</t>
    </r>
  </si>
  <si>
    <t>3.79/3.52</t>
  </si>
  <si>
    <t>78-70-6</t>
  </si>
  <si>
    <t>citrus, floral, green</t>
  </si>
  <si>
    <t>antibacterial, carcinogenic, etc</t>
  </si>
  <si>
    <t>2.68/2.65</t>
  </si>
  <si>
    <t>124-19-6</t>
  </si>
  <si>
    <t>3.81/2.99</t>
  </si>
  <si>
    <t>fruity, fatty</t>
  </si>
  <si>
    <t>1632-73-1</t>
  </si>
  <si>
    <t>camphor, pine, lemon</t>
  </si>
  <si>
    <t>60-12-8</t>
  </si>
  <si>
    <t>floral, honey, rose</t>
  </si>
  <si>
    <t>antibacterial, septic</t>
  </si>
  <si>
    <t>1.51/1.49</t>
  </si>
  <si>
    <t>118-71-8</t>
  </si>
  <si>
    <t>bread, caramel, fruit</t>
  </si>
  <si>
    <t>3-hydroxy-2-methyl-4-pyrone</t>
  </si>
  <si>
    <t>-0.24/0.55</t>
  </si>
  <si>
    <t>anticonvulsant, fatigue, oxidant</t>
  </si>
  <si>
    <t>673-84-7</t>
  </si>
  <si>
    <t>floral, peppery</t>
  </si>
  <si>
    <t>4.36/3.42</t>
  </si>
  <si>
    <t>111-14-8</t>
  </si>
  <si>
    <t>2.41/2.26</t>
  </si>
  <si>
    <t>108-39-4</t>
  </si>
  <si>
    <t>1.93/2.18</t>
  </si>
  <si>
    <t>medicinal, leather, wood</t>
  </si>
  <si>
    <t>149-57-5</t>
  </si>
  <si>
    <t>2.61/2.8</t>
  </si>
  <si>
    <t>140-29-4</t>
  </si>
  <si>
    <t>almond, floral</t>
  </si>
  <si>
    <t>Benzyl cyanide</t>
  </si>
  <si>
    <t>1.42/1.67</t>
  </si>
  <si>
    <t>83327-43-9</t>
  </si>
  <si>
    <t>1,3-cyclohexadiene, 1-(2E)-2-pentenyl-</t>
  </si>
  <si>
    <t>3.17/2.43</t>
  </si>
  <si>
    <t>floral, green, vegetative</t>
  </si>
  <si>
    <t>103-09-3</t>
  </si>
  <si>
    <t>earthy, herbal</t>
  </si>
  <si>
    <t>507-70-0</t>
  </si>
  <si>
    <t>2.83/1.99</t>
  </si>
  <si>
    <t>camphor, pine, woody</t>
  </si>
  <si>
    <t>14009-71-3</t>
  </si>
  <si>
    <t>citrus/green</t>
  </si>
  <si>
    <t>1.68/1.67</t>
  </si>
  <si>
    <t>89-78-1</t>
  </si>
  <si>
    <t>2.68/2.66</t>
  </si>
  <si>
    <t>menthol</t>
  </si>
  <si>
    <t>39028-58-5</t>
  </si>
  <si>
    <t>sweet, woody</t>
  </si>
  <si>
    <t>562-74-3</t>
  </si>
  <si>
    <t>earthy, musty, woody</t>
  </si>
  <si>
    <t>p-Menth-1-en-4-ol/4-Carvomenthol</t>
  </si>
  <si>
    <t>2.81/2.33</t>
  </si>
  <si>
    <t>antiasthmatic, bacterial, etc</t>
  </si>
  <si>
    <t>91-20-3</t>
  </si>
  <si>
    <t>tar, mothballs</t>
  </si>
  <si>
    <t>3.33/2.96</t>
  </si>
  <si>
    <t>1.62/1.38</t>
  </si>
  <si>
    <t>1197-01-9</t>
  </si>
  <si>
    <t>camphor, citrus, floral</t>
  </si>
  <si>
    <r>
      <t>p,</t>
    </r>
    <r>
      <rPr>
        <sz val="11"/>
        <color theme="1"/>
        <rFont val="Calibri"/>
        <family val="2"/>
      </rPr>
      <t>α,α-trimethylbenzyl alcohol</t>
    </r>
  </si>
  <si>
    <t>2.53/2.42</t>
  </si>
  <si>
    <t>124-07-2</t>
  </si>
  <si>
    <t>2.92/2.7</t>
  </si>
  <si>
    <t>cheesy, fatty, waxy</t>
  </si>
  <si>
    <t>Caprylic acid</t>
  </si>
  <si>
    <t>7785-53-7</t>
  </si>
  <si>
    <t>citrus, floral, pine</t>
  </si>
  <si>
    <t>3.17/2.17</t>
  </si>
  <si>
    <t>119-36-8</t>
  </si>
  <si>
    <t>2.07/2.32</t>
  </si>
  <si>
    <t>wintergreen</t>
  </si>
  <si>
    <t>antiinflammatory, oxidant, septic</t>
  </si>
  <si>
    <t>6.42/5.8</t>
  </si>
  <si>
    <t>515-00-4</t>
  </si>
  <si>
    <t>balsam, mint, pine</t>
  </si>
  <si>
    <t>2.71/1.52</t>
  </si>
  <si>
    <t>antimalarial, plasmodial</t>
  </si>
  <si>
    <t>112-31-2</t>
  </si>
  <si>
    <t>citrus, sweet, waxy</t>
  </si>
  <si>
    <t>4.44/3.43</t>
  </si>
  <si>
    <t>95-16-9</t>
  </si>
  <si>
    <t>2.13/2.11</t>
  </si>
  <si>
    <t>rubbery, sulfury, vegetal</t>
  </si>
  <si>
    <t>99-49-0</t>
  </si>
  <si>
    <t>2.77/2.55</t>
  </si>
  <si>
    <t>anise, mint</t>
  </si>
  <si>
    <t>antiseptic, cancer preventitve</t>
  </si>
  <si>
    <t>115-95-7</t>
  </si>
  <si>
    <t>citrus, green, sweet</t>
  </si>
  <si>
    <t>Linalyl acetate</t>
  </si>
  <si>
    <t>4.03/3.09</t>
  </si>
  <si>
    <t>antioxidant, microbial, etc</t>
  </si>
  <si>
    <t>106-24-1</t>
  </si>
  <si>
    <t>floral, rose, woody</t>
  </si>
  <si>
    <t>2.89/2.6</t>
  </si>
  <si>
    <t>141-27-5</t>
  </si>
  <si>
    <t>citurs, lemon, mint</t>
  </si>
  <si>
    <t>Citral/ 2,6-octadienal, 3,7-dimethyl</t>
  </si>
  <si>
    <t>3.37/2.66</t>
  </si>
  <si>
    <t>antibacterial, viral, tumor</t>
  </si>
  <si>
    <t>112-05-0</t>
  </si>
  <si>
    <t>3.47/3.14</t>
  </si>
  <si>
    <t>629-50-5</t>
  </si>
  <si>
    <t>6.85/6.24</t>
  </si>
  <si>
    <t>120-72-9</t>
  </si>
  <si>
    <t>conc = fecal/animal like but dilute = sweet, floral</t>
  </si>
  <si>
    <t>2.07</t>
  </si>
  <si>
    <t>105-86-2</t>
  </si>
  <si>
    <t>3.73/2.89</t>
  </si>
  <si>
    <t>green, rose, tea</t>
  </si>
  <si>
    <t>95-54-4</t>
  </si>
  <si>
    <t>585-34-2</t>
  </si>
  <si>
    <t>3.47/3.21</t>
  </si>
  <si>
    <t>3.52/2.87</t>
  </si>
  <si>
    <t>leather, oakmoss</t>
  </si>
  <si>
    <t>90-12-0</t>
  </si>
  <si>
    <t>camphor, medicinal</t>
  </si>
  <si>
    <t>3.84/3.48</t>
  </si>
  <si>
    <t>moldy, green</t>
  </si>
  <si>
    <t>2.72/2.82</t>
  </si>
  <si>
    <t>104-61-0</t>
  </si>
  <si>
    <t>coconut, oily, waxy, peach</t>
  </si>
  <si>
    <t>2.41/2.42</t>
  </si>
  <si>
    <t>61444-38-0</t>
  </si>
  <si>
    <t>4.08/3.45</t>
  </si>
  <si>
    <t>green, fruity, prune</t>
  </si>
  <si>
    <t>334-48-5</t>
  </si>
  <si>
    <t>fatty, sour</t>
  </si>
  <si>
    <t>3.93/3.59</t>
  </si>
  <si>
    <t>629-59-4</t>
  </si>
  <si>
    <t>7.7/6.69</t>
  </si>
  <si>
    <t>alkane, waxy</t>
  </si>
  <si>
    <t>488-10-8</t>
  </si>
  <si>
    <t>jasmine, floral, herbal</t>
  </si>
  <si>
    <t>3.32/3.1</t>
  </si>
  <si>
    <t>121-33-5</t>
  </si>
  <si>
    <t>1.31/1.22</t>
  </si>
  <si>
    <t>vanilla</t>
  </si>
  <si>
    <t>anticancer, mutagenic, etc</t>
  </si>
  <si>
    <t>571-58-4</t>
  </si>
  <si>
    <t>4.37/3.99</t>
  </si>
  <si>
    <t>87-44-5</t>
  </si>
  <si>
    <t>spicy, woody</t>
  </si>
  <si>
    <t>beta-Caryophyllene</t>
  </si>
  <si>
    <t>5.35/4.52</t>
  </si>
  <si>
    <t>anti asthmatic, bacterial, dermatitic</t>
  </si>
  <si>
    <t>3796-70-1</t>
  </si>
  <si>
    <t>green, floral, fruity</t>
  </si>
  <si>
    <t>4.59/3.68</t>
  </si>
  <si>
    <t>112-53-8</t>
  </si>
  <si>
    <t>waxy, fatty</t>
  </si>
  <si>
    <t>5.36/4.36</t>
  </si>
  <si>
    <t>4.42/4.13</t>
  </si>
  <si>
    <t>anise, floral, mint</t>
  </si>
  <si>
    <t>483-75-0</t>
  </si>
  <si>
    <t>5/4.45</t>
  </si>
  <si>
    <t>79-77-6</t>
  </si>
  <si>
    <t>floral, fruity</t>
  </si>
  <si>
    <t>4.11/3.28</t>
  </si>
  <si>
    <t>10208-80-7</t>
  </si>
  <si>
    <t>woody</t>
  </si>
  <si>
    <t>132-64-9</t>
  </si>
  <si>
    <t>483-76-1</t>
  </si>
  <si>
    <t>herbal, medicinal, woody</t>
  </si>
  <si>
    <t>4.92/4.4</t>
  </si>
  <si>
    <t>72937-55-4</t>
  </si>
  <si>
    <t>5.6/5.24</t>
  </si>
  <si>
    <t>herbal, spicy</t>
  </si>
  <si>
    <t>21391-99-1</t>
  </si>
  <si>
    <t>5.47/4.98</t>
  </si>
  <si>
    <t>40716-66-3</t>
  </si>
  <si>
    <t>floral, waxy, woody</t>
  </si>
  <si>
    <t>4.05/3.68</t>
  </si>
  <si>
    <t>143-07-7</t>
  </si>
  <si>
    <t>fatty, coconut</t>
  </si>
  <si>
    <t>antibacterial, viral, oxidant</t>
  </si>
  <si>
    <t>5.13/4.48</t>
  </si>
  <si>
    <t>544-76-3</t>
  </si>
  <si>
    <t>8.63/7.58</t>
  </si>
  <si>
    <t>629-62-9</t>
  </si>
  <si>
    <t>8.17/7.13</t>
  </si>
  <si>
    <t>77-53-2</t>
  </si>
  <si>
    <t>woody, sweet</t>
  </si>
  <si>
    <t>3.53/3.19</t>
  </si>
  <si>
    <t>119-61-9</t>
  </si>
  <si>
    <t>fruity, metallic</t>
  </si>
  <si>
    <t>3.03/3.43</t>
  </si>
  <si>
    <t>diphenyl ketone</t>
  </si>
  <si>
    <t>19912-62-0</t>
  </si>
  <si>
    <t>3.52/3.54</t>
  </si>
  <si>
    <t>1211-29-6</t>
  </si>
  <si>
    <t>24851-98-7</t>
  </si>
  <si>
    <t>jasmine, floral, waxy</t>
  </si>
  <si>
    <t>jasmine, floral, green</t>
  </si>
  <si>
    <t>2.62/2.56</t>
  </si>
  <si>
    <t>2.56/2.92</t>
  </si>
  <si>
    <t>481-34-5</t>
  </si>
  <si>
    <t>herbal, woody</t>
  </si>
  <si>
    <t>483-78-3</t>
  </si>
  <si>
    <t>5.7/5.23</t>
  </si>
  <si>
    <t>629-78-7</t>
  </si>
  <si>
    <t>9.01/8.02</t>
  </si>
  <si>
    <t>120-12-7</t>
  </si>
  <si>
    <t>4.56/3.95</t>
  </si>
  <si>
    <t>593-45-3</t>
  </si>
  <si>
    <t>9.31/8.47</t>
  </si>
  <si>
    <t>629-92-5</t>
  </si>
  <si>
    <t>9.55/8.91</t>
  </si>
  <si>
    <t>629-94-7</t>
  </si>
  <si>
    <t>629-97-0</t>
  </si>
  <si>
    <t>9.98/9.8</t>
  </si>
  <si>
    <t>10.16/10.24</t>
  </si>
  <si>
    <t>638-67-5</t>
  </si>
  <si>
    <t>629-99-2</t>
  </si>
  <si>
    <t>10.3/10.69</t>
  </si>
  <si>
    <t>10.55/11.58</t>
  </si>
  <si>
    <t>544-63-8</t>
  </si>
  <si>
    <t>fatty, waxy, coconut</t>
  </si>
  <si>
    <t>Myristic acid</t>
  </si>
  <si>
    <t>6.1/5.37</t>
  </si>
  <si>
    <t>balsam, herbal, oily</t>
  </si>
  <si>
    <t>3.43/3.7</t>
  </si>
  <si>
    <t>antiasthmatic</t>
  </si>
  <si>
    <t>118-60-5</t>
  </si>
  <si>
    <t>floral, sweet</t>
  </si>
  <si>
    <t>118-56-9</t>
  </si>
  <si>
    <t>3,3,5-Trimethylcycolhexyl Salicylate/Homosalate</t>
  </si>
  <si>
    <t>36653-82-4</t>
  </si>
  <si>
    <t>floral, waxy</t>
  </si>
  <si>
    <t>7.17/6.14</t>
  </si>
  <si>
    <t>112-92-5</t>
  </si>
  <si>
    <t>8.27/7.03</t>
  </si>
  <si>
    <t>oily</t>
  </si>
  <si>
    <t>112-39-0</t>
  </si>
  <si>
    <t>7.41/6.4</t>
  </si>
  <si>
    <t>Methyl palmitate</t>
  </si>
  <si>
    <t>110-27-0</t>
  </si>
  <si>
    <t>fatty, oily</t>
  </si>
  <si>
    <t>Isopropyl Myristate</t>
  </si>
  <si>
    <t>7.02/6.29</t>
  </si>
  <si>
    <t>142-91-6</t>
  </si>
  <si>
    <t>bland, fatty, oily</t>
  </si>
  <si>
    <t>8.06/7.18</t>
  </si>
  <si>
    <t>Isopropyl palmitate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</si>
</sst>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vertical="center" wrapText="1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ont="1" applyFill="1" applyAlignment="1">
      <alignment horizontal="left"/>
    </xf>
    <xf numFmtId="166" fontId="0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2" fontId="0" fillId="0" borderId="0" xfId="0" applyNumberFormat="1" applyAlignment="1">
      <alignment horizontal="center"/>
    </xf>
    <xf numFmtId="0" fontId="3" fillId="0" borderId="0" xfId="0" applyFont="1"/>
    <xf numFmtId="49" fontId="0" fillId="0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vertical="center" wrapText="1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  <xf numFmtId="166" fontId="0" fillId="0" borderId="0" xfId="0" applyNumberFormat="1" applyFill="1" applyAlignment="1">
      <alignment horizontal="center"/>
    </xf>
    <xf numFmtId="0" fontId="0" fillId="0" borderId="0" xfId="0" applyFill="1"/>
    <xf numFmtId="166" fontId="0" fillId="0" borderId="0" xfId="0" applyNumberFormat="1"/>
    <xf numFmtId="166" fontId="0" fillId="0" borderId="0" xfId="0" applyNumberFormat="1" applyFill="1"/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/>
    <xf numFmtId="0" fontId="0" fillId="4" borderId="0" xfId="0" applyFill="1" applyAlignment="1">
      <alignment horizontal="left"/>
    </xf>
    <xf numFmtId="49" fontId="6" fillId="0" borderId="0" xfId="0" applyNumberFormat="1" applyFont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96"/>
  <sheetViews>
    <sheetView workbookViewId="0">
      <pane xSplit="1" ySplit="2" topLeftCell="B139" activePane="bottomRight" state="frozen"/>
      <selection pane="topRight" activeCell="B1" sqref="B1"/>
      <selection pane="bottomLeft" activeCell="A3" sqref="A3"/>
      <selection pane="bottomRight" activeCell="A158" sqref="A158"/>
    </sheetView>
  </sheetViews>
  <sheetFormatPr defaultColWidth="9.140625" defaultRowHeight="15" x14ac:dyDescent="0.25"/>
  <cols>
    <col min="1" max="1" width="31.42578125" style="1" bestFit="1" customWidth="1"/>
    <col min="2" max="2" width="5.28515625" style="10" bestFit="1" customWidth="1"/>
    <col min="3" max="3" width="11.85546875" style="10" bestFit="1" customWidth="1"/>
    <col min="4" max="4" width="6.5703125" style="2" bestFit="1" customWidth="1"/>
    <col min="5" max="5" width="9.5703125" style="3" bestFit="1" customWidth="1"/>
    <col min="6" max="6" width="8.5703125" style="5" bestFit="1" customWidth="1"/>
    <col min="7" max="7" width="5" style="18" bestFit="1" customWidth="1"/>
    <col min="8" max="8" width="2.140625" style="18" customWidth="1"/>
    <col min="9" max="9" width="6.5703125" style="2" bestFit="1" customWidth="1"/>
    <col min="10" max="10" width="9.5703125" style="3" bestFit="1" customWidth="1"/>
    <col min="11" max="11" width="8.5703125" style="5" bestFit="1" customWidth="1"/>
    <col min="12" max="12" width="5" style="18" bestFit="1" customWidth="1"/>
    <col min="13" max="13" width="3.28515625" style="39" customWidth="1"/>
    <col min="14" max="14" width="6.5703125" style="2" bestFit="1" customWidth="1"/>
    <col min="15" max="15" width="9.5703125" style="3" bestFit="1" customWidth="1"/>
    <col min="16" max="16" width="8.5703125" style="5" bestFit="1" customWidth="1"/>
    <col min="17" max="17" width="5" style="18" bestFit="1" customWidth="1"/>
    <col min="18" max="18" width="8.5703125" style="39" bestFit="1" customWidth="1"/>
    <col min="19" max="19" width="4.28515625" style="39" customWidth="1"/>
    <col min="20" max="20" width="6.5703125" style="2" bestFit="1" customWidth="1"/>
    <col min="21" max="21" width="10.5703125" style="3" bestFit="1" customWidth="1"/>
    <col min="22" max="22" width="11.5703125" style="18" customWidth="1"/>
    <col min="23" max="23" width="5" style="18" bestFit="1" customWidth="1"/>
    <col min="24" max="24" width="1.85546875" style="18" customWidth="1"/>
    <col min="25" max="25" width="6.5703125" style="2" bestFit="1" customWidth="1"/>
    <col min="26" max="26" width="10.5703125" style="3" bestFit="1" customWidth="1"/>
    <col min="27" max="27" width="9.140625" style="18"/>
    <col min="28" max="28" width="5" style="18" bestFit="1" customWidth="1"/>
    <col min="29" max="29" width="2.140625" style="18" customWidth="1"/>
    <col min="30" max="30" width="6.5703125" style="2" bestFit="1" customWidth="1"/>
    <col min="31" max="31" width="9.5703125" style="3" bestFit="1" customWidth="1"/>
    <col min="32" max="32" width="9.140625" style="18"/>
    <col min="33" max="33" width="5" style="18" bestFit="1" customWidth="1"/>
    <col min="34" max="34" width="8.5703125" style="39" bestFit="1" customWidth="1"/>
    <col min="35" max="35" width="9.140625" style="18"/>
    <col min="36" max="36" width="6.5703125" style="2" bestFit="1" customWidth="1"/>
    <col min="37" max="37" width="9.5703125" style="3" customWidth="1"/>
    <col min="38" max="38" width="9.5703125" style="40" bestFit="1" customWidth="1"/>
    <col min="39" max="39" width="5" style="39" bestFit="1" customWidth="1"/>
    <col min="40" max="40" width="2.28515625" style="18" customWidth="1"/>
    <col min="41" max="41" width="6.5703125" style="2" bestFit="1" customWidth="1"/>
    <col min="42" max="42" width="10.5703125" style="3" bestFit="1" customWidth="1"/>
    <col min="43" max="43" width="9.5703125" style="40" bestFit="1" customWidth="1"/>
    <col min="44" max="44" width="5" style="39" bestFit="1" customWidth="1"/>
    <col min="45" max="45" width="2.140625" style="18" customWidth="1"/>
    <col min="46" max="46" width="6.5703125" style="2" bestFit="1" customWidth="1"/>
    <col min="47" max="47" width="9.5703125" style="3" bestFit="1" customWidth="1"/>
    <col min="48" max="48" width="9.5703125" style="40" bestFit="1" customWidth="1"/>
    <col min="49" max="49" width="5" style="39" bestFit="1" customWidth="1"/>
    <col min="50" max="16384" width="9.140625" style="18"/>
  </cols>
  <sheetData>
    <row r="1" spans="1:50" ht="14.45" x14ac:dyDescent="0.35">
      <c r="C1" s="37"/>
      <c r="D1" s="451" t="s">
        <v>5</v>
      </c>
      <c r="E1" s="451"/>
      <c r="F1" s="3">
        <v>522221.4</v>
      </c>
      <c r="I1" s="451" t="s">
        <v>6</v>
      </c>
      <c r="J1" s="451"/>
      <c r="K1" s="3">
        <v>748577.9</v>
      </c>
      <c r="N1" s="451" t="s">
        <v>7</v>
      </c>
      <c r="O1" s="451"/>
      <c r="P1" s="3">
        <v>779397.2</v>
      </c>
      <c r="T1" s="451" t="s">
        <v>437</v>
      </c>
      <c r="U1" s="451"/>
      <c r="V1" s="3">
        <v>774729.7</v>
      </c>
      <c r="Y1" s="451" t="s">
        <v>438</v>
      </c>
      <c r="Z1" s="451"/>
      <c r="AA1" s="3">
        <v>798063.4</v>
      </c>
      <c r="AD1" s="451" t="s">
        <v>439</v>
      </c>
      <c r="AE1" s="451"/>
      <c r="AF1" s="3">
        <v>736579.5</v>
      </c>
      <c r="AJ1" s="451" t="s">
        <v>711</v>
      </c>
      <c r="AK1" s="451"/>
      <c r="AL1" s="3">
        <v>2936286.9</v>
      </c>
      <c r="AO1" s="451" t="s">
        <v>712</v>
      </c>
      <c r="AP1" s="451"/>
      <c r="AQ1" s="3">
        <v>2812331.6</v>
      </c>
      <c r="AT1" s="451" t="s">
        <v>713</v>
      </c>
      <c r="AU1" s="451"/>
      <c r="AV1" s="3">
        <v>2230392.2999999998</v>
      </c>
    </row>
    <row r="2" spans="1:50" ht="14.45" x14ac:dyDescent="0.35">
      <c r="A2" s="14" t="s">
        <v>0</v>
      </c>
      <c r="B2" s="11" t="s">
        <v>200</v>
      </c>
      <c r="C2" s="11" t="s">
        <v>208</v>
      </c>
      <c r="D2" s="2" t="s">
        <v>1</v>
      </c>
      <c r="E2" s="3" t="s">
        <v>2</v>
      </c>
      <c r="F2" s="5" t="s">
        <v>3</v>
      </c>
      <c r="G2" s="18" t="s">
        <v>4</v>
      </c>
      <c r="I2" s="2" t="s">
        <v>1</v>
      </c>
      <c r="J2" s="3" t="s">
        <v>2</v>
      </c>
      <c r="K2" s="5" t="s">
        <v>3</v>
      </c>
      <c r="L2" s="18" t="s">
        <v>4</v>
      </c>
      <c r="N2" s="2" t="s">
        <v>1</v>
      </c>
      <c r="O2" s="3" t="s">
        <v>2</v>
      </c>
      <c r="P2" s="5" t="s">
        <v>3</v>
      </c>
      <c r="Q2" s="18" t="s">
        <v>4</v>
      </c>
      <c r="R2" s="8" t="s">
        <v>720</v>
      </c>
      <c r="T2" s="2" t="s">
        <v>1</v>
      </c>
      <c r="U2" s="3" t="s">
        <v>2</v>
      </c>
      <c r="V2" s="5" t="s">
        <v>3</v>
      </c>
      <c r="W2" s="18" t="s">
        <v>4</v>
      </c>
      <c r="Y2" s="2" t="s">
        <v>1</v>
      </c>
      <c r="Z2" s="3" t="s">
        <v>2</v>
      </c>
      <c r="AA2" s="5" t="s">
        <v>3</v>
      </c>
      <c r="AB2" s="18" t="s">
        <v>4</v>
      </c>
      <c r="AD2" s="2" t="s">
        <v>1</v>
      </c>
      <c r="AE2" s="3" t="s">
        <v>2</v>
      </c>
      <c r="AF2" s="5" t="s">
        <v>3</v>
      </c>
      <c r="AG2" s="18" t="s">
        <v>4</v>
      </c>
      <c r="AH2" s="8" t="s">
        <v>30</v>
      </c>
      <c r="AJ2" s="2" t="s">
        <v>1</v>
      </c>
      <c r="AK2" s="3" t="s">
        <v>2</v>
      </c>
      <c r="AL2" s="40" t="s">
        <v>3</v>
      </c>
      <c r="AM2" s="39" t="s">
        <v>4</v>
      </c>
      <c r="AO2" s="2" t="s">
        <v>1</v>
      </c>
      <c r="AP2" s="3" t="s">
        <v>2</v>
      </c>
      <c r="AQ2" s="40" t="s">
        <v>3</v>
      </c>
      <c r="AR2" s="39" t="s">
        <v>4</v>
      </c>
      <c r="AT2" s="2" t="s">
        <v>1</v>
      </c>
      <c r="AU2" s="3" t="s">
        <v>2</v>
      </c>
      <c r="AV2" s="40" t="s">
        <v>3</v>
      </c>
      <c r="AW2" s="39" t="s">
        <v>4</v>
      </c>
      <c r="AX2" s="8" t="s">
        <v>720</v>
      </c>
    </row>
    <row r="3" spans="1:50" s="27" customFormat="1" ht="14.45" x14ac:dyDescent="0.35">
      <c r="A3" s="24" t="s">
        <v>567</v>
      </c>
      <c r="B3" s="26"/>
      <c r="C3" s="26"/>
      <c r="D3" s="33">
        <v>1.5069999999999999</v>
      </c>
      <c r="E3" s="34">
        <v>43197.4</v>
      </c>
      <c r="F3" s="28">
        <f t="shared" ref="F3" si="0">E3/F$1</f>
        <v>8.2718555769641003E-2</v>
      </c>
      <c r="G3" s="4">
        <f>(((D3-D$237)/(D$29-D$237)*100+700))</f>
        <v>616.29834254143645</v>
      </c>
      <c r="I3" s="33">
        <v>1.5029999999999999</v>
      </c>
      <c r="J3" s="34">
        <v>50733.2</v>
      </c>
      <c r="K3" s="28">
        <f>J3/K$1</f>
        <v>6.777277288041765E-2</v>
      </c>
      <c r="L3" s="4">
        <f>(((I3-I$237)/(I$29-I$237)*100+700))</f>
        <v>616.25344352617083</v>
      </c>
      <c r="M3" s="4"/>
      <c r="N3" s="33">
        <v>1.492</v>
      </c>
      <c r="O3" s="34">
        <v>32853.199999999997</v>
      </c>
      <c r="P3" s="28">
        <f>O3/P$1</f>
        <v>4.2152063158553812E-2</v>
      </c>
      <c r="Q3" s="4">
        <f>(((N3-N$237)/(N$29-N$237)*100+700))</f>
        <v>616.90721649484533</v>
      </c>
      <c r="R3" s="40">
        <f>AVERAGE(F3,K3,P3)</f>
        <v>6.4214463936204155E-2</v>
      </c>
      <c r="S3" s="4"/>
      <c r="T3" s="33">
        <v>1.5109999999999999</v>
      </c>
      <c r="U3" s="34">
        <v>82043.3</v>
      </c>
      <c r="V3" s="28">
        <f t="shared" ref="V3:V4" si="1">U3/V$1</f>
        <v>0.10589925750878017</v>
      </c>
      <c r="W3" s="4">
        <f t="shared" ref="W3:W20" si="2">(((T3-T$237)/(T$29-T$237)*100+700))</f>
        <v>615.64013840830444</v>
      </c>
      <c r="Y3" s="33">
        <v>1.492</v>
      </c>
      <c r="Z3" s="34">
        <v>60105.4</v>
      </c>
      <c r="AA3" s="28">
        <f t="shared" ref="AA3:AA4" si="3">Z3/AA$1</f>
        <v>7.5314066526544127E-2</v>
      </c>
      <c r="AB3" s="4">
        <f t="shared" ref="AB3:AB20" si="4">(((Y3-Y$237)/(Y$29-Y$237)*100+700))</f>
        <v>616.00274725274733</v>
      </c>
      <c r="AD3" s="33">
        <v>1.5109999999999999</v>
      </c>
      <c r="AE3" s="34">
        <v>59189.599999999999</v>
      </c>
      <c r="AF3" s="28">
        <f t="shared" ref="AF3:AF4" si="5">AE3/AF$1</f>
        <v>8.035738165398304E-2</v>
      </c>
      <c r="AG3" s="4">
        <f>(((AD3-AD$237)/(AD$29-AD$237)*100+700))</f>
        <v>615.12838306731442</v>
      </c>
      <c r="AH3" s="40">
        <f>AVERAGE(V3,AA3,AF3)</f>
        <v>8.7190235229769111E-2</v>
      </c>
      <c r="AJ3" s="33"/>
      <c r="AK3" s="34"/>
      <c r="AL3" s="42"/>
      <c r="AM3" s="4"/>
      <c r="AO3" s="33"/>
      <c r="AP3" s="34"/>
      <c r="AQ3" s="42"/>
      <c r="AR3" s="4"/>
      <c r="AT3" s="33"/>
      <c r="AU3" s="34"/>
      <c r="AV3" s="42"/>
      <c r="AW3" s="4"/>
      <c r="AX3" s="42"/>
    </row>
    <row r="4" spans="1:50" s="27" customFormat="1" ht="14.45" x14ac:dyDescent="0.35">
      <c r="A4" s="24" t="s">
        <v>568</v>
      </c>
      <c r="B4" s="26">
        <v>445</v>
      </c>
      <c r="C4" s="26"/>
      <c r="D4" s="33">
        <v>1.873</v>
      </c>
      <c r="E4" s="34">
        <v>69476.800000000003</v>
      </c>
      <c r="F4" s="28">
        <f t="shared" ref="F4" si="6">E4/F$1</f>
        <v>0.13304089031969965</v>
      </c>
      <c r="G4" s="4">
        <f>(((D4-D$237)/(D$29-D$237)*100+700))</f>
        <v>641.57458563535909</v>
      </c>
      <c r="I4" s="33">
        <v>1.8759999999999999</v>
      </c>
      <c r="J4" s="34">
        <v>138754.1</v>
      </c>
      <c r="K4" s="28">
        <f>J4/K$1</f>
        <v>0.18535692811663287</v>
      </c>
      <c r="L4" s="4">
        <f>(((I4-I$237)/(I$29-I$237)*100+700))</f>
        <v>641.94214876033061</v>
      </c>
      <c r="M4" s="4"/>
      <c r="N4" s="33">
        <v>1.8580000000000001</v>
      </c>
      <c r="O4" s="34">
        <v>77832.2</v>
      </c>
      <c r="P4" s="28">
        <f>O4/P$1</f>
        <v>9.9862047233426038E-2</v>
      </c>
      <c r="Q4" s="4">
        <f>(((N4-N$237)/(N$29-N$237)*100+700))</f>
        <v>642.06185567010311</v>
      </c>
      <c r="R4" s="40">
        <f t="shared" ref="R4:R52" si="7">AVERAGE(F4,K4,P4)</f>
        <v>0.13941995522325287</v>
      </c>
      <c r="S4" s="4"/>
      <c r="T4" s="33">
        <v>1.8879999999999999</v>
      </c>
      <c r="U4" s="34">
        <v>115246</v>
      </c>
      <c r="V4" s="28">
        <f t="shared" si="1"/>
        <v>0.14875639852196193</v>
      </c>
      <c r="W4" s="4">
        <f t="shared" si="2"/>
        <v>641.73010380622839</v>
      </c>
      <c r="Y4" s="33">
        <v>1.873</v>
      </c>
      <c r="Z4" s="34">
        <v>117047.4</v>
      </c>
      <c r="AA4" s="28">
        <f t="shared" si="3"/>
        <v>0.1466642875741451</v>
      </c>
      <c r="AB4" s="4">
        <f t="shared" si="4"/>
        <v>642.17032967032969</v>
      </c>
      <c r="AD4" s="33">
        <v>1.8839999999999999</v>
      </c>
      <c r="AE4" s="34">
        <v>90321.7</v>
      </c>
      <c r="AF4" s="28">
        <f t="shared" si="5"/>
        <v>0.12262315201549866</v>
      </c>
      <c r="AG4" s="4">
        <f>(((AD4-AD$237)/(AD$29-AD$237)*100+700))</f>
        <v>641.01318528799447</v>
      </c>
      <c r="AH4" s="40">
        <f t="shared" ref="AH4:AH53" si="8">AVERAGE(V4,AA4,AF4)</f>
        <v>0.13934794603720191</v>
      </c>
      <c r="AJ4" s="33"/>
      <c r="AK4" s="34"/>
      <c r="AL4" s="42"/>
      <c r="AM4" s="4"/>
      <c r="AO4" s="33"/>
      <c r="AP4" s="34"/>
      <c r="AQ4" s="42"/>
      <c r="AR4" s="4"/>
      <c r="AT4" s="33"/>
      <c r="AU4" s="34"/>
      <c r="AV4" s="42"/>
      <c r="AW4" s="4"/>
      <c r="AX4" s="42"/>
    </row>
    <row r="5" spans="1:50" ht="14.45" x14ac:dyDescent="0.35">
      <c r="A5" s="1" t="s">
        <v>27</v>
      </c>
      <c r="B5" s="10">
        <v>600</v>
      </c>
      <c r="C5" s="10" t="s">
        <v>201</v>
      </c>
      <c r="D5" s="2">
        <v>1.9470000000000001</v>
      </c>
      <c r="E5" s="3">
        <v>73477.8</v>
      </c>
      <c r="F5" s="5">
        <f t="shared" ref="F5:F88" si="9">E5/F$1</f>
        <v>0.14070239174419125</v>
      </c>
      <c r="G5" s="4">
        <f>(((D5-D$237)/(D$29-D$237)*100+700))</f>
        <v>646.68508287292821</v>
      </c>
      <c r="H5" s="4"/>
      <c r="I5" s="2">
        <v>1.95</v>
      </c>
      <c r="J5" s="3">
        <v>48149.9</v>
      </c>
      <c r="K5" s="5">
        <f>J5/K$1</f>
        <v>6.4321829431512739E-2</v>
      </c>
      <c r="L5" s="4">
        <f>(((I5-I$237)/(I$29-I$237)*100+700))</f>
        <v>647.03856749311296</v>
      </c>
      <c r="M5" s="4"/>
      <c r="N5" s="2">
        <v>1.9359999999999999</v>
      </c>
      <c r="O5" s="3">
        <v>39385.699999999997</v>
      </c>
      <c r="P5" s="5">
        <f>O5/P$1</f>
        <v>5.0533540536199004E-2</v>
      </c>
      <c r="Q5" s="4">
        <f>(((N5-N$237)/(N$29-N$237)*100+700))</f>
        <v>647.42268041237116</v>
      </c>
      <c r="R5" s="40">
        <f t="shared" si="7"/>
        <v>8.518592057063433E-2</v>
      </c>
      <c r="S5" s="4"/>
      <c r="T5" s="2">
        <v>1.958</v>
      </c>
      <c r="U5" s="3">
        <v>362646.1</v>
      </c>
      <c r="V5" s="5">
        <f t="shared" ref="V5:V26" si="10">U5/V$1</f>
        <v>0.46809371061932953</v>
      </c>
      <c r="W5" s="4">
        <f t="shared" si="2"/>
        <v>646.57439446366777</v>
      </c>
      <c r="X5" s="4"/>
      <c r="Y5" s="2">
        <v>1.9430000000000001</v>
      </c>
      <c r="Z5" s="3">
        <v>612027.4</v>
      </c>
      <c r="AA5" s="5">
        <f t="shared" ref="AA5:AA9" si="11">Z5/AA$1</f>
        <v>0.76689070066363152</v>
      </c>
      <c r="AB5" s="4">
        <f t="shared" si="4"/>
        <v>646.97802197802207</v>
      </c>
      <c r="AC5" s="4"/>
      <c r="AD5" s="2">
        <v>1.958</v>
      </c>
      <c r="AE5" s="3">
        <v>38850.9</v>
      </c>
      <c r="AF5" s="5">
        <f>AE5/AF$1</f>
        <v>5.2745019376727161E-2</v>
      </c>
      <c r="AG5" s="4">
        <f>(((AD5-AD$237)/(AD$29-AD$237)*100+700))</f>
        <v>646.14850798056909</v>
      </c>
      <c r="AH5" s="40">
        <f t="shared" si="8"/>
        <v>0.4292431435532294</v>
      </c>
      <c r="AL5" s="42"/>
      <c r="AM5" s="4"/>
      <c r="AQ5" s="42"/>
      <c r="AR5" s="4"/>
      <c r="AV5" s="42"/>
      <c r="AW5" s="4"/>
      <c r="AX5" s="42"/>
    </row>
    <row r="6" spans="1:50" ht="14.45" x14ac:dyDescent="0.35">
      <c r="A6" s="1" t="s">
        <v>28</v>
      </c>
      <c r="B6" s="10">
        <v>602</v>
      </c>
      <c r="C6" s="10" t="s">
        <v>201</v>
      </c>
      <c r="D6" s="2">
        <v>1.9910000000000001</v>
      </c>
      <c r="E6" s="3">
        <v>69394.5</v>
      </c>
      <c r="F6" s="5">
        <f t="shared" si="9"/>
        <v>0.13288329432688895</v>
      </c>
      <c r="G6" s="4">
        <f>(((D6-D$237)/(D$29-D$237)*100+700))</f>
        <v>649.72375690607737</v>
      </c>
      <c r="H6" s="4"/>
      <c r="I6" s="2">
        <v>1.9950000000000001</v>
      </c>
      <c r="J6" s="3">
        <v>81518.600000000006</v>
      </c>
      <c r="K6" s="5">
        <f>J6/K$1</f>
        <v>0.10889795170282211</v>
      </c>
      <c r="L6" s="4">
        <f>(((I6-I$237)/(I$29-I$237)*100+700))</f>
        <v>650.13774104683193</v>
      </c>
      <c r="M6" s="4"/>
      <c r="N6" s="2">
        <v>1.976</v>
      </c>
      <c r="O6" s="3">
        <v>56503.8</v>
      </c>
      <c r="P6" s="5">
        <f>O6/P$1</f>
        <v>7.2496796242018838E-2</v>
      </c>
      <c r="Q6" s="4">
        <f>(((N6-N$237)/(N$29-N$237)*100+700))</f>
        <v>650.17182130584195</v>
      </c>
      <c r="R6" s="40">
        <f t="shared" si="7"/>
        <v>0.10475934742390997</v>
      </c>
      <c r="S6" s="4"/>
      <c r="T6" s="2">
        <v>2.0019999999999998</v>
      </c>
      <c r="U6" s="3">
        <v>217771.1</v>
      </c>
      <c r="V6" s="5">
        <f t="shared" si="10"/>
        <v>0.28109300572832052</v>
      </c>
      <c r="W6" s="4">
        <f t="shared" si="2"/>
        <v>649.61937716262969</v>
      </c>
      <c r="X6" s="4"/>
      <c r="Y6" s="2">
        <v>1.984</v>
      </c>
      <c r="Z6" s="3">
        <v>242337.6</v>
      </c>
      <c r="AA6" s="5">
        <f t="shared" si="11"/>
        <v>0.30365707787125684</v>
      </c>
      <c r="AB6" s="4">
        <f t="shared" si="4"/>
        <v>649.79395604395609</v>
      </c>
      <c r="AC6" s="4"/>
      <c r="AD6" s="2">
        <v>2.0019999999999998</v>
      </c>
      <c r="AE6" s="3">
        <v>58863.4</v>
      </c>
      <c r="AF6" s="5">
        <f>AE6/AF$1</f>
        <v>7.9914523822615213E-2</v>
      </c>
      <c r="AG6" s="4">
        <f>(((AD6-AD$237)/(AD$29-AD$237)*100+700))</f>
        <v>649.20194309507281</v>
      </c>
      <c r="AH6" s="40">
        <f t="shared" si="8"/>
        <v>0.22155486914073086</v>
      </c>
      <c r="AL6" s="42"/>
      <c r="AM6" s="4"/>
      <c r="AQ6" s="42"/>
      <c r="AR6" s="4"/>
      <c r="AV6" s="42"/>
      <c r="AW6" s="4"/>
      <c r="AX6" s="42"/>
    </row>
    <row r="7" spans="1:50" ht="14.45" x14ac:dyDescent="0.35">
      <c r="A7" s="1" t="s">
        <v>465</v>
      </c>
      <c r="B7" s="10">
        <v>598</v>
      </c>
      <c r="C7" s="10" t="s">
        <v>201</v>
      </c>
      <c r="D7" s="2">
        <v>2.0129999999999999</v>
      </c>
      <c r="E7" s="3">
        <v>13449.8</v>
      </c>
      <c r="F7" s="5">
        <f t="shared" ref="F7" si="12">E7/F$1</f>
        <v>2.5754976720601643E-2</v>
      </c>
      <c r="G7" s="4">
        <f>(((D7-D$237)/(D$29-D$237)*100+700))</f>
        <v>651.24309392265195</v>
      </c>
      <c r="H7" s="4"/>
      <c r="L7" s="4"/>
      <c r="M7" s="4"/>
      <c r="N7" s="2">
        <v>2.0059999999999998</v>
      </c>
      <c r="O7" s="3">
        <v>21880.799999999999</v>
      </c>
      <c r="P7" s="5">
        <f>O7/P$1</f>
        <v>2.8074003858366441E-2</v>
      </c>
      <c r="Q7" s="4">
        <f>(((N7-N$237)/(N$29-N$237)*100+700))</f>
        <v>652.23367697594495</v>
      </c>
      <c r="R7" s="40">
        <f t="shared" si="7"/>
        <v>2.691449028948404E-2</v>
      </c>
      <c r="S7" s="4"/>
      <c r="T7" s="2">
        <v>2.024</v>
      </c>
      <c r="U7" s="3">
        <v>121807.8</v>
      </c>
      <c r="V7" s="5">
        <f t="shared" si="10"/>
        <v>0.15722619127677692</v>
      </c>
      <c r="W7" s="4">
        <f t="shared" si="2"/>
        <v>651.1418685121107</v>
      </c>
      <c r="X7" s="4"/>
      <c r="Y7" s="2">
        <v>1.9990000000000001</v>
      </c>
      <c r="Z7" s="3">
        <v>92251.6</v>
      </c>
      <c r="AA7" s="5">
        <f t="shared" si="11"/>
        <v>0.11559432496215213</v>
      </c>
      <c r="AB7" s="4">
        <f t="shared" si="4"/>
        <v>650.82417582417588</v>
      </c>
      <c r="AC7" s="4"/>
      <c r="AD7" s="2">
        <v>2.028</v>
      </c>
      <c r="AE7" s="3">
        <v>9738</v>
      </c>
      <c r="AF7" s="5">
        <f>AE7/AF$1</f>
        <v>1.3220568859165916E-2</v>
      </c>
      <c r="AG7" s="4">
        <f>(((AD7-AD$237)/(AD$29-AD$237)*100+700))</f>
        <v>651.00624566273416</v>
      </c>
      <c r="AH7" s="40">
        <f t="shared" si="8"/>
        <v>9.534702836603165E-2</v>
      </c>
      <c r="AL7" s="42"/>
      <c r="AM7" s="4"/>
      <c r="AQ7" s="42"/>
      <c r="AR7" s="4"/>
      <c r="AV7" s="42"/>
      <c r="AW7" s="4"/>
      <c r="AX7" s="42"/>
    </row>
    <row r="8" spans="1:50" ht="14.45" x14ac:dyDescent="0.35">
      <c r="A8" s="1" t="s">
        <v>466</v>
      </c>
      <c r="F8" s="28"/>
      <c r="G8" s="4"/>
      <c r="H8" s="4"/>
      <c r="K8" s="28"/>
      <c r="L8" s="4"/>
      <c r="M8" s="4"/>
      <c r="P8" s="28"/>
      <c r="Q8" s="4"/>
      <c r="R8" s="40"/>
      <c r="S8" s="4"/>
      <c r="T8" s="2">
        <v>2.157</v>
      </c>
      <c r="U8" s="3">
        <v>160384.9</v>
      </c>
      <c r="V8" s="5">
        <f t="shared" si="10"/>
        <v>0.20702046145900951</v>
      </c>
      <c r="W8" s="4">
        <f t="shared" si="2"/>
        <v>660.34602076124565</v>
      </c>
      <c r="X8" s="4"/>
      <c r="Y8" s="2">
        <v>2.1459999999999999</v>
      </c>
      <c r="Z8" s="3">
        <v>93903.6</v>
      </c>
      <c r="AA8" s="5">
        <f t="shared" si="11"/>
        <v>0.11766433594122974</v>
      </c>
      <c r="AB8" s="4">
        <f t="shared" si="4"/>
        <v>660.92032967032969</v>
      </c>
      <c r="AC8" s="4"/>
      <c r="AF8" s="28"/>
      <c r="AG8" s="4"/>
      <c r="AH8" s="40">
        <f t="shared" si="8"/>
        <v>0.16234239870011963</v>
      </c>
      <c r="AL8" s="42"/>
      <c r="AM8" s="4"/>
      <c r="AQ8" s="42"/>
      <c r="AR8" s="4"/>
      <c r="AV8" s="42"/>
      <c r="AW8" s="4"/>
      <c r="AX8" s="42"/>
    </row>
    <row r="9" spans="1:50" s="29" customFormat="1" x14ac:dyDescent="0.25">
      <c r="A9" s="1" t="s">
        <v>569</v>
      </c>
      <c r="B9" s="10"/>
      <c r="C9" s="10"/>
      <c r="D9" s="2">
        <v>2.1760000000000002</v>
      </c>
      <c r="E9" s="3">
        <v>5048.2</v>
      </c>
      <c r="F9" s="28">
        <f t="shared" ref="F9" si="13">E9/F$1</f>
        <v>9.6667811774852567E-3</v>
      </c>
      <c r="G9" s="4">
        <f>(((D9-D$237)/(D$29-D$237)*100+700))</f>
        <v>662.5</v>
      </c>
      <c r="H9" s="4"/>
      <c r="I9" s="2">
        <v>2.1829999999999998</v>
      </c>
      <c r="J9" s="3">
        <v>7384.7</v>
      </c>
      <c r="K9" s="28">
        <f>J9/K$1</f>
        <v>9.8649719688492007E-3</v>
      </c>
      <c r="L9" s="4">
        <f t="shared" ref="L9:L18" si="14">(((I9-I$237)/(I$29-I$237)*100+700))</f>
        <v>663.08539944903578</v>
      </c>
      <c r="M9" s="4"/>
      <c r="N9" s="2">
        <v>2.165</v>
      </c>
      <c r="O9" s="3">
        <v>3721.9</v>
      </c>
      <c r="P9" s="28">
        <f>O9/P$1</f>
        <v>4.7753571606364512E-3</v>
      </c>
      <c r="Q9" s="4">
        <f>(((N9-N$237)/(N$29-N$237)*100+700))</f>
        <v>663.16151202749143</v>
      </c>
      <c r="R9" s="40">
        <f t="shared" si="7"/>
        <v>8.102370102323635E-3</v>
      </c>
      <c r="S9" s="4"/>
      <c r="T9" s="2">
        <v>2.165</v>
      </c>
      <c r="U9" s="3">
        <v>12708.8</v>
      </c>
      <c r="V9" s="28">
        <f t="shared" si="10"/>
        <v>1.6404172965099956E-2</v>
      </c>
      <c r="W9" s="4">
        <f t="shared" si="2"/>
        <v>660.89965397923879</v>
      </c>
      <c r="X9" s="4"/>
      <c r="Y9" s="2">
        <v>2.165</v>
      </c>
      <c r="Z9" s="3">
        <v>12708.8</v>
      </c>
      <c r="AA9" s="28">
        <f t="shared" si="11"/>
        <v>1.5924549352845901E-2</v>
      </c>
      <c r="AB9" s="4">
        <f t="shared" si="4"/>
        <v>662.22527472527474</v>
      </c>
      <c r="AC9" s="4"/>
      <c r="AD9" s="2">
        <v>2.1909999999999998</v>
      </c>
      <c r="AE9" s="3">
        <v>6607.7</v>
      </c>
      <c r="AF9" s="28">
        <f t="shared" ref="AF9" si="15">AE9/AF$1</f>
        <v>8.9707899826155894E-3</v>
      </c>
      <c r="AG9" s="4">
        <f t="shared" ref="AG9:AG15" si="16">(((AD9-AD$237)/(AD$29-AD$237)*100+700))</f>
        <v>662.31783483691879</v>
      </c>
      <c r="AH9" s="40">
        <f t="shared" si="8"/>
        <v>1.3766504100187149E-2</v>
      </c>
      <c r="AJ9" s="2"/>
      <c r="AK9" s="3"/>
      <c r="AL9" s="42"/>
      <c r="AM9" s="4"/>
      <c r="AO9" s="2"/>
      <c r="AP9" s="3"/>
      <c r="AQ9" s="42"/>
      <c r="AR9" s="4"/>
      <c r="AT9" s="2"/>
      <c r="AU9" s="3"/>
      <c r="AV9" s="42"/>
      <c r="AW9" s="4"/>
      <c r="AX9" s="42"/>
    </row>
    <row r="10" spans="1:50" x14ac:dyDescent="0.25">
      <c r="A10" s="1" t="s">
        <v>31</v>
      </c>
      <c r="B10" s="10">
        <v>630</v>
      </c>
      <c r="C10" s="10" t="s">
        <v>201</v>
      </c>
      <c r="D10" s="2">
        <v>2.242</v>
      </c>
      <c r="E10" s="3">
        <v>4545.3</v>
      </c>
      <c r="F10" s="5">
        <f t="shared" si="9"/>
        <v>8.7037796612701047E-3</v>
      </c>
      <c r="G10" s="4">
        <f>(((D10-D$237)/(D$29-D$237)*100+700))</f>
        <v>667.05801104972375</v>
      </c>
      <c r="H10" s="4"/>
      <c r="I10" s="2">
        <v>2.2530000000000001</v>
      </c>
      <c r="J10" s="3">
        <v>9675.7999999999993</v>
      </c>
      <c r="K10" s="5">
        <f t="shared" ref="K10:K18" si="17">J10/K$1</f>
        <v>1.2925575280809117E-2</v>
      </c>
      <c r="L10" s="4">
        <f t="shared" si="14"/>
        <v>667.90633608815426</v>
      </c>
      <c r="M10" s="4"/>
      <c r="N10" s="2">
        <v>2.2349999999999999</v>
      </c>
      <c r="O10" s="3">
        <v>9321.6</v>
      </c>
      <c r="P10" s="5">
        <f>O10/P$1</f>
        <v>1.1960012173510504E-2</v>
      </c>
      <c r="Q10" s="4">
        <f>(((N10-N$237)/(N$29-N$237)*100+700))</f>
        <v>667.97250859106532</v>
      </c>
      <c r="R10" s="40">
        <f t="shared" si="7"/>
        <v>1.1196455705196576E-2</v>
      </c>
      <c r="S10" s="4"/>
      <c r="T10" s="2">
        <v>2.2570000000000001</v>
      </c>
      <c r="U10" s="3">
        <v>12072.5</v>
      </c>
      <c r="V10" s="5">
        <f t="shared" si="10"/>
        <v>1.5582854252263726E-2</v>
      </c>
      <c r="W10" s="4">
        <f t="shared" si="2"/>
        <v>667.26643598615919</v>
      </c>
      <c r="X10" s="4"/>
      <c r="Y10" s="2">
        <v>2.2309999999999999</v>
      </c>
      <c r="Z10" s="3">
        <v>13631.1</v>
      </c>
      <c r="AA10" s="5">
        <f t="shared" ref="AA10:AA26" si="18">Z10/AA$1</f>
        <v>1.7080221947278876E-2</v>
      </c>
      <c r="AB10" s="4">
        <f t="shared" si="4"/>
        <v>666.75824175824175</v>
      </c>
      <c r="AC10" s="4"/>
      <c r="AD10" s="2">
        <v>2.2570000000000001</v>
      </c>
      <c r="AE10" s="3">
        <v>9118.2000000000007</v>
      </c>
      <c r="AF10" s="5">
        <f t="shared" ref="AF10:AF15" si="19">AE10/AF$1</f>
        <v>1.2379111827032928E-2</v>
      </c>
      <c r="AG10" s="4">
        <f t="shared" si="16"/>
        <v>666.89798750867453</v>
      </c>
      <c r="AH10" s="40">
        <f t="shared" si="8"/>
        <v>1.5014062675525177E-2</v>
      </c>
      <c r="AJ10" s="2">
        <v>2.7970000000000002</v>
      </c>
      <c r="AK10" s="3">
        <v>15133.3</v>
      </c>
      <c r="AL10" s="42">
        <f t="shared" ref="AL10:AL50" si="20">AK10/AL$1</f>
        <v>5.1538901052209851E-3</v>
      </c>
      <c r="AM10" s="4">
        <f>(((AJ10-AJ$237)/(AJ$29-AJ$237)*100+700))</f>
        <v>672.51069028711061</v>
      </c>
      <c r="AO10" s="2">
        <v>2.8079999999999998</v>
      </c>
      <c r="AP10" s="3">
        <v>7730.5</v>
      </c>
      <c r="AQ10" s="42">
        <f t="shared" ref="AQ10:AQ50" si="21">AP10/AQ$1</f>
        <v>2.7487868073594168E-3</v>
      </c>
      <c r="AR10" s="4">
        <f>(((AO10-AO$237)/(AO$29-AO$237)*100+700))</f>
        <v>672.26634086744048</v>
      </c>
      <c r="AT10" s="2">
        <v>2.7959999999999998</v>
      </c>
      <c r="AU10" s="3">
        <v>8433.7000000000007</v>
      </c>
      <c r="AV10" s="42">
        <f t="shared" ref="AV10:AV50" si="22">AU10/AV$1</f>
        <v>3.7812630540376246E-3</v>
      </c>
      <c r="AW10" s="4">
        <f>(((AT10-AT$237)/(AT$29-AT$237)*100+700))</f>
        <v>671.84643510054843</v>
      </c>
      <c r="AX10" s="42">
        <f t="shared" ref="AX10:AX50" si="23">AVERAGE(AV10,AQ10,AL10)</f>
        <v>3.8946466555393419E-3</v>
      </c>
    </row>
    <row r="11" spans="1:50" ht="14.45" x14ac:dyDescent="0.35">
      <c r="A11" s="1" t="s">
        <v>32</v>
      </c>
      <c r="B11" s="10">
        <v>659</v>
      </c>
      <c r="C11" s="10" t="s">
        <v>201</v>
      </c>
      <c r="D11" s="2">
        <v>2.3570000000000002</v>
      </c>
      <c r="E11" s="3">
        <v>53225.8</v>
      </c>
      <c r="F11" s="5">
        <f t="shared" si="9"/>
        <v>0.1019219051536379</v>
      </c>
      <c r="G11" s="4">
        <f>(((D11-D$237)/(D$29-D$237)*100+700))</f>
        <v>675</v>
      </c>
      <c r="H11" s="4"/>
      <c r="I11" s="2">
        <v>2.3639999999999999</v>
      </c>
      <c r="J11" s="3">
        <v>72455.3</v>
      </c>
      <c r="K11" s="5">
        <f t="shared" si="17"/>
        <v>9.6790594539325828E-2</v>
      </c>
      <c r="L11" s="4">
        <f t="shared" si="14"/>
        <v>675.55096418732785</v>
      </c>
      <c r="M11" s="4"/>
      <c r="Q11" s="4"/>
      <c r="R11" s="40">
        <f t="shared" si="7"/>
        <v>9.9356249846481864E-2</v>
      </c>
      <c r="S11" s="4"/>
      <c r="T11" s="2">
        <v>2.3530000000000002</v>
      </c>
      <c r="U11" s="3">
        <v>172538.5</v>
      </c>
      <c r="V11" s="5">
        <f t="shared" si="10"/>
        <v>0.22270799738282915</v>
      </c>
      <c r="W11" s="4">
        <f t="shared" si="2"/>
        <v>673.91003460207617</v>
      </c>
      <c r="X11" s="4"/>
      <c r="Y11" s="2">
        <v>2.3380000000000001</v>
      </c>
      <c r="Z11" s="3">
        <v>173358.7</v>
      </c>
      <c r="AA11" s="5">
        <f t="shared" si="18"/>
        <v>0.2172242205318525</v>
      </c>
      <c r="AB11" s="4">
        <f t="shared" si="4"/>
        <v>674.10714285714289</v>
      </c>
      <c r="AC11" s="4"/>
      <c r="AD11" s="2">
        <v>2.3570000000000002</v>
      </c>
      <c r="AE11" s="3">
        <v>22723.5</v>
      </c>
      <c r="AF11" s="5">
        <f t="shared" si="19"/>
        <v>3.0850030444778874E-2</v>
      </c>
      <c r="AG11" s="4">
        <f t="shared" si="16"/>
        <v>673.8376127689105</v>
      </c>
      <c r="AH11" s="40">
        <f t="shared" si="8"/>
        <v>0.15692741611982017</v>
      </c>
      <c r="AL11" s="42"/>
      <c r="AM11" s="4"/>
      <c r="AQ11" s="42"/>
      <c r="AR11" s="4"/>
      <c r="AV11" s="42"/>
      <c r="AW11" s="4"/>
      <c r="AX11" s="42"/>
    </row>
    <row r="12" spans="1:50" ht="14.45" x14ac:dyDescent="0.35">
      <c r="A12" s="1" t="s">
        <v>33</v>
      </c>
      <c r="B12" s="10">
        <v>657</v>
      </c>
      <c r="C12" s="10" t="s">
        <v>201</v>
      </c>
      <c r="D12" s="2">
        <v>2.4119999999999999</v>
      </c>
      <c r="E12" s="3">
        <v>254400.6</v>
      </c>
      <c r="F12" s="5">
        <f t="shared" si="9"/>
        <v>0.48715085210985226</v>
      </c>
      <c r="G12" s="4">
        <f>(((D12-D$237)/(D$29-D$237)*100+700))</f>
        <v>678.79834254143645</v>
      </c>
      <c r="H12" s="4"/>
      <c r="I12" s="2">
        <v>2.4119999999999999</v>
      </c>
      <c r="J12" s="3">
        <v>212091.9</v>
      </c>
      <c r="K12" s="5">
        <f t="shared" si="17"/>
        <v>0.2833264246780462</v>
      </c>
      <c r="L12" s="4">
        <f t="shared" si="14"/>
        <v>678.85674931129483</v>
      </c>
      <c r="M12" s="4"/>
      <c r="N12" s="2">
        <v>2.3940000000000001</v>
      </c>
      <c r="O12" s="3">
        <v>170741.5</v>
      </c>
      <c r="P12" s="5">
        <f>O12/P$1</f>
        <v>0.21906865972831313</v>
      </c>
      <c r="Q12" s="4">
        <f>(((N12-N$237)/(N$29-N$237)*100+700))</f>
        <v>678.90034364261169</v>
      </c>
      <c r="R12" s="40">
        <f t="shared" si="7"/>
        <v>0.32984864550540388</v>
      </c>
      <c r="S12" s="4"/>
      <c r="T12" s="2">
        <v>2.423</v>
      </c>
      <c r="U12" s="3">
        <v>166099.29999999999</v>
      </c>
      <c r="V12" s="5">
        <f t="shared" si="10"/>
        <v>0.21439645336947841</v>
      </c>
      <c r="W12" s="4">
        <f t="shared" si="2"/>
        <v>678.75432525951555</v>
      </c>
      <c r="X12" s="4"/>
      <c r="Y12" s="2">
        <v>2.4089999999999998</v>
      </c>
      <c r="Z12" s="3">
        <v>209390.5</v>
      </c>
      <c r="AA12" s="5">
        <f t="shared" si="18"/>
        <v>0.26237326508144593</v>
      </c>
      <c r="AB12" s="4">
        <f t="shared" si="4"/>
        <v>678.9835164835165</v>
      </c>
      <c r="AC12" s="4"/>
      <c r="AD12" s="2">
        <v>2.4239999999999999</v>
      </c>
      <c r="AE12" s="3">
        <v>197517</v>
      </c>
      <c r="AF12" s="5">
        <f t="shared" si="19"/>
        <v>0.2681543540106669</v>
      </c>
      <c r="AG12" s="4">
        <f t="shared" si="16"/>
        <v>678.4871616932686</v>
      </c>
      <c r="AH12" s="40">
        <f t="shared" si="8"/>
        <v>0.24830802415386374</v>
      </c>
      <c r="AJ12" s="2">
        <v>2.93</v>
      </c>
      <c r="AK12" s="3">
        <v>238641</v>
      </c>
      <c r="AL12" s="42">
        <f t="shared" si="20"/>
        <v>8.1273052711572563E-2</v>
      </c>
      <c r="AM12" s="4">
        <f>(((AJ12-AJ$237)/(AJ$29-AJ$237)*100+700))</f>
        <v>680.63530849114238</v>
      </c>
      <c r="AO12" s="2">
        <v>2.952</v>
      </c>
      <c r="AP12" s="3">
        <v>363495.9</v>
      </c>
      <c r="AQ12" s="42">
        <f t="shared" si="21"/>
        <v>0.12925072562566947</v>
      </c>
      <c r="AR12" s="4">
        <f>(((AO12-AO$237)/(AO$29-AO$237)*100+700))</f>
        <v>681.06291997556502</v>
      </c>
      <c r="AT12" s="2">
        <v>2.944</v>
      </c>
      <c r="AU12" s="3">
        <v>142406.20000000001</v>
      </c>
      <c r="AV12" s="42">
        <f t="shared" si="22"/>
        <v>6.3848050407993254E-2</v>
      </c>
      <c r="AW12" s="4">
        <f>(((AT12-AT$237)/(AT$29-AT$237)*100+700))</f>
        <v>680.86532602071907</v>
      </c>
      <c r="AX12" s="42">
        <f t="shared" si="23"/>
        <v>9.1457276248411754E-2</v>
      </c>
    </row>
    <row r="13" spans="1:50" ht="14.45" x14ac:dyDescent="0.35">
      <c r="A13" s="6" t="s">
        <v>468</v>
      </c>
      <c r="G13" s="4"/>
      <c r="H13" s="4"/>
      <c r="I13" s="2">
        <v>2.5419999999999998</v>
      </c>
      <c r="J13" s="3">
        <v>1403.3</v>
      </c>
      <c r="K13" s="5">
        <f t="shared" si="17"/>
        <v>1.874621198408342E-3</v>
      </c>
      <c r="L13" s="4">
        <f t="shared" si="14"/>
        <v>687.80991735537191</v>
      </c>
      <c r="M13" s="4"/>
      <c r="Q13" s="4"/>
      <c r="R13" s="40">
        <f t="shared" si="7"/>
        <v>1.874621198408342E-3</v>
      </c>
      <c r="S13" s="4"/>
      <c r="T13" s="2">
        <v>2.5449999999999999</v>
      </c>
      <c r="U13" s="3">
        <v>58568.9</v>
      </c>
      <c r="V13" s="5">
        <f t="shared" si="10"/>
        <v>7.5599141223061411E-2</v>
      </c>
      <c r="W13" s="4">
        <f t="shared" si="2"/>
        <v>687.19723183391</v>
      </c>
      <c r="X13" s="4"/>
      <c r="Y13" s="2">
        <v>2.5339999999999998</v>
      </c>
      <c r="Z13" s="3">
        <v>102936.5</v>
      </c>
      <c r="AA13" s="5">
        <f t="shared" si="18"/>
        <v>0.1289828602589719</v>
      </c>
      <c r="AB13" s="4">
        <f t="shared" si="4"/>
        <v>687.56868131868134</v>
      </c>
      <c r="AC13" s="4"/>
      <c r="AD13" s="2">
        <v>2.5529999999999999</v>
      </c>
      <c r="AE13" s="3">
        <v>1033.2</v>
      </c>
      <c r="AF13" s="5">
        <f t="shared" si="19"/>
        <v>1.4026999122294336E-3</v>
      </c>
      <c r="AG13" s="4">
        <f t="shared" si="16"/>
        <v>687.43927827897289</v>
      </c>
      <c r="AH13" s="40">
        <f t="shared" si="8"/>
        <v>6.8661567131420922E-2</v>
      </c>
      <c r="AJ13" s="2">
        <v>3.1070000000000002</v>
      </c>
      <c r="AK13" s="3">
        <v>8166.9</v>
      </c>
      <c r="AL13" s="42">
        <f t="shared" si="20"/>
        <v>2.7813698995149284E-3</v>
      </c>
      <c r="AM13" s="4">
        <f>(((AJ13-AJ$237)/(AJ$29-AJ$237)*100+700))</f>
        <v>691.44777031154558</v>
      </c>
      <c r="AO13" s="2">
        <v>3.125</v>
      </c>
      <c r="AP13" s="3">
        <v>9313.5</v>
      </c>
      <c r="AQ13" s="42">
        <f t="shared" si="21"/>
        <v>3.3116649544456278E-3</v>
      </c>
      <c r="AR13" s="4">
        <f>(((AO13-AO$237)/(AO$29-AO$237)*100+700))</f>
        <v>691.63103237629809</v>
      </c>
      <c r="AT13" s="2">
        <v>3.1139999999999999</v>
      </c>
      <c r="AU13" s="3">
        <v>6387.4</v>
      </c>
      <c r="AV13" s="42">
        <f t="shared" si="22"/>
        <v>2.8638011348945205E-3</v>
      </c>
      <c r="AW13" s="4">
        <f>(((AT13-AT$237)/(AT$29-AT$237)*100+700))</f>
        <v>691.22486288848268</v>
      </c>
      <c r="AX13" s="42">
        <f t="shared" si="23"/>
        <v>2.9856119962850258E-3</v>
      </c>
    </row>
    <row r="14" spans="1:50" ht="14.45" x14ac:dyDescent="0.35">
      <c r="A14" s="1" t="s">
        <v>155</v>
      </c>
      <c r="B14" s="10">
        <v>697</v>
      </c>
      <c r="C14" s="10" t="s">
        <v>201</v>
      </c>
      <c r="D14" s="2">
        <v>2.7120000000000002</v>
      </c>
      <c r="E14" s="3">
        <v>35299.4</v>
      </c>
      <c r="F14" s="5">
        <f t="shared" si="9"/>
        <v>6.7594702170382145E-2</v>
      </c>
      <c r="G14" s="4">
        <f>(((D14-D$237)/(D$29-D$237)*100+700))</f>
        <v>699.51657458563534</v>
      </c>
      <c r="H14" s="4"/>
      <c r="I14" s="2">
        <v>2.7149999999999999</v>
      </c>
      <c r="J14" s="3">
        <v>37602.199999999997</v>
      </c>
      <c r="K14" s="5">
        <f t="shared" si="17"/>
        <v>5.0231512311544324E-2</v>
      </c>
      <c r="L14" s="4">
        <f t="shared" si="14"/>
        <v>699.72451790633613</v>
      </c>
      <c r="M14" s="4"/>
      <c r="N14" s="2">
        <v>2.7010000000000001</v>
      </c>
      <c r="O14" s="3">
        <v>28816.7</v>
      </c>
      <c r="P14" s="5">
        <f>O14/P$1</f>
        <v>3.6973060719232766E-2</v>
      </c>
      <c r="Q14" s="4">
        <f>(((N14-N$237)/(N$29-N$237)*100+700))</f>
        <v>700</v>
      </c>
      <c r="R14" s="40">
        <f t="shared" si="7"/>
        <v>5.1599758400386414E-2</v>
      </c>
      <c r="S14" s="4"/>
      <c r="T14" s="2">
        <v>2.7229999999999999</v>
      </c>
      <c r="U14" s="3">
        <v>34965.199999999997</v>
      </c>
      <c r="V14" s="5">
        <f t="shared" si="10"/>
        <v>4.513212801832691E-2</v>
      </c>
      <c r="W14" s="4">
        <f t="shared" si="2"/>
        <v>699.51557093425606</v>
      </c>
      <c r="X14" s="4"/>
      <c r="Y14" s="2">
        <v>2.7149999999999999</v>
      </c>
      <c r="Z14" s="3">
        <v>40896.6</v>
      </c>
      <c r="AA14" s="5">
        <f t="shared" si="18"/>
        <v>5.1244800851661658E-2</v>
      </c>
      <c r="AB14" s="4">
        <f t="shared" si="4"/>
        <v>700</v>
      </c>
      <c r="AC14" s="4"/>
      <c r="AD14" s="2">
        <v>2.7269999999999999</v>
      </c>
      <c r="AE14" s="3">
        <v>28658.400000000001</v>
      </c>
      <c r="AF14" s="5">
        <f t="shared" si="19"/>
        <v>3.8907409179864495E-2</v>
      </c>
      <c r="AG14" s="4">
        <f t="shared" si="16"/>
        <v>699.51422623178348</v>
      </c>
      <c r="AH14" s="40">
        <f t="shared" si="8"/>
        <v>4.5094779349951021E-2</v>
      </c>
      <c r="AJ14" s="2">
        <v>3.2029999999999998</v>
      </c>
      <c r="AK14" s="3">
        <v>54292.800000000003</v>
      </c>
      <c r="AL14" s="42">
        <f t="shared" si="20"/>
        <v>1.8490291258664134E-2</v>
      </c>
      <c r="AM14" s="4">
        <f>(((AJ14-AJ$237)/(AJ$29-AJ$237)*100+700))</f>
        <v>697.31215638362858</v>
      </c>
      <c r="AO14" s="2">
        <v>3.2290000000000001</v>
      </c>
      <c r="AP14" s="3">
        <v>45282.5</v>
      </c>
      <c r="AQ14" s="42">
        <f t="shared" si="21"/>
        <v>1.6101408525225118E-2</v>
      </c>
      <c r="AR14" s="4">
        <f>(((AO14-AO$237)/(AO$29-AO$237)*100+700))</f>
        <v>697.98411728772146</v>
      </c>
      <c r="AT14" s="2">
        <v>3.2360000000000002</v>
      </c>
      <c r="AU14" s="3">
        <v>62032.5</v>
      </c>
      <c r="AV14" s="42">
        <f t="shared" si="22"/>
        <v>2.7812371841491743E-2</v>
      </c>
      <c r="AW14" s="4">
        <f>(((AT14-AT$237)/(AT$29-AT$237)*100+700))</f>
        <v>698.65935405240702</v>
      </c>
      <c r="AX14" s="42">
        <f t="shared" si="23"/>
        <v>2.0801357208460335E-2</v>
      </c>
    </row>
    <row r="15" spans="1:50" ht="14.45" x14ac:dyDescent="0.35">
      <c r="A15" s="1" t="s">
        <v>35</v>
      </c>
      <c r="B15" s="10">
        <v>698</v>
      </c>
      <c r="C15" s="10" t="s">
        <v>201</v>
      </c>
      <c r="D15" s="2">
        <v>2.7629999999999999</v>
      </c>
      <c r="E15" s="3">
        <v>226196.4</v>
      </c>
      <c r="F15" s="5">
        <f t="shared" si="9"/>
        <v>0.43314272452258751</v>
      </c>
      <c r="G15" s="4">
        <f>(((D15-D$237)/(D$29-D$237)*100+700))</f>
        <v>703.03867403314916</v>
      </c>
      <c r="H15" s="4"/>
      <c r="I15" s="2">
        <v>2.7519999999999998</v>
      </c>
      <c r="J15" s="3">
        <v>260820.8</v>
      </c>
      <c r="K15" s="5">
        <f t="shared" si="17"/>
        <v>0.34842172070535343</v>
      </c>
      <c r="L15" s="4">
        <f t="shared" si="14"/>
        <v>702.27272727272725</v>
      </c>
      <c r="M15" s="4"/>
      <c r="N15" s="2">
        <v>2.8220000000000001</v>
      </c>
      <c r="O15" s="3">
        <v>24482.1</v>
      </c>
      <c r="P15" s="5">
        <f>O15/P$1</f>
        <v>3.1411583208151121E-2</v>
      </c>
      <c r="Q15" s="4">
        <f>(((N15-N$237)/(N$29-N$237)*100+700))</f>
        <v>708.3161512027491</v>
      </c>
      <c r="R15" s="40">
        <f t="shared" si="7"/>
        <v>0.27099200947869734</v>
      </c>
      <c r="S15" s="4"/>
      <c r="T15" s="2">
        <v>2.7970000000000002</v>
      </c>
      <c r="U15" s="3">
        <v>319586.09999999998</v>
      </c>
      <c r="V15" s="5">
        <f t="shared" si="10"/>
        <v>0.41251303519149968</v>
      </c>
      <c r="W15" s="4">
        <f t="shared" si="2"/>
        <v>704.63667820069202</v>
      </c>
      <c r="X15" s="4"/>
      <c r="Y15" s="2">
        <v>2.7519999999999998</v>
      </c>
      <c r="Z15" s="3">
        <v>349338.2</v>
      </c>
      <c r="AA15" s="5">
        <f t="shared" si="18"/>
        <v>0.43773239068475012</v>
      </c>
      <c r="AB15" s="4">
        <f t="shared" si="4"/>
        <v>702.54120879120876</v>
      </c>
      <c r="AC15" s="4"/>
      <c r="AD15" s="2">
        <v>2.8039999999999998</v>
      </c>
      <c r="AE15" s="3">
        <v>399206.8</v>
      </c>
      <c r="AF15" s="5">
        <f t="shared" si="19"/>
        <v>0.54197381273847556</v>
      </c>
      <c r="AG15" s="4">
        <f t="shared" si="16"/>
        <v>704.85773768216518</v>
      </c>
      <c r="AH15" s="40">
        <f t="shared" si="8"/>
        <v>0.46407307953824173</v>
      </c>
      <c r="AJ15" s="2">
        <v>3.702</v>
      </c>
      <c r="AK15" s="3">
        <v>979423.7</v>
      </c>
      <c r="AL15" s="42">
        <f t="shared" si="20"/>
        <v>0.33355858380187575</v>
      </c>
      <c r="AM15" s="4">
        <f>(((AJ15-AJ$237)/(AJ$29-AJ$237)*100+700))</f>
        <v>727.79474648747714</v>
      </c>
      <c r="AO15" s="2">
        <v>3.6539999999999999</v>
      </c>
      <c r="AP15" s="3">
        <v>825417.2</v>
      </c>
      <c r="AQ15" s="42">
        <f t="shared" si="21"/>
        <v>0.29349924454143311</v>
      </c>
      <c r="AR15" s="4">
        <f>(((AO15-AO$237)/(AO$29-AO$237)*100+700))</f>
        <v>723.94624312767257</v>
      </c>
      <c r="AT15" s="2">
        <v>3.6019999999999999</v>
      </c>
      <c r="AU15" s="3">
        <v>288636.90000000002</v>
      </c>
      <c r="AV15" s="42">
        <f t="shared" si="22"/>
        <v>0.12941082158506378</v>
      </c>
      <c r="AW15" s="4">
        <f>(((AT15-AT$237)/(AT$29-AT$237)*100+700))</f>
        <v>720.96282754418041</v>
      </c>
      <c r="AX15" s="42">
        <f t="shared" si="23"/>
        <v>0.25215621664279086</v>
      </c>
    </row>
    <row r="16" spans="1:50" ht="14.45" x14ac:dyDescent="0.35">
      <c r="A16" s="16" t="s">
        <v>484</v>
      </c>
      <c r="B16" s="10">
        <v>712</v>
      </c>
      <c r="C16" s="10" t="s">
        <v>201</v>
      </c>
      <c r="F16" s="28"/>
      <c r="G16" s="4"/>
      <c r="H16" s="4"/>
      <c r="I16" s="2">
        <v>2.8559999999999999</v>
      </c>
      <c r="J16" s="3">
        <v>25805.1</v>
      </c>
      <c r="K16" s="5">
        <f t="shared" si="17"/>
        <v>3.4472163818889123E-2</v>
      </c>
      <c r="L16" s="4">
        <f t="shared" si="14"/>
        <v>709.43526170798896</v>
      </c>
      <c r="M16" s="4"/>
      <c r="P16" s="28"/>
      <c r="Q16" s="4"/>
      <c r="R16" s="40">
        <f t="shared" si="7"/>
        <v>3.4472163818889123E-2</v>
      </c>
      <c r="S16" s="4"/>
      <c r="T16" s="2">
        <v>2.863</v>
      </c>
      <c r="U16" s="3">
        <v>26219</v>
      </c>
      <c r="V16" s="5">
        <f t="shared" si="10"/>
        <v>3.3842771227177687E-2</v>
      </c>
      <c r="W16" s="4">
        <f t="shared" si="2"/>
        <v>709.20415224913495</v>
      </c>
      <c r="X16" s="4"/>
      <c r="Y16" s="2">
        <v>2.8519999999999999</v>
      </c>
      <c r="Z16" s="3">
        <v>20673</v>
      </c>
      <c r="AA16" s="5">
        <f t="shared" si="18"/>
        <v>2.5903957003917233E-2</v>
      </c>
      <c r="AB16" s="4">
        <f t="shared" si="4"/>
        <v>709.40934065934061</v>
      </c>
      <c r="AC16" s="4"/>
      <c r="AF16" s="28"/>
      <c r="AG16" s="4"/>
      <c r="AH16" s="40">
        <f t="shared" si="8"/>
        <v>2.987336411554746E-2</v>
      </c>
      <c r="AL16" s="42"/>
      <c r="AM16" s="4"/>
      <c r="AQ16" s="42"/>
      <c r="AR16" s="4"/>
      <c r="AV16" s="42"/>
      <c r="AW16" s="4"/>
      <c r="AX16" s="42"/>
    </row>
    <row r="17" spans="1:50" s="29" customFormat="1" ht="14.45" x14ac:dyDescent="0.35">
      <c r="A17" s="16" t="s">
        <v>633</v>
      </c>
      <c r="B17" s="10"/>
      <c r="C17" s="10"/>
      <c r="D17" s="2">
        <v>2.9220000000000002</v>
      </c>
      <c r="E17" s="3">
        <v>17193.400000000001</v>
      </c>
      <c r="F17" s="28">
        <f t="shared" ref="F17:F18" si="24">E17/F$1</f>
        <v>3.2923583752025483E-2</v>
      </c>
      <c r="G17" s="4">
        <f>(((D17-D$237)/(D$29-D$237)*100+700))</f>
        <v>714.01933701657458</v>
      </c>
      <c r="H17" s="4"/>
      <c r="I17" s="2">
        <v>2.9039999999999999</v>
      </c>
      <c r="J17" s="3">
        <v>15843.5</v>
      </c>
      <c r="K17" s="28">
        <f t="shared" si="17"/>
        <v>2.1164797945544479E-2</v>
      </c>
      <c r="L17" s="4">
        <f t="shared" si="14"/>
        <v>712.74104683195594</v>
      </c>
      <c r="M17" s="4"/>
      <c r="N17" s="2"/>
      <c r="O17" s="3"/>
      <c r="P17" s="30"/>
      <c r="Q17" s="4"/>
      <c r="R17" s="40">
        <f t="shared" si="7"/>
        <v>2.7044190848784982E-2</v>
      </c>
      <c r="S17" s="4"/>
      <c r="T17" s="2">
        <v>2.9780000000000002</v>
      </c>
      <c r="U17" s="3">
        <v>12900.9</v>
      </c>
      <c r="V17" s="28">
        <f t="shared" ref="V17" si="25">U17/V$1</f>
        <v>1.6652130414001168E-2</v>
      </c>
      <c r="W17" s="4">
        <f t="shared" si="2"/>
        <v>717.16262975778545</v>
      </c>
      <c r="X17" s="4"/>
      <c r="Y17" s="2">
        <v>2.8959999999999999</v>
      </c>
      <c r="Z17" s="3">
        <v>8866.4</v>
      </c>
      <c r="AA17" s="28">
        <f t="shared" ref="AA17" si="26">Z17/AA$1</f>
        <v>1.1109894276570007E-2</v>
      </c>
      <c r="AB17" s="4">
        <f t="shared" si="4"/>
        <v>712.43131868131866</v>
      </c>
      <c r="AC17" s="4"/>
      <c r="AD17" s="2"/>
      <c r="AE17" s="3"/>
      <c r="AF17" s="28"/>
      <c r="AG17" s="4"/>
      <c r="AH17" s="40">
        <f t="shared" si="8"/>
        <v>1.3881012345285586E-2</v>
      </c>
      <c r="AJ17" s="2"/>
      <c r="AK17" s="3"/>
      <c r="AL17" s="42"/>
      <c r="AM17" s="4"/>
      <c r="AO17" s="2"/>
      <c r="AP17" s="3"/>
      <c r="AQ17" s="42"/>
      <c r="AR17" s="4"/>
      <c r="AT17" s="2"/>
      <c r="AU17" s="3"/>
      <c r="AV17" s="42"/>
      <c r="AW17" s="4"/>
      <c r="AX17" s="42"/>
    </row>
    <row r="18" spans="1:50" ht="14.45" x14ac:dyDescent="0.35">
      <c r="A18" s="16" t="s">
        <v>469</v>
      </c>
      <c r="B18" s="10">
        <v>717</v>
      </c>
      <c r="C18" s="10" t="s">
        <v>201</v>
      </c>
      <c r="D18" s="2">
        <v>3.0289999999999999</v>
      </c>
      <c r="E18" s="3">
        <v>14394.7</v>
      </c>
      <c r="F18" s="5">
        <f t="shared" si="24"/>
        <v>2.7564362548145288E-2</v>
      </c>
      <c r="G18" s="4">
        <f>(((D18-D$237)/(D$29-D$237)*100+700))</f>
        <v>721.40883977900558</v>
      </c>
      <c r="H18" s="4"/>
      <c r="I18" s="2">
        <v>3.0329999999999999</v>
      </c>
      <c r="J18" s="3">
        <v>12043.5</v>
      </c>
      <c r="K18" s="5">
        <f t="shared" si="17"/>
        <v>1.6088505952419913E-2</v>
      </c>
      <c r="L18" s="4">
        <f t="shared" si="14"/>
        <v>721.62534435261705</v>
      </c>
      <c r="M18" s="4"/>
      <c r="N18" s="2">
        <v>3.0179999999999998</v>
      </c>
      <c r="O18" s="3">
        <v>3743.9</v>
      </c>
      <c r="P18" s="30">
        <f>O18/P$1</f>
        <v>4.8035841032018078E-3</v>
      </c>
      <c r="Q18" s="4">
        <f>(((N18-N$237)/(N$29-N$237)*100+700))</f>
        <v>721.78694158075598</v>
      </c>
      <c r="R18" s="40">
        <f t="shared" si="7"/>
        <v>1.6152150867922335E-2</v>
      </c>
      <c r="S18" s="4"/>
      <c r="T18" s="2">
        <v>3.0659999999999998</v>
      </c>
      <c r="U18" s="3">
        <v>5962966.5</v>
      </c>
      <c r="V18" s="5">
        <f t="shared" si="10"/>
        <v>7.696834779923889</v>
      </c>
      <c r="W18" s="4">
        <f t="shared" si="2"/>
        <v>723.25259515570929</v>
      </c>
      <c r="X18" s="4"/>
      <c r="Y18" s="2">
        <v>3.048</v>
      </c>
      <c r="Z18" s="3">
        <v>3596216.1</v>
      </c>
      <c r="AA18" s="5">
        <f t="shared" si="18"/>
        <v>4.506178456498569</v>
      </c>
      <c r="AB18" s="4">
        <f t="shared" si="4"/>
        <v>722.87087912087918</v>
      </c>
      <c r="AC18" s="4"/>
      <c r="AD18" s="2">
        <v>3.0409999999999999</v>
      </c>
      <c r="AE18" s="3">
        <v>22320.400000000001</v>
      </c>
      <c r="AF18" s="30">
        <f>AE18/AF$1</f>
        <v>3.0302771119750143E-2</v>
      </c>
      <c r="AG18" s="4">
        <f>(((AD18-AD$237)/(AD$29-AD$237)*100+700))</f>
        <v>721.30464954892432</v>
      </c>
      <c r="AH18" s="40">
        <f t="shared" si="8"/>
        <v>4.0777720025140693</v>
      </c>
      <c r="AL18" s="42"/>
      <c r="AM18" s="4"/>
      <c r="AQ18" s="42"/>
      <c r="AR18" s="4"/>
      <c r="AV18" s="42"/>
      <c r="AW18" s="4"/>
      <c r="AX18" s="42"/>
    </row>
    <row r="19" spans="1:50" ht="14.45" x14ac:dyDescent="0.35">
      <c r="A19" s="16" t="s">
        <v>470</v>
      </c>
      <c r="B19" s="10">
        <v>737</v>
      </c>
      <c r="C19" s="10" t="s">
        <v>201</v>
      </c>
      <c r="G19" s="4"/>
      <c r="H19" s="4"/>
      <c r="L19" s="4"/>
      <c r="M19" s="4"/>
      <c r="Q19" s="4"/>
      <c r="R19" s="40"/>
      <c r="S19" s="4"/>
      <c r="T19" s="2">
        <v>3.2069999999999999</v>
      </c>
      <c r="U19" s="3">
        <v>12041587.300000001</v>
      </c>
      <c r="V19" s="5">
        <f t="shared" si="10"/>
        <v>15.542952980891272</v>
      </c>
      <c r="W19" s="4">
        <f t="shared" si="2"/>
        <v>733.01038062283737</v>
      </c>
      <c r="X19" s="4"/>
      <c r="Y19" s="2">
        <v>3.17</v>
      </c>
      <c r="Z19" s="3">
        <v>7208597.9000000004</v>
      </c>
      <c r="AA19" s="5">
        <f t="shared" si="18"/>
        <v>9.0326130730966998</v>
      </c>
      <c r="AB19" s="4">
        <f t="shared" si="4"/>
        <v>731.25</v>
      </c>
      <c r="AC19" s="4"/>
      <c r="AD19" s="2">
        <v>3.1219999999999999</v>
      </c>
      <c r="AE19" s="3">
        <v>32348.5</v>
      </c>
      <c r="AF19" s="5">
        <f>AE19/AF$1</f>
        <v>4.3917187486211602E-2</v>
      </c>
      <c r="AG19" s="4">
        <f>(((AD19-AD$237)/(AD$29-AD$237)*100+700))</f>
        <v>726.92574600971545</v>
      </c>
      <c r="AH19" s="40">
        <f t="shared" si="8"/>
        <v>8.2064944138247267</v>
      </c>
      <c r="AL19" s="42"/>
      <c r="AM19" s="4"/>
      <c r="AQ19" s="42"/>
      <c r="AR19" s="4"/>
      <c r="AV19" s="42"/>
      <c r="AW19" s="4"/>
      <c r="AX19" s="42"/>
    </row>
    <row r="20" spans="1:50" x14ac:dyDescent="0.25">
      <c r="A20" s="16" t="s">
        <v>471</v>
      </c>
      <c r="B20" s="10">
        <v>736</v>
      </c>
      <c r="C20" s="10" t="s">
        <v>201</v>
      </c>
      <c r="G20" s="4"/>
      <c r="H20" s="4"/>
      <c r="L20" s="4"/>
      <c r="M20" s="4"/>
      <c r="Q20" s="4"/>
      <c r="R20" s="40"/>
      <c r="S20" s="4"/>
      <c r="T20" s="2">
        <v>3.2330000000000001</v>
      </c>
      <c r="U20" s="3">
        <v>89090.3</v>
      </c>
      <c r="V20" s="5">
        <f t="shared" si="10"/>
        <v>0.11499533321105414</v>
      </c>
      <c r="W20" s="4">
        <f t="shared" si="2"/>
        <v>734.80968858131484</v>
      </c>
      <c r="X20" s="4"/>
      <c r="Y20" s="2">
        <v>3.214</v>
      </c>
      <c r="Z20" s="3">
        <v>55069.2</v>
      </c>
      <c r="AA20" s="5">
        <f t="shared" si="18"/>
        <v>6.9003540320230192E-2</v>
      </c>
      <c r="AB20" s="4">
        <f t="shared" si="4"/>
        <v>734.27197802197804</v>
      </c>
      <c r="AC20" s="4"/>
      <c r="AF20" s="5"/>
      <c r="AG20" s="4"/>
      <c r="AH20" s="40">
        <f t="shared" si="8"/>
        <v>9.1999436765642165E-2</v>
      </c>
      <c r="AL20" s="42"/>
      <c r="AM20" s="4"/>
      <c r="AQ20" s="42"/>
      <c r="AR20" s="4"/>
      <c r="AV20" s="42"/>
      <c r="AW20" s="4"/>
      <c r="AX20" s="42"/>
    </row>
    <row r="21" spans="1:50" s="98" customFormat="1" x14ac:dyDescent="0.25">
      <c r="A21" s="75" t="s">
        <v>774</v>
      </c>
      <c r="B21" s="69"/>
      <c r="C21" s="69"/>
      <c r="D21" s="2"/>
      <c r="E21" s="3"/>
      <c r="F21" s="100"/>
      <c r="G21" s="4"/>
      <c r="H21" s="4"/>
      <c r="I21" s="2"/>
      <c r="J21" s="3"/>
      <c r="K21" s="100"/>
      <c r="L21" s="4"/>
      <c r="M21" s="4"/>
      <c r="N21" s="2"/>
      <c r="O21" s="3"/>
      <c r="P21" s="100"/>
      <c r="Q21" s="4"/>
      <c r="R21" s="100"/>
      <c r="S21" s="4"/>
      <c r="T21" s="2"/>
      <c r="U21" s="3"/>
      <c r="V21" s="100"/>
      <c r="W21" s="4"/>
      <c r="X21" s="4"/>
      <c r="Y21" s="2"/>
      <c r="Z21" s="3"/>
      <c r="AA21" s="100"/>
      <c r="AB21" s="4"/>
      <c r="AC21" s="4"/>
      <c r="AD21" s="2"/>
      <c r="AE21" s="3"/>
      <c r="AF21" s="100"/>
      <c r="AG21" s="4"/>
      <c r="AH21" s="100" t="e">
        <f t="shared" si="8"/>
        <v>#DIV/0!</v>
      </c>
      <c r="AJ21" s="2"/>
      <c r="AK21" s="3"/>
      <c r="AL21" s="42"/>
      <c r="AM21" s="4"/>
      <c r="AO21" s="2"/>
      <c r="AP21" s="3"/>
      <c r="AQ21" s="42"/>
      <c r="AR21" s="4"/>
      <c r="AT21" s="2"/>
      <c r="AU21" s="3"/>
      <c r="AV21" s="42"/>
      <c r="AW21" s="4"/>
      <c r="AX21" s="42"/>
    </row>
    <row r="22" spans="1:50" x14ac:dyDescent="0.25">
      <c r="A22" s="16" t="s">
        <v>472</v>
      </c>
      <c r="B22" s="9">
        <v>729</v>
      </c>
      <c r="C22" s="9" t="s">
        <v>516</v>
      </c>
      <c r="D22" s="2">
        <v>3.266</v>
      </c>
      <c r="E22" s="3">
        <v>191774.2</v>
      </c>
      <c r="F22" s="5">
        <f t="shared" ref="F22" si="27">E22/F$1</f>
        <v>0.36722776967776505</v>
      </c>
      <c r="G22" s="4">
        <f>(((D22-D$237)/(D$29-D$237)*100+700))</f>
        <v>737.77624309392263</v>
      </c>
      <c r="H22" s="4"/>
      <c r="I22" s="2">
        <v>3.2440000000000002</v>
      </c>
      <c r="J22" s="3">
        <v>172664.3</v>
      </c>
      <c r="K22" s="5">
        <f>J22/K$1</f>
        <v>0.23065642199696249</v>
      </c>
      <c r="L22" s="4">
        <f>(((I22-I$237)/(I$29-I$237)*100+700))</f>
        <v>736.15702479338847</v>
      </c>
      <c r="M22" s="4"/>
      <c r="N22" s="2">
        <v>3.3069999999999999</v>
      </c>
      <c r="O22" s="3">
        <v>144194.1</v>
      </c>
      <c r="P22" s="5">
        <f>O22/P$1</f>
        <v>0.18500720813469693</v>
      </c>
      <c r="Q22" s="4">
        <f>(((N22-N$237)/(N$29-N$237)*100+700))</f>
        <v>741.64948453608247</v>
      </c>
      <c r="R22" s="40">
        <f t="shared" si="7"/>
        <v>0.26096379993647484</v>
      </c>
      <c r="S22" s="4"/>
      <c r="T22" s="2">
        <v>3.44</v>
      </c>
      <c r="U22" s="3">
        <v>194052.1</v>
      </c>
      <c r="V22" s="5">
        <f t="shared" si="10"/>
        <v>0.25047716642333451</v>
      </c>
      <c r="W22" s="4">
        <f>(((T22-T$237)/(T$29-T$237)*100+700))</f>
        <v>749.13494809688586</v>
      </c>
      <c r="X22" s="4"/>
      <c r="Y22" s="2">
        <v>3.3180000000000001</v>
      </c>
      <c r="Z22" s="3">
        <v>122846.5</v>
      </c>
      <c r="AA22" s="5">
        <f t="shared" si="18"/>
        <v>0.15393075287001007</v>
      </c>
      <c r="AB22" s="4">
        <f>(((Y22-Y$237)/(Y$29-Y$237)*100+700))</f>
        <v>741.41483516483515</v>
      </c>
      <c r="AC22" s="4"/>
      <c r="AD22" s="2">
        <v>3.24</v>
      </c>
      <c r="AE22" s="3">
        <v>78911.600000000006</v>
      </c>
      <c r="AF22" s="5">
        <f t="shared" ref="AF22:AF25" si="28">AE22/AF$1</f>
        <v>0.10713249554189332</v>
      </c>
      <c r="AG22" s="4">
        <f>(((AD22-AD$237)/(AD$29-AD$237)*100+700))</f>
        <v>735.1145038167939</v>
      </c>
      <c r="AH22" s="40">
        <f t="shared" si="8"/>
        <v>0.17051347161174599</v>
      </c>
      <c r="AJ22" s="2">
        <v>3.9460000000000002</v>
      </c>
      <c r="AK22" s="3">
        <v>102830.6</v>
      </c>
      <c r="AL22" s="42">
        <f t="shared" si="20"/>
        <v>3.5020624176745133E-2</v>
      </c>
      <c r="AM22" s="4">
        <f>(((AJ22-AJ$237)/(AJ$29-AJ$237)*100+700))</f>
        <v>742.70006108735492</v>
      </c>
      <c r="AO22" s="2">
        <v>3.9159999999999999</v>
      </c>
      <c r="AP22" s="3">
        <v>116513.60000000001</v>
      </c>
      <c r="AQ22" s="42">
        <f t="shared" si="21"/>
        <v>4.1429538394405552E-2</v>
      </c>
      <c r="AR22" s="4">
        <f>(((AO22-AO$237)/(AO$29-AO$237)*100+700))</f>
        <v>739.951130116066</v>
      </c>
      <c r="AT22" s="2">
        <v>3.8460000000000001</v>
      </c>
      <c r="AU22" s="3">
        <v>64413.1</v>
      </c>
      <c r="AV22" s="42">
        <f t="shared" si="22"/>
        <v>2.8879717707059875E-2</v>
      </c>
      <c r="AW22" s="4">
        <f>(((AT22-AT$237)/(AT$29-AT$237)*100+700))</f>
        <v>735.83180987202923</v>
      </c>
      <c r="AX22" s="42">
        <f t="shared" si="23"/>
        <v>3.5109960092736855E-2</v>
      </c>
    </row>
    <row r="23" spans="1:50" ht="14.45" x14ac:dyDescent="0.35">
      <c r="A23" s="16" t="s">
        <v>156</v>
      </c>
      <c r="B23" s="9"/>
      <c r="C23" s="9"/>
      <c r="D23" s="2">
        <v>3.3250000000000002</v>
      </c>
      <c r="E23" s="3">
        <v>56696.9</v>
      </c>
      <c r="F23" s="5">
        <f t="shared" si="9"/>
        <v>0.10856870285285129</v>
      </c>
      <c r="G23" s="4">
        <f>(((D23-D$237)/(D$29-D$237)*100+700))</f>
        <v>741.85082872928183</v>
      </c>
      <c r="H23" s="4"/>
      <c r="I23" s="2">
        <v>3.2879999999999998</v>
      </c>
      <c r="J23" s="3">
        <v>26316.9</v>
      </c>
      <c r="K23" s="5">
        <f>J23/K$1</f>
        <v>3.515586019838416E-2</v>
      </c>
      <c r="L23" s="4">
        <f>(((I23-I$237)/(I$29-I$237)*100+700))</f>
        <v>739.18732782369148</v>
      </c>
      <c r="M23" s="4"/>
      <c r="N23" s="2">
        <v>3.34</v>
      </c>
      <c r="O23" s="3">
        <v>12604.4</v>
      </c>
      <c r="P23" s="5">
        <f>O23/P$1</f>
        <v>1.6171985221399308E-2</v>
      </c>
      <c r="Q23" s="4">
        <f>(((N23-N$237)/(N$29-N$237)*100+700))</f>
        <v>743.91752577319585</v>
      </c>
      <c r="R23" s="40">
        <f t="shared" si="7"/>
        <v>5.3298849424211592E-2</v>
      </c>
      <c r="S23" s="4"/>
      <c r="T23" s="2">
        <v>3.4910000000000001</v>
      </c>
      <c r="U23" s="3">
        <v>64113.1</v>
      </c>
      <c r="V23" s="5">
        <f t="shared" si="10"/>
        <v>8.2755443608267504E-2</v>
      </c>
      <c r="W23" s="4">
        <f>(((T23-T$237)/(T$29-T$237)*100+700))</f>
        <v>752.66435986159172</v>
      </c>
      <c r="X23" s="4"/>
      <c r="Y23" s="2">
        <v>3.4289999999999998</v>
      </c>
      <c r="Z23" s="3">
        <v>99241.8</v>
      </c>
      <c r="AA23" s="5">
        <f t="shared" si="18"/>
        <v>0.12435327819819829</v>
      </c>
      <c r="AB23" s="4">
        <f>(((Y23-Y$237)/(Y$29-Y$237)*100+700))</f>
        <v>749.03846153846155</v>
      </c>
      <c r="AC23" s="4"/>
      <c r="AD23" s="2">
        <v>3.2480000000000002</v>
      </c>
      <c r="AE23" s="3">
        <v>3578.9</v>
      </c>
      <c r="AF23" s="5">
        <f t="shared" si="28"/>
        <v>4.8588102166840109E-3</v>
      </c>
      <c r="AG23" s="4">
        <f>(((AD23-AD$237)/(AD$29-AD$237)*100+700))</f>
        <v>735.66967383761278</v>
      </c>
      <c r="AH23" s="40">
        <f t="shared" si="8"/>
        <v>7.0655844007716601E-2</v>
      </c>
      <c r="AJ23" s="2">
        <v>3.9830000000000001</v>
      </c>
      <c r="AK23" s="3">
        <v>88532</v>
      </c>
      <c r="AL23" s="42">
        <f t="shared" si="20"/>
        <v>3.0151004658298206E-2</v>
      </c>
      <c r="AM23" s="4">
        <f>(((AJ23-AJ$237)/(AJ$29-AJ$237)*100+700))</f>
        <v>744.96029321930359</v>
      </c>
      <c r="AO23" s="2">
        <v>3.9569999999999999</v>
      </c>
      <c r="AP23" s="3">
        <v>69988.100000000006</v>
      </c>
      <c r="AQ23" s="42">
        <f t="shared" si="21"/>
        <v>2.4886147849705918E-2</v>
      </c>
      <c r="AR23" s="4">
        <f>(((AO23-AO$237)/(AO$29-AO$237)*100+700))</f>
        <v>742.4557116676848</v>
      </c>
      <c r="AT23" s="2">
        <v>3.887</v>
      </c>
      <c r="AU23" s="3">
        <v>39051.599999999999</v>
      </c>
      <c r="AV23" s="42">
        <f t="shared" si="22"/>
        <v>1.7508848107124473E-2</v>
      </c>
      <c r="AW23" s="4">
        <f>(((AT23-AT$237)/(AT$29-AT$237)*100+700))</f>
        <v>738.33028641072519</v>
      </c>
      <c r="AX23" s="42">
        <f t="shared" si="23"/>
        <v>2.4182000205042867E-2</v>
      </c>
    </row>
    <row r="24" spans="1:50" ht="14.45" x14ac:dyDescent="0.35">
      <c r="A24" s="6" t="s">
        <v>440</v>
      </c>
      <c r="B24" s="12">
        <v>768</v>
      </c>
      <c r="D24" s="2">
        <v>3.5579999999999998</v>
      </c>
      <c r="E24" s="3">
        <v>6454.4</v>
      </c>
      <c r="F24" s="5">
        <f t="shared" si="9"/>
        <v>1.2359508821354313E-2</v>
      </c>
      <c r="G24" s="4">
        <f>(((D24-D$237)/(D$29-D$237)*100+700))</f>
        <v>757.94198895027625</v>
      </c>
      <c r="H24" s="4"/>
      <c r="I24" s="2">
        <v>3.569</v>
      </c>
      <c r="J24" s="3">
        <v>3598.8</v>
      </c>
      <c r="K24" s="5">
        <f>J24/K$1</f>
        <v>4.8075156907517579E-3</v>
      </c>
      <c r="L24" s="4">
        <f>(((I24-I$237)/(I$29-I$237)*100+700))</f>
        <v>758.53994490358127</v>
      </c>
      <c r="M24" s="4"/>
      <c r="N24" s="2">
        <v>3.55</v>
      </c>
      <c r="O24" s="3">
        <v>2628.9</v>
      </c>
      <c r="P24" s="5">
        <f>O24/P$1</f>
        <v>3.3729913322757643E-3</v>
      </c>
      <c r="Q24" s="4">
        <f>(((N24-N$237)/(N$29-N$237)*100+700))</f>
        <v>758.35051546391753</v>
      </c>
      <c r="R24" s="40">
        <f t="shared" si="7"/>
        <v>6.8466719481272776E-3</v>
      </c>
      <c r="S24" s="4"/>
      <c r="T24" s="2">
        <v>3.573</v>
      </c>
      <c r="U24" s="3">
        <v>23437.200000000001</v>
      </c>
      <c r="V24" s="5">
        <f t="shared" si="10"/>
        <v>3.0252099538716538E-2</v>
      </c>
      <c r="W24" s="4">
        <f>(((T24-T$237)/(T$29-T$237)*100+700))</f>
        <v>758.33910034602081</v>
      </c>
      <c r="X24" s="4"/>
      <c r="Y24" s="2">
        <v>3.5760000000000001</v>
      </c>
      <c r="Z24" s="3">
        <v>18124.3</v>
      </c>
      <c r="AA24" s="5">
        <f t="shared" si="18"/>
        <v>2.2710351082382677E-2</v>
      </c>
      <c r="AB24" s="4">
        <f>(((Y24-Y$237)/(Y$29-Y$237)*100+700))</f>
        <v>759.13461538461536</v>
      </c>
      <c r="AC24" s="4"/>
      <c r="AD24" s="2">
        <v>3.5760000000000001</v>
      </c>
      <c r="AE24" s="3">
        <v>4186.7</v>
      </c>
      <c r="AF24" s="5">
        <f t="shared" si="28"/>
        <v>5.6839757283497572E-3</v>
      </c>
      <c r="AG24" s="4">
        <f>(((AD24-AD$237)/(AD$29-AD$237)*100+700))</f>
        <v>758.43164469118665</v>
      </c>
      <c r="AH24" s="40">
        <f t="shared" si="8"/>
        <v>1.9548808783149657E-2</v>
      </c>
      <c r="AJ24" s="2">
        <v>4.0270000000000001</v>
      </c>
      <c r="AK24" s="3">
        <v>48776.5</v>
      </c>
      <c r="AL24" s="42">
        <f t="shared" si="20"/>
        <v>1.661162606419693E-2</v>
      </c>
      <c r="AM24" s="4">
        <f>(((AJ24-AJ$237)/(AJ$29-AJ$237)*100+700))</f>
        <v>747.64813683567502</v>
      </c>
      <c r="AO24" s="2">
        <v>4.0380000000000003</v>
      </c>
      <c r="AP24" s="3">
        <v>37589</v>
      </c>
      <c r="AQ24" s="42">
        <f t="shared" si="21"/>
        <v>1.3365778061164622E-2</v>
      </c>
      <c r="AR24" s="4">
        <f>(((AO24-AO$237)/(AO$29-AO$237)*100+700))</f>
        <v>747.40378741600489</v>
      </c>
      <c r="AT24" s="2">
        <v>4.0380000000000003</v>
      </c>
      <c r="AU24" s="3">
        <v>20048.3</v>
      </c>
      <c r="AV24" s="42">
        <f t="shared" si="22"/>
        <v>8.9886877747919064E-3</v>
      </c>
      <c r="AW24" s="4">
        <f>(((AT24-AT$237)/(AT$29-AT$237)*100+700))</f>
        <v>747.53199268738581</v>
      </c>
      <c r="AX24" s="42">
        <f t="shared" si="23"/>
        <v>1.2988697300051153E-2</v>
      </c>
    </row>
    <row r="25" spans="1:50" ht="14.45" x14ac:dyDescent="0.35">
      <c r="A25" s="1" t="s">
        <v>37</v>
      </c>
      <c r="B25" s="12">
        <v>777</v>
      </c>
      <c r="D25" s="2">
        <v>3.6389999999999998</v>
      </c>
      <c r="E25" s="3">
        <v>1241330.5</v>
      </c>
      <c r="F25" s="5">
        <f t="shared" si="9"/>
        <v>2.3770195936053176</v>
      </c>
      <c r="G25" s="4">
        <f>(((D25-D$237)/(D$29-D$237)*100+700))</f>
        <v>763.53591160220992</v>
      </c>
      <c r="H25" s="4"/>
      <c r="I25" s="2">
        <v>3.6429999999999998</v>
      </c>
      <c r="J25" s="3">
        <v>1986922.3</v>
      </c>
      <c r="K25" s="5">
        <f>J25/K$1</f>
        <v>2.654262569065958</v>
      </c>
      <c r="L25" s="4">
        <f>(((I25-I$237)/(I$29-I$237)*100+700))</f>
        <v>763.63636363636363</v>
      </c>
      <c r="M25" s="4"/>
      <c r="N25" s="2">
        <v>3.6240000000000001</v>
      </c>
      <c r="O25" s="3">
        <v>338367.4</v>
      </c>
      <c r="P25" s="5">
        <f>O25/P$1</f>
        <v>0.43413987117223418</v>
      </c>
      <c r="Q25" s="4">
        <f>(((N25-N$237)/(N$29-N$237)*100+700))</f>
        <v>763.43642611683845</v>
      </c>
      <c r="R25" s="40">
        <f t="shared" si="7"/>
        <v>1.8218073446145031</v>
      </c>
      <c r="S25" s="4"/>
      <c r="T25" s="2">
        <v>3.6539999999999999</v>
      </c>
      <c r="U25" s="3">
        <v>1205158</v>
      </c>
      <c r="V25" s="5">
        <f t="shared" si="10"/>
        <v>1.5555851285938826</v>
      </c>
      <c r="W25" s="4">
        <f>(((T25-T$237)/(T$29-T$237)*100+700))</f>
        <v>763.94463667820071</v>
      </c>
      <c r="X25" s="4"/>
      <c r="Y25" s="2">
        <v>3.6429999999999998</v>
      </c>
      <c r="Z25" s="3">
        <v>1721554.9</v>
      </c>
      <c r="AA25" s="5">
        <f t="shared" si="18"/>
        <v>2.1571655835864667</v>
      </c>
      <c r="AB25" s="4">
        <f>(((Y25-Y$237)/(Y$29-Y$237)*100+700))</f>
        <v>763.73626373626371</v>
      </c>
      <c r="AC25" s="4"/>
      <c r="AD25" s="2">
        <v>3.65</v>
      </c>
      <c r="AE25" s="3">
        <v>443370.4</v>
      </c>
      <c r="AF25" s="5">
        <f t="shared" si="28"/>
        <v>0.601931495514062</v>
      </c>
      <c r="AG25" s="4">
        <f>(((AD25-AD$237)/(AD$29-AD$237)*100+700))</f>
        <v>763.56696738376127</v>
      </c>
      <c r="AH25" s="40">
        <f t="shared" si="8"/>
        <v>1.4382274025648039</v>
      </c>
      <c r="AJ25" s="2">
        <v>4.2969999999999997</v>
      </c>
      <c r="AK25" s="3">
        <v>2114347.5</v>
      </c>
      <c r="AL25" s="42">
        <f t="shared" si="20"/>
        <v>0.7200752419663079</v>
      </c>
      <c r="AM25" s="4">
        <f>(((AJ25-AJ$237)/(AJ$29-AJ$237)*100+700))</f>
        <v>764.1417226634087</v>
      </c>
      <c r="AO25" s="2">
        <v>4.3120000000000003</v>
      </c>
      <c r="AP25" s="3">
        <v>2200651.5</v>
      </c>
      <c r="AQ25" s="42">
        <f t="shared" si="21"/>
        <v>0.7825007193319593</v>
      </c>
      <c r="AR25" s="4">
        <f>(((AO25-AO$237)/(AO$29-AO$237)*100+700))</f>
        <v>764.1417226634087</v>
      </c>
      <c r="AT25" s="2">
        <v>4.3040000000000003</v>
      </c>
      <c r="AU25" s="3">
        <v>1454023.5</v>
      </c>
      <c r="AV25" s="42">
        <f t="shared" si="22"/>
        <v>0.6519137911299282</v>
      </c>
      <c r="AW25" s="4">
        <f>(((AT25-AT$237)/(AT$29-AT$237)*100+700))</f>
        <v>763.7416209628276</v>
      </c>
      <c r="AX25" s="42">
        <f t="shared" si="23"/>
        <v>0.71816325080939836</v>
      </c>
    </row>
    <row r="26" spans="1:50" s="29" customFormat="1" ht="14.45" x14ac:dyDescent="0.35">
      <c r="A26" s="6" t="s">
        <v>634</v>
      </c>
      <c r="B26" s="10"/>
      <c r="C26" s="10"/>
      <c r="D26" s="2"/>
      <c r="E26" s="3"/>
      <c r="F26" s="28"/>
      <c r="G26" s="4"/>
      <c r="H26" s="4"/>
      <c r="I26" s="2"/>
      <c r="J26" s="3"/>
      <c r="K26" s="28"/>
      <c r="L26" s="4"/>
      <c r="M26" s="4"/>
      <c r="N26" s="2"/>
      <c r="O26" s="3"/>
      <c r="P26" s="28"/>
      <c r="Q26" s="4"/>
      <c r="R26" s="40"/>
      <c r="S26" s="4"/>
      <c r="T26" s="2">
        <v>3.669</v>
      </c>
      <c r="U26" s="3">
        <v>63196</v>
      </c>
      <c r="V26" s="28">
        <f t="shared" si="10"/>
        <v>8.1571675901930707E-2</v>
      </c>
      <c r="W26" s="4">
        <f>(((T26-T$237)/(T$29-T$237)*100+700))</f>
        <v>764.98269896193779</v>
      </c>
      <c r="X26" s="4"/>
      <c r="Y26" s="2">
        <v>3.7090000000000001</v>
      </c>
      <c r="Z26" s="3">
        <v>100612.1</v>
      </c>
      <c r="AA26" s="28">
        <f t="shared" si="18"/>
        <v>0.12607030970221164</v>
      </c>
      <c r="AB26" s="4">
        <f>(((Y26-Y$237)/(Y$29-Y$237)*100+700))</f>
        <v>768.26923076923072</v>
      </c>
      <c r="AC26" s="4"/>
      <c r="AD26" s="2"/>
      <c r="AE26" s="3"/>
      <c r="AF26" s="28"/>
      <c r="AG26" s="4"/>
      <c r="AH26" s="40">
        <f t="shared" si="8"/>
        <v>0.10382099280207117</v>
      </c>
      <c r="AJ26" s="2"/>
      <c r="AK26" s="3"/>
      <c r="AL26" s="42"/>
      <c r="AM26" s="4"/>
      <c r="AO26" s="2"/>
      <c r="AP26" s="3"/>
      <c r="AQ26" s="42"/>
      <c r="AR26" s="4"/>
      <c r="AT26" s="2"/>
      <c r="AU26" s="3"/>
      <c r="AV26" s="42"/>
      <c r="AW26" s="4"/>
      <c r="AX26" s="42"/>
    </row>
    <row r="27" spans="1:50" ht="14.45" x14ac:dyDescent="0.35">
      <c r="A27" s="1" t="s">
        <v>40</v>
      </c>
      <c r="B27" s="10">
        <v>783</v>
      </c>
      <c r="C27" s="10" t="s">
        <v>201</v>
      </c>
      <c r="D27" s="2">
        <v>3.883</v>
      </c>
      <c r="E27" s="3">
        <v>10403.200000000001</v>
      </c>
      <c r="F27" s="5">
        <f t="shared" si="9"/>
        <v>1.992105264165735E-2</v>
      </c>
      <c r="G27" s="4">
        <f>(((D27-D$237)/(D$29-D$237)*100+700))</f>
        <v>780.38674033149175</v>
      </c>
      <c r="H27" s="4"/>
      <c r="I27" s="2">
        <v>3.883</v>
      </c>
      <c r="J27" s="3">
        <v>12379.3</v>
      </c>
      <c r="K27" s="5">
        <f>J27/K$1</f>
        <v>1.6537089860654448E-2</v>
      </c>
      <c r="L27" s="4">
        <f>(((I27-I$237)/(I$29-I$237)*100+700))</f>
        <v>780.16528925619832</v>
      </c>
      <c r="M27" s="4"/>
      <c r="N27" s="2">
        <v>3.879</v>
      </c>
      <c r="O27" s="3">
        <v>5926.6</v>
      </c>
      <c r="P27" s="5">
        <f>O27/P$1</f>
        <v>7.6040817185383794E-3</v>
      </c>
      <c r="Q27" s="4">
        <f>(((N27-N$237)/(N$29-N$237)*100+700))</f>
        <v>780.9621993127148</v>
      </c>
      <c r="R27" s="40">
        <f t="shared" si="7"/>
        <v>1.4687408073616728E-2</v>
      </c>
      <c r="S27" s="4"/>
      <c r="V27" s="5"/>
      <c r="W27" s="4"/>
      <c r="X27" s="4"/>
      <c r="AA27" s="5"/>
      <c r="AB27" s="4"/>
      <c r="AC27" s="4"/>
      <c r="AF27" s="5"/>
      <c r="AG27" s="4"/>
      <c r="AH27" s="40"/>
      <c r="AL27" s="42"/>
      <c r="AM27" s="4"/>
      <c r="AQ27" s="42"/>
      <c r="AR27" s="4"/>
      <c r="AV27" s="42"/>
      <c r="AW27" s="4"/>
      <c r="AX27" s="42"/>
    </row>
    <row r="28" spans="1:50" ht="14.45" x14ac:dyDescent="0.35">
      <c r="A28" s="1" t="s">
        <v>41</v>
      </c>
      <c r="B28" s="10">
        <v>778</v>
      </c>
      <c r="C28" s="10" t="s">
        <v>202</v>
      </c>
      <c r="D28" s="2">
        <v>3.9380000000000002</v>
      </c>
      <c r="E28" s="3">
        <v>6416.1</v>
      </c>
      <c r="F28" s="5">
        <f t="shared" si="9"/>
        <v>1.2286168280350059E-2</v>
      </c>
      <c r="G28" s="4">
        <f>(((D28-D$237)/(D$29-D$237)*100+700))</f>
        <v>784.18508287292821</v>
      </c>
      <c r="H28" s="4"/>
      <c r="I28" s="2">
        <v>3.9870000000000001</v>
      </c>
      <c r="J28" s="3">
        <v>13234.6</v>
      </c>
      <c r="K28" s="5">
        <f>J28/K$1</f>
        <v>1.7679656319001671E-2</v>
      </c>
      <c r="L28" s="4">
        <f>(((I28-I$237)/(I$29-I$237)*100+700))</f>
        <v>787.32782369146003</v>
      </c>
      <c r="M28" s="4"/>
      <c r="N28" s="2">
        <v>3.931</v>
      </c>
      <c r="O28" s="3">
        <v>5131.3</v>
      </c>
      <c r="P28" s="5">
        <f>O28/P$1</f>
        <v>6.5836777448007259E-3</v>
      </c>
      <c r="Q28" s="4">
        <f>(((N28-N$237)/(N$29-N$237)*100+700))</f>
        <v>784.53608247422687</v>
      </c>
      <c r="R28" s="40">
        <f t="shared" si="7"/>
        <v>1.2183167448050819E-2</v>
      </c>
      <c r="S28" s="4"/>
      <c r="T28" s="2">
        <v>3.95</v>
      </c>
      <c r="U28" s="3">
        <v>39921.5</v>
      </c>
      <c r="V28" s="5">
        <f>U28/V$1</f>
        <v>5.1529585092710405E-2</v>
      </c>
      <c r="W28" s="4">
        <f>(((T28-T$237)/(T$29-T$237)*100+700))</f>
        <v>784.42906574394465</v>
      </c>
      <c r="X28" s="4"/>
      <c r="Y28" s="2">
        <v>3.95</v>
      </c>
      <c r="Z28" s="3">
        <v>46017.8</v>
      </c>
      <c r="AA28" s="5">
        <f>Z28/AA$1</f>
        <v>5.7661834886802231E-2</v>
      </c>
      <c r="AB28" s="4">
        <f>(((Y28-Y$237)/(Y$29-Y$237)*100+700))</f>
        <v>784.82142857142856</v>
      </c>
      <c r="AC28" s="4"/>
      <c r="AD28" s="2">
        <v>3.9609999999999999</v>
      </c>
      <c r="AE28" s="3">
        <v>5164.6000000000004</v>
      </c>
      <c r="AF28" s="5">
        <f>AE28/AF$1</f>
        <v>7.0115988837593235E-3</v>
      </c>
      <c r="AG28" s="4">
        <f>(((AD28-AD$237)/(AD$29-AD$237)*100+700))</f>
        <v>785.14920194309502</v>
      </c>
      <c r="AH28" s="40">
        <f t="shared" si="8"/>
        <v>3.8734339621090651E-2</v>
      </c>
      <c r="AL28" s="42"/>
      <c r="AM28" s="4"/>
      <c r="AQ28" s="42"/>
      <c r="AR28" s="4"/>
      <c r="AV28" s="42"/>
      <c r="AW28" s="4"/>
      <c r="AX28" s="42"/>
    </row>
    <row r="29" spans="1:50" ht="14.45" x14ac:dyDescent="0.35">
      <c r="A29" s="15" t="s">
        <v>8</v>
      </c>
      <c r="B29" s="10">
        <v>800</v>
      </c>
      <c r="D29" s="2">
        <v>4.1669999999999998</v>
      </c>
      <c r="E29" s="3">
        <v>38665.800000000003</v>
      </c>
      <c r="F29" s="5">
        <f t="shared" si="9"/>
        <v>7.4041010192228821E-2</v>
      </c>
      <c r="G29" s="4">
        <f>(((D29-D$237)/(D$29-D$237)*100+700))</f>
        <v>800</v>
      </c>
      <c r="H29" s="4"/>
      <c r="I29" s="2">
        <v>4.1710000000000003</v>
      </c>
      <c r="J29" s="3">
        <v>58608.2</v>
      </c>
      <c r="K29" s="5">
        <f>J29/K$1</f>
        <v>7.8292720103011318E-2</v>
      </c>
      <c r="L29" s="4">
        <f>(((I29-I$237)/(I$29-I$237)*100+700))</f>
        <v>800</v>
      </c>
      <c r="M29" s="4"/>
      <c r="N29" s="2">
        <v>4.1559999999999997</v>
      </c>
      <c r="O29" s="3">
        <v>35508.199999999997</v>
      </c>
      <c r="P29" s="5">
        <f>O29/P$1</f>
        <v>4.5558541909054846E-2</v>
      </c>
      <c r="Q29" s="4">
        <f>(((N29-N$237)/(N$29-N$237)*100+700))</f>
        <v>800</v>
      </c>
      <c r="R29" s="40">
        <f t="shared" si="7"/>
        <v>6.5964090734764988E-2</v>
      </c>
      <c r="S29" s="4"/>
      <c r="T29" s="2">
        <v>4.1749999999999998</v>
      </c>
      <c r="V29" s="5"/>
      <c r="W29" s="4">
        <f>(((T29-T$237)/(T$29-T$237)*100+700))</f>
        <v>800</v>
      </c>
      <c r="X29" s="4"/>
      <c r="Y29" s="2">
        <v>4.1710000000000003</v>
      </c>
      <c r="AA29" s="5"/>
      <c r="AB29" s="4">
        <f>(((Y29-Y$237)/(Y$29-Y$237)*100+700))</f>
        <v>800</v>
      </c>
      <c r="AC29" s="4"/>
      <c r="AD29" s="2">
        <v>4.1749999999999998</v>
      </c>
      <c r="AF29" s="5"/>
      <c r="AG29" s="4">
        <f>(((AD29-AD$237)/(AD$29-AD$237)*100+700))</f>
        <v>800</v>
      </c>
      <c r="AH29" s="40" t="e">
        <f t="shared" si="8"/>
        <v>#DIV/0!</v>
      </c>
      <c r="AJ29" s="2">
        <v>4.8840000000000003</v>
      </c>
      <c r="AL29" s="42">
        <f t="shared" si="20"/>
        <v>0</v>
      </c>
      <c r="AM29" s="4">
        <f>(((AJ29-AJ$237)/(AJ$29-AJ$237)*100+700))</f>
        <v>800</v>
      </c>
      <c r="AO29" s="2">
        <v>4.899</v>
      </c>
      <c r="AQ29" s="42">
        <f t="shared" si="21"/>
        <v>0</v>
      </c>
      <c r="AR29" s="4">
        <f>(((AO29-AO$237)/(AO$29-AO$237)*100+700))</f>
        <v>800</v>
      </c>
      <c r="AT29" s="2">
        <v>4.899</v>
      </c>
      <c r="AV29" s="42">
        <f t="shared" si="22"/>
        <v>0</v>
      </c>
      <c r="AW29" s="4">
        <f>(((AT29-AT$237)/(AT$29-AT$237)*100+700))</f>
        <v>800</v>
      </c>
      <c r="AX29" s="42">
        <f t="shared" si="23"/>
        <v>0</v>
      </c>
    </row>
    <row r="30" spans="1:50" ht="14.45" x14ac:dyDescent="0.35">
      <c r="A30" s="6" t="s">
        <v>44</v>
      </c>
      <c r="B30" s="10">
        <v>798</v>
      </c>
      <c r="C30" s="10" t="s">
        <v>202</v>
      </c>
      <c r="D30" s="2">
        <v>4.1749999999999998</v>
      </c>
      <c r="E30" s="3">
        <v>14801.4</v>
      </c>
      <c r="F30" s="5">
        <f t="shared" si="9"/>
        <v>2.8343151008365416E-2</v>
      </c>
      <c r="G30" s="4">
        <f>(((D30-D$237)/(D$29-D$237)*100+700))</f>
        <v>800.55248618784526</v>
      </c>
      <c r="H30" s="4"/>
      <c r="I30" s="2">
        <v>4.1859999999999999</v>
      </c>
      <c r="J30" s="3">
        <v>22597.4</v>
      </c>
      <c r="K30" s="5">
        <f>J30/K$1</f>
        <v>3.0187105443535003E-2</v>
      </c>
      <c r="L30" s="4">
        <f>(((I30-I$237)/(I$29-I$237)*100+700))</f>
        <v>801.03305785123962</v>
      </c>
      <c r="M30" s="4"/>
      <c r="Q30" s="4"/>
      <c r="R30" s="40">
        <f t="shared" si="7"/>
        <v>2.9265128225950211E-2</v>
      </c>
      <c r="S30" s="4"/>
      <c r="T30" s="2">
        <v>4.1929999999999996</v>
      </c>
      <c r="U30" s="3">
        <v>23065.5</v>
      </c>
      <c r="V30" s="5">
        <f t="shared" ref="V30:V67" si="29">U30/V$1</f>
        <v>2.9772319300525076E-2</v>
      </c>
      <c r="W30" s="4">
        <f>(((T30-T$29)/(T$63-T$29)*100+800))</f>
        <v>800.79190497140337</v>
      </c>
      <c r="X30" s="4"/>
      <c r="Y30" s="2">
        <v>4.1900000000000004</v>
      </c>
      <c r="Z30" s="3">
        <v>34979.9</v>
      </c>
      <c r="AA30" s="5">
        <f t="shared" ref="AA30:AA42" si="30">Z30/AA$1</f>
        <v>4.3830978842031847E-2</v>
      </c>
      <c r="AB30" s="4">
        <f>(((Y30-Y$29)/(Y$63-Y$29)*100+800))</f>
        <v>800.83187390542912</v>
      </c>
      <c r="AC30" s="4"/>
      <c r="AF30" s="5"/>
      <c r="AG30" s="4"/>
      <c r="AH30" s="40">
        <f t="shared" si="8"/>
        <v>3.6801649071278461E-2</v>
      </c>
      <c r="AL30" s="42"/>
      <c r="AM30" s="4"/>
      <c r="AQ30" s="42"/>
      <c r="AR30" s="4"/>
      <c r="AV30" s="42"/>
      <c r="AW30" s="4"/>
      <c r="AX30" s="42"/>
    </row>
    <row r="31" spans="1:50" ht="14.45" x14ac:dyDescent="0.35">
      <c r="A31" s="1" t="s">
        <v>42</v>
      </c>
      <c r="B31" s="10">
        <v>806</v>
      </c>
      <c r="C31" s="10" t="s">
        <v>201</v>
      </c>
      <c r="D31" s="2">
        <v>4.3849999999999998</v>
      </c>
      <c r="E31" s="3">
        <v>72234.5</v>
      </c>
      <c r="F31" s="5">
        <f t="shared" si="9"/>
        <v>0.13832160076166927</v>
      </c>
      <c r="G31" s="4">
        <f>(((D31-D$29)/(D$63-D$29)*100+800))</f>
        <v>809.59084909810827</v>
      </c>
      <c r="H31" s="4"/>
      <c r="I31" s="2">
        <v>4.3929999999999998</v>
      </c>
      <c r="J31" s="3">
        <v>49615.4</v>
      </c>
      <c r="K31" s="5">
        <f>J31/K$1</f>
        <v>6.6279541514650653E-2</v>
      </c>
      <c r="L31" s="4">
        <f>(((I31-I$29)/(I$63-I$29)*100+800))</f>
        <v>809.76682798064235</v>
      </c>
      <c r="M31" s="4"/>
      <c r="N31" s="2">
        <v>4.375</v>
      </c>
      <c r="O31" s="3">
        <v>24075.3</v>
      </c>
      <c r="P31" s="5">
        <f>O31/P$1</f>
        <v>3.0889641379260795E-2</v>
      </c>
      <c r="Q31" s="4">
        <f>(((N31-N$29)/(N$63-N$29)*100+800))</f>
        <v>809.63484381874173</v>
      </c>
      <c r="R31" s="40">
        <f t="shared" si="7"/>
        <v>7.8496927885193565E-2</v>
      </c>
      <c r="S31" s="4"/>
      <c r="T31" s="2">
        <v>4.3970000000000002</v>
      </c>
      <c r="U31" s="3">
        <v>59695.8</v>
      </c>
      <c r="V31" s="5">
        <f t="shared" si="29"/>
        <v>7.7053713056308551E-2</v>
      </c>
      <c r="W31" s="4">
        <f>(((T31-T$29)/(T$63-T$29)*100+800))</f>
        <v>809.76682798064235</v>
      </c>
      <c r="X31" s="4"/>
      <c r="Y31" s="2">
        <v>4.3929999999999998</v>
      </c>
      <c r="Z31" s="3">
        <v>36472.800000000003</v>
      </c>
      <c r="AA31" s="5">
        <f t="shared" si="30"/>
        <v>4.5701632226211604E-2</v>
      </c>
      <c r="AB31" s="4">
        <f>(((Y31-Y$29)/(Y$63-Y$29)*100+800))</f>
        <v>809.71978984238172</v>
      </c>
      <c r="AC31" s="4"/>
      <c r="AD31" s="2">
        <v>4.4000000000000004</v>
      </c>
      <c r="AE31" s="3">
        <v>32260.2</v>
      </c>
      <c r="AF31" s="5">
        <f t="shared" ref="AF31:AF35" si="31">AE31/AF$1</f>
        <v>4.3797309048106824E-2</v>
      </c>
      <c r="AG31" s="4">
        <f>(((AD31-AD$29)/(AD$63-AD$29)*100+800))</f>
        <v>809.91626267078016</v>
      </c>
      <c r="AH31" s="40">
        <f t="shared" si="8"/>
        <v>5.5517551443542333E-2</v>
      </c>
      <c r="AJ31" s="2">
        <v>4.9989999999999997</v>
      </c>
      <c r="AK31" s="3">
        <v>81163.3</v>
      </c>
      <c r="AL31" s="42">
        <f t="shared" si="20"/>
        <v>2.7641474680147913E-2</v>
      </c>
      <c r="AM31" s="4">
        <f>(((AJ31-AJ$29)/(AJ$63-AJ$29)*100+800))</f>
        <v>804.87701441899912</v>
      </c>
      <c r="AO31" s="2">
        <v>5.01</v>
      </c>
      <c r="AP31" s="3">
        <v>84373.8</v>
      </c>
      <c r="AQ31" s="42">
        <f t="shared" si="21"/>
        <v>3.0001369682010472E-2</v>
      </c>
      <c r="AR31" s="4">
        <f>(((AO31-AO$29)/(AO$63-AO$29)*100+800))</f>
        <v>804.72340425531911</v>
      </c>
      <c r="AT31" s="2">
        <v>5.0060000000000002</v>
      </c>
      <c r="AU31" s="3">
        <v>51050.9</v>
      </c>
      <c r="AV31" s="42">
        <f t="shared" si="22"/>
        <v>2.2888753695930533E-2</v>
      </c>
      <c r="AW31" s="4">
        <f>(((AT31-AT$29)/(AT$63-AT$29)*100+800))</f>
        <v>804.56679470763981</v>
      </c>
      <c r="AX31" s="42">
        <f t="shared" si="23"/>
        <v>2.6843866019362974E-2</v>
      </c>
    </row>
    <row r="32" spans="1:50" ht="14.45" x14ac:dyDescent="0.35">
      <c r="A32" s="1">
        <v>15</v>
      </c>
      <c r="G32" s="4"/>
      <c r="H32" s="4"/>
      <c r="L32" s="4"/>
      <c r="M32" s="4"/>
      <c r="Q32" s="4"/>
      <c r="R32" s="40"/>
      <c r="S32" s="4"/>
      <c r="T32" s="2">
        <v>4.4710000000000001</v>
      </c>
      <c r="U32" s="3">
        <v>4252.3</v>
      </c>
      <c r="V32" s="5">
        <f t="shared" si="29"/>
        <v>5.4887530450943092E-3</v>
      </c>
      <c r="W32" s="4">
        <f>(((T32-T$29)/(T$63-T$29)*100+800))</f>
        <v>813.02243730752309</v>
      </c>
      <c r="X32" s="4"/>
      <c r="Y32" s="2">
        <v>4.4370000000000003</v>
      </c>
      <c r="Z32" s="3">
        <v>8391.1</v>
      </c>
      <c r="AA32" s="5">
        <f t="shared" si="30"/>
        <v>1.0514327558437087E-2</v>
      </c>
      <c r="AB32" s="4">
        <f>(((Y32-Y$29)/(Y$63-Y$29)*100+800))</f>
        <v>811.646234676007</v>
      </c>
      <c r="AC32" s="4"/>
      <c r="AD32" s="2">
        <v>4.4630000000000001</v>
      </c>
      <c r="AE32" s="3">
        <v>11003.5</v>
      </c>
      <c r="AF32" s="5">
        <f t="shared" si="31"/>
        <v>1.4938645455107018E-2</v>
      </c>
      <c r="AG32" s="4">
        <f>(((AD32-AD$29)/(AD$63-AD$29)*100+800))</f>
        <v>812.69281621859852</v>
      </c>
      <c r="AH32" s="40">
        <f t="shared" si="8"/>
        <v>1.0313908686212804E-2</v>
      </c>
      <c r="AL32" s="42"/>
      <c r="AM32" s="4"/>
      <c r="AQ32" s="42"/>
      <c r="AR32" s="4"/>
      <c r="AV32" s="42"/>
      <c r="AW32" s="4"/>
      <c r="AX32" s="42"/>
    </row>
    <row r="33" spans="1:50" s="29" customFormat="1" ht="14.45" x14ac:dyDescent="0.35">
      <c r="A33" s="1" t="s">
        <v>572</v>
      </c>
      <c r="B33" s="10">
        <v>802</v>
      </c>
      <c r="C33" s="10"/>
      <c r="D33" s="2">
        <v>4.4740000000000002</v>
      </c>
      <c r="E33" s="3">
        <v>101131.3</v>
      </c>
      <c r="F33" s="28">
        <f t="shared" ref="F33" si="32">E33/F$1</f>
        <v>0.19365598575623288</v>
      </c>
      <c r="G33" s="4">
        <f t="shared" ref="G33:G48" si="33">(((D33-D$29)/(D$63-D$29)*100+800))</f>
        <v>813.50637923449187</v>
      </c>
      <c r="H33" s="4"/>
      <c r="I33" s="2">
        <v>4.4669999999999996</v>
      </c>
      <c r="J33" s="3">
        <v>85700</v>
      </c>
      <c r="K33" s="28">
        <f t="shared" ref="K33:K48" si="34">J33/K$1</f>
        <v>0.1144837431080987</v>
      </c>
      <c r="L33" s="4">
        <f t="shared" ref="L33:L48" si="35">(((I33-I$29)/(I$63-I$29)*100+800))</f>
        <v>813.02243730752309</v>
      </c>
      <c r="M33" s="4"/>
      <c r="N33" s="2">
        <v>4.4710000000000001</v>
      </c>
      <c r="O33" s="3">
        <v>63408.3</v>
      </c>
      <c r="P33" s="28">
        <f t="shared" ref="P33:P48" si="36">O33/P$1</f>
        <v>8.1355565557587328E-2</v>
      </c>
      <c r="Q33" s="4">
        <f t="shared" ref="Q33:Q45" si="37">(((N33-N$29)/(N$63-N$29)*100+800))</f>
        <v>813.85833699956004</v>
      </c>
      <c r="R33" s="40">
        <f t="shared" si="7"/>
        <v>0.12983176480730632</v>
      </c>
      <c r="S33" s="4"/>
      <c r="T33" s="2"/>
      <c r="U33" s="3"/>
      <c r="V33" s="28"/>
      <c r="W33" s="4"/>
      <c r="X33" s="4"/>
      <c r="Y33" s="2"/>
      <c r="Z33" s="3"/>
      <c r="AA33" s="28"/>
      <c r="AB33" s="4"/>
      <c r="AC33" s="4"/>
      <c r="AD33" s="2"/>
      <c r="AE33" s="3"/>
      <c r="AF33" s="28"/>
      <c r="AG33" s="4"/>
      <c r="AH33" s="40"/>
      <c r="AJ33" s="2"/>
      <c r="AK33" s="3"/>
      <c r="AL33" s="42"/>
      <c r="AM33" s="4"/>
      <c r="AO33" s="2"/>
      <c r="AP33" s="3"/>
      <c r="AQ33" s="42"/>
      <c r="AR33" s="4"/>
      <c r="AT33" s="2"/>
      <c r="AU33" s="3"/>
      <c r="AV33" s="42"/>
      <c r="AW33" s="4"/>
      <c r="AX33" s="42"/>
    </row>
    <row r="34" spans="1:50" ht="14.45" x14ac:dyDescent="0.35">
      <c r="A34" s="1" t="s">
        <v>46</v>
      </c>
      <c r="B34" s="10">
        <v>812</v>
      </c>
      <c r="C34" s="10" t="s">
        <v>201</v>
      </c>
      <c r="D34" s="2">
        <v>4.5039999999999996</v>
      </c>
      <c r="E34" s="3">
        <v>2698.7</v>
      </c>
      <c r="F34" s="5">
        <f t="shared" si="9"/>
        <v>5.1677315406837019E-3</v>
      </c>
      <c r="G34" s="4">
        <f t="shared" si="33"/>
        <v>814.8262208534976</v>
      </c>
      <c r="H34" s="4"/>
      <c r="I34" s="2">
        <v>4.5149999999999997</v>
      </c>
      <c r="J34" s="3">
        <v>4241.6000000000004</v>
      </c>
      <c r="K34" s="5">
        <f t="shared" si="34"/>
        <v>5.6662105573781971E-3</v>
      </c>
      <c r="L34" s="4">
        <f t="shared" si="35"/>
        <v>815.13418389793219</v>
      </c>
      <c r="M34" s="4"/>
      <c r="N34" s="2">
        <v>4.4889999999999999</v>
      </c>
      <c r="O34" s="3">
        <v>4465.6000000000004</v>
      </c>
      <c r="P34" s="5">
        <f t="shared" si="36"/>
        <v>5.7295561236299034E-3</v>
      </c>
      <c r="Q34" s="4">
        <f t="shared" si="37"/>
        <v>814.65024197096352</v>
      </c>
      <c r="R34" s="40">
        <f t="shared" si="7"/>
        <v>5.5211660738972669E-3</v>
      </c>
      <c r="S34" s="4"/>
      <c r="T34" s="2">
        <v>4.508</v>
      </c>
      <c r="U34" s="3">
        <v>8613.9</v>
      </c>
      <c r="V34" s="5">
        <f t="shared" si="29"/>
        <v>1.1118587553826838E-2</v>
      </c>
      <c r="W34" s="4">
        <f t="shared" ref="W34:W39" si="38">(((T34-T$29)/(T$63-T$29)*100+800))</f>
        <v>814.65024197096352</v>
      </c>
      <c r="X34" s="4"/>
      <c r="Y34" s="2">
        <v>4.5039999999999996</v>
      </c>
      <c r="Z34" s="3">
        <v>10930</v>
      </c>
      <c r="AA34" s="5">
        <f t="shared" si="30"/>
        <v>1.3695653753824571E-2</v>
      </c>
      <c r="AB34" s="4">
        <f t="shared" ref="AB34:AB40" si="39">(((Y34-Y$29)/(Y$63-Y$29)*100+800))</f>
        <v>814.57968476357269</v>
      </c>
      <c r="AC34" s="4"/>
      <c r="AD34" s="2">
        <v>4.508</v>
      </c>
      <c r="AE34" s="3">
        <v>9280.6</v>
      </c>
      <c r="AF34" s="5">
        <f t="shared" si="31"/>
        <v>1.259959040402292E-2</v>
      </c>
      <c r="AG34" s="4">
        <f t="shared" ref="AG34:AG40" si="40">(((AD34-AD$29)/(AD$63-AD$29)*100+800))</f>
        <v>814.67606875275453</v>
      </c>
      <c r="AH34" s="40">
        <f t="shared" si="8"/>
        <v>1.2471277237224776E-2</v>
      </c>
      <c r="AL34" s="42"/>
      <c r="AM34" s="4"/>
      <c r="AQ34" s="42"/>
      <c r="AR34" s="4"/>
      <c r="AV34" s="42"/>
      <c r="AW34" s="4"/>
      <c r="AX34" s="42"/>
    </row>
    <row r="35" spans="1:50" ht="14.45" x14ac:dyDescent="0.35">
      <c r="A35" s="1" t="s">
        <v>47</v>
      </c>
      <c r="B35" s="10">
        <v>815</v>
      </c>
      <c r="C35" s="10" t="s">
        <v>201</v>
      </c>
      <c r="D35" s="2">
        <v>4.4930000000000003</v>
      </c>
      <c r="E35" s="3">
        <v>5780.6</v>
      </c>
      <c r="F35" s="5">
        <f t="shared" si="9"/>
        <v>1.1069251470736358E-2</v>
      </c>
      <c r="G35" s="4">
        <f t="shared" si="33"/>
        <v>814.34227892652882</v>
      </c>
      <c r="H35" s="4"/>
      <c r="I35" s="2">
        <v>4.4960000000000004</v>
      </c>
      <c r="J35" s="3">
        <v>5580.8</v>
      </c>
      <c r="K35" s="5">
        <f t="shared" si="34"/>
        <v>7.4552027250604112E-3</v>
      </c>
      <c r="L35" s="4">
        <f t="shared" si="35"/>
        <v>814.29828420589536</v>
      </c>
      <c r="M35" s="4"/>
      <c r="N35" s="2">
        <v>4.4779999999999998</v>
      </c>
      <c r="O35" s="3">
        <v>3001</v>
      </c>
      <c r="P35" s="5">
        <f t="shared" si="36"/>
        <v>3.8504115744834601E-3</v>
      </c>
      <c r="Q35" s="4">
        <f t="shared" si="37"/>
        <v>814.16630004399474</v>
      </c>
      <c r="R35" s="40">
        <f t="shared" si="7"/>
        <v>7.4582885900934094E-3</v>
      </c>
      <c r="S35" s="4"/>
      <c r="T35" s="2">
        <v>4.5</v>
      </c>
      <c r="U35" s="3">
        <v>9916.7000000000007</v>
      </c>
      <c r="V35" s="5">
        <f t="shared" si="29"/>
        <v>1.2800206317119379E-2</v>
      </c>
      <c r="W35" s="4">
        <f t="shared" si="38"/>
        <v>814.29828420589524</v>
      </c>
      <c r="X35" s="4"/>
      <c r="Y35" s="2">
        <v>4.5039999999999996</v>
      </c>
      <c r="Z35" s="3">
        <v>5524.2</v>
      </c>
      <c r="AA35" s="5">
        <f t="shared" si="30"/>
        <v>6.9220064471068338E-3</v>
      </c>
      <c r="AB35" s="4">
        <f t="shared" si="39"/>
        <v>814.57968476357269</v>
      </c>
      <c r="AC35" s="4"/>
      <c r="AD35" s="2">
        <v>4.5039999999999996</v>
      </c>
      <c r="AE35" s="3">
        <v>2716.2</v>
      </c>
      <c r="AF35" s="5">
        <f t="shared" si="31"/>
        <v>3.6875856577599565E-3</v>
      </c>
      <c r="AG35" s="4">
        <f t="shared" si="40"/>
        <v>814.49977963860727</v>
      </c>
      <c r="AH35" s="40">
        <f t="shared" si="8"/>
        <v>7.8032661406620572E-3</v>
      </c>
      <c r="AL35" s="42"/>
      <c r="AM35" s="4"/>
      <c r="AQ35" s="42"/>
      <c r="AR35" s="4"/>
      <c r="AV35" s="42"/>
      <c r="AW35" s="4"/>
      <c r="AX35" s="42"/>
    </row>
    <row r="36" spans="1:50" ht="14.45" x14ac:dyDescent="0.35">
      <c r="A36" s="1">
        <v>102</v>
      </c>
      <c r="D36" s="2">
        <v>5.1609999999999996</v>
      </c>
      <c r="E36" s="3">
        <v>6583.6</v>
      </c>
      <c r="F36" s="5">
        <f t="shared" si="9"/>
        <v>1.260691346620418E-2</v>
      </c>
      <c r="G36" s="4">
        <f t="shared" si="33"/>
        <v>843.73075230972279</v>
      </c>
      <c r="H36" s="4"/>
      <c r="I36" s="2">
        <v>5.1689999999999996</v>
      </c>
      <c r="J36" s="3">
        <v>5694.1</v>
      </c>
      <c r="K36" s="5">
        <f t="shared" si="34"/>
        <v>7.6065563784343624E-3</v>
      </c>
      <c r="L36" s="4">
        <f t="shared" si="35"/>
        <v>843.90673119225687</v>
      </c>
      <c r="M36" s="4"/>
      <c r="N36" s="2">
        <v>5.1539999999999999</v>
      </c>
      <c r="O36" s="3">
        <v>4707.3999999999996</v>
      </c>
      <c r="P36" s="5">
        <f t="shared" si="36"/>
        <v>6.039795883280053E-3</v>
      </c>
      <c r="Q36" s="4">
        <f t="shared" si="37"/>
        <v>843.90673119225698</v>
      </c>
      <c r="R36" s="40">
        <f t="shared" si="7"/>
        <v>8.7510885759728655E-3</v>
      </c>
      <c r="S36" s="4"/>
      <c r="T36" s="2">
        <v>5.1760000000000002</v>
      </c>
      <c r="U36" s="3">
        <v>5153</v>
      </c>
      <c r="V36" s="5">
        <f t="shared" si="29"/>
        <v>6.6513520780215347E-3</v>
      </c>
      <c r="W36" s="4">
        <f t="shared" si="38"/>
        <v>844.03871535415749</v>
      </c>
      <c r="X36" s="4"/>
      <c r="Y36" s="2">
        <v>5.173</v>
      </c>
      <c r="Z36" s="3">
        <v>4957.8999999999996</v>
      </c>
      <c r="AA36" s="5">
        <f t="shared" si="30"/>
        <v>6.2124137004654009E-3</v>
      </c>
      <c r="AB36" s="4">
        <f t="shared" si="39"/>
        <v>843.87040280210158</v>
      </c>
      <c r="AC36" s="4"/>
      <c r="AD36" s="2">
        <v>5.173</v>
      </c>
      <c r="AE36" s="3">
        <v>6108.5</v>
      </c>
      <c r="AF36" s="5">
        <f t="shared" ref="AF36:AF48" si="41">AE36/AF$1</f>
        <v>8.2930627311783717E-3</v>
      </c>
      <c r="AG36" s="4">
        <f t="shared" si="40"/>
        <v>843.98413397972672</v>
      </c>
      <c r="AH36" s="40">
        <f t="shared" si="8"/>
        <v>7.0522761698884355E-3</v>
      </c>
      <c r="AL36" s="42"/>
      <c r="AM36" s="4"/>
      <c r="AQ36" s="42"/>
      <c r="AR36" s="4"/>
      <c r="AV36" s="42"/>
      <c r="AW36" s="4"/>
      <c r="AX36" s="42"/>
    </row>
    <row r="37" spans="1:50" ht="14.45" x14ac:dyDescent="0.35">
      <c r="A37" s="1" t="s">
        <v>49</v>
      </c>
      <c r="D37" s="2">
        <v>5.2539999999999996</v>
      </c>
      <c r="E37" s="3">
        <v>6881.2</v>
      </c>
      <c r="F37" s="5">
        <f t="shared" si="9"/>
        <v>1.3176786703876937E-2</v>
      </c>
      <c r="G37" s="4">
        <f t="shared" si="33"/>
        <v>847.82226132864059</v>
      </c>
      <c r="H37" s="4"/>
      <c r="I37" s="2">
        <v>5.2610000000000001</v>
      </c>
      <c r="J37" s="3">
        <v>5386.8</v>
      </c>
      <c r="K37" s="5">
        <f t="shared" si="34"/>
        <v>7.1960446601482628E-3</v>
      </c>
      <c r="L37" s="4">
        <f t="shared" si="35"/>
        <v>847.9542454905411</v>
      </c>
      <c r="M37" s="4"/>
      <c r="N37" s="2">
        <v>5.2430000000000003</v>
      </c>
      <c r="O37" s="3">
        <v>1652.6</v>
      </c>
      <c r="P37" s="5">
        <f t="shared" si="36"/>
        <v>2.1203566037958565E-3</v>
      </c>
      <c r="Q37" s="4">
        <f t="shared" si="37"/>
        <v>847.82226132864059</v>
      </c>
      <c r="R37" s="40">
        <f t="shared" si="7"/>
        <v>7.4977293226070191E-3</v>
      </c>
      <c r="S37" s="4"/>
      <c r="T37" s="2">
        <v>5.2510000000000003</v>
      </c>
      <c r="U37" s="3">
        <v>6990.8</v>
      </c>
      <c r="V37" s="5">
        <f t="shared" si="29"/>
        <v>9.0235342726630984E-3</v>
      </c>
      <c r="W37" s="4">
        <f t="shared" si="38"/>
        <v>847.33831940167181</v>
      </c>
      <c r="X37" s="4"/>
      <c r="Y37" s="2">
        <v>5.2610000000000001</v>
      </c>
      <c r="Z37" s="3">
        <v>6367</v>
      </c>
      <c r="AA37" s="5">
        <f t="shared" si="30"/>
        <v>7.9780628957548984E-3</v>
      </c>
      <c r="AB37" s="4">
        <f t="shared" si="39"/>
        <v>847.72329246935203</v>
      </c>
      <c r="AC37" s="4"/>
      <c r="AD37" s="2">
        <v>5.2729999999999997</v>
      </c>
      <c r="AE37" s="3">
        <v>1981.1</v>
      </c>
      <c r="AF37" s="5">
        <f t="shared" si="41"/>
        <v>2.6895942664708966E-3</v>
      </c>
      <c r="AG37" s="4">
        <f t="shared" si="40"/>
        <v>848.39136183340679</v>
      </c>
      <c r="AH37" s="40">
        <f t="shared" si="8"/>
        <v>6.5637304782962978E-3</v>
      </c>
      <c r="AL37" s="42"/>
      <c r="AM37" s="4"/>
      <c r="AQ37" s="42"/>
      <c r="AR37" s="4"/>
      <c r="AV37" s="42"/>
      <c r="AW37" s="4"/>
      <c r="AX37" s="42"/>
    </row>
    <row r="38" spans="1:50" ht="14.45" x14ac:dyDescent="0.35">
      <c r="A38" s="1" t="s">
        <v>53</v>
      </c>
      <c r="B38" s="10">
        <v>853</v>
      </c>
      <c r="C38" s="10" t="s">
        <v>204</v>
      </c>
      <c r="D38" s="2">
        <v>5.3129999999999997</v>
      </c>
      <c r="E38" s="3">
        <v>17834</v>
      </c>
      <c r="F38" s="5">
        <f t="shared" si="9"/>
        <v>3.4150266534462202E-2</v>
      </c>
      <c r="G38" s="4">
        <f t="shared" si="33"/>
        <v>850.41794984601847</v>
      </c>
      <c r="H38" s="4"/>
      <c r="I38" s="2">
        <v>5.3239999999999998</v>
      </c>
      <c r="J38" s="3">
        <v>26593.8</v>
      </c>
      <c r="K38" s="5">
        <f t="shared" si="34"/>
        <v>3.5525761580725262E-2</v>
      </c>
      <c r="L38" s="4">
        <f t="shared" si="35"/>
        <v>850.72591289045317</v>
      </c>
      <c r="M38" s="4"/>
      <c r="N38" s="2">
        <v>5.3019999999999996</v>
      </c>
      <c r="O38" s="3">
        <v>22803.9</v>
      </c>
      <c r="P38" s="5">
        <f t="shared" si="36"/>
        <v>2.9258380707551941E-2</v>
      </c>
      <c r="Q38" s="4">
        <f t="shared" si="37"/>
        <v>850.41794984601847</v>
      </c>
      <c r="R38" s="40">
        <f t="shared" si="7"/>
        <v>3.2978136274246471E-2</v>
      </c>
      <c r="S38" s="4"/>
      <c r="T38" s="2">
        <v>5.3239999999999998</v>
      </c>
      <c r="U38" s="3">
        <v>40670.800000000003</v>
      </c>
      <c r="V38" s="5">
        <f t="shared" si="29"/>
        <v>5.24967611284297E-2</v>
      </c>
      <c r="W38" s="4">
        <f t="shared" si="38"/>
        <v>850.54993400791909</v>
      </c>
      <c r="X38" s="4"/>
      <c r="Y38" s="2">
        <v>5.3239999999999998</v>
      </c>
      <c r="Z38" s="3">
        <v>79736.7</v>
      </c>
      <c r="AA38" s="5">
        <f t="shared" si="30"/>
        <v>9.9912738762358969E-2</v>
      </c>
      <c r="AB38" s="4">
        <f t="shared" si="39"/>
        <v>850.48161120840632</v>
      </c>
      <c r="AC38" s="4"/>
      <c r="AD38" s="2">
        <v>5.3280000000000003</v>
      </c>
      <c r="AE38" s="3">
        <v>16366.7</v>
      </c>
      <c r="AF38" s="5">
        <f t="shared" si="41"/>
        <v>2.2219869002599178E-2</v>
      </c>
      <c r="AG38" s="4">
        <f t="shared" si="40"/>
        <v>850.81533715293085</v>
      </c>
      <c r="AH38" s="40">
        <f t="shared" si="8"/>
        <v>5.8209789631129279E-2</v>
      </c>
      <c r="AL38" s="42"/>
      <c r="AM38" s="4"/>
      <c r="AQ38" s="42"/>
      <c r="AR38" s="4"/>
      <c r="AV38" s="42"/>
      <c r="AW38" s="4"/>
      <c r="AX38" s="42"/>
    </row>
    <row r="39" spans="1:50" x14ac:dyDescent="0.25">
      <c r="A39" s="6" t="s">
        <v>157</v>
      </c>
      <c r="D39" s="2">
        <v>5.391</v>
      </c>
      <c r="E39" s="3">
        <v>62935.3</v>
      </c>
      <c r="F39" s="5">
        <f t="shared" si="9"/>
        <v>0.1205145940017012</v>
      </c>
      <c r="G39" s="4">
        <f t="shared" si="33"/>
        <v>853.8495380554333</v>
      </c>
      <c r="H39" s="4"/>
      <c r="I39" s="2">
        <v>5.3979999999999997</v>
      </c>
      <c r="J39" s="3">
        <v>73405.7</v>
      </c>
      <c r="K39" s="5">
        <f t="shared" si="34"/>
        <v>9.8060201884132558E-2</v>
      </c>
      <c r="L39" s="4">
        <f t="shared" si="35"/>
        <v>853.98152221733392</v>
      </c>
      <c r="M39" s="4"/>
      <c r="N39" s="2">
        <v>5.38</v>
      </c>
      <c r="O39" s="3">
        <v>26328.6</v>
      </c>
      <c r="P39" s="5">
        <f t="shared" si="36"/>
        <v>3.3780721819375283E-2</v>
      </c>
      <c r="Q39" s="4">
        <f t="shared" si="37"/>
        <v>853.8495380554333</v>
      </c>
      <c r="R39" s="40">
        <f t="shared" si="7"/>
        <v>8.4118505901736348E-2</v>
      </c>
      <c r="S39" s="4"/>
      <c r="T39" s="2">
        <v>5.4059999999999997</v>
      </c>
      <c r="U39" s="3">
        <v>54552.3</v>
      </c>
      <c r="V39" s="5">
        <f t="shared" si="29"/>
        <v>7.0414623319591349E-2</v>
      </c>
      <c r="W39" s="4">
        <f t="shared" si="38"/>
        <v>854.157501099868</v>
      </c>
      <c r="X39" s="4"/>
      <c r="Y39" s="2">
        <v>5.4059999999999997</v>
      </c>
      <c r="Z39" s="3">
        <v>60492.4</v>
      </c>
      <c r="AA39" s="5">
        <f t="shared" si="30"/>
        <v>7.5798990406025391E-2</v>
      </c>
      <c r="AB39" s="4">
        <f t="shared" si="39"/>
        <v>854.07180385288962</v>
      </c>
      <c r="AC39" s="4"/>
      <c r="AD39" s="2">
        <v>5.4020000000000001</v>
      </c>
      <c r="AE39" s="3">
        <v>33076.9</v>
      </c>
      <c r="AF39" s="5">
        <f t="shared" si="41"/>
        <v>4.4906082778573123E-2</v>
      </c>
      <c r="AG39" s="4">
        <f t="shared" si="40"/>
        <v>854.07668576465403</v>
      </c>
      <c r="AH39" s="40">
        <f t="shared" si="8"/>
        <v>6.3706565501396625E-2</v>
      </c>
      <c r="AJ39" s="2">
        <v>6.1559999999999997</v>
      </c>
      <c r="AK39" s="3">
        <v>165695.9</v>
      </c>
      <c r="AL39" s="42">
        <f t="shared" si="20"/>
        <v>5.6430418975747909E-2</v>
      </c>
      <c r="AM39" s="4">
        <f>(((AJ39-AJ$29)/(AJ$63-AJ$29)*100+800))</f>
        <v>853.94402035623409</v>
      </c>
      <c r="AO39" s="2">
        <v>6.1630000000000003</v>
      </c>
      <c r="AP39" s="3">
        <v>174291.1</v>
      </c>
      <c r="AQ39" s="42">
        <f t="shared" si="21"/>
        <v>6.1973879609360433E-2</v>
      </c>
      <c r="AR39" s="4">
        <f>(((AO39-AO$29)/(AO$63-AO$29)*100+800))</f>
        <v>853.78723404255322</v>
      </c>
      <c r="AT39" s="2">
        <v>6.1550000000000002</v>
      </c>
      <c r="AU39" s="3">
        <v>79875.7</v>
      </c>
      <c r="AV39" s="42">
        <f t="shared" si="22"/>
        <v>3.5812399459951509E-2</v>
      </c>
      <c r="AW39" s="4">
        <f>(((AT39-AT$29)/(AT$63-AT$29)*100+800))</f>
        <v>853.60648740930435</v>
      </c>
      <c r="AX39" s="42">
        <f t="shared" si="23"/>
        <v>5.140556601501995E-2</v>
      </c>
    </row>
    <row r="40" spans="1:50" s="96" customFormat="1" ht="14.45" customHeight="1" x14ac:dyDescent="0.25">
      <c r="A40" s="65" t="s">
        <v>771</v>
      </c>
      <c r="B40" s="69"/>
      <c r="C40" s="69"/>
      <c r="D40" s="2">
        <v>5.3914</v>
      </c>
      <c r="E40" s="3">
        <v>4069.8</v>
      </c>
      <c r="F40" s="97">
        <f t="shared" si="9"/>
        <v>7.7932463127707904E-3</v>
      </c>
      <c r="G40" s="4">
        <f t="shared" si="33"/>
        <v>853.86713594368678</v>
      </c>
      <c r="H40" s="4"/>
      <c r="I40" s="2">
        <v>5.3979999999999997</v>
      </c>
      <c r="J40" s="3">
        <v>4402.3</v>
      </c>
      <c r="K40" s="97">
        <f t="shared" si="34"/>
        <v>5.8808842740348064E-3</v>
      </c>
      <c r="L40" s="4">
        <f t="shared" si="35"/>
        <v>853.98152221733392</v>
      </c>
      <c r="M40" s="4"/>
      <c r="N40" s="2">
        <v>5.3760000000000003</v>
      </c>
      <c r="O40" s="3">
        <v>1433.1</v>
      </c>
      <c r="P40" s="97">
        <f t="shared" si="36"/>
        <v>1.8387286995642273E-3</v>
      </c>
      <c r="Q40" s="4">
        <f t="shared" si="37"/>
        <v>853.67355917289922</v>
      </c>
      <c r="R40" s="97">
        <f t="shared" si="7"/>
        <v>5.1709530954566077E-3</v>
      </c>
      <c r="S40" s="4"/>
      <c r="T40" s="2"/>
      <c r="U40" s="3"/>
      <c r="V40" s="97"/>
      <c r="W40" s="4"/>
      <c r="X40" s="4"/>
      <c r="Y40" s="2">
        <v>5.52</v>
      </c>
      <c r="Z40" s="3">
        <v>8697.2000000000007</v>
      </c>
      <c r="AA40" s="97">
        <f t="shared" si="30"/>
        <v>1.0897881045540994E-2</v>
      </c>
      <c r="AB40" s="4">
        <f t="shared" si="39"/>
        <v>859.06304728546411</v>
      </c>
      <c r="AC40" s="4"/>
      <c r="AD40" s="2">
        <v>5.516</v>
      </c>
      <c r="AE40" s="3">
        <v>4415.3999999999996</v>
      </c>
      <c r="AF40" s="97">
        <f t="shared" si="41"/>
        <v>5.9944649559212542E-3</v>
      </c>
      <c r="AG40" s="4">
        <f t="shared" si="40"/>
        <v>859.1009255178493</v>
      </c>
      <c r="AH40" s="100">
        <f t="shared" si="8"/>
        <v>8.4461730007311248E-3</v>
      </c>
      <c r="AJ40" s="2"/>
      <c r="AK40" s="3"/>
      <c r="AL40" s="42"/>
      <c r="AM40" s="4"/>
      <c r="AO40" s="2"/>
      <c r="AP40" s="3"/>
      <c r="AQ40" s="42"/>
      <c r="AR40" s="4"/>
      <c r="AT40" s="2"/>
      <c r="AU40" s="3"/>
      <c r="AV40" s="42"/>
      <c r="AW40" s="4"/>
      <c r="AX40" s="42"/>
    </row>
    <row r="41" spans="1:50" x14ac:dyDescent="0.25">
      <c r="A41" s="1" t="s">
        <v>54</v>
      </c>
      <c r="B41" s="12">
        <v>856</v>
      </c>
      <c r="D41" s="2">
        <v>5.476</v>
      </c>
      <c r="E41" s="3">
        <v>81603.8</v>
      </c>
      <c r="F41" s="5">
        <f t="shared" si="9"/>
        <v>0.15626284177553812</v>
      </c>
      <c r="G41" s="4">
        <f t="shared" si="33"/>
        <v>857.58908930928283</v>
      </c>
      <c r="H41" s="4"/>
      <c r="I41" s="2">
        <v>5.4829999999999997</v>
      </c>
      <c r="J41" s="3">
        <v>81603.8</v>
      </c>
      <c r="K41" s="5">
        <f t="shared" si="34"/>
        <v>0.10901176751277322</v>
      </c>
      <c r="L41" s="4">
        <f t="shared" si="35"/>
        <v>857.72107347118344</v>
      </c>
      <c r="M41" s="4"/>
      <c r="N41" s="2">
        <v>5.45</v>
      </c>
      <c r="O41" s="3">
        <v>19407.400000000001</v>
      </c>
      <c r="P41" s="5">
        <f t="shared" si="36"/>
        <v>2.4900525688313999E-2</v>
      </c>
      <c r="Q41" s="4">
        <f t="shared" si="37"/>
        <v>856.92916849978008</v>
      </c>
      <c r="R41" s="40">
        <f t="shared" si="7"/>
        <v>9.6725044992208464E-2</v>
      </c>
      <c r="S41" s="4"/>
      <c r="T41" s="2">
        <v>5.468</v>
      </c>
      <c r="U41" s="3">
        <v>862769.7</v>
      </c>
      <c r="V41" s="5">
        <f t="shared" si="29"/>
        <v>1.1136396345719028</v>
      </c>
      <c r="W41" s="4">
        <f>(((T41-T$29)/(T$63-T$29)*100+800))</f>
        <v>856.8851737791465</v>
      </c>
      <c r="X41" s="4"/>
      <c r="Y41" s="2">
        <v>5.468</v>
      </c>
      <c r="Z41" s="3">
        <v>491887.4</v>
      </c>
      <c r="AA41" s="5">
        <f t="shared" si="30"/>
        <v>0.61635128236678938</v>
      </c>
      <c r="AB41" s="4">
        <f>(((Y41-Y$29)/(Y$63-Y$29)*100+800))</f>
        <v>856.78633975481614</v>
      </c>
      <c r="AC41" s="4"/>
      <c r="AD41" s="2">
        <v>5.4649999999999999</v>
      </c>
      <c r="AE41" s="3">
        <v>24106.400000000001</v>
      </c>
      <c r="AF41" s="5">
        <f t="shared" si="41"/>
        <v>3.2727492415957821E-2</v>
      </c>
      <c r="AG41" s="4">
        <f>(((AD41-AD$29)/(AD$63-AD$29)*100+800))</f>
        <v>856.8532393124724</v>
      </c>
      <c r="AH41" s="40">
        <f t="shared" si="8"/>
        <v>0.58757280311821669</v>
      </c>
      <c r="AL41" s="42"/>
      <c r="AM41" s="4"/>
      <c r="AQ41" s="42"/>
      <c r="AR41" s="4"/>
      <c r="AV41" s="42"/>
      <c r="AW41" s="4"/>
      <c r="AX41" s="42"/>
    </row>
    <row r="42" spans="1:50" ht="14.45" x14ac:dyDescent="0.35">
      <c r="A42" s="1" t="s">
        <v>55</v>
      </c>
      <c r="B42" s="12">
        <v>859</v>
      </c>
      <c r="D42" s="2">
        <v>5.5090000000000003</v>
      </c>
      <c r="E42" s="3">
        <v>333910.90000000002</v>
      </c>
      <c r="F42" s="5">
        <f t="shared" si="9"/>
        <v>0.63940485778637191</v>
      </c>
      <c r="G42" s="4">
        <f t="shared" si="33"/>
        <v>859.04091509018917</v>
      </c>
      <c r="H42" s="4"/>
      <c r="I42" s="2">
        <v>5.516</v>
      </c>
      <c r="J42" s="3">
        <v>620007</v>
      </c>
      <c r="K42" s="5">
        <f t="shared" si="34"/>
        <v>0.82824646573188976</v>
      </c>
      <c r="L42" s="4">
        <f t="shared" si="35"/>
        <v>859.17289925208979</v>
      </c>
      <c r="M42" s="4"/>
      <c r="N42" s="2">
        <v>5.4980000000000002</v>
      </c>
      <c r="O42" s="3">
        <v>92531.9</v>
      </c>
      <c r="P42" s="5">
        <f t="shared" si="36"/>
        <v>0.11872239212560681</v>
      </c>
      <c r="Q42" s="4">
        <f t="shared" si="37"/>
        <v>859.04091509018917</v>
      </c>
      <c r="R42" s="40">
        <f t="shared" si="7"/>
        <v>0.52879123854795618</v>
      </c>
      <c r="S42" s="4"/>
      <c r="T42" s="2">
        <v>5.516</v>
      </c>
      <c r="U42" s="3">
        <v>309273.59999999998</v>
      </c>
      <c r="V42" s="5">
        <f t="shared" si="29"/>
        <v>0.39920194101245893</v>
      </c>
      <c r="W42" s="4">
        <f>(((T42-T$29)/(T$63-T$29)*100+800))</f>
        <v>858.99692036955571</v>
      </c>
      <c r="X42" s="4"/>
      <c r="Y42" s="2">
        <v>5.52</v>
      </c>
      <c r="Z42" s="3">
        <v>585595.30000000005</v>
      </c>
      <c r="AA42" s="5">
        <f t="shared" si="30"/>
        <v>0.73377039969506186</v>
      </c>
      <c r="AB42" s="4">
        <f>(((Y42-Y$29)/(Y$63-Y$29)*100+800))</f>
        <v>859.06304728546411</v>
      </c>
      <c r="AC42" s="4"/>
      <c r="AD42" s="2">
        <v>5.52</v>
      </c>
      <c r="AE42" s="3">
        <v>113175.5</v>
      </c>
      <c r="AF42" s="5">
        <f t="shared" si="41"/>
        <v>0.15365008122001766</v>
      </c>
      <c r="AG42" s="4">
        <f>(((AD42-AD$29)/(AD$63-AD$29)*100+800))</f>
        <v>859.27721463199646</v>
      </c>
      <c r="AH42" s="40">
        <f t="shared" si="8"/>
        <v>0.42887414064251278</v>
      </c>
      <c r="AJ42" s="2">
        <v>6.2480000000000002</v>
      </c>
      <c r="AK42" s="3">
        <v>801770</v>
      </c>
      <c r="AL42" s="42">
        <f t="shared" si="20"/>
        <v>0.27305574261152749</v>
      </c>
      <c r="AM42" s="4">
        <f>(((AJ42-AJ$29)/(AJ$63-AJ$29)*100+800))</f>
        <v>857.84563189143341</v>
      </c>
      <c r="AO42" s="2">
        <v>6.2590000000000003</v>
      </c>
      <c r="AP42" s="3">
        <v>821459.4</v>
      </c>
      <c r="AQ42" s="42">
        <f t="shared" si="21"/>
        <v>0.29209194250066384</v>
      </c>
      <c r="AR42" s="4">
        <f>(((AO42-AO$29)/(AO$63-AO$29)*100+800))</f>
        <v>857.87234042553189</v>
      </c>
      <c r="AT42" s="2">
        <v>6.2519999999999998</v>
      </c>
      <c r="AU42" s="3">
        <v>322091.09999999998</v>
      </c>
      <c r="AV42" s="42">
        <f t="shared" si="22"/>
        <v>0.14441006633676057</v>
      </c>
      <c r="AW42" s="4">
        <f>(((AT42-AT$29)/(AT$63-AT$29)*100+800))</f>
        <v>857.74647887323943</v>
      </c>
      <c r="AX42" s="42">
        <f t="shared" si="23"/>
        <v>0.23651925048298397</v>
      </c>
    </row>
    <row r="43" spans="1:50" ht="14.45" x14ac:dyDescent="0.35">
      <c r="A43" s="1" t="s">
        <v>52</v>
      </c>
      <c r="B43" s="10">
        <v>866</v>
      </c>
      <c r="C43" s="10" t="s">
        <v>201</v>
      </c>
      <c r="D43" s="2">
        <v>5.55</v>
      </c>
      <c r="E43" s="3">
        <v>13446.7</v>
      </c>
      <c r="F43" s="5">
        <f t="shared" si="9"/>
        <v>2.5749040541042555E-2</v>
      </c>
      <c r="G43" s="4">
        <f t="shared" si="33"/>
        <v>860.84469863616368</v>
      </c>
      <c r="H43" s="4"/>
      <c r="I43" s="2">
        <v>5.55</v>
      </c>
      <c r="J43" s="3">
        <v>17411.599999999999</v>
      </c>
      <c r="K43" s="5">
        <f t="shared" si="34"/>
        <v>2.3259569912496746E-2</v>
      </c>
      <c r="L43" s="4">
        <f t="shared" si="35"/>
        <v>860.6687197536296</v>
      </c>
      <c r="M43" s="4"/>
      <c r="N43" s="2">
        <v>5.5350000000000001</v>
      </c>
      <c r="O43" s="3">
        <v>3035.7</v>
      </c>
      <c r="P43" s="5">
        <f t="shared" si="36"/>
        <v>3.8949331611660911E-3</v>
      </c>
      <c r="Q43" s="4">
        <f t="shared" si="37"/>
        <v>860.6687197536296</v>
      </c>
      <c r="R43" s="40">
        <f t="shared" si="7"/>
        <v>1.7634514538235131E-2</v>
      </c>
      <c r="S43" s="4"/>
      <c r="T43" s="2">
        <v>5.5460000000000003</v>
      </c>
      <c r="U43" s="3">
        <v>6446.3</v>
      </c>
      <c r="V43" s="5">
        <f t="shared" si="29"/>
        <v>8.3207085000097467E-3</v>
      </c>
      <c r="W43" s="4">
        <f>(((T43-T$29)/(T$63-T$29)*100+800))</f>
        <v>860.31676198856132</v>
      </c>
      <c r="X43" s="4"/>
      <c r="AA43" s="5"/>
      <c r="AB43" s="4"/>
      <c r="AC43" s="4"/>
      <c r="AD43" s="2">
        <v>5.55</v>
      </c>
      <c r="AE43" s="3">
        <v>3382.4</v>
      </c>
      <c r="AF43" s="5">
        <f t="shared" si="41"/>
        <v>4.5920365690329422E-3</v>
      </c>
      <c r="AG43" s="4">
        <f>(((AD43-AD$29)/(AD$63-AD$29)*100+800))</f>
        <v>860.5993829881005</v>
      </c>
      <c r="AH43" s="40">
        <f t="shared" si="8"/>
        <v>6.456372534521344E-3</v>
      </c>
      <c r="AL43" s="42"/>
      <c r="AM43" s="4"/>
      <c r="AQ43" s="42"/>
      <c r="AR43" s="4"/>
      <c r="AV43" s="42"/>
      <c r="AW43" s="4"/>
      <c r="AX43" s="42"/>
    </row>
    <row r="44" spans="1:50" ht="14.45" x14ac:dyDescent="0.35">
      <c r="A44" s="1">
        <v>17</v>
      </c>
      <c r="D44" s="2">
        <v>5.601</v>
      </c>
      <c r="E44" s="3">
        <v>43279.7</v>
      </c>
      <c r="F44" s="5">
        <f t="shared" si="9"/>
        <v>8.2876151762451708E-2</v>
      </c>
      <c r="G44" s="4">
        <f t="shared" si="33"/>
        <v>863.0884293884734</v>
      </c>
      <c r="H44" s="4"/>
      <c r="I44" s="2">
        <v>5.601</v>
      </c>
      <c r="J44" s="3">
        <v>65932</v>
      </c>
      <c r="K44" s="5">
        <f t="shared" si="34"/>
        <v>8.8076337813339137E-2</v>
      </c>
      <c r="L44" s="4">
        <f t="shared" si="35"/>
        <v>862.91245050593932</v>
      </c>
      <c r="M44" s="4"/>
      <c r="N44" s="2">
        <v>5.6379999999999999</v>
      </c>
      <c r="O44" s="3">
        <v>25393.9</v>
      </c>
      <c r="P44" s="5">
        <f t="shared" si="36"/>
        <v>3.2581461673200779E-2</v>
      </c>
      <c r="Q44" s="4">
        <f t="shared" si="37"/>
        <v>865.2001759788825</v>
      </c>
      <c r="R44" s="40">
        <f t="shared" si="7"/>
        <v>6.7844650416330546E-2</v>
      </c>
      <c r="S44" s="4"/>
      <c r="T44" s="2">
        <v>5.6609999999999996</v>
      </c>
      <c r="U44" s="3">
        <v>381574.6</v>
      </c>
      <c r="V44" s="5">
        <f t="shared" si="29"/>
        <v>0.49252610297501181</v>
      </c>
      <c r="W44" s="4">
        <f>(((T44-T$29)/(T$63-T$29)*100+800))</f>
        <v>865.37615486141658</v>
      </c>
      <c r="X44" s="4"/>
      <c r="Y44" s="2">
        <v>5.6529999999999996</v>
      </c>
      <c r="Z44" s="3">
        <v>679319.6</v>
      </c>
      <c r="AA44" s="5">
        <f t="shared" ref="AA44:AA67" si="42">Z44/AA$1</f>
        <v>0.85121006676913136</v>
      </c>
      <c r="AB44" s="4">
        <f>(((Y44-Y$29)/(Y$63-Y$29)*100+800))</f>
        <v>864.88616462346761</v>
      </c>
      <c r="AC44" s="4"/>
      <c r="AD44" s="2">
        <v>5.6269999999999998</v>
      </c>
      <c r="AE44" s="3">
        <v>39356.800000000003</v>
      </c>
      <c r="AF44" s="5">
        <f t="shared" si="41"/>
        <v>5.3431842727091922E-2</v>
      </c>
      <c r="AG44" s="4">
        <f>(((AD44-AD$29)/(AD$63-AD$29)*100+800))</f>
        <v>863.99294843543407</v>
      </c>
      <c r="AH44" s="40">
        <f t="shared" si="8"/>
        <v>0.46572267082374502</v>
      </c>
      <c r="AL44" s="42"/>
      <c r="AM44" s="4"/>
      <c r="AQ44" s="42"/>
      <c r="AR44" s="4"/>
      <c r="AV44" s="42"/>
      <c r="AW44" s="4"/>
      <c r="AX44" s="42"/>
    </row>
    <row r="45" spans="1:50" x14ac:dyDescent="0.25">
      <c r="A45" s="6" t="s">
        <v>56</v>
      </c>
      <c r="B45" s="12">
        <v>852</v>
      </c>
      <c r="D45" s="2">
        <v>5.3129999999999997</v>
      </c>
      <c r="E45" s="3">
        <v>4016.2</v>
      </c>
      <c r="F45" s="5">
        <f t="shared" si="9"/>
        <v>7.6906078532974704E-3</v>
      </c>
      <c r="G45" s="4">
        <f t="shared" si="33"/>
        <v>850.41794984601847</v>
      </c>
      <c r="H45" s="4"/>
      <c r="I45" s="2">
        <v>5.3239999999999998</v>
      </c>
      <c r="J45" s="3">
        <v>7018.2</v>
      </c>
      <c r="K45" s="5">
        <f t="shared" si="34"/>
        <v>9.375376964775476E-3</v>
      </c>
      <c r="L45" s="4">
        <f t="shared" si="35"/>
        <v>850.72591289045317</v>
      </c>
      <c r="M45" s="4"/>
      <c r="N45" s="2">
        <v>5.298</v>
      </c>
      <c r="O45" s="3">
        <v>6349.2</v>
      </c>
      <c r="P45" s="5">
        <f t="shared" si="36"/>
        <v>8.1462956243620079E-3</v>
      </c>
      <c r="Q45" s="4">
        <f t="shared" si="37"/>
        <v>850.24197096348439</v>
      </c>
      <c r="R45" s="40">
        <f t="shared" si="7"/>
        <v>8.4040934808116505E-3</v>
      </c>
      <c r="S45" s="4"/>
      <c r="T45" s="2">
        <v>5.3239999999999998</v>
      </c>
      <c r="U45" s="3">
        <v>8415.1</v>
      </c>
      <c r="V45" s="5">
        <f t="shared" si="29"/>
        <v>1.0861981927374155E-2</v>
      </c>
      <c r="W45" s="4">
        <f>(((T45-T$29)/(T$63-T$29)*100+800))</f>
        <v>850.54993400791909</v>
      </c>
      <c r="X45" s="4"/>
      <c r="Y45" s="2">
        <v>5.3280000000000003</v>
      </c>
      <c r="Z45" s="3">
        <v>20726.3</v>
      </c>
      <c r="AA45" s="5">
        <f t="shared" si="42"/>
        <v>2.5970743677757931E-2</v>
      </c>
      <c r="AB45" s="4">
        <f>(((Y45-Y$29)/(Y$63-Y$29)*100+800))</f>
        <v>850.65674255691772</v>
      </c>
      <c r="AC45" s="4"/>
      <c r="AD45" s="2">
        <v>5.3319999999999999</v>
      </c>
      <c r="AE45" s="3">
        <v>4273</v>
      </c>
      <c r="AF45" s="5">
        <f t="shared" si="41"/>
        <v>5.801138913043331E-3</v>
      </c>
      <c r="AG45" s="4">
        <f>(((AD45-AD$29)/(AD$63-AD$29)*100+800))</f>
        <v>850.991626267078</v>
      </c>
      <c r="AH45" s="40">
        <f t="shared" si="8"/>
        <v>1.421128817272514E-2</v>
      </c>
      <c r="AL45" s="42"/>
      <c r="AM45" s="4"/>
      <c r="AQ45" s="42"/>
      <c r="AR45" s="4"/>
      <c r="AV45" s="42"/>
      <c r="AW45" s="4"/>
      <c r="AX45" s="42"/>
    </row>
    <row r="46" spans="1:50" s="96" customFormat="1" x14ac:dyDescent="0.25">
      <c r="A46" s="65" t="s">
        <v>629</v>
      </c>
      <c r="B46" s="69">
        <v>865</v>
      </c>
      <c r="C46" s="69"/>
      <c r="D46" s="2">
        <v>5.62</v>
      </c>
      <c r="E46" s="3">
        <v>8442.4</v>
      </c>
      <c r="F46" s="97">
        <f t="shared" si="9"/>
        <v>1.6166323325700553E-2</v>
      </c>
      <c r="G46" s="4">
        <f t="shared" si="33"/>
        <v>863.92432908051035</v>
      </c>
      <c r="H46" s="4"/>
      <c r="I46" s="2">
        <v>5.6349999999999998</v>
      </c>
      <c r="J46" s="3">
        <v>7688</v>
      </c>
      <c r="K46" s="97">
        <f t="shared" si="34"/>
        <v>1.027014022187938E-2</v>
      </c>
      <c r="L46" s="4">
        <f t="shared" si="35"/>
        <v>864.40827100747913</v>
      </c>
      <c r="M46" s="4"/>
      <c r="N46" s="2"/>
      <c r="O46" s="3"/>
      <c r="P46" s="97"/>
      <c r="Q46" s="4"/>
      <c r="R46" s="97">
        <f t="shared" si="7"/>
        <v>1.3218231773789967E-2</v>
      </c>
      <c r="S46" s="4"/>
      <c r="T46" s="2"/>
      <c r="U46" s="3"/>
      <c r="V46" s="97"/>
      <c r="W46" s="4"/>
      <c r="X46" s="4"/>
      <c r="Y46" s="2"/>
      <c r="Z46" s="3"/>
      <c r="AA46" s="97"/>
      <c r="AB46" s="4"/>
      <c r="AC46" s="4"/>
      <c r="AD46" s="2"/>
      <c r="AE46" s="3"/>
      <c r="AF46" s="97"/>
      <c r="AG46" s="4"/>
      <c r="AH46" s="97"/>
      <c r="AJ46" s="2"/>
      <c r="AK46" s="3"/>
      <c r="AL46" s="42"/>
      <c r="AM46" s="4"/>
      <c r="AO46" s="2"/>
      <c r="AP46" s="3"/>
      <c r="AQ46" s="42"/>
      <c r="AR46" s="4"/>
      <c r="AT46" s="2"/>
      <c r="AU46" s="3"/>
      <c r="AV46" s="42"/>
      <c r="AW46" s="4"/>
      <c r="AX46" s="42"/>
    </row>
    <row r="47" spans="1:50" x14ac:dyDescent="0.25">
      <c r="A47" s="65" t="s">
        <v>58</v>
      </c>
      <c r="B47" s="12">
        <v>867</v>
      </c>
      <c r="D47" s="2">
        <v>5.6970000000000001</v>
      </c>
      <c r="E47" s="3">
        <v>806343.8</v>
      </c>
      <c r="F47" s="5">
        <f t="shared" si="9"/>
        <v>1.5440650268257869</v>
      </c>
      <c r="G47" s="4">
        <f t="shared" si="33"/>
        <v>867.31192256929171</v>
      </c>
      <c r="H47" s="4"/>
      <c r="I47" s="2">
        <v>5.7050000000000001</v>
      </c>
      <c r="J47" s="3">
        <v>1584823.7</v>
      </c>
      <c r="K47" s="5">
        <f t="shared" si="34"/>
        <v>2.1171125944273803</v>
      </c>
      <c r="L47" s="4">
        <f t="shared" si="35"/>
        <v>867.48790145182579</v>
      </c>
      <c r="M47" s="4"/>
      <c r="N47" s="2">
        <v>5.6859999999999999</v>
      </c>
      <c r="O47" s="3">
        <v>171640.1</v>
      </c>
      <c r="P47" s="5">
        <f t="shared" si="36"/>
        <v>0.22022160202782357</v>
      </c>
      <c r="Q47" s="4">
        <f>(((N47-N$29)/(N$63-N$29)*100+800))</f>
        <v>867.31192256929171</v>
      </c>
      <c r="R47" s="40">
        <f t="shared" si="7"/>
        <v>1.2937997410936637</v>
      </c>
      <c r="S47" s="4"/>
      <c r="T47" s="2">
        <v>5.7089999999999996</v>
      </c>
      <c r="U47" s="3">
        <v>830070.6</v>
      </c>
      <c r="V47" s="5">
        <f t="shared" si="29"/>
        <v>1.0714325267251275</v>
      </c>
      <c r="W47" s="4">
        <f t="shared" ref="W47:W63" si="43">(((T47-T$29)/(T$63-T$29)*100+800))</f>
        <v>867.48790145182579</v>
      </c>
      <c r="X47" s="4"/>
      <c r="Y47" s="2">
        <v>5.7160000000000002</v>
      </c>
      <c r="Z47" s="3">
        <v>1548557.9</v>
      </c>
      <c r="AA47" s="5">
        <f t="shared" si="42"/>
        <v>1.9403945851921036</v>
      </c>
      <c r="AB47" s="4">
        <f t="shared" ref="AB47:AB63" si="44">(((Y47-Y$29)/(Y$63-Y$29)*100+800))</f>
        <v>867.6444833625219</v>
      </c>
      <c r="AC47" s="4"/>
      <c r="AD47" s="2">
        <v>5.7050000000000001</v>
      </c>
      <c r="AE47" s="3">
        <v>216443.8</v>
      </c>
      <c r="AF47" s="5">
        <f t="shared" si="41"/>
        <v>0.29384988314228128</v>
      </c>
      <c r="AG47" s="4">
        <f>(((AD47-AD$29)/(AD$63-AD$29)*100+800))</f>
        <v>867.43058616130452</v>
      </c>
      <c r="AH47" s="40">
        <f t="shared" si="8"/>
        <v>1.1018923316865041</v>
      </c>
      <c r="AJ47" s="2">
        <v>6.47</v>
      </c>
      <c r="AK47" s="3">
        <v>1116283.3</v>
      </c>
      <c r="AL47" s="42">
        <f t="shared" si="20"/>
        <v>0.38016833436814368</v>
      </c>
      <c r="AM47" s="4">
        <f>(((AJ47-AJ$29)/(AJ$63-AJ$29)*100+800))</f>
        <v>867.26039016115351</v>
      </c>
      <c r="AO47" s="2">
        <v>6.4770000000000003</v>
      </c>
      <c r="AP47" s="3">
        <v>1130058</v>
      </c>
      <c r="AQ47" s="42">
        <f t="shared" si="21"/>
        <v>0.40182245934298783</v>
      </c>
      <c r="AR47" s="4">
        <f>(((AO47-AO$29)/(AO$63-AO$29)*100+800))</f>
        <v>867.14893617021278</v>
      </c>
      <c r="AT47" s="2">
        <v>6.4729999999999999</v>
      </c>
      <c r="AU47" s="3">
        <v>449753.59999999998</v>
      </c>
      <c r="AV47" s="42">
        <f t="shared" si="22"/>
        <v>0.20164775497117704</v>
      </c>
      <c r="AW47" s="4">
        <f>(((AT47-AT$29)/(AT$63-AT$29)*100+800))</f>
        <v>867.17883055911227</v>
      </c>
      <c r="AX47" s="42">
        <f t="shared" si="23"/>
        <v>0.32787951622743616</v>
      </c>
    </row>
    <row r="48" spans="1:50" x14ac:dyDescent="0.25">
      <c r="A48" s="65" t="s">
        <v>59</v>
      </c>
      <c r="B48" s="12">
        <v>867</v>
      </c>
      <c r="D48" s="2">
        <v>5.6970000000000001</v>
      </c>
      <c r="E48" s="3">
        <v>806343.8</v>
      </c>
      <c r="F48" s="5">
        <f t="shared" si="9"/>
        <v>1.5440650268257869</v>
      </c>
      <c r="G48" s="4">
        <f t="shared" si="33"/>
        <v>867.31192256929171</v>
      </c>
      <c r="H48" s="4"/>
      <c r="I48" s="2">
        <v>5.7050000000000001</v>
      </c>
      <c r="J48" s="3">
        <v>1586395.6</v>
      </c>
      <c r="K48" s="5">
        <f t="shared" si="34"/>
        <v>2.1192124426863255</v>
      </c>
      <c r="L48" s="4">
        <f t="shared" si="35"/>
        <v>867.48790145182579</v>
      </c>
      <c r="M48" s="4"/>
      <c r="N48" s="2">
        <v>5.6859999999999999</v>
      </c>
      <c r="O48" s="3">
        <v>171640.1</v>
      </c>
      <c r="P48" s="5">
        <f t="shared" si="36"/>
        <v>0.22022160202782357</v>
      </c>
      <c r="Q48" s="4">
        <f>(((N48-N$29)/(N$63-N$29)*100+800))</f>
        <v>867.31192256929171</v>
      </c>
      <c r="R48" s="40">
        <f t="shared" si="7"/>
        <v>1.2944996905133122</v>
      </c>
      <c r="S48" s="4"/>
      <c r="T48" s="2">
        <v>5.7089999999999996</v>
      </c>
      <c r="U48" s="3">
        <v>829660</v>
      </c>
      <c r="V48" s="5">
        <f t="shared" si="29"/>
        <v>1.0709025354262267</v>
      </c>
      <c r="W48" s="4">
        <f t="shared" si="43"/>
        <v>867.48790145182579</v>
      </c>
      <c r="X48" s="4"/>
      <c r="Y48" s="2">
        <v>5.7160000000000002</v>
      </c>
      <c r="Z48" s="3">
        <v>1548957</v>
      </c>
      <c r="AA48" s="5">
        <f t="shared" si="42"/>
        <v>1.9408946707742767</v>
      </c>
      <c r="AB48" s="4">
        <f t="shared" si="44"/>
        <v>867.6444833625219</v>
      </c>
      <c r="AC48" s="4"/>
      <c r="AD48" s="2">
        <v>5.7050000000000001</v>
      </c>
      <c r="AE48" s="3">
        <v>216347.2</v>
      </c>
      <c r="AF48" s="5">
        <f t="shared" si="41"/>
        <v>0.29371873640252005</v>
      </c>
      <c r="AG48" s="4">
        <f>(((AD48-AD$29)/(AD$63-AD$29)*100+800))</f>
        <v>867.43058616130452</v>
      </c>
      <c r="AH48" s="40">
        <f t="shared" si="8"/>
        <v>1.1018386475343411</v>
      </c>
      <c r="AJ48" s="2">
        <v>6.47</v>
      </c>
      <c r="AK48" s="3">
        <v>1107401.3999999999</v>
      </c>
      <c r="AL48" s="42">
        <f t="shared" si="20"/>
        <v>0.37714345965307405</v>
      </c>
      <c r="AM48" s="4">
        <f>(((AJ48-AJ$29)/(AJ$63-AJ$29)*100+800))</f>
        <v>867.26039016115351</v>
      </c>
      <c r="AO48" s="2">
        <v>6.4770000000000003</v>
      </c>
      <c r="AP48" s="3">
        <v>1125819.3</v>
      </c>
      <c r="AQ48" s="42">
        <f t="shared" si="21"/>
        <v>0.40031527576620057</v>
      </c>
      <c r="AR48" s="4">
        <f>(((AO48-AO$29)/(AO$63-AO$29)*100+800))</f>
        <v>867.14893617021278</v>
      </c>
      <c r="AT48" s="2">
        <v>6.4729999999999999</v>
      </c>
      <c r="AU48" s="3">
        <v>448545.2</v>
      </c>
      <c r="AV48" s="42">
        <f t="shared" si="22"/>
        <v>0.20110596687407864</v>
      </c>
      <c r="AW48" s="4">
        <f>(((AT48-AT$29)/(AT$63-AT$29)*100+800))</f>
        <v>867.17883055911227</v>
      </c>
      <c r="AX48" s="42">
        <f t="shared" si="23"/>
        <v>0.32618823409778441</v>
      </c>
    </row>
    <row r="49" spans="1:50" x14ac:dyDescent="0.25">
      <c r="A49" s="1" t="s">
        <v>473</v>
      </c>
      <c r="G49" s="4"/>
      <c r="H49" s="4"/>
      <c r="L49" s="4"/>
      <c r="M49" s="4"/>
      <c r="Q49" s="4"/>
      <c r="R49" s="40"/>
      <c r="S49" s="4"/>
      <c r="T49" s="2">
        <v>5.79</v>
      </c>
      <c r="U49" s="3">
        <v>875920.4</v>
      </c>
      <c r="V49" s="5">
        <f t="shared" si="29"/>
        <v>1.1306142000235697</v>
      </c>
      <c r="W49" s="4">
        <f t="shared" si="43"/>
        <v>871.05147382314124</v>
      </c>
      <c r="X49" s="4"/>
      <c r="Y49" s="2">
        <v>5.7789999999999999</v>
      </c>
      <c r="Z49" s="3">
        <v>634096.4</v>
      </c>
      <c r="AA49" s="5">
        <f t="shared" si="42"/>
        <v>0.79454389212686616</v>
      </c>
      <c r="AB49" s="4">
        <f t="shared" si="44"/>
        <v>870.40280210157619</v>
      </c>
      <c r="AC49" s="4"/>
      <c r="AF49" s="5"/>
      <c r="AG49" s="4"/>
      <c r="AH49" s="40">
        <f t="shared" si="8"/>
        <v>0.96257904607521794</v>
      </c>
      <c r="AL49" s="42"/>
      <c r="AM49" s="4"/>
      <c r="AQ49" s="42"/>
      <c r="AR49" s="4"/>
      <c r="AV49" s="42"/>
      <c r="AW49" s="4"/>
      <c r="AX49" s="42"/>
    </row>
    <row r="50" spans="1:50" x14ac:dyDescent="0.25">
      <c r="A50" s="6" t="s">
        <v>60</v>
      </c>
      <c r="B50" s="12">
        <v>870</v>
      </c>
      <c r="D50" s="2">
        <v>5.7229999999999999</v>
      </c>
      <c r="E50" s="3">
        <v>15045.2</v>
      </c>
      <c r="F50" s="5">
        <f t="shared" si="9"/>
        <v>2.8810002807238461E-2</v>
      </c>
      <c r="G50" s="4">
        <f>(((D50-D$29)/(D$63-D$29)*100+800))</f>
        <v>868.45578530576336</v>
      </c>
      <c r="H50" s="4"/>
      <c r="I50" s="2">
        <v>5.7309999999999999</v>
      </c>
      <c r="J50" s="3">
        <v>16944.599999999999</v>
      </c>
      <c r="K50" s="5">
        <f>J50/K$1</f>
        <v>2.2635720343868015E-2</v>
      </c>
      <c r="L50" s="4">
        <f>(((I50-I$29)/(I$63-I$29)*100+800))</f>
        <v>868.63176418829744</v>
      </c>
      <c r="M50" s="4"/>
      <c r="N50" s="2">
        <v>5.7450000000000001</v>
      </c>
      <c r="O50" s="3">
        <v>6299.4</v>
      </c>
      <c r="P50" s="5">
        <f>O50/P$1</f>
        <v>8.0824000907367896E-3</v>
      </c>
      <c r="Q50" s="4">
        <f>(((N50-N$29)/(N$63-N$29)*100+800))</f>
        <v>869.90761108666959</v>
      </c>
      <c r="R50" s="40">
        <f t="shared" si="7"/>
        <v>1.9842707747281089E-2</v>
      </c>
      <c r="S50" s="4"/>
      <c r="T50" s="2">
        <v>5.79</v>
      </c>
      <c r="U50" s="3">
        <v>330597.7</v>
      </c>
      <c r="V50" s="5">
        <f t="shared" si="29"/>
        <v>0.42672650861326217</v>
      </c>
      <c r="W50" s="4">
        <f t="shared" si="43"/>
        <v>871.05147382314124</v>
      </c>
      <c r="X50" s="4"/>
      <c r="Y50" s="2">
        <v>5.7830000000000004</v>
      </c>
      <c r="Z50" s="3">
        <v>438107.7</v>
      </c>
      <c r="AA50" s="5">
        <f t="shared" si="42"/>
        <v>0.54896352846152319</v>
      </c>
      <c r="AB50" s="4">
        <f t="shared" si="44"/>
        <v>870.57793345008758</v>
      </c>
      <c r="AC50" s="4"/>
      <c r="AD50" s="2">
        <v>5.7859999999999996</v>
      </c>
      <c r="AE50" s="3">
        <v>22525.8</v>
      </c>
      <c r="AF50" s="5">
        <f>AE50/AF$1</f>
        <v>3.0581627645081079E-2</v>
      </c>
      <c r="AG50" s="4">
        <f>(((AD50-AD$29)/(AD$63-AD$29)*100+800))</f>
        <v>871.00044072278536</v>
      </c>
      <c r="AH50" s="40">
        <f t="shared" si="8"/>
        <v>0.33542388823995545</v>
      </c>
      <c r="AJ50" s="2">
        <v>6.4660000000000002</v>
      </c>
      <c r="AK50" s="3">
        <v>231077</v>
      </c>
      <c r="AL50" s="42">
        <f t="shared" si="20"/>
        <v>7.869701015932741E-2</v>
      </c>
      <c r="AM50" s="4">
        <f>(((AJ50-AJ$29)/(AJ$63-AJ$29)*100+800))</f>
        <v>867.09075487701443</v>
      </c>
      <c r="AO50" s="2">
        <v>6.4660000000000002</v>
      </c>
      <c r="AP50" s="3">
        <v>231103.6</v>
      </c>
      <c r="AQ50" s="42">
        <f t="shared" si="21"/>
        <v>8.2175089168005644E-2</v>
      </c>
      <c r="AR50" s="4">
        <f>(((AO50-AO$29)/(AO$63-AO$29)*100+800))</f>
        <v>866.68085106382978</v>
      </c>
      <c r="AT50" s="2">
        <v>6.4950000000000001</v>
      </c>
      <c r="AU50" s="3">
        <v>122260.2</v>
      </c>
      <c r="AV50" s="42">
        <f t="shared" si="22"/>
        <v>5.4815558679968547E-2</v>
      </c>
      <c r="AW50" s="4">
        <f>(((AT50-AT$29)/(AT$63-AT$29)*100+800))</f>
        <v>868.11779769526242</v>
      </c>
      <c r="AX50" s="42">
        <f t="shared" si="23"/>
        <v>7.1895886002433865E-2</v>
      </c>
    </row>
    <row r="51" spans="1:50" s="29" customFormat="1" x14ac:dyDescent="0.25">
      <c r="A51" s="6" t="s">
        <v>635</v>
      </c>
      <c r="B51" s="10"/>
      <c r="C51" s="10"/>
      <c r="D51" s="2"/>
      <c r="E51" s="3"/>
      <c r="F51" s="28"/>
      <c r="G51" s="4"/>
      <c r="H51" s="4"/>
      <c r="I51" s="2"/>
      <c r="J51" s="3"/>
      <c r="K51" s="28"/>
      <c r="L51" s="4"/>
      <c r="M51" s="4"/>
      <c r="N51" s="2"/>
      <c r="O51" s="3"/>
      <c r="P51" s="28"/>
      <c r="Q51" s="4"/>
      <c r="R51" s="40"/>
      <c r="S51" s="4"/>
      <c r="T51" s="2">
        <v>5.7489999999999997</v>
      </c>
      <c r="U51" s="3">
        <v>2526928.4</v>
      </c>
      <c r="V51" s="28">
        <f t="shared" si="29"/>
        <v>3.26169036762112</v>
      </c>
      <c r="W51" s="4">
        <f t="shared" si="43"/>
        <v>869.24769027716673</v>
      </c>
      <c r="X51" s="4"/>
      <c r="Y51" s="2">
        <v>5.734</v>
      </c>
      <c r="Z51" s="3">
        <v>1509101</v>
      </c>
      <c r="AA51" s="28">
        <f t="shared" si="42"/>
        <v>1.8909537763541091</v>
      </c>
      <c r="AB51" s="4">
        <f t="shared" si="44"/>
        <v>868.43257443082314</v>
      </c>
      <c r="AC51" s="4"/>
      <c r="AD51" s="2"/>
      <c r="AE51" s="3"/>
      <c r="AF51" s="28"/>
      <c r="AG51" s="4"/>
      <c r="AH51" s="40">
        <f t="shared" si="8"/>
        <v>2.5763220719876143</v>
      </c>
      <c r="AJ51" s="2"/>
      <c r="AK51" s="3"/>
      <c r="AL51" s="42"/>
      <c r="AM51" s="4"/>
      <c r="AO51" s="2"/>
      <c r="AP51" s="3"/>
      <c r="AQ51" s="42"/>
      <c r="AR51" s="4"/>
      <c r="AT51" s="2"/>
      <c r="AU51" s="3"/>
      <c r="AV51" s="42"/>
      <c r="AW51" s="4"/>
      <c r="AX51" s="42"/>
    </row>
    <row r="52" spans="1:50" s="29" customFormat="1" x14ac:dyDescent="0.25">
      <c r="A52" s="6" t="s">
        <v>636</v>
      </c>
      <c r="B52" s="10">
        <v>876</v>
      </c>
      <c r="C52" s="10"/>
      <c r="D52" s="2">
        <v>5.8929999999999998</v>
      </c>
      <c r="E52" s="3">
        <v>72009.600000000006</v>
      </c>
      <c r="F52" s="28">
        <f t="shared" si="9"/>
        <v>0.13789094050914039</v>
      </c>
      <c r="G52" s="4">
        <f>(((D52-D$29)/(D$63-D$29)*100+800))</f>
        <v>875.93488781346241</v>
      </c>
      <c r="H52" s="4"/>
      <c r="I52" s="2">
        <v>5.9009999999999998</v>
      </c>
      <c r="J52" s="3">
        <v>47049.8</v>
      </c>
      <c r="K52" s="28">
        <f>J52/K$1</f>
        <v>6.2852242899503183E-2</v>
      </c>
      <c r="L52" s="4">
        <f>(((I52-I$29)/(I$63-I$29)*100+800))</f>
        <v>876.11086669599649</v>
      </c>
      <c r="M52" s="4"/>
      <c r="N52" s="2">
        <v>5.8819999999999997</v>
      </c>
      <c r="O52" s="3">
        <v>8355.2000000000007</v>
      </c>
      <c r="P52" s="28">
        <f>O52/P$1</f>
        <v>1.0720079569185007E-2</v>
      </c>
      <c r="Q52" s="4">
        <f>(((N52-N$29)/(N$63-N$29)*100+800))</f>
        <v>875.93488781346241</v>
      </c>
      <c r="R52" s="40">
        <f t="shared" si="7"/>
        <v>7.0487754325942856E-2</v>
      </c>
      <c r="S52" s="4"/>
      <c r="T52" s="2">
        <v>5.915</v>
      </c>
      <c r="U52" s="3">
        <v>177599.9</v>
      </c>
      <c r="V52" s="28">
        <f t="shared" si="29"/>
        <v>0.22924111467522157</v>
      </c>
      <c r="W52" s="4">
        <f t="shared" si="43"/>
        <v>876.5508139023317</v>
      </c>
      <c r="X52" s="4"/>
      <c r="Y52" s="2">
        <v>5.9160000000000004</v>
      </c>
      <c r="Z52" s="3">
        <v>129812.4</v>
      </c>
      <c r="AA52" s="28">
        <f t="shared" si="42"/>
        <v>0.1626592573973446</v>
      </c>
      <c r="AB52" s="4">
        <f t="shared" si="44"/>
        <v>876.40105078809108</v>
      </c>
      <c r="AC52" s="4"/>
      <c r="AD52" s="2">
        <v>5.9039999999999999</v>
      </c>
      <c r="AE52" s="3">
        <v>21137.599999999999</v>
      </c>
      <c r="AF52" s="28">
        <f>AE52/AF$1</f>
        <v>2.8696970252362439E-2</v>
      </c>
      <c r="AG52" s="4">
        <f>(((AD52-AD$29)/(AD$63-AD$29)*100+800))</f>
        <v>876.20096959012778</v>
      </c>
      <c r="AH52" s="40">
        <f t="shared" si="8"/>
        <v>0.14019911410830954</v>
      </c>
      <c r="AJ52" s="2"/>
      <c r="AK52" s="3"/>
      <c r="AL52" s="42"/>
      <c r="AM52" s="4"/>
      <c r="AO52" s="2"/>
      <c r="AP52" s="3"/>
      <c r="AQ52" s="42"/>
      <c r="AR52" s="4"/>
      <c r="AT52" s="2"/>
      <c r="AU52" s="3"/>
      <c r="AV52" s="42"/>
      <c r="AW52" s="4"/>
      <c r="AX52" s="42"/>
    </row>
    <row r="53" spans="1:50" x14ac:dyDescent="0.25">
      <c r="A53" s="1" t="s">
        <v>474</v>
      </c>
      <c r="G53" s="4"/>
      <c r="H53" s="4"/>
      <c r="L53" s="4"/>
      <c r="M53" s="4"/>
      <c r="Q53" s="4"/>
      <c r="R53" s="40"/>
      <c r="S53" s="4"/>
      <c r="T53" s="2">
        <v>5.915</v>
      </c>
      <c r="U53" s="3">
        <v>241943</v>
      </c>
      <c r="V53" s="5">
        <f t="shared" si="29"/>
        <v>0.31229343602033072</v>
      </c>
      <c r="W53" s="4">
        <f t="shared" si="43"/>
        <v>876.5508139023317</v>
      </c>
      <c r="X53" s="4"/>
      <c r="Y53" s="2">
        <v>5.9160000000000004</v>
      </c>
      <c r="Z53" s="3">
        <v>215703.5</v>
      </c>
      <c r="AA53" s="5">
        <f t="shared" si="42"/>
        <v>0.27028366418006389</v>
      </c>
      <c r="AB53" s="4">
        <f t="shared" si="44"/>
        <v>876.40105078809108</v>
      </c>
      <c r="AC53" s="4"/>
      <c r="AF53" s="5"/>
      <c r="AG53" s="4"/>
      <c r="AH53" s="40">
        <f t="shared" si="8"/>
        <v>0.29128855010019727</v>
      </c>
      <c r="AL53" s="42"/>
      <c r="AM53" s="4"/>
      <c r="AQ53" s="42"/>
      <c r="AR53" s="4"/>
      <c r="AV53" s="42"/>
      <c r="AW53" s="4"/>
      <c r="AX53" s="42"/>
    </row>
    <row r="54" spans="1:50" x14ac:dyDescent="0.25">
      <c r="A54" s="1" t="s">
        <v>441</v>
      </c>
      <c r="B54" s="10">
        <v>882</v>
      </c>
      <c r="G54" s="4"/>
      <c r="H54" s="4"/>
      <c r="L54" s="4"/>
      <c r="M54" s="4"/>
      <c r="Q54" s="4"/>
      <c r="R54" s="40"/>
      <c r="S54" s="4"/>
      <c r="T54" s="2">
        <v>6.0780000000000003</v>
      </c>
      <c r="U54" s="3">
        <v>10689.1</v>
      </c>
      <c r="V54" s="5">
        <f t="shared" si="29"/>
        <v>1.3797199203799727E-2</v>
      </c>
      <c r="W54" s="4">
        <f t="shared" si="43"/>
        <v>883.72195336559616</v>
      </c>
      <c r="X54" s="4"/>
      <c r="Y54" s="2">
        <v>6.1040000000000001</v>
      </c>
      <c r="Z54" s="3">
        <v>15750.2</v>
      </c>
      <c r="AA54" s="5">
        <f t="shared" si="42"/>
        <v>1.973552477159083E-2</v>
      </c>
      <c r="AB54" s="4">
        <f t="shared" si="44"/>
        <v>884.63222416812607</v>
      </c>
      <c r="AC54" s="4"/>
      <c r="AF54" s="5"/>
      <c r="AG54" s="4"/>
      <c r="AH54" s="40">
        <f t="shared" ref="AH54:AH108" si="45">AVERAGE(V54,AA54,AF54)</f>
        <v>1.676636198769528E-2</v>
      </c>
      <c r="AL54" s="42"/>
      <c r="AM54" s="4"/>
      <c r="AQ54" s="42"/>
      <c r="AR54" s="4"/>
      <c r="AV54" s="42"/>
      <c r="AW54" s="4"/>
      <c r="AX54" s="42"/>
    </row>
    <row r="55" spans="1:50" x14ac:dyDescent="0.25">
      <c r="A55" s="1" t="s">
        <v>61</v>
      </c>
      <c r="B55" s="10">
        <v>887</v>
      </c>
      <c r="C55" s="10" t="s">
        <v>201</v>
      </c>
      <c r="D55" s="2">
        <v>6.1219999999999999</v>
      </c>
      <c r="E55" s="3">
        <v>38749.199999999997</v>
      </c>
      <c r="F55" s="5">
        <f t="shared" si="9"/>
        <v>7.4200712571334676E-2</v>
      </c>
      <c r="G55" s="4">
        <f>(((D55-D$29)/(D$63-D$29)*100+800))</f>
        <v>886.00967883853934</v>
      </c>
      <c r="H55" s="4"/>
      <c r="I55" s="2">
        <v>6.13</v>
      </c>
      <c r="J55" s="3">
        <v>63774</v>
      </c>
      <c r="K55" s="5">
        <f>J55/K$1</f>
        <v>8.5193538307769975E-2</v>
      </c>
      <c r="L55" s="4">
        <f>(((I55-I$29)/(I$63-I$29)*100+800))</f>
        <v>886.18565772107343</v>
      </c>
      <c r="M55" s="4"/>
      <c r="N55" s="2">
        <v>6.1150000000000002</v>
      </c>
      <c r="O55" s="3">
        <v>18332.599999999999</v>
      </c>
      <c r="P55" s="5">
        <f>O55/P$1</f>
        <v>2.3521511239711919E-2</v>
      </c>
      <c r="Q55" s="4">
        <f>(((N55-N$29)/(N$63-N$29)*100+800))</f>
        <v>886.18565772107343</v>
      </c>
      <c r="R55" s="40">
        <f t="shared" ref="R55:R107" si="46">AVERAGE(F55,K55,P55)</f>
        <v>6.0971920706272185E-2</v>
      </c>
      <c r="S55" s="4"/>
      <c r="T55" s="2">
        <v>6.1449999999999996</v>
      </c>
      <c r="U55" s="3">
        <v>90759.4</v>
      </c>
      <c r="V55" s="5">
        <f t="shared" si="29"/>
        <v>0.1171497620395862</v>
      </c>
      <c r="W55" s="4">
        <f t="shared" si="43"/>
        <v>886.66959964804221</v>
      </c>
      <c r="X55" s="4"/>
      <c r="Y55" s="2">
        <v>6.1449999999999996</v>
      </c>
      <c r="Z55" s="3">
        <v>129602.5</v>
      </c>
      <c r="AA55" s="5">
        <f t="shared" si="42"/>
        <v>0.16239624571180686</v>
      </c>
      <c r="AB55" s="4">
        <f t="shared" si="44"/>
        <v>886.42732049036772</v>
      </c>
      <c r="AC55" s="4"/>
      <c r="AD55" s="2">
        <v>6.13</v>
      </c>
      <c r="AE55" s="3">
        <v>18199.2</v>
      </c>
      <c r="AF55" s="5">
        <f>AE55/AF$1</f>
        <v>2.470771994061741E-2</v>
      </c>
      <c r="AG55" s="4">
        <f>(((AD55-AD$29)/(AD$63-AD$29)*100+800))</f>
        <v>886.1613045394447</v>
      </c>
      <c r="AH55" s="40">
        <f t="shared" si="45"/>
        <v>0.10141790923067016</v>
      </c>
      <c r="AJ55" s="2">
        <v>6.8719999999999999</v>
      </c>
      <c r="AK55" s="3">
        <v>160060.1</v>
      </c>
      <c r="AL55" s="42">
        <f t="shared" ref="AL55:AL106" si="47">AK55/AL$1</f>
        <v>5.4511056123296403E-2</v>
      </c>
      <c r="AM55" s="4">
        <f>(((AJ55-AJ$29)/(AJ$63-AJ$29)*100+800))</f>
        <v>884.30873621713317</v>
      </c>
      <c r="AO55" s="2">
        <v>6.88</v>
      </c>
      <c r="AP55" s="3">
        <v>199897.9</v>
      </c>
      <c r="AQ55" s="42">
        <f t="shared" ref="AQ55:AQ106" si="48">AP55/AQ$1</f>
        <v>7.1079064787381394E-2</v>
      </c>
      <c r="AR55" s="4">
        <f>(((AO55-AO$29)/(AO$63-AO$29)*100+800))</f>
        <v>884.29787234042556</v>
      </c>
      <c r="AT55" s="2">
        <v>6.8719999999999999</v>
      </c>
      <c r="AU55" s="3">
        <v>82198.600000000006</v>
      </c>
      <c r="AV55" s="42">
        <f t="shared" ref="AV55:AV106" si="49">AU55/AV$1</f>
        <v>3.6853875437069979E-2</v>
      </c>
      <c r="AW55" s="4">
        <f>(((AT55-AT$29)/(AT$63-AT$29)*100+800))</f>
        <v>884.20827998292782</v>
      </c>
      <c r="AX55" s="42">
        <f t="shared" ref="AX55:AX106" si="50">AVERAGE(AV55,AQ55,AL55)</f>
        <v>5.4147998782582592E-2</v>
      </c>
    </row>
    <row r="56" spans="1:50" x14ac:dyDescent="0.25">
      <c r="A56" s="1" t="s">
        <v>475</v>
      </c>
      <c r="G56" s="4"/>
      <c r="H56" s="4"/>
      <c r="L56" s="4"/>
      <c r="M56" s="4"/>
      <c r="Q56" s="4"/>
      <c r="R56" s="40"/>
      <c r="S56" s="4"/>
      <c r="T56" s="2">
        <v>6.218</v>
      </c>
      <c r="U56" s="3">
        <v>1745383.9</v>
      </c>
      <c r="V56" s="5">
        <f t="shared" si="29"/>
        <v>2.2528940093557792</v>
      </c>
      <c r="W56" s="4">
        <f t="shared" si="43"/>
        <v>889.88121425428949</v>
      </c>
      <c r="X56" s="4"/>
      <c r="Y56" s="2">
        <v>6.1849999999999996</v>
      </c>
      <c r="Z56" s="3">
        <v>1247861.8</v>
      </c>
      <c r="AA56" s="5">
        <f t="shared" si="42"/>
        <v>1.5636123646316822</v>
      </c>
      <c r="AB56" s="4">
        <f t="shared" si="44"/>
        <v>888.1786339754816</v>
      </c>
      <c r="AC56" s="4"/>
      <c r="AF56" s="5"/>
      <c r="AG56" s="4"/>
      <c r="AH56" s="40">
        <f t="shared" si="45"/>
        <v>1.9082531869937307</v>
      </c>
      <c r="AL56" s="42"/>
      <c r="AM56" s="4"/>
      <c r="AQ56" s="42"/>
      <c r="AR56" s="4"/>
      <c r="AV56" s="42"/>
      <c r="AW56" s="4"/>
      <c r="AX56" s="42"/>
    </row>
    <row r="57" spans="1:50" x14ac:dyDescent="0.25">
      <c r="A57" s="6" t="s">
        <v>559</v>
      </c>
      <c r="B57" s="10">
        <v>889</v>
      </c>
      <c r="C57" s="10" t="s">
        <v>205</v>
      </c>
      <c r="D57" s="2">
        <v>6.226</v>
      </c>
      <c r="E57" s="3">
        <v>41308.699999999997</v>
      </c>
      <c r="F57" s="5">
        <f t="shared" si="9"/>
        <v>7.910189050084887E-2</v>
      </c>
      <c r="G57" s="4">
        <f t="shared" ref="G57:G63" si="51">(((D57-D$29)/(D$63-D$29)*100+800))</f>
        <v>890.58512978442582</v>
      </c>
      <c r="H57" s="4"/>
      <c r="I57" s="2">
        <v>6.2329999999999997</v>
      </c>
      <c r="J57" s="3">
        <v>46686.7</v>
      </c>
      <c r="K57" s="5">
        <f t="shared" ref="K57:K69" si="52">J57/K$1</f>
        <v>6.236718984089698E-2</v>
      </c>
      <c r="L57" s="4">
        <f t="shared" ref="L57:L63" si="53">(((I57-I$29)/(I$63-I$29)*100+800))</f>
        <v>890.71711394632644</v>
      </c>
      <c r="M57" s="4"/>
      <c r="N57" s="2">
        <v>6.2149999999999999</v>
      </c>
      <c r="O57" s="3">
        <v>18542.900000000001</v>
      </c>
      <c r="P57" s="5">
        <f t="shared" ref="P57:P67" si="54">O57/P$1</f>
        <v>2.3791335149779859E-2</v>
      </c>
      <c r="Q57" s="4">
        <f t="shared" ref="Q57:Q63" si="55">(((N57-N$29)/(N$63-N$29)*100+800))</f>
        <v>890.58512978442582</v>
      </c>
      <c r="R57" s="40">
        <f t="shared" si="46"/>
        <v>5.5086805163841901E-2</v>
      </c>
      <c r="S57" s="4"/>
      <c r="T57" s="2">
        <v>6.2629999999999999</v>
      </c>
      <c r="U57" s="3">
        <v>10683.8</v>
      </c>
      <c r="V57" s="5">
        <f t="shared" si="29"/>
        <v>1.3790358108124678E-2</v>
      </c>
      <c r="W57" s="4">
        <f t="shared" si="43"/>
        <v>891.86097668279808</v>
      </c>
      <c r="X57" s="4"/>
      <c r="Y57" s="2">
        <v>6.2519999999999998</v>
      </c>
      <c r="Z57" s="3">
        <v>33889</v>
      </c>
      <c r="AA57" s="5">
        <f t="shared" si="42"/>
        <v>4.2464044836538047E-2</v>
      </c>
      <c r="AB57" s="4">
        <f t="shared" si="44"/>
        <v>891.11208406304729</v>
      </c>
      <c r="AC57" s="4"/>
      <c r="AD57" s="2">
        <v>6.2370000000000001</v>
      </c>
      <c r="AE57" s="3">
        <v>20892.599999999999</v>
      </c>
      <c r="AF57" s="5">
        <f t="shared" ref="AF57:AF67" si="56">AE57/AF$1</f>
        <v>2.8364351709489605E-2</v>
      </c>
      <c r="AG57" s="4">
        <f t="shared" ref="AG57:AG63" si="57">(((AD57-AD$29)/(AD$63-AD$29)*100+800))</f>
        <v>890.87703834288232</v>
      </c>
      <c r="AH57" s="40">
        <f t="shared" si="45"/>
        <v>2.820625155138411E-2</v>
      </c>
      <c r="AL57" s="42"/>
      <c r="AM57" s="4"/>
      <c r="AQ57" s="42"/>
      <c r="AR57" s="4"/>
      <c r="AV57" s="42"/>
      <c r="AW57" s="4"/>
      <c r="AX57" s="42"/>
    </row>
    <row r="58" spans="1:50" x14ac:dyDescent="0.25">
      <c r="A58" s="1" t="s">
        <v>64</v>
      </c>
      <c r="B58" s="10">
        <v>891</v>
      </c>
      <c r="C58" s="10" t="s">
        <v>204</v>
      </c>
      <c r="D58" s="2">
        <v>6.2329999999999997</v>
      </c>
      <c r="E58" s="3">
        <v>260891</v>
      </c>
      <c r="F58" s="5">
        <f t="shared" si="9"/>
        <v>0.49957929720995731</v>
      </c>
      <c r="G58" s="4">
        <f t="shared" si="51"/>
        <v>890.89309282886052</v>
      </c>
      <c r="H58" s="4"/>
      <c r="I58" s="2">
        <v>6.2409999999999997</v>
      </c>
      <c r="J58" s="3">
        <v>604183.69999999995</v>
      </c>
      <c r="K58" s="5">
        <f t="shared" si="52"/>
        <v>0.80710865228588757</v>
      </c>
      <c r="L58" s="4">
        <f t="shared" si="53"/>
        <v>891.0690717113946</v>
      </c>
      <c r="M58" s="4"/>
      <c r="N58" s="2">
        <v>6.2220000000000004</v>
      </c>
      <c r="O58" s="3">
        <v>119543.6</v>
      </c>
      <c r="P58" s="5">
        <f t="shared" si="54"/>
        <v>0.15337956051163645</v>
      </c>
      <c r="Q58" s="4">
        <f t="shared" si="55"/>
        <v>890.89309282886052</v>
      </c>
      <c r="R58" s="40">
        <f t="shared" si="46"/>
        <v>0.48668917000249373</v>
      </c>
      <c r="S58" s="4"/>
      <c r="T58" s="2">
        <v>6.2439999999999998</v>
      </c>
      <c r="U58" s="3">
        <v>443084.3</v>
      </c>
      <c r="V58" s="5">
        <f t="shared" si="29"/>
        <v>0.57192114875678579</v>
      </c>
      <c r="W58" s="4">
        <f t="shared" si="43"/>
        <v>891.02507699076114</v>
      </c>
      <c r="X58" s="4"/>
      <c r="Y58" s="2">
        <v>6.2519999999999998</v>
      </c>
      <c r="Z58" s="3">
        <v>943838.7</v>
      </c>
      <c r="AA58" s="5">
        <f t="shared" si="42"/>
        <v>1.182661302347658</v>
      </c>
      <c r="AB58" s="4">
        <f t="shared" si="44"/>
        <v>891.11208406304729</v>
      </c>
      <c r="AC58" s="4"/>
      <c r="AD58" s="2">
        <v>6.2439999999999998</v>
      </c>
      <c r="AE58" s="3">
        <v>49066.400000000001</v>
      </c>
      <c r="AF58" s="5">
        <f t="shared" si="56"/>
        <v>6.6613854987818702E-2</v>
      </c>
      <c r="AG58" s="4">
        <f t="shared" si="57"/>
        <v>891.18554429263986</v>
      </c>
      <c r="AH58" s="40">
        <f t="shared" si="45"/>
        <v>0.60706543536408752</v>
      </c>
      <c r="AJ58" s="2">
        <v>7.0129999999999999</v>
      </c>
      <c r="AK58" s="3">
        <v>176670.1</v>
      </c>
      <c r="AL58" s="42">
        <f t="shared" si="47"/>
        <v>6.0167860300027222E-2</v>
      </c>
      <c r="AM58" s="4">
        <f>(((AJ58-AJ$29)/(AJ$63-AJ$29)*100+800))</f>
        <v>890.28837998303652</v>
      </c>
      <c r="AO58" s="2">
        <v>7.024</v>
      </c>
      <c r="AP58" s="3">
        <v>166724.9</v>
      </c>
      <c r="AQ58" s="42">
        <f t="shared" si="48"/>
        <v>5.9283514077785135E-2</v>
      </c>
      <c r="AR58" s="4">
        <f>(((AO58-AO$29)/(AO$63-AO$29)*100+800))</f>
        <v>890.42553191489367</v>
      </c>
      <c r="AT58" s="2">
        <v>7.02</v>
      </c>
      <c r="AU58" s="3">
        <v>122458.3</v>
      </c>
      <c r="AV58" s="42">
        <f t="shared" si="49"/>
        <v>5.4904377135807009E-2</v>
      </c>
      <c r="AW58" s="4">
        <f>(((AT58-AT$29)/(AT$63-AT$29)*100+800))</f>
        <v>890.52496798975676</v>
      </c>
      <c r="AX58" s="42">
        <f t="shared" si="50"/>
        <v>5.8118583837873126E-2</v>
      </c>
    </row>
    <row r="59" spans="1:50" x14ac:dyDescent="0.25">
      <c r="A59" s="1" t="s">
        <v>63</v>
      </c>
      <c r="B59" s="12">
        <v>892</v>
      </c>
      <c r="D59" s="2">
        <v>6.2850000000000001</v>
      </c>
      <c r="E59" s="3">
        <v>269510.40000000002</v>
      </c>
      <c r="F59" s="5">
        <f t="shared" si="9"/>
        <v>0.51608455723951563</v>
      </c>
      <c r="G59" s="4">
        <f t="shared" si="51"/>
        <v>893.18081830180381</v>
      </c>
      <c r="H59" s="4"/>
      <c r="I59" s="2">
        <v>6.2919999999999998</v>
      </c>
      <c r="J59" s="3">
        <v>542428.80000000005</v>
      </c>
      <c r="K59" s="5">
        <f t="shared" si="52"/>
        <v>0.72461236165267506</v>
      </c>
      <c r="L59" s="4">
        <f t="shared" si="53"/>
        <v>893.31280246370432</v>
      </c>
      <c r="M59" s="4"/>
      <c r="N59" s="2">
        <v>6.27</v>
      </c>
      <c r="O59" s="3">
        <v>64503.8</v>
      </c>
      <c r="P59" s="5">
        <f t="shared" si="54"/>
        <v>8.2761138993057717E-2</v>
      </c>
      <c r="Q59" s="4">
        <f t="shared" si="55"/>
        <v>893.00483941926962</v>
      </c>
      <c r="R59" s="40">
        <f t="shared" si="46"/>
        <v>0.44115268596174945</v>
      </c>
      <c r="S59" s="4"/>
      <c r="T59" s="2">
        <v>6.2919999999999998</v>
      </c>
      <c r="U59" s="3">
        <v>255038.6</v>
      </c>
      <c r="V59" s="5">
        <f t="shared" si="29"/>
        <v>0.32919687989243218</v>
      </c>
      <c r="W59" s="4">
        <f t="shared" si="43"/>
        <v>893.13682358117023</v>
      </c>
      <c r="X59" s="4"/>
      <c r="Y59" s="2">
        <v>6.3</v>
      </c>
      <c r="Z59" s="3">
        <v>462925.4</v>
      </c>
      <c r="AA59" s="5">
        <f t="shared" si="42"/>
        <v>0.58006093250235513</v>
      </c>
      <c r="AB59" s="4">
        <f t="shared" si="44"/>
        <v>893.21366024518386</v>
      </c>
      <c r="AC59" s="4"/>
      <c r="AD59" s="2">
        <v>6.2889999999999997</v>
      </c>
      <c r="AE59" s="3">
        <v>82734.399999999994</v>
      </c>
      <c r="AF59" s="5">
        <f t="shared" si="56"/>
        <v>0.11232243091207397</v>
      </c>
      <c r="AG59" s="4">
        <f t="shared" si="57"/>
        <v>893.16879682679587</v>
      </c>
      <c r="AH59" s="40">
        <f t="shared" si="45"/>
        <v>0.34052674776895375</v>
      </c>
      <c r="AJ59" s="2">
        <v>7.0419999999999998</v>
      </c>
      <c r="AK59" s="3">
        <v>589969.4</v>
      </c>
      <c r="AL59" s="42">
        <f t="shared" si="47"/>
        <v>0.20092362227955315</v>
      </c>
      <c r="AM59" s="4">
        <f>(((AJ59-AJ$29)/(AJ$63-AJ$29)*100+800))</f>
        <v>891.51823579304494</v>
      </c>
      <c r="AO59" s="2">
        <v>7.05</v>
      </c>
      <c r="AP59" s="3">
        <v>646783.4</v>
      </c>
      <c r="AQ59" s="42">
        <f t="shared" si="48"/>
        <v>0.22998120136331007</v>
      </c>
      <c r="AR59" s="4">
        <f>(((AO59-AO$29)/(AO$63-AO$29)*100+800))</f>
        <v>891.531914893617</v>
      </c>
      <c r="AT59" s="2">
        <v>7.0419999999999998</v>
      </c>
      <c r="AU59" s="3">
        <v>284229.8</v>
      </c>
      <c r="AV59" s="42">
        <f t="shared" si="49"/>
        <v>0.12743489116242018</v>
      </c>
      <c r="AW59" s="4">
        <f>(((AT59-AT$29)/(AT$63-AT$29)*100+800))</f>
        <v>891.46393512590691</v>
      </c>
      <c r="AX59" s="42">
        <f t="shared" si="50"/>
        <v>0.18611323826842782</v>
      </c>
    </row>
    <row r="60" spans="1:50" s="29" customFormat="1" x14ac:dyDescent="0.25">
      <c r="A60" s="1" t="s">
        <v>637</v>
      </c>
      <c r="B60" s="10"/>
      <c r="C60" s="10"/>
      <c r="D60" s="2">
        <v>6.2889999999999997</v>
      </c>
      <c r="E60" s="3">
        <v>8355.2000000000007</v>
      </c>
      <c r="F60" s="28">
        <f t="shared" si="9"/>
        <v>1.5999344339393217E-2</v>
      </c>
      <c r="G60" s="4">
        <f t="shared" si="51"/>
        <v>893.35679718433789</v>
      </c>
      <c r="H60" s="4"/>
      <c r="I60" s="2">
        <v>6.3</v>
      </c>
      <c r="J60" s="3">
        <v>268180.59999999998</v>
      </c>
      <c r="K60" s="28">
        <f t="shared" si="52"/>
        <v>0.35825342960298451</v>
      </c>
      <c r="L60" s="4">
        <f t="shared" si="53"/>
        <v>893.66476022877259</v>
      </c>
      <c r="M60" s="4"/>
      <c r="N60" s="2">
        <v>6.2809999999999997</v>
      </c>
      <c r="O60" s="3">
        <v>183198.8</v>
      </c>
      <c r="P60" s="28">
        <f t="shared" si="54"/>
        <v>0.23505190934737769</v>
      </c>
      <c r="Q60" s="4">
        <f t="shared" si="55"/>
        <v>893.4887813462384</v>
      </c>
      <c r="R60" s="40">
        <f t="shared" si="46"/>
        <v>0.20310156109658514</v>
      </c>
      <c r="S60" s="4"/>
      <c r="T60" s="2">
        <v>6.3220000000000001</v>
      </c>
      <c r="U60" s="3">
        <v>370741.9</v>
      </c>
      <c r="V60" s="28">
        <f t="shared" si="29"/>
        <v>0.47854354880160144</v>
      </c>
      <c r="W60" s="4">
        <f t="shared" si="43"/>
        <v>894.45666520017596</v>
      </c>
      <c r="X60" s="4"/>
      <c r="Y60" s="2">
        <v>6.3289999999999997</v>
      </c>
      <c r="Z60" s="3">
        <v>230523.4</v>
      </c>
      <c r="AA60" s="28">
        <f t="shared" si="42"/>
        <v>0.28885349209097921</v>
      </c>
      <c r="AB60" s="4">
        <f t="shared" si="44"/>
        <v>894.48336252189142</v>
      </c>
      <c r="AC60" s="4"/>
      <c r="AD60" s="2">
        <v>6.3</v>
      </c>
      <c r="AE60" s="3">
        <v>224503.6</v>
      </c>
      <c r="AF60" s="28">
        <f t="shared" si="56"/>
        <v>0.30479208286410359</v>
      </c>
      <c r="AG60" s="4">
        <f t="shared" si="57"/>
        <v>893.6535918907008</v>
      </c>
      <c r="AH60" s="40">
        <f t="shared" si="45"/>
        <v>0.35739637458556145</v>
      </c>
      <c r="AJ60" s="2">
        <v>7.1159999999999997</v>
      </c>
      <c r="AK60" s="3">
        <v>329854.3</v>
      </c>
      <c r="AL60" s="42">
        <f t="shared" si="47"/>
        <v>0.11233721745650944</v>
      </c>
      <c r="AM60" s="4">
        <f>(((AJ60-AJ$29)/(AJ$63-AJ$29)*100+800))</f>
        <v>894.6564885496183</v>
      </c>
      <c r="AO60" s="2">
        <v>7.1269999999999998</v>
      </c>
      <c r="AP60" s="3">
        <v>391643.2</v>
      </c>
      <c r="AQ60" s="42">
        <f t="shared" si="48"/>
        <v>0.13925925378074194</v>
      </c>
      <c r="AR60" s="4">
        <f>(((AO60-AO$29)/(AO$63-AO$29)*100+800))</f>
        <v>894.80851063829789</v>
      </c>
      <c r="AT60" s="2">
        <v>7.12</v>
      </c>
      <c r="AU60" s="3">
        <v>223545.4</v>
      </c>
      <c r="AV60" s="42">
        <f t="shared" si="49"/>
        <v>0.10022694213928196</v>
      </c>
      <c r="AW60" s="4">
        <f>(((AT60-AT$29)/(AT$63-AT$29)*100+800))</f>
        <v>894.79300042680325</v>
      </c>
      <c r="AX60" s="42">
        <f t="shared" si="50"/>
        <v>0.11727447112551111</v>
      </c>
    </row>
    <row r="61" spans="1:50" x14ac:dyDescent="0.25">
      <c r="A61" s="1" t="s">
        <v>57</v>
      </c>
      <c r="D61" s="2">
        <v>6.2889999999999997</v>
      </c>
      <c r="E61" s="3">
        <v>391170.3</v>
      </c>
      <c r="F61" s="5">
        <f t="shared" si="9"/>
        <v>0.74905068999470337</v>
      </c>
      <c r="G61" s="4">
        <f t="shared" si="51"/>
        <v>893.35679718433789</v>
      </c>
      <c r="H61" s="4"/>
      <c r="I61" s="2">
        <v>6.3</v>
      </c>
      <c r="J61" s="3">
        <v>269826.5</v>
      </c>
      <c r="K61" s="5">
        <f t="shared" si="52"/>
        <v>0.36045213196916448</v>
      </c>
      <c r="L61" s="4">
        <f t="shared" si="53"/>
        <v>893.66476022877259</v>
      </c>
      <c r="M61" s="4"/>
      <c r="N61" s="2">
        <v>6.2809999999999997</v>
      </c>
      <c r="O61" s="3">
        <v>179570.3</v>
      </c>
      <c r="P61" s="5">
        <f t="shared" si="54"/>
        <v>0.23039638838835963</v>
      </c>
      <c r="Q61" s="4">
        <f t="shared" si="55"/>
        <v>893.4887813462384</v>
      </c>
      <c r="R61" s="40">
        <f t="shared" si="46"/>
        <v>0.44663307011740921</v>
      </c>
      <c r="S61" s="4"/>
      <c r="T61" s="2">
        <v>6.3220000000000001</v>
      </c>
      <c r="U61" s="3">
        <v>372118.1</v>
      </c>
      <c r="V61" s="5">
        <f t="shared" si="29"/>
        <v>0.48031991028612947</v>
      </c>
      <c r="W61" s="4">
        <f t="shared" si="43"/>
        <v>894.45666520017596</v>
      </c>
      <c r="X61" s="4"/>
      <c r="Y61" s="2">
        <v>6.3289999999999997</v>
      </c>
      <c r="Z61" s="3">
        <v>235030.8</v>
      </c>
      <c r="AA61" s="5">
        <f t="shared" si="42"/>
        <v>0.29450141429866344</v>
      </c>
      <c r="AB61" s="4">
        <f t="shared" si="44"/>
        <v>894.48336252189142</v>
      </c>
      <c r="AC61" s="4"/>
      <c r="AD61" s="2">
        <v>6.3</v>
      </c>
      <c r="AE61" s="3">
        <v>230334.1</v>
      </c>
      <c r="AF61" s="5">
        <f t="shared" si="56"/>
        <v>0.31270772537112423</v>
      </c>
      <c r="AG61" s="4">
        <f t="shared" si="57"/>
        <v>893.6535918907008</v>
      </c>
      <c r="AH61" s="40">
        <f t="shared" si="45"/>
        <v>0.36250968331863903</v>
      </c>
      <c r="AL61" s="42"/>
      <c r="AM61" s="4"/>
      <c r="AQ61" s="42"/>
      <c r="AR61" s="4"/>
      <c r="AV61" s="42"/>
      <c r="AW61" s="4"/>
      <c r="AX61" s="42"/>
    </row>
    <row r="62" spans="1:50" x14ac:dyDescent="0.25">
      <c r="A62" s="1" t="s">
        <v>65</v>
      </c>
      <c r="B62" s="12">
        <v>892</v>
      </c>
      <c r="D62" s="2">
        <v>6.2889999999999997</v>
      </c>
      <c r="E62" s="3">
        <v>230653.8</v>
      </c>
      <c r="F62" s="5">
        <f t="shared" si="9"/>
        <v>0.44167818476990789</v>
      </c>
      <c r="G62" s="4">
        <f t="shared" si="51"/>
        <v>893.35679718433789</v>
      </c>
      <c r="H62" s="4"/>
      <c r="I62" s="2">
        <v>6.3</v>
      </c>
      <c r="J62" s="3">
        <v>147945.5</v>
      </c>
      <c r="K62" s="5">
        <f t="shared" si="52"/>
        <v>0.19763540975495</v>
      </c>
      <c r="L62" s="4">
        <f t="shared" si="53"/>
        <v>893.66476022877259</v>
      </c>
      <c r="M62" s="4"/>
      <c r="N62" s="2">
        <v>6.2850000000000001</v>
      </c>
      <c r="O62" s="3">
        <v>109454.6</v>
      </c>
      <c r="P62" s="5">
        <f t="shared" si="54"/>
        <v>0.14043494125973255</v>
      </c>
      <c r="Q62" s="4">
        <f t="shared" si="55"/>
        <v>893.66476022877259</v>
      </c>
      <c r="R62" s="40">
        <f t="shared" si="46"/>
        <v>0.25991617859486349</v>
      </c>
      <c r="S62" s="4"/>
      <c r="T62" s="2">
        <v>6.3259999999999996</v>
      </c>
      <c r="U62" s="3">
        <v>208044.5</v>
      </c>
      <c r="V62" s="5">
        <f t="shared" si="29"/>
        <v>0.26853817531456459</v>
      </c>
      <c r="W62" s="4">
        <f t="shared" si="43"/>
        <v>894.63264408271004</v>
      </c>
      <c r="X62" s="4"/>
      <c r="Y62" s="2">
        <v>6.3289999999999997</v>
      </c>
      <c r="Z62" s="3">
        <v>125258.1</v>
      </c>
      <c r="AA62" s="5">
        <f t="shared" si="42"/>
        <v>0.15695256792881368</v>
      </c>
      <c r="AB62" s="4">
        <f t="shared" si="44"/>
        <v>894.48336252189142</v>
      </c>
      <c r="AC62" s="4"/>
      <c r="AD62" s="2">
        <v>6.3</v>
      </c>
      <c r="AE62" s="3">
        <v>137187.1</v>
      </c>
      <c r="AF62" s="5">
        <f t="shared" si="56"/>
        <v>0.18624887062428427</v>
      </c>
      <c r="AG62" s="4">
        <f t="shared" si="57"/>
        <v>893.6535918907008</v>
      </c>
      <c r="AH62" s="40">
        <f t="shared" si="45"/>
        <v>0.20391320462255416</v>
      </c>
      <c r="AJ62" s="2">
        <v>7.12</v>
      </c>
      <c r="AK62" s="3">
        <v>118856.9</v>
      </c>
      <c r="AL62" s="42">
        <f t="shared" si="47"/>
        <v>4.047863987677771E-2</v>
      </c>
      <c r="AM62" s="4">
        <f>(((AJ62-AJ$29)/(AJ$63-AJ$29)*100+800))</f>
        <v>894.82612383375738</v>
      </c>
      <c r="AO62" s="2">
        <v>7.1239999999999997</v>
      </c>
      <c r="AP62" s="3">
        <v>152822.29999999999</v>
      </c>
      <c r="AQ62" s="42">
        <f t="shared" si="48"/>
        <v>5.4340071419742959E-2</v>
      </c>
      <c r="AR62" s="4">
        <f>(((AO62-AO$29)/(AO$63-AO$29)*100+800))</f>
        <v>894.68085106382978</v>
      </c>
      <c r="AT62" s="2">
        <v>7.12</v>
      </c>
      <c r="AU62" s="3">
        <v>105014.6</v>
      </c>
      <c r="AV62" s="42">
        <f t="shared" si="49"/>
        <v>4.7083465989368779E-2</v>
      </c>
      <c r="AW62" s="4">
        <f>(((AT62-AT$29)/(AT$63-AT$29)*100+800))</f>
        <v>894.79300042680325</v>
      </c>
      <c r="AX62" s="42">
        <f t="shared" si="50"/>
        <v>4.7300725761963147E-2</v>
      </c>
    </row>
    <row r="63" spans="1:50" x14ac:dyDescent="0.25">
      <c r="A63" s="6" t="s">
        <v>715</v>
      </c>
      <c r="B63" s="10">
        <v>900</v>
      </c>
      <c r="D63" s="2">
        <v>6.44</v>
      </c>
      <c r="E63" s="3">
        <v>311415.59999999998</v>
      </c>
      <c r="F63" s="5">
        <f t="shared" si="9"/>
        <v>0.59632868358133151</v>
      </c>
      <c r="G63" s="4">
        <f t="shared" si="51"/>
        <v>900</v>
      </c>
      <c r="H63" s="4"/>
      <c r="I63" s="2">
        <v>6.444</v>
      </c>
      <c r="J63" s="3">
        <v>257023.6</v>
      </c>
      <c r="K63" s="5">
        <f t="shared" si="52"/>
        <v>0.34334916913790803</v>
      </c>
      <c r="L63" s="4">
        <f t="shared" si="53"/>
        <v>900</v>
      </c>
      <c r="M63" s="4"/>
      <c r="N63" s="2">
        <v>6.4290000000000003</v>
      </c>
      <c r="O63" s="3">
        <v>111494.5</v>
      </c>
      <c r="P63" s="5">
        <f t="shared" si="54"/>
        <v>0.14305222035696305</v>
      </c>
      <c r="Q63" s="4">
        <f t="shared" si="55"/>
        <v>900</v>
      </c>
      <c r="R63" s="40">
        <f t="shared" si="46"/>
        <v>0.3609100243587342</v>
      </c>
      <c r="S63" s="4"/>
      <c r="T63" s="2">
        <v>6.4480000000000004</v>
      </c>
      <c r="U63" s="3">
        <v>199012.6</v>
      </c>
      <c r="V63" s="5">
        <f t="shared" si="29"/>
        <v>0.2568800447433473</v>
      </c>
      <c r="W63" s="4">
        <f t="shared" si="43"/>
        <v>900</v>
      </c>
      <c r="X63" s="4"/>
      <c r="Y63" s="2">
        <v>6.4550000000000001</v>
      </c>
      <c r="Z63" s="3">
        <v>392678.40000000002</v>
      </c>
      <c r="AA63" s="5">
        <f t="shared" si="42"/>
        <v>0.49203910366018538</v>
      </c>
      <c r="AB63" s="4">
        <f t="shared" si="44"/>
        <v>900</v>
      </c>
      <c r="AC63" s="4"/>
      <c r="AD63" s="2">
        <v>6.444</v>
      </c>
      <c r="AE63" s="3">
        <v>99333.5</v>
      </c>
      <c r="AF63" s="5">
        <f t="shared" si="56"/>
        <v>0.1348578123610554</v>
      </c>
      <c r="AG63" s="4">
        <f t="shared" si="57"/>
        <v>900</v>
      </c>
      <c r="AH63" s="40">
        <f t="shared" si="45"/>
        <v>0.29459232025486271</v>
      </c>
      <c r="AJ63" s="2">
        <v>7.242</v>
      </c>
      <c r="AK63" s="3">
        <v>1288958.5</v>
      </c>
      <c r="AL63" s="42">
        <f t="shared" si="47"/>
        <v>0.43897566685326289</v>
      </c>
      <c r="AM63" s="4">
        <f>(((AJ63-AJ$29)/(AJ$63-AJ$29)*100+800))</f>
        <v>900</v>
      </c>
      <c r="AO63" s="2">
        <v>7.2489999999999997</v>
      </c>
      <c r="AP63" s="3">
        <v>1410264.1</v>
      </c>
      <c r="AQ63" s="42">
        <f t="shared" si="48"/>
        <v>0.50145726058762063</v>
      </c>
      <c r="AR63" s="4">
        <f>(((AO63-AO$29)/(AO$63-AO$29)*100+800))</f>
        <v>900</v>
      </c>
      <c r="AT63" s="2">
        <v>7.242</v>
      </c>
      <c r="AU63" s="3">
        <v>747004.7</v>
      </c>
      <c r="AV63" s="42">
        <f t="shared" si="49"/>
        <v>0.33492076707761231</v>
      </c>
      <c r="AW63" s="4">
        <f>(((AT63-AT$29)/(AT$63-AT$29)*100+800))</f>
        <v>900</v>
      </c>
      <c r="AX63" s="42">
        <f t="shared" si="50"/>
        <v>0.42511789817283191</v>
      </c>
    </row>
    <row r="64" spans="1:50" x14ac:dyDescent="0.25">
      <c r="A64" s="6" t="s">
        <v>558</v>
      </c>
      <c r="B64" s="12">
        <v>902</v>
      </c>
      <c r="D64" s="2">
        <v>6.4960000000000004</v>
      </c>
      <c r="E64" s="3">
        <v>82222.399999999994</v>
      </c>
      <c r="F64" s="5">
        <f t="shared" si="9"/>
        <v>0.1574473968320716</v>
      </c>
      <c r="G64" s="4">
        <f t="shared" ref="G64:G69" si="58">(((D64-D$63)/(D$256-D$63)*100+900))</f>
        <v>901.97809961144469</v>
      </c>
      <c r="H64" s="4"/>
      <c r="I64" s="2">
        <v>6.5030000000000001</v>
      </c>
      <c r="J64" s="3">
        <v>95496.2</v>
      </c>
      <c r="K64" s="5">
        <f t="shared" si="52"/>
        <v>0.12757015669311103</v>
      </c>
      <c r="L64" s="4">
        <f t="shared" ref="L64:L69" si="59">(((I64-I$63)/(I$256-I$63)*100+900))</f>
        <v>902.07892882311489</v>
      </c>
      <c r="M64" s="4"/>
      <c r="N64" s="2">
        <v>6.4880000000000004</v>
      </c>
      <c r="O64" s="3">
        <v>59709.4</v>
      </c>
      <c r="P64" s="5">
        <f t="shared" si="54"/>
        <v>7.6609718382360123E-2</v>
      </c>
      <c r="Q64" s="4">
        <f>(((N64-N$63)/(N$256-N$63)*100+900))</f>
        <v>902.08406923348639</v>
      </c>
      <c r="R64" s="40">
        <f t="shared" si="46"/>
        <v>0.12054242396918093</v>
      </c>
      <c r="S64" s="4"/>
      <c r="T64" s="2">
        <v>6.5579999999999998</v>
      </c>
      <c r="U64" s="3">
        <v>126222.6</v>
      </c>
      <c r="V64" s="5">
        <f t="shared" si="29"/>
        <v>0.16292469489681372</v>
      </c>
      <c r="W64" s="4">
        <f>(((T64-T$63)/(T$256-T$63)*100+900))</f>
        <v>903.886925795053</v>
      </c>
      <c r="X64" s="4"/>
      <c r="Y64" s="2">
        <v>6.5439999999999996</v>
      </c>
      <c r="Z64" s="3">
        <v>193556.2</v>
      </c>
      <c r="AA64" s="5">
        <f t="shared" si="42"/>
        <v>0.24253236021098074</v>
      </c>
      <c r="AB64" s="4">
        <f>(((Y64-Y$63)/(Y$256-Y$63)*100+900))</f>
        <v>903.14043754410727</v>
      </c>
      <c r="AC64" s="4"/>
      <c r="AD64" s="2">
        <v>6.5069999999999997</v>
      </c>
      <c r="AE64" s="3">
        <v>66471.600000000006</v>
      </c>
      <c r="AF64" s="5">
        <f t="shared" si="56"/>
        <v>9.0243619324187008E-2</v>
      </c>
      <c r="AG64" s="4">
        <f>(((AD64-AD$63)/(AD$256-AD$63)*100+900))</f>
        <v>902.22536206287532</v>
      </c>
      <c r="AH64" s="40">
        <f t="shared" si="45"/>
        <v>0.16523355814399382</v>
      </c>
      <c r="AJ64" s="2">
        <v>7.3090000000000002</v>
      </c>
      <c r="AK64" s="3">
        <v>418641.5</v>
      </c>
      <c r="AL64" s="42">
        <f t="shared" si="47"/>
        <v>0.14257513460282101</v>
      </c>
      <c r="AM64" s="4">
        <f>(((AJ64-AJ$63)/(AJ$256-AJ$63)*100+900))</f>
        <v>902.33612273361223</v>
      </c>
      <c r="AO64" s="2">
        <v>7.3120000000000003</v>
      </c>
      <c r="AP64" s="3">
        <v>428482.6</v>
      </c>
      <c r="AQ64" s="42">
        <f t="shared" si="48"/>
        <v>0.15235849143820734</v>
      </c>
      <c r="AR64" s="4">
        <f>(((AO64-AO$63)/(AO$256-AO$63)*100+900))</f>
        <v>902.19972067039112</v>
      </c>
      <c r="AT64" s="2">
        <v>7.3049999999999997</v>
      </c>
      <c r="AU64" s="3">
        <v>219602.3</v>
      </c>
      <c r="AV64" s="42">
        <f t="shared" si="49"/>
        <v>9.8459046868122707E-2</v>
      </c>
      <c r="AW64" s="4">
        <f>(((AT64-AT$63)/(AT$256-AT$63)*100+900))</f>
        <v>902.20279720279723</v>
      </c>
      <c r="AX64" s="42">
        <f t="shared" si="50"/>
        <v>0.131130890969717</v>
      </c>
    </row>
    <row r="65" spans="1:50" x14ac:dyDescent="0.25">
      <c r="A65" s="6" t="s">
        <v>476</v>
      </c>
      <c r="D65" s="2">
        <v>6.5620000000000003</v>
      </c>
      <c r="E65" s="3">
        <v>83944.5</v>
      </c>
      <c r="F65" s="5">
        <f t="shared" si="9"/>
        <v>0.16074504032197837</v>
      </c>
      <c r="G65" s="4">
        <f t="shared" si="58"/>
        <v>904.30943129636171</v>
      </c>
      <c r="H65" s="4"/>
      <c r="I65" s="2">
        <v>6.5030000000000001</v>
      </c>
      <c r="J65" s="3">
        <v>94540.9</v>
      </c>
      <c r="K65" s="5">
        <f t="shared" si="52"/>
        <v>0.12629400360336579</v>
      </c>
      <c r="L65" s="4">
        <f t="shared" si="59"/>
        <v>902.07892882311489</v>
      </c>
      <c r="M65" s="4"/>
      <c r="N65" s="2">
        <v>6.4880000000000004</v>
      </c>
      <c r="O65" s="3">
        <v>65241.5</v>
      </c>
      <c r="P65" s="5">
        <f t="shared" si="54"/>
        <v>8.3707639698987896E-2</v>
      </c>
      <c r="Q65" s="4">
        <f>(((N65-N$63)/(N$256-N$63)*100+900))</f>
        <v>902.08406923348639</v>
      </c>
      <c r="R65" s="40">
        <f t="shared" si="46"/>
        <v>0.12358222787477735</v>
      </c>
      <c r="S65" s="4"/>
      <c r="T65" s="2">
        <v>6.5620000000000003</v>
      </c>
      <c r="U65" s="3">
        <v>696095.9</v>
      </c>
      <c r="V65" s="5">
        <f t="shared" si="29"/>
        <v>0.89850163224670498</v>
      </c>
      <c r="W65" s="4">
        <f>(((T65-T$63)/(T$256-T$63)*100+900))</f>
        <v>904.02826855123669</v>
      </c>
      <c r="X65" s="4"/>
      <c r="Y65" s="2">
        <v>6.5620000000000003</v>
      </c>
      <c r="Z65" s="3">
        <v>599604.30000000005</v>
      </c>
      <c r="AA65" s="5">
        <f t="shared" si="42"/>
        <v>0.75132414291897109</v>
      </c>
      <c r="AB65" s="4">
        <f>(((Y65-Y$63)/(Y$256-Y$63)*100+900))</f>
        <v>903.77558221594916</v>
      </c>
      <c r="AC65" s="4"/>
      <c r="AD65" s="2">
        <v>6.5030000000000001</v>
      </c>
      <c r="AE65" s="3">
        <v>70479.600000000006</v>
      </c>
      <c r="AF65" s="5">
        <f t="shared" si="56"/>
        <v>9.5684987160245441E-2</v>
      </c>
      <c r="AG65" s="4">
        <f>(((AD65-AD$63)/(AD$256-AD$63)*100+900))</f>
        <v>902.08406923348639</v>
      </c>
      <c r="AH65" s="40">
        <f t="shared" si="45"/>
        <v>0.58183692077530713</v>
      </c>
      <c r="AJ65" s="2">
        <v>7.3090000000000002</v>
      </c>
      <c r="AK65" s="3">
        <v>416683.6</v>
      </c>
      <c r="AL65" s="42">
        <f t="shared" si="47"/>
        <v>0.14190834008761199</v>
      </c>
      <c r="AM65" s="4">
        <f>(((AJ65-AJ$63)/(AJ$256-AJ$63)*100+900))</f>
        <v>902.33612273361223</v>
      </c>
      <c r="AO65" s="2">
        <v>7.3159999999999998</v>
      </c>
      <c r="AP65" s="3">
        <v>622079.69999999995</v>
      </c>
      <c r="AQ65" s="42">
        <f t="shared" si="48"/>
        <v>0.2211971376348365</v>
      </c>
      <c r="AR65" s="4">
        <f>(((AO65-AO$63)/(AO$256-AO$63)*100+900))</f>
        <v>902.33938547486036</v>
      </c>
      <c r="AT65" s="2">
        <v>7.3049999999999997</v>
      </c>
      <c r="AU65" s="3">
        <v>244993.2</v>
      </c>
      <c r="AV65" s="42">
        <f t="shared" si="49"/>
        <v>0.10984309800567373</v>
      </c>
      <c r="AW65" s="4">
        <f>(((AT65-AT$63)/(AT$256-AT$63)*100+900))</f>
        <v>902.20279720279723</v>
      </c>
      <c r="AX65" s="42">
        <f t="shared" si="50"/>
        <v>0.15764952524270739</v>
      </c>
    </row>
    <row r="66" spans="1:50" x14ac:dyDescent="0.25">
      <c r="A66" s="6" t="s">
        <v>486</v>
      </c>
      <c r="B66" s="12">
        <v>912</v>
      </c>
      <c r="D66" s="2">
        <v>6.7910000000000004</v>
      </c>
      <c r="E66" s="3">
        <v>10485.299999999999</v>
      </c>
      <c r="F66" s="5">
        <f t="shared" si="9"/>
        <v>2.0078265655141668E-2</v>
      </c>
      <c r="G66" s="4">
        <f t="shared" si="58"/>
        <v>912.39844577887675</v>
      </c>
      <c r="H66" s="4"/>
      <c r="I66" s="2">
        <v>6.8170000000000002</v>
      </c>
      <c r="J66" s="3">
        <v>10662.5</v>
      </c>
      <c r="K66" s="5">
        <f t="shared" si="52"/>
        <v>1.4243674572813329E-2</v>
      </c>
      <c r="L66" s="4">
        <f t="shared" si="59"/>
        <v>913.14305849189566</v>
      </c>
      <c r="M66" s="4"/>
      <c r="N66" s="2">
        <v>6.81</v>
      </c>
      <c r="O66" s="3">
        <v>10600.2</v>
      </c>
      <c r="P66" s="5">
        <f t="shared" si="54"/>
        <v>1.3600510753695293E-2</v>
      </c>
      <c r="Q66" s="4">
        <f>(((N66-N$63)/(N$256-N$63)*100+900))</f>
        <v>913.4581419992935</v>
      </c>
      <c r="R66" s="40">
        <f t="shared" si="46"/>
        <v>1.5974150327216764E-2</v>
      </c>
      <c r="S66" s="4"/>
      <c r="T66" s="2">
        <v>6.8280000000000003</v>
      </c>
      <c r="U66" s="3">
        <v>15296.4</v>
      </c>
      <c r="V66" s="5">
        <f t="shared" si="29"/>
        <v>1.9744176581845255E-2</v>
      </c>
      <c r="W66" s="4">
        <f>(((T66-T$63)/(T$256-T$63)*100+900))</f>
        <v>913.42756183745587</v>
      </c>
      <c r="X66" s="4"/>
      <c r="Y66" s="2">
        <v>6.8280000000000003</v>
      </c>
      <c r="Z66" s="3">
        <v>14329.3</v>
      </c>
      <c r="AA66" s="5">
        <f t="shared" si="42"/>
        <v>1.7955089783593631E-2</v>
      </c>
      <c r="AB66" s="4">
        <f>(((Y66-Y$63)/(Y$256-Y$63)*100+900))</f>
        <v>913.1616090331687</v>
      </c>
      <c r="AC66" s="4"/>
      <c r="AD66" s="2">
        <v>6.8209999999999997</v>
      </c>
      <c r="AE66" s="3">
        <v>10891.6</v>
      </c>
      <c r="AF66" s="5">
        <f t="shared" si="56"/>
        <v>1.4786727026749998E-2</v>
      </c>
      <c r="AG66" s="4">
        <f>(((AD66-AD$63)/(AD$256-AD$63)*100+900))</f>
        <v>913.31684916990457</v>
      </c>
      <c r="AH66" s="40">
        <f t="shared" si="45"/>
        <v>1.7495331130729628E-2</v>
      </c>
      <c r="AL66" s="42"/>
      <c r="AM66" s="4"/>
      <c r="AQ66" s="42"/>
      <c r="AR66" s="4"/>
      <c r="AV66" s="42"/>
      <c r="AW66" s="4"/>
      <c r="AX66" s="42"/>
    </row>
    <row r="67" spans="1:50" x14ac:dyDescent="0.25">
      <c r="A67" s="6" t="s">
        <v>68</v>
      </c>
      <c r="B67" s="10">
        <v>904</v>
      </c>
      <c r="C67" s="10" t="s">
        <v>205</v>
      </c>
      <c r="D67" s="2">
        <v>6.95</v>
      </c>
      <c r="E67" s="3">
        <v>21484.2</v>
      </c>
      <c r="F67" s="5">
        <f t="shared" si="9"/>
        <v>4.1140022220460516E-2</v>
      </c>
      <c r="G67" s="4">
        <f t="shared" si="58"/>
        <v>918.01483574708584</v>
      </c>
      <c r="H67" s="4"/>
      <c r="I67" s="2">
        <v>6.9580000000000002</v>
      </c>
      <c r="J67" s="3">
        <v>21448.799999999999</v>
      </c>
      <c r="K67" s="5">
        <f t="shared" si="52"/>
        <v>2.8652729395297401E-2</v>
      </c>
      <c r="L67" s="4">
        <f t="shared" si="59"/>
        <v>918.11134601832282</v>
      </c>
      <c r="M67" s="4"/>
      <c r="N67" s="2">
        <v>6.976</v>
      </c>
      <c r="O67" s="3">
        <v>15001.9</v>
      </c>
      <c r="P67" s="5">
        <f t="shared" si="54"/>
        <v>1.9248080439601273E-2</v>
      </c>
      <c r="Q67" s="4">
        <f>(((N67-N$63)/(N$256-N$63)*100+900))</f>
        <v>919.32179441893322</v>
      </c>
      <c r="R67" s="40">
        <f t="shared" si="46"/>
        <v>2.9680277351786397E-2</v>
      </c>
      <c r="S67" s="4"/>
      <c r="T67" s="2">
        <v>6.9829999999999997</v>
      </c>
      <c r="U67" s="3">
        <v>25606.799999999999</v>
      </c>
      <c r="V67" s="5">
        <f t="shared" si="29"/>
        <v>3.3052560138071382E-2</v>
      </c>
      <c r="W67" s="4">
        <f>(((T67-T$63)/(T$256-T$63)*100+900))</f>
        <v>918.90459363957598</v>
      </c>
      <c r="X67" s="4"/>
      <c r="Y67" s="2">
        <v>6.9720000000000004</v>
      </c>
      <c r="Z67" s="3">
        <v>30173.1</v>
      </c>
      <c r="AA67" s="5">
        <f t="shared" si="42"/>
        <v>3.7807898470221785E-2</v>
      </c>
      <c r="AB67" s="4">
        <f>(((Y67-Y$63)/(Y$256-Y$63)*100+900))</f>
        <v>918.24276640790401</v>
      </c>
      <c r="AC67" s="4"/>
      <c r="AD67" s="2">
        <v>6.976</v>
      </c>
      <c r="AE67" s="3">
        <v>16785.3</v>
      </c>
      <c r="AF67" s="5">
        <f t="shared" si="56"/>
        <v>2.2788171541564758E-2</v>
      </c>
      <c r="AG67" s="4">
        <f>(((AD67-AD$63)/(AD$256-AD$63)*100+900))</f>
        <v>918.79194630872485</v>
      </c>
      <c r="AH67" s="40">
        <f t="shared" si="45"/>
        <v>3.1216210049952644E-2</v>
      </c>
      <c r="AJ67" s="2">
        <v>7.3090000000000002</v>
      </c>
      <c r="AK67" s="3">
        <v>64170.6</v>
      </c>
      <c r="AL67" s="42">
        <f t="shared" si="47"/>
        <v>2.1854335828014628E-2</v>
      </c>
      <c r="AM67" s="4">
        <f>(((AJ67-AJ$63)/(AJ$256-AJ$63)*100+900))</f>
        <v>902.33612273361223</v>
      </c>
      <c r="AO67" s="2">
        <v>7.3120000000000003</v>
      </c>
      <c r="AP67" s="3">
        <v>68905</v>
      </c>
      <c r="AQ67" s="42">
        <f t="shared" si="48"/>
        <v>2.4501022567893486E-2</v>
      </c>
      <c r="AR67" s="4">
        <f>(((AO67-AO$63)/(AO$256-AO$63)*100+900))</f>
        <v>902.19972067039112</v>
      </c>
      <c r="AT67" s="2">
        <v>7.3079999999999998</v>
      </c>
      <c r="AU67" s="3">
        <v>37079.199999999997</v>
      </c>
      <c r="AV67" s="42">
        <f t="shared" si="49"/>
        <v>1.6624519372668206E-2</v>
      </c>
      <c r="AW67" s="4">
        <f>(((AT67-AT$63)/(AT$256-AT$63)*100+900))</f>
        <v>902.30769230769226</v>
      </c>
      <c r="AX67" s="42">
        <f t="shared" si="50"/>
        <v>2.0993292589525439E-2</v>
      </c>
    </row>
    <row r="68" spans="1:50" x14ac:dyDescent="0.25">
      <c r="A68" s="1">
        <v>4</v>
      </c>
      <c r="D68" s="2">
        <v>7.1020000000000003</v>
      </c>
      <c r="E68" s="3">
        <v>8197.2999999999993</v>
      </c>
      <c r="F68" s="5">
        <f t="shared" si="9"/>
        <v>1.5696982161205953E-2</v>
      </c>
      <c r="G68" s="4">
        <f t="shared" si="58"/>
        <v>923.3839632638643</v>
      </c>
      <c r="H68" s="4"/>
      <c r="I68" s="2">
        <v>7.1130000000000004</v>
      </c>
      <c r="J68" s="3">
        <v>8978.1</v>
      </c>
      <c r="K68" s="5">
        <f t="shared" si="52"/>
        <v>1.1993541353545169E-2</v>
      </c>
      <c r="L68" s="4">
        <f t="shared" si="59"/>
        <v>923.57293868921772</v>
      </c>
      <c r="M68" s="4"/>
      <c r="Q68" s="4"/>
      <c r="R68" s="40">
        <f t="shared" si="46"/>
        <v>1.3845261757375561E-2</v>
      </c>
      <c r="S68" s="4"/>
      <c r="V68" s="5"/>
      <c r="W68" s="4"/>
      <c r="X68" s="4"/>
      <c r="AA68" s="5"/>
      <c r="AB68" s="4"/>
      <c r="AC68" s="4"/>
      <c r="AF68" s="5"/>
      <c r="AG68" s="4"/>
      <c r="AH68" s="40"/>
      <c r="AL68" s="42"/>
      <c r="AM68" s="4"/>
      <c r="AQ68" s="42"/>
      <c r="AR68" s="4"/>
      <c r="AV68" s="42"/>
      <c r="AW68" s="4"/>
      <c r="AX68" s="42"/>
    </row>
    <row r="69" spans="1:50" x14ac:dyDescent="0.25">
      <c r="A69" s="1" t="s">
        <v>70</v>
      </c>
      <c r="B69" s="10">
        <v>924</v>
      </c>
      <c r="C69" s="10" t="s">
        <v>205</v>
      </c>
      <c r="D69" s="2">
        <v>7.1159999999999997</v>
      </c>
      <c r="E69" s="3">
        <v>34235.1</v>
      </c>
      <c r="F69" s="5">
        <f t="shared" si="9"/>
        <v>6.5556677684981884E-2</v>
      </c>
      <c r="G69" s="4">
        <f t="shared" si="58"/>
        <v>923.87848816672556</v>
      </c>
      <c r="H69" s="4"/>
      <c r="I69" s="2">
        <v>7.1239999999999997</v>
      </c>
      <c r="J69" s="3">
        <v>57431</v>
      </c>
      <c r="K69" s="5">
        <f t="shared" si="52"/>
        <v>7.6720138278193892E-2</v>
      </c>
      <c r="L69" s="4">
        <f t="shared" si="59"/>
        <v>923.96053558844255</v>
      </c>
      <c r="M69" s="4"/>
      <c r="N69" s="2">
        <v>7.109</v>
      </c>
      <c r="O69" s="3">
        <v>10569.6</v>
      </c>
      <c r="P69" s="5">
        <f t="shared" ref="P69:P74" si="60">O69/P$1</f>
        <v>1.3561249642672569E-2</v>
      </c>
      <c r="Q69" s="4">
        <f t="shared" ref="Q69:Q74" si="61">(((N69-N$63)/(N$256-N$63)*100+900))</f>
        <v>924.01978099611449</v>
      </c>
      <c r="R69" s="40">
        <f t="shared" si="46"/>
        <v>5.1946021868616112E-2</v>
      </c>
      <c r="S69" s="4"/>
      <c r="T69" s="2">
        <v>7.1280000000000001</v>
      </c>
      <c r="U69" s="3">
        <v>31238.9</v>
      </c>
      <c r="V69" s="5">
        <f t="shared" ref="V69:V97" si="62">U69/V$1</f>
        <v>4.032232144966174E-2</v>
      </c>
      <c r="W69" s="4">
        <f t="shared" ref="W69:W89" si="63">(((T69-T$63)/(T$256-T$63)*100+900))</f>
        <v>924.02826855123669</v>
      </c>
      <c r="X69" s="4"/>
      <c r="Y69" s="2">
        <v>7.1280000000000001</v>
      </c>
      <c r="Z69" s="3">
        <v>47106.5</v>
      </c>
      <c r="AA69" s="5">
        <f t="shared" ref="AA69:AA97" si="64">Z69/AA$1</f>
        <v>5.9026012219079334E-2</v>
      </c>
      <c r="AB69" s="4">
        <f>(((Y69-Y$63)/(Y$256-Y$63)*100+900))</f>
        <v>923.74735356386736</v>
      </c>
      <c r="AC69" s="4"/>
      <c r="AD69" s="2">
        <v>7.1280000000000001</v>
      </c>
      <c r="AE69" s="3">
        <v>13001.7</v>
      </c>
      <c r="AF69" s="5">
        <f t="shared" ref="AF69:AF94" si="65">AE69/AF$1</f>
        <v>1.7651455138243736E-2</v>
      </c>
      <c r="AG69" s="4">
        <f t="shared" ref="AG69:AG89" si="66">(((AD69-AD$63)/(AD$256-AD$63)*100+900))</f>
        <v>924.16107382550331</v>
      </c>
      <c r="AH69" s="40">
        <f t="shared" si="45"/>
        <v>3.8999929602328266E-2</v>
      </c>
      <c r="AJ69" s="2">
        <v>7.8780000000000001</v>
      </c>
      <c r="AK69" s="3">
        <v>119240.6</v>
      </c>
      <c r="AL69" s="42">
        <f t="shared" si="47"/>
        <v>4.0609315118355777E-2</v>
      </c>
      <c r="AM69" s="4">
        <f>(((AJ69-AJ$63)/(AJ$256-AJ$63)*100+900))</f>
        <v>922.17573221757323</v>
      </c>
      <c r="AO69" s="2">
        <v>7.8810000000000002</v>
      </c>
      <c r="AP69" s="3">
        <v>137529.4</v>
      </c>
      <c r="AQ69" s="42">
        <f t="shared" si="48"/>
        <v>4.8902270272822734E-2</v>
      </c>
      <c r="AR69" s="4">
        <f>(((AO69-AO$63)/(AO$256-AO$63)*100+900))</f>
        <v>922.06703910614533</v>
      </c>
      <c r="AT69" s="2">
        <v>7.8769999999999998</v>
      </c>
      <c r="AU69" s="3">
        <v>67993.8</v>
      </c>
      <c r="AV69" s="42">
        <f t="shared" si="49"/>
        <v>3.0485130351283946E-2</v>
      </c>
      <c r="AW69" s="4">
        <f>(((AT69-AT$63)/(AT$256-AT$63)*100+900))</f>
        <v>922.20279720279723</v>
      </c>
      <c r="AX69" s="42">
        <f t="shared" si="50"/>
        <v>3.9998905247487483E-2</v>
      </c>
    </row>
    <row r="70" spans="1:50" x14ac:dyDescent="0.25">
      <c r="A70" s="6" t="s">
        <v>487</v>
      </c>
      <c r="G70" s="4"/>
      <c r="H70" s="4"/>
      <c r="L70" s="4"/>
      <c r="M70" s="4"/>
      <c r="N70" s="2">
        <v>7.3680000000000003</v>
      </c>
      <c r="O70" s="3">
        <v>6974.1</v>
      </c>
      <c r="P70" s="5">
        <f t="shared" si="60"/>
        <v>8.9480690975025333E-3</v>
      </c>
      <c r="Q70" s="4">
        <f t="shared" si="61"/>
        <v>933.16849169904629</v>
      </c>
      <c r="R70" s="40">
        <f t="shared" si="46"/>
        <v>8.9480690975025333E-3</v>
      </c>
      <c r="S70" s="4"/>
      <c r="T70" s="2">
        <v>7.383</v>
      </c>
      <c r="U70" s="3">
        <v>8550.4</v>
      </c>
      <c r="V70" s="5">
        <f t="shared" si="62"/>
        <v>1.1036623483003169E-2</v>
      </c>
      <c r="W70" s="4">
        <f t="shared" si="63"/>
        <v>933.03886925795052</v>
      </c>
      <c r="X70" s="4"/>
      <c r="Y70" s="2">
        <v>7.3719999999999999</v>
      </c>
      <c r="Z70" s="3">
        <v>7849.2</v>
      </c>
      <c r="AA70" s="5">
        <f t="shared" si="64"/>
        <v>9.8353088238352995E-3</v>
      </c>
      <c r="AB70" s="4">
        <f>(((Y70-Y$63)/(Y$256-Y$63)*100+900))</f>
        <v>932.3570924488356</v>
      </c>
      <c r="AC70" s="4"/>
      <c r="AD70" s="2">
        <v>7.3719999999999999</v>
      </c>
      <c r="AE70" s="3">
        <v>3528.5</v>
      </c>
      <c r="AF70" s="5">
        <f t="shared" si="65"/>
        <v>4.7903858307215986E-3</v>
      </c>
      <c r="AG70" s="4">
        <f t="shared" si="66"/>
        <v>932.77993641822673</v>
      </c>
      <c r="AH70" s="40">
        <f t="shared" si="45"/>
        <v>8.5541060458533547E-3</v>
      </c>
      <c r="AL70" s="42"/>
      <c r="AM70" s="4"/>
      <c r="AQ70" s="42"/>
      <c r="AR70" s="4"/>
      <c r="AV70" s="42"/>
      <c r="AW70" s="4"/>
      <c r="AX70" s="42"/>
    </row>
    <row r="71" spans="1:50" s="96" customFormat="1" x14ac:dyDescent="0.25">
      <c r="A71" s="65" t="s">
        <v>573</v>
      </c>
      <c r="B71" s="69"/>
      <c r="C71" s="69"/>
      <c r="D71" s="2">
        <v>7.327</v>
      </c>
      <c r="E71" s="3">
        <v>24666.1</v>
      </c>
      <c r="F71" s="97">
        <f t="shared" ref="F71" si="67">E71/F$1</f>
        <v>4.7233031813709657E-2</v>
      </c>
      <c r="G71" s="4">
        <f t="shared" ref="G71:G81" si="68">(((D71-D$63)/(D$256-D$63)*100+900))</f>
        <v>931.33168491699041</v>
      </c>
      <c r="H71" s="4"/>
      <c r="I71" s="2">
        <v>7.3380000000000001</v>
      </c>
      <c r="J71" s="3">
        <v>23696</v>
      </c>
      <c r="K71" s="97">
        <f t="shared" ref="K71" si="69">J71/K$1</f>
        <v>3.1654688176073593E-2</v>
      </c>
      <c r="L71" s="4">
        <f t="shared" ref="L71:L81" si="70">(((I71-I$63)/(I$256-I$63)*100+900))</f>
        <v>931.50105708245246</v>
      </c>
      <c r="M71" s="4"/>
      <c r="N71" s="2">
        <v>7.3529999999999998</v>
      </c>
      <c r="O71" s="3">
        <v>76010.100000000006</v>
      </c>
      <c r="P71" s="97">
        <f t="shared" si="60"/>
        <v>9.7524214867592551E-2</v>
      </c>
      <c r="Q71" s="4">
        <f t="shared" si="61"/>
        <v>932.63864358883779</v>
      </c>
      <c r="R71" s="97">
        <f t="shared" si="46"/>
        <v>5.8803978285791932E-2</v>
      </c>
      <c r="S71" s="4"/>
      <c r="T71" s="2">
        <v>7.3529999999999998</v>
      </c>
      <c r="U71" s="3">
        <v>89422.2</v>
      </c>
      <c r="V71" s="97">
        <f t="shared" si="62"/>
        <v>0.1154237406930443</v>
      </c>
      <c r="W71" s="4">
        <f t="shared" si="63"/>
        <v>931.97879858657245</v>
      </c>
      <c r="X71" s="4"/>
      <c r="Y71" s="2"/>
      <c r="Z71" s="3"/>
      <c r="AA71" s="97"/>
      <c r="AB71" s="4"/>
      <c r="AC71" s="4"/>
      <c r="AD71" s="2">
        <v>7.383</v>
      </c>
      <c r="AE71" s="3">
        <v>43523.8</v>
      </c>
      <c r="AF71" s="97">
        <f t="shared" si="65"/>
        <v>5.9089073209341293E-2</v>
      </c>
      <c r="AG71" s="4">
        <f t="shared" si="66"/>
        <v>933.16849169904629</v>
      </c>
      <c r="AH71" s="100">
        <f t="shared" si="45"/>
        <v>8.72564069511928E-2</v>
      </c>
      <c r="AJ71" s="2"/>
      <c r="AK71" s="3"/>
      <c r="AL71" s="42"/>
      <c r="AM71" s="4"/>
      <c r="AO71" s="2"/>
      <c r="AP71" s="3"/>
      <c r="AQ71" s="42"/>
      <c r="AR71" s="4"/>
      <c r="AT71" s="2"/>
      <c r="AU71" s="3"/>
      <c r="AV71" s="42"/>
      <c r="AW71" s="4"/>
      <c r="AX71" s="42"/>
    </row>
    <row r="72" spans="1:50" x14ac:dyDescent="0.25">
      <c r="A72" s="1" t="s">
        <v>72</v>
      </c>
      <c r="B72" s="12">
        <v>933</v>
      </c>
      <c r="D72" s="2">
        <v>7.3639999999999999</v>
      </c>
      <c r="E72" s="3">
        <v>285445.8</v>
      </c>
      <c r="F72" s="5">
        <f t="shared" si="9"/>
        <v>0.54659920102852921</v>
      </c>
      <c r="G72" s="4">
        <f t="shared" si="68"/>
        <v>932.63864358883779</v>
      </c>
      <c r="H72" s="4"/>
      <c r="I72" s="2">
        <v>7.375</v>
      </c>
      <c r="J72" s="3">
        <v>933451.2</v>
      </c>
      <c r="K72" s="5">
        <f t="shared" ref="K72:K96" si="71">J72/K$1</f>
        <v>1.2469660138243461</v>
      </c>
      <c r="L72" s="4">
        <f t="shared" si="70"/>
        <v>932.80479210711769</v>
      </c>
      <c r="M72" s="4"/>
      <c r="N72" s="2">
        <v>7.3570000000000002</v>
      </c>
      <c r="O72" s="3">
        <v>50403</v>
      </c>
      <c r="P72" s="5">
        <f t="shared" si="60"/>
        <v>6.466920846007658E-2</v>
      </c>
      <c r="Q72" s="4">
        <f t="shared" si="61"/>
        <v>932.77993641822673</v>
      </c>
      <c r="R72" s="40">
        <f t="shared" si="46"/>
        <v>0.61941147443765066</v>
      </c>
      <c r="S72" s="4"/>
      <c r="T72" s="2">
        <v>7.3710000000000004</v>
      </c>
      <c r="U72" s="3">
        <v>228934.39999999999</v>
      </c>
      <c r="V72" s="5">
        <f t="shared" si="62"/>
        <v>0.29550228937912154</v>
      </c>
      <c r="W72" s="4">
        <f t="shared" si="63"/>
        <v>932.61484098939934</v>
      </c>
      <c r="X72" s="4"/>
      <c r="Y72" s="2">
        <v>7.3789999999999996</v>
      </c>
      <c r="Z72" s="3">
        <v>545341.9</v>
      </c>
      <c r="AA72" s="5">
        <f t="shared" si="64"/>
        <v>0.68333154984929767</v>
      </c>
      <c r="AB72" s="4">
        <f t="shared" ref="AB72:AB83" si="72">(((Y72-Y$63)/(Y$256-Y$63)*100+900))</f>
        <v>932.60409315455183</v>
      </c>
      <c r="AC72" s="4"/>
      <c r="AD72" s="2">
        <v>7.375</v>
      </c>
      <c r="AE72" s="3">
        <v>68802.8</v>
      </c>
      <c r="AF72" s="5">
        <f t="shared" si="65"/>
        <v>9.3408518700289656E-2</v>
      </c>
      <c r="AG72" s="4">
        <f t="shared" si="66"/>
        <v>932.88590604026842</v>
      </c>
      <c r="AH72" s="40">
        <f t="shared" si="45"/>
        <v>0.35741411930956968</v>
      </c>
      <c r="AJ72" s="2">
        <v>8.1579999999999995</v>
      </c>
      <c r="AK72" s="3">
        <v>66893.8</v>
      </c>
      <c r="AL72" s="42">
        <f t="shared" si="47"/>
        <v>2.2781765637410977E-2</v>
      </c>
      <c r="AM72" s="4">
        <f>(((AJ72-AJ$63)/(AJ$256-AJ$63)*100+900))</f>
        <v>931.93863319386332</v>
      </c>
      <c r="AO72" s="2">
        <v>8.1620000000000008</v>
      </c>
      <c r="AP72" s="3">
        <v>68558.100000000006</v>
      </c>
      <c r="AQ72" s="42">
        <f t="shared" si="48"/>
        <v>2.437767296004497E-2</v>
      </c>
      <c r="AR72" s="4">
        <f>(((AO72-AO$63)/(AO$256-AO$63)*100+900))</f>
        <v>931.87849162011173</v>
      </c>
      <c r="AT72" s="2">
        <v>8.1660000000000004</v>
      </c>
      <c r="AU72" s="3">
        <v>84424</v>
      </c>
      <c r="AV72" s="42">
        <f t="shared" si="49"/>
        <v>3.7851637131279557E-2</v>
      </c>
      <c r="AW72" s="4">
        <f>(((AT72-AT$63)/(AT$256-AT$63)*100+900))</f>
        <v>932.30769230769226</v>
      </c>
      <c r="AX72" s="42">
        <f t="shared" si="50"/>
        <v>2.8337025242911835E-2</v>
      </c>
    </row>
    <row r="73" spans="1:50" x14ac:dyDescent="0.25">
      <c r="A73" s="1" t="s">
        <v>71</v>
      </c>
      <c r="D73" s="2">
        <v>7.4189999999999996</v>
      </c>
      <c r="E73" s="3">
        <v>5500.7</v>
      </c>
      <c r="F73" s="5">
        <f t="shared" si="9"/>
        <v>1.053327190344938E-2</v>
      </c>
      <c r="G73" s="4">
        <f t="shared" si="68"/>
        <v>934.58141999293537</v>
      </c>
      <c r="H73" s="4"/>
      <c r="I73" s="2">
        <v>7.423</v>
      </c>
      <c r="J73" s="3">
        <v>4550.3999999999996</v>
      </c>
      <c r="K73" s="5">
        <f t="shared" si="71"/>
        <v>6.0787260751352656E-3</v>
      </c>
      <c r="L73" s="4">
        <f t="shared" si="70"/>
        <v>934.49612403100775</v>
      </c>
      <c r="M73" s="4"/>
      <c r="N73" s="2">
        <v>7.4160000000000004</v>
      </c>
      <c r="O73" s="3">
        <v>2777.1</v>
      </c>
      <c r="P73" s="5">
        <f t="shared" si="60"/>
        <v>3.563138281738759E-3</v>
      </c>
      <c r="Q73" s="4">
        <f t="shared" si="61"/>
        <v>934.86400565171323</v>
      </c>
      <c r="R73" s="40">
        <f t="shared" si="46"/>
        <v>6.7250454201078017E-3</v>
      </c>
      <c r="S73" s="4"/>
      <c r="T73" s="2">
        <v>7.4269999999999996</v>
      </c>
      <c r="U73" s="3">
        <v>52536.4</v>
      </c>
      <c r="V73" s="5">
        <f t="shared" si="62"/>
        <v>6.7812554494812841E-2</v>
      </c>
      <c r="W73" s="4">
        <f t="shared" si="63"/>
        <v>934.59363957597168</v>
      </c>
      <c r="X73" s="4"/>
      <c r="Y73" s="2">
        <v>7.4340000000000002</v>
      </c>
      <c r="Z73" s="3">
        <v>51464.5</v>
      </c>
      <c r="AA73" s="5">
        <f t="shared" si="64"/>
        <v>6.4486731254684779E-2</v>
      </c>
      <c r="AB73" s="4">
        <f t="shared" si="72"/>
        <v>934.54481298517999</v>
      </c>
      <c r="AC73" s="4"/>
      <c r="AD73" s="2">
        <v>7.4269999999999996</v>
      </c>
      <c r="AE73" s="3">
        <v>3715.2</v>
      </c>
      <c r="AF73" s="5">
        <f t="shared" si="65"/>
        <v>5.0438547366577534E-3</v>
      </c>
      <c r="AG73" s="4">
        <f t="shared" si="66"/>
        <v>934.7227128223243</v>
      </c>
      <c r="AH73" s="40">
        <f t="shared" si="45"/>
        <v>4.5781046828718454E-2</v>
      </c>
      <c r="AL73" s="42"/>
      <c r="AM73" s="4"/>
      <c r="AQ73" s="42"/>
      <c r="AR73" s="4"/>
      <c r="AV73" s="42"/>
      <c r="AW73" s="4"/>
      <c r="AX73" s="42"/>
    </row>
    <row r="74" spans="1:50" x14ac:dyDescent="0.25">
      <c r="A74" s="1" t="s">
        <v>160</v>
      </c>
      <c r="D74" s="2">
        <v>7.5490000000000004</v>
      </c>
      <c r="E74" s="3">
        <v>82052.100000000006</v>
      </c>
      <c r="F74" s="5">
        <f t="shared" si="9"/>
        <v>0.157121289935648</v>
      </c>
      <c r="G74" s="4">
        <f t="shared" si="68"/>
        <v>939.17343694807482</v>
      </c>
      <c r="H74" s="4"/>
      <c r="I74" s="2">
        <v>7.5640000000000001</v>
      </c>
      <c r="J74" s="3">
        <v>70356.100000000006</v>
      </c>
      <c r="K74" s="5">
        <f t="shared" si="71"/>
        <v>9.3986343973018707E-2</v>
      </c>
      <c r="L74" s="4">
        <f t="shared" si="70"/>
        <v>939.4644115574348</v>
      </c>
      <c r="M74" s="4"/>
      <c r="N74" s="2">
        <v>7.5670000000000002</v>
      </c>
      <c r="O74" s="3">
        <v>46453.3</v>
      </c>
      <c r="P74" s="5">
        <f t="shared" si="60"/>
        <v>5.9601574139604305E-2</v>
      </c>
      <c r="Q74" s="4">
        <f t="shared" si="61"/>
        <v>940.19780996114446</v>
      </c>
      <c r="R74" s="40">
        <f t="shared" si="46"/>
        <v>0.10356973601609033</v>
      </c>
      <c r="S74" s="4"/>
      <c r="T74" s="2">
        <v>7.5890000000000004</v>
      </c>
      <c r="U74" s="3">
        <v>66235.7</v>
      </c>
      <c r="V74" s="5">
        <f t="shared" si="62"/>
        <v>8.5495237887485143E-2</v>
      </c>
      <c r="W74" s="4">
        <f t="shared" si="63"/>
        <v>940.31802120141344</v>
      </c>
      <c r="X74" s="4"/>
      <c r="Y74" s="2">
        <v>7.5819999999999999</v>
      </c>
      <c r="Z74" s="3">
        <v>66382.3</v>
      </c>
      <c r="AA74" s="5">
        <f t="shared" si="64"/>
        <v>8.31792311237428E-2</v>
      </c>
      <c r="AB74" s="4">
        <f t="shared" si="72"/>
        <v>939.76711362032461</v>
      </c>
      <c r="AC74" s="4"/>
      <c r="AD74" s="2">
        <v>7.5709999999999997</v>
      </c>
      <c r="AE74" s="3">
        <v>61675.5</v>
      </c>
      <c r="AF74" s="5">
        <f t="shared" si="65"/>
        <v>8.3732305881442537E-2</v>
      </c>
      <c r="AG74" s="4">
        <f t="shared" si="66"/>
        <v>939.80925468032501</v>
      </c>
      <c r="AH74" s="40">
        <f t="shared" si="45"/>
        <v>8.4135591630890169E-2</v>
      </c>
      <c r="AJ74" s="2">
        <v>8.3580000000000005</v>
      </c>
      <c r="AK74" s="3">
        <v>60966.9</v>
      </c>
      <c r="AL74" s="42">
        <f t="shared" si="47"/>
        <v>2.0763263971242049E-2</v>
      </c>
      <c r="AM74" s="4">
        <f>(((AJ74-AJ$63)/(AJ$256-AJ$63)*100+900))</f>
        <v>938.91213389121344</v>
      </c>
      <c r="AO74" s="2">
        <v>8.343</v>
      </c>
      <c r="AP74" s="3">
        <v>75801.7</v>
      </c>
      <c r="AQ74" s="42">
        <f t="shared" si="48"/>
        <v>2.6953329401127518E-2</v>
      </c>
      <c r="AR74" s="4">
        <f>(((AO74-AO$63)/(AO$256-AO$63)*100+900))</f>
        <v>938.19832402234636</v>
      </c>
      <c r="AT74" s="2">
        <v>8.3469999999999995</v>
      </c>
      <c r="AU74" s="3">
        <v>22421.200000000001</v>
      </c>
      <c r="AV74" s="42">
        <f t="shared" si="49"/>
        <v>1.0052581332889287E-2</v>
      </c>
      <c r="AW74" s="4">
        <f>(((AT74-AT$63)/(AT$256-AT$63)*100+900))</f>
        <v>938.63636363636363</v>
      </c>
      <c r="AX74" s="42">
        <f t="shared" si="50"/>
        <v>1.9256391568419618E-2</v>
      </c>
    </row>
    <row r="75" spans="1:50" x14ac:dyDescent="0.25">
      <c r="A75" s="6" t="s">
        <v>192</v>
      </c>
      <c r="B75" s="12">
        <v>948</v>
      </c>
      <c r="D75" s="2">
        <v>7.7329999999999997</v>
      </c>
      <c r="E75" s="3">
        <v>3183.7</v>
      </c>
      <c r="F75" s="5">
        <f t="shared" si="9"/>
        <v>6.0964564071866829E-3</v>
      </c>
      <c r="G75" s="4">
        <f t="shared" si="68"/>
        <v>945.67290709996462</v>
      </c>
      <c r="H75" s="4"/>
      <c r="I75" s="2">
        <v>7.7519999999999998</v>
      </c>
      <c r="J75" s="3">
        <v>7507.5</v>
      </c>
      <c r="K75" s="5">
        <f t="shared" si="71"/>
        <v>1.0029016352205962E-2</v>
      </c>
      <c r="L75" s="4">
        <f t="shared" si="70"/>
        <v>946.0887949260042</v>
      </c>
      <c r="M75" s="4"/>
      <c r="Q75" s="4"/>
      <c r="R75" s="40">
        <f t="shared" si="46"/>
        <v>8.0627363796963222E-3</v>
      </c>
      <c r="S75" s="4"/>
      <c r="T75" s="2">
        <v>7.782</v>
      </c>
      <c r="U75" s="3">
        <v>16320.9</v>
      </c>
      <c r="V75" s="5">
        <f t="shared" si="62"/>
        <v>2.1066573283559414E-2</v>
      </c>
      <c r="W75" s="4">
        <f t="shared" si="63"/>
        <v>947.13780918727912</v>
      </c>
      <c r="X75" s="4"/>
      <c r="Y75" s="2">
        <v>7.7889999999999997</v>
      </c>
      <c r="Z75" s="3">
        <v>25372.7</v>
      </c>
      <c r="AA75" s="5">
        <f t="shared" si="64"/>
        <v>3.1792837511405735E-2</v>
      </c>
      <c r="AB75" s="4">
        <f t="shared" si="72"/>
        <v>947.07127734650669</v>
      </c>
      <c r="AC75" s="4"/>
      <c r="AD75" s="2">
        <v>7.782</v>
      </c>
      <c r="AE75" s="3">
        <v>4524.5</v>
      </c>
      <c r="AF75" s="5">
        <f t="shared" si="65"/>
        <v>6.1425820295025859E-3</v>
      </c>
      <c r="AG75" s="4">
        <f t="shared" si="66"/>
        <v>947.26245143058986</v>
      </c>
      <c r="AH75" s="40">
        <f t="shared" si="45"/>
        <v>1.9667330941489244E-2</v>
      </c>
      <c r="AJ75" s="2">
        <v>8.6310000000000002</v>
      </c>
      <c r="AK75" s="3">
        <v>7525.2</v>
      </c>
      <c r="AL75" s="42">
        <f t="shared" si="47"/>
        <v>2.5628285846318356E-3</v>
      </c>
      <c r="AM75" s="4">
        <f>(((AJ75-AJ$63)/(AJ$256-AJ$63)*100+900))</f>
        <v>948.43096234309621</v>
      </c>
      <c r="AO75" s="2">
        <v>8.6389999999999993</v>
      </c>
      <c r="AP75" s="3">
        <v>8931.2000000000007</v>
      </c>
      <c r="AQ75" s="42">
        <f t="shared" si="48"/>
        <v>3.1757279262516554E-3</v>
      </c>
      <c r="AR75" s="4">
        <f>(((AO75-AO$63)/(AO$256-AO$63)*100+900))</f>
        <v>948.53351955307267</v>
      </c>
      <c r="AT75" s="2">
        <v>8.6389999999999993</v>
      </c>
      <c r="AU75" s="3">
        <v>6417.6</v>
      </c>
      <c r="AV75" s="42">
        <f t="shared" si="49"/>
        <v>2.8773413538057862E-3</v>
      </c>
      <c r="AW75" s="4">
        <f>(((AT75-AT$63)/(AT$256-AT$63)*100+900))</f>
        <v>948.84615384615381</v>
      </c>
      <c r="AX75" s="42">
        <f t="shared" si="50"/>
        <v>2.871965954896426E-3</v>
      </c>
    </row>
    <row r="76" spans="1:50" x14ac:dyDescent="0.25">
      <c r="A76" s="6" t="s">
        <v>442</v>
      </c>
      <c r="D76" s="2">
        <v>7.9509999999999996</v>
      </c>
      <c r="E76" s="3">
        <v>78334</v>
      </c>
      <c r="F76" s="5">
        <f t="shared" si="9"/>
        <v>0.15000151276833926</v>
      </c>
      <c r="G76" s="4">
        <f t="shared" si="68"/>
        <v>953.3733663016601</v>
      </c>
      <c r="H76" s="4"/>
      <c r="I76" s="2">
        <v>7.9589999999999996</v>
      </c>
      <c r="J76" s="3">
        <v>406872.5</v>
      </c>
      <c r="K76" s="5">
        <f t="shared" si="71"/>
        <v>0.54352726683488783</v>
      </c>
      <c r="L76" s="4">
        <f t="shared" si="70"/>
        <v>953.38266384778012</v>
      </c>
      <c r="M76" s="4"/>
      <c r="N76" s="2">
        <v>7.944</v>
      </c>
      <c r="O76" s="3">
        <v>27527.9</v>
      </c>
      <c r="P76" s="5">
        <f t="shared" ref="P76:P86" si="73">O76/P$1</f>
        <v>3.53194751020404E-2</v>
      </c>
      <c r="Q76" s="4">
        <f t="shared" ref="Q76:Q81" si="74">(((N76-N$63)/(N$256-N$63)*100+900))</f>
        <v>953.51465913104914</v>
      </c>
      <c r="R76" s="40">
        <f t="shared" si="46"/>
        <v>0.24294941823508917</v>
      </c>
      <c r="S76" s="4"/>
      <c r="T76" s="2">
        <v>7.9630000000000001</v>
      </c>
      <c r="U76" s="3">
        <v>110170</v>
      </c>
      <c r="V76" s="5">
        <f t="shared" si="62"/>
        <v>0.14220443594714391</v>
      </c>
      <c r="W76" s="4">
        <f t="shared" si="63"/>
        <v>953.53356890459361</v>
      </c>
      <c r="X76" s="4"/>
      <c r="Y76" s="2">
        <v>7.97</v>
      </c>
      <c r="Z76" s="3">
        <v>77880.600000000006</v>
      </c>
      <c r="AA76" s="5">
        <f t="shared" si="64"/>
        <v>9.758698369076943E-2</v>
      </c>
      <c r="AB76" s="4">
        <f t="shared" si="72"/>
        <v>953.45800988002827</v>
      </c>
      <c r="AC76" s="4"/>
      <c r="AD76" s="2">
        <v>7.9630000000000001</v>
      </c>
      <c r="AE76" s="3">
        <v>25222</v>
      </c>
      <c r="AF76" s="5">
        <f t="shared" si="65"/>
        <v>3.4242060768728967E-2</v>
      </c>
      <c r="AG76" s="4">
        <f t="shared" si="66"/>
        <v>953.65595196043796</v>
      </c>
      <c r="AH76" s="40">
        <f t="shared" si="45"/>
        <v>9.134449346888078E-2</v>
      </c>
      <c r="AL76" s="42"/>
      <c r="AM76" s="4"/>
      <c r="AQ76" s="42"/>
      <c r="AR76" s="4"/>
      <c r="AV76" s="42"/>
      <c r="AW76" s="4"/>
      <c r="AX76" s="42"/>
    </row>
    <row r="77" spans="1:50" x14ac:dyDescent="0.25">
      <c r="A77" s="6" t="s">
        <v>75</v>
      </c>
      <c r="B77" s="10">
        <v>967</v>
      </c>
      <c r="D77" s="2">
        <v>8.1989999999999998</v>
      </c>
      <c r="E77" s="3">
        <v>203954</v>
      </c>
      <c r="F77" s="5">
        <f t="shared" si="9"/>
        <v>0.39055082767577121</v>
      </c>
      <c r="G77" s="4">
        <f t="shared" si="68"/>
        <v>962.13352172377245</v>
      </c>
      <c r="H77" s="4"/>
      <c r="I77" s="2">
        <v>8.2140000000000004</v>
      </c>
      <c r="J77" s="3">
        <v>291738.8</v>
      </c>
      <c r="K77" s="5">
        <f t="shared" si="71"/>
        <v>0.38972403540099165</v>
      </c>
      <c r="L77" s="4">
        <f t="shared" si="70"/>
        <v>962.36786469344611</v>
      </c>
      <c r="M77" s="4"/>
      <c r="N77" s="2">
        <v>8.1839999999999993</v>
      </c>
      <c r="O77" s="3">
        <v>74585.399999999994</v>
      </c>
      <c r="P77" s="5">
        <f t="shared" si="73"/>
        <v>9.5696263727916911E-2</v>
      </c>
      <c r="Q77" s="4">
        <f t="shared" si="74"/>
        <v>961.99222889438363</v>
      </c>
      <c r="R77" s="40">
        <f t="shared" si="46"/>
        <v>0.29199037560155994</v>
      </c>
      <c r="S77" s="4"/>
      <c r="T77" s="2">
        <v>8.1950000000000003</v>
      </c>
      <c r="U77" s="3">
        <v>228968.4</v>
      </c>
      <c r="V77" s="5">
        <f t="shared" si="62"/>
        <v>0.29554617565326335</v>
      </c>
      <c r="W77" s="4">
        <f t="shared" si="63"/>
        <v>961.73144876325091</v>
      </c>
      <c r="X77" s="4"/>
      <c r="Y77" s="2">
        <v>8.2210000000000001</v>
      </c>
      <c r="Z77" s="3">
        <v>390439.7</v>
      </c>
      <c r="AA77" s="5">
        <f t="shared" si="64"/>
        <v>0.48923393805554799</v>
      </c>
      <c r="AB77" s="4">
        <f t="shared" si="72"/>
        <v>962.31474947071274</v>
      </c>
      <c r="AC77" s="4"/>
      <c r="AD77" s="2">
        <v>8.1959999999999997</v>
      </c>
      <c r="AE77" s="3">
        <v>86370.7</v>
      </c>
      <c r="AF77" s="5">
        <f t="shared" si="65"/>
        <v>0.11725916890165963</v>
      </c>
      <c r="AG77" s="4">
        <f t="shared" si="66"/>
        <v>961.88625927234193</v>
      </c>
      <c r="AH77" s="40">
        <f t="shared" si="45"/>
        <v>0.30067976087015696</v>
      </c>
      <c r="AJ77" s="2">
        <v>9.0310000000000006</v>
      </c>
      <c r="AK77" s="3">
        <v>694882.9</v>
      </c>
      <c r="AL77" s="42">
        <f t="shared" si="47"/>
        <v>0.23665361174345736</v>
      </c>
      <c r="AM77" s="4">
        <f>(((AJ77-AJ$63)/(AJ$256-AJ$63)*100+900))</f>
        <v>962.37796373779645</v>
      </c>
      <c r="AO77" s="2">
        <v>9.0340000000000007</v>
      </c>
      <c r="AP77" s="3">
        <v>865091.1</v>
      </c>
      <c r="AQ77" s="42">
        <f t="shared" si="48"/>
        <v>0.30760636476864961</v>
      </c>
      <c r="AR77" s="4">
        <f>(((AO77-AO$63)/(AO$256-AO$63)*100+900))</f>
        <v>962.32541899441344</v>
      </c>
      <c r="AT77" s="2">
        <v>9.0190000000000001</v>
      </c>
      <c r="AU77" s="3">
        <v>452942.6</v>
      </c>
      <c r="AV77" s="42">
        <f t="shared" si="49"/>
        <v>0.20307754828601229</v>
      </c>
      <c r="AW77" s="4">
        <f>(((AT77-AT$63)/(AT$256-AT$63)*100+900))</f>
        <v>962.13286713286709</v>
      </c>
      <c r="AX77" s="42">
        <f t="shared" si="50"/>
        <v>0.24911250826603973</v>
      </c>
    </row>
    <row r="78" spans="1:50" x14ac:dyDescent="0.25">
      <c r="A78" s="6" t="s">
        <v>193</v>
      </c>
      <c r="B78" s="12">
        <v>963</v>
      </c>
      <c r="D78" s="2">
        <v>8.2620000000000005</v>
      </c>
      <c r="E78" s="3">
        <v>8653.5</v>
      </c>
      <c r="F78" s="5">
        <f t="shared" si="9"/>
        <v>1.6570558004708347E-2</v>
      </c>
      <c r="G78" s="4">
        <f t="shared" si="68"/>
        <v>964.35888378664777</v>
      </c>
      <c r="H78" s="4"/>
      <c r="I78" s="2">
        <v>8.2729999999999997</v>
      </c>
      <c r="J78" s="3">
        <v>7811.9</v>
      </c>
      <c r="K78" s="5">
        <f t="shared" si="71"/>
        <v>1.0435654058181519E-2</v>
      </c>
      <c r="L78" s="4">
        <f t="shared" si="70"/>
        <v>964.446793516561</v>
      </c>
      <c r="M78" s="4"/>
      <c r="N78" s="2">
        <v>8.266</v>
      </c>
      <c r="O78" s="3">
        <v>16280.3</v>
      </c>
      <c r="P78" s="5">
        <f t="shared" si="73"/>
        <v>2.0888322411217283E-2</v>
      </c>
      <c r="Q78" s="4">
        <f t="shared" si="74"/>
        <v>964.88873189685626</v>
      </c>
      <c r="R78" s="40">
        <f t="shared" si="46"/>
        <v>1.5964844824702385E-2</v>
      </c>
      <c r="S78" s="4"/>
      <c r="T78" s="2">
        <v>8.2919999999999998</v>
      </c>
      <c r="U78" s="3">
        <v>9507</v>
      </c>
      <c r="V78" s="5">
        <f t="shared" si="62"/>
        <v>1.2271376713710602E-2</v>
      </c>
      <c r="W78" s="4">
        <f t="shared" si="63"/>
        <v>965.15901060070667</v>
      </c>
      <c r="X78" s="4"/>
      <c r="Y78" s="2">
        <v>8.2880000000000003</v>
      </c>
      <c r="Z78" s="3">
        <v>10240.700000000001</v>
      </c>
      <c r="AA78" s="5">
        <f t="shared" si="64"/>
        <v>1.2831937913704601E-2</v>
      </c>
      <c r="AB78" s="4">
        <f t="shared" si="72"/>
        <v>964.67889908256882</v>
      </c>
      <c r="AC78" s="4"/>
      <c r="AD78" s="2">
        <v>8.2769999999999992</v>
      </c>
      <c r="AE78" s="3">
        <v>11332.9</v>
      </c>
      <c r="AF78" s="5">
        <f t="shared" si="65"/>
        <v>1.5385847691932778E-2</v>
      </c>
      <c r="AG78" s="4">
        <f t="shared" si="66"/>
        <v>964.74743906746733</v>
      </c>
      <c r="AH78" s="40">
        <f t="shared" si="45"/>
        <v>1.349638743978266E-2</v>
      </c>
      <c r="AL78" s="42"/>
      <c r="AM78" s="4"/>
      <c r="AQ78" s="42"/>
      <c r="AR78" s="4"/>
      <c r="AV78" s="42"/>
      <c r="AW78" s="4"/>
      <c r="AX78" s="42"/>
    </row>
    <row r="79" spans="1:50" x14ac:dyDescent="0.25">
      <c r="A79" s="1" t="s">
        <v>161</v>
      </c>
      <c r="B79" s="10">
        <v>973</v>
      </c>
      <c r="C79" s="10" t="s">
        <v>201</v>
      </c>
      <c r="D79" s="2">
        <v>8.5869999999999997</v>
      </c>
      <c r="E79" s="3">
        <v>379031.9</v>
      </c>
      <c r="F79" s="5">
        <f t="shared" si="9"/>
        <v>0.7258069087172605</v>
      </c>
      <c r="G79" s="4">
        <f t="shared" si="68"/>
        <v>975.83892617449658</v>
      </c>
      <c r="H79" s="4"/>
      <c r="I79" s="2">
        <v>8.6020000000000003</v>
      </c>
      <c r="J79" s="3">
        <v>996813.7</v>
      </c>
      <c r="K79" s="5">
        <f t="shared" si="71"/>
        <v>1.3316098431439132</v>
      </c>
      <c r="L79" s="4">
        <f t="shared" si="70"/>
        <v>976.03946441155745</v>
      </c>
      <c r="M79" s="4"/>
      <c r="N79" s="2">
        <v>8.58</v>
      </c>
      <c r="O79" s="3">
        <v>34411.5</v>
      </c>
      <c r="P79" s="5">
        <f t="shared" si="73"/>
        <v>4.4151428822171802E-2</v>
      </c>
      <c r="Q79" s="4">
        <f t="shared" si="74"/>
        <v>975.98021900388562</v>
      </c>
      <c r="R79" s="40">
        <f t="shared" si="46"/>
        <v>0.7005227268944485</v>
      </c>
      <c r="S79" s="4"/>
      <c r="T79" s="2">
        <v>8.5909999999999993</v>
      </c>
      <c r="U79" s="3">
        <v>303912.59999999998</v>
      </c>
      <c r="V79" s="5">
        <f t="shared" si="62"/>
        <v>0.39228210819851106</v>
      </c>
      <c r="W79" s="4">
        <f t="shared" si="63"/>
        <v>975.72438162544165</v>
      </c>
      <c r="X79" s="4"/>
      <c r="Y79" s="2">
        <v>8.6020000000000003</v>
      </c>
      <c r="Z79" s="3">
        <v>569681.9</v>
      </c>
      <c r="AA79" s="5">
        <f t="shared" si="64"/>
        <v>0.71383037989212383</v>
      </c>
      <c r="AB79" s="4">
        <f t="shared" si="72"/>
        <v>975.75864502470006</v>
      </c>
      <c r="AC79" s="4"/>
      <c r="AD79" s="2">
        <v>8.5950000000000006</v>
      </c>
      <c r="AE79" s="3">
        <v>49638.9</v>
      </c>
      <c r="AF79" s="5">
        <f t="shared" si="65"/>
        <v>6.7391096276776641E-2</v>
      </c>
      <c r="AG79" s="4">
        <f t="shared" si="66"/>
        <v>975.98021900388562</v>
      </c>
      <c r="AH79" s="40">
        <f t="shared" si="45"/>
        <v>0.39116786145580384</v>
      </c>
      <c r="AL79" s="42"/>
      <c r="AM79" s="4"/>
      <c r="AQ79" s="42"/>
      <c r="AR79" s="4"/>
      <c r="AV79" s="42"/>
      <c r="AW79" s="4"/>
      <c r="AX79" s="42"/>
    </row>
    <row r="80" spans="1:50" x14ac:dyDescent="0.25">
      <c r="A80" s="1" t="s">
        <v>77</v>
      </c>
      <c r="B80" s="10">
        <v>978</v>
      </c>
      <c r="C80" s="10" t="s">
        <v>204</v>
      </c>
      <c r="D80" s="2">
        <v>8.657</v>
      </c>
      <c r="E80" s="3">
        <v>14907.1</v>
      </c>
      <c r="F80" s="5">
        <f t="shared" si="9"/>
        <v>2.8545555582364109E-2</v>
      </c>
      <c r="G80" s="4">
        <f t="shared" si="68"/>
        <v>978.31155068880253</v>
      </c>
      <c r="H80" s="4"/>
      <c r="I80" s="2">
        <v>8.6679999999999993</v>
      </c>
      <c r="J80" s="3">
        <v>13106.8</v>
      </c>
      <c r="K80" s="5">
        <f t="shared" si="71"/>
        <v>1.7508932604075007E-2</v>
      </c>
      <c r="L80" s="4">
        <f t="shared" si="70"/>
        <v>978.36504580690621</v>
      </c>
      <c r="M80" s="4"/>
      <c r="N80" s="2">
        <v>8.65</v>
      </c>
      <c r="O80" s="3">
        <v>7956.3</v>
      </c>
      <c r="P80" s="5">
        <f t="shared" si="73"/>
        <v>1.020827377876133E-2</v>
      </c>
      <c r="Q80" s="4">
        <f t="shared" si="74"/>
        <v>978.45284351819146</v>
      </c>
      <c r="R80" s="40">
        <f t="shared" si="46"/>
        <v>1.8754253988400148E-2</v>
      </c>
      <c r="S80" s="4"/>
      <c r="T80" s="2">
        <v>8.6679999999999993</v>
      </c>
      <c r="U80" s="3">
        <v>17076.900000000001</v>
      </c>
      <c r="V80" s="5">
        <f t="shared" si="62"/>
        <v>2.2042397496830186E-2</v>
      </c>
      <c r="W80" s="4">
        <f t="shared" si="63"/>
        <v>978.44522968197873</v>
      </c>
      <c r="X80" s="4"/>
      <c r="Y80" s="2">
        <v>8.6829999999999998</v>
      </c>
      <c r="Z80" s="3">
        <v>18747.400000000001</v>
      </c>
      <c r="AA80" s="5">
        <f t="shared" si="64"/>
        <v>2.3491116119345908E-2</v>
      </c>
      <c r="AB80" s="4">
        <f t="shared" si="72"/>
        <v>978.61679604798871</v>
      </c>
      <c r="AC80" s="4"/>
      <c r="AD80" s="2">
        <v>8.6649999999999991</v>
      </c>
      <c r="AE80" s="3">
        <v>8264</v>
      </c>
      <c r="AF80" s="5">
        <f t="shared" si="65"/>
        <v>1.1219427095106503E-2</v>
      </c>
      <c r="AG80" s="4">
        <f t="shared" si="66"/>
        <v>978.45284351819146</v>
      </c>
      <c r="AH80" s="40">
        <f t="shared" si="45"/>
        <v>1.8917646903760865E-2</v>
      </c>
      <c r="AL80" s="42"/>
      <c r="AM80" s="4"/>
      <c r="AQ80" s="42"/>
      <c r="AR80" s="4"/>
      <c r="AV80" s="42"/>
      <c r="AW80" s="4"/>
      <c r="AX80" s="42"/>
    </row>
    <row r="81" spans="1:50" x14ac:dyDescent="0.25">
      <c r="A81" s="6" t="s">
        <v>488</v>
      </c>
      <c r="B81" s="10">
        <v>976</v>
      </c>
      <c r="C81" s="10" t="s">
        <v>201</v>
      </c>
      <c r="D81" s="2">
        <v>8.6829999999999998</v>
      </c>
      <c r="E81" s="3">
        <v>152863.79999999999</v>
      </c>
      <c r="F81" s="5">
        <f t="shared" si="9"/>
        <v>0.29271837576935755</v>
      </c>
      <c r="G81" s="4">
        <f t="shared" si="68"/>
        <v>979.22995407983046</v>
      </c>
      <c r="H81" s="4"/>
      <c r="I81" s="2">
        <v>8.6940000000000008</v>
      </c>
      <c r="J81" s="3">
        <v>265179.8</v>
      </c>
      <c r="K81" s="5">
        <f t="shared" si="71"/>
        <v>0.35424476196799287</v>
      </c>
      <c r="L81" s="4">
        <f t="shared" si="70"/>
        <v>979.28118393234672</v>
      </c>
      <c r="M81" s="4"/>
      <c r="N81" s="2">
        <v>8.68</v>
      </c>
      <c r="O81" s="3">
        <v>35885.699999999997</v>
      </c>
      <c r="P81" s="5">
        <f t="shared" si="73"/>
        <v>4.604289058261949E-2</v>
      </c>
      <c r="Q81" s="4">
        <f t="shared" si="74"/>
        <v>979.51253973860821</v>
      </c>
      <c r="R81" s="40">
        <f t="shared" si="46"/>
        <v>0.23100200943998994</v>
      </c>
      <c r="S81" s="4"/>
      <c r="T81" s="2">
        <v>8.6940000000000008</v>
      </c>
      <c r="U81" s="3">
        <v>141291.79999999999</v>
      </c>
      <c r="V81" s="5">
        <f t="shared" si="62"/>
        <v>0.18237560790557017</v>
      </c>
      <c r="W81" s="4">
        <f t="shared" si="63"/>
        <v>979.36395759717311</v>
      </c>
      <c r="X81" s="4"/>
      <c r="Y81" s="2">
        <v>8.702</v>
      </c>
      <c r="Z81" s="3">
        <v>242573.4</v>
      </c>
      <c r="AA81" s="5">
        <f t="shared" si="64"/>
        <v>0.30395254311875469</v>
      </c>
      <c r="AB81" s="4">
        <f t="shared" si="72"/>
        <v>979.28722653493298</v>
      </c>
      <c r="AC81" s="4"/>
      <c r="AD81" s="2">
        <v>8.6980000000000004</v>
      </c>
      <c r="AE81" s="3">
        <v>43969.4</v>
      </c>
      <c r="AF81" s="5">
        <f t="shared" si="65"/>
        <v>5.9694031669358161E-2</v>
      </c>
      <c r="AG81" s="4">
        <f t="shared" si="66"/>
        <v>979.61850936064991</v>
      </c>
      <c r="AH81" s="40">
        <f t="shared" si="45"/>
        <v>0.18200739423122769</v>
      </c>
      <c r="AJ81" s="2">
        <v>9.4220000000000006</v>
      </c>
      <c r="AK81" s="3">
        <v>559068.80000000005</v>
      </c>
      <c r="AL81" s="42">
        <f t="shared" si="47"/>
        <v>0.19039992311378021</v>
      </c>
      <c r="AM81" s="4">
        <f>(((AJ81-AJ$63)/(AJ$256-AJ$63)*100+900))</f>
        <v>976.01115760111577</v>
      </c>
      <c r="AO81" s="2">
        <v>9.4260000000000002</v>
      </c>
      <c r="AP81" s="3">
        <v>615401.6</v>
      </c>
      <c r="AQ81" s="42">
        <f t="shared" si="48"/>
        <v>0.21882255990011987</v>
      </c>
      <c r="AR81" s="4">
        <f>(((AO81-AO$63)/(AO$256-AO$63)*100+900))</f>
        <v>976.01256983240228</v>
      </c>
      <c r="AT81" s="2">
        <v>9.4220000000000006</v>
      </c>
      <c r="AU81" s="3">
        <v>303871.40000000002</v>
      </c>
      <c r="AV81" s="42">
        <f t="shared" si="49"/>
        <v>0.13624123433352961</v>
      </c>
      <c r="AW81" s="4">
        <f>(((AT81-AT$63)/(AT$256-AT$63)*100+900))</f>
        <v>976.22377622377621</v>
      </c>
      <c r="AX81" s="42">
        <f t="shared" si="50"/>
        <v>0.18182123911580991</v>
      </c>
    </row>
    <row r="82" spans="1:50" s="98" customFormat="1" x14ac:dyDescent="0.25">
      <c r="A82" s="65" t="s">
        <v>562</v>
      </c>
      <c r="B82" s="69"/>
      <c r="C82" s="69"/>
      <c r="D82" s="2"/>
      <c r="E82" s="3"/>
      <c r="F82" s="100"/>
      <c r="G82" s="4"/>
      <c r="H82" s="4"/>
      <c r="I82" s="2"/>
      <c r="J82" s="3"/>
      <c r="K82" s="100"/>
      <c r="L82" s="4"/>
      <c r="M82" s="4"/>
      <c r="N82" s="2"/>
      <c r="O82" s="3"/>
      <c r="P82" s="100"/>
      <c r="Q82" s="4"/>
      <c r="R82" s="100"/>
      <c r="S82" s="4"/>
      <c r="T82" s="2">
        <v>8.75</v>
      </c>
      <c r="U82" s="3">
        <v>24565.8</v>
      </c>
      <c r="V82" s="100">
        <f t="shared" si="62"/>
        <v>3.1708865685670759E-2</v>
      </c>
      <c r="W82" s="4">
        <f t="shared" si="63"/>
        <v>981.34275618374556</v>
      </c>
      <c r="X82" s="4"/>
      <c r="Y82" s="2">
        <v>8.8089999999999993</v>
      </c>
      <c r="Z82" s="3">
        <v>300008.3</v>
      </c>
      <c r="AA82" s="100">
        <f t="shared" si="64"/>
        <v>0.37592038427022212</v>
      </c>
      <c r="AB82" s="4">
        <f t="shared" si="72"/>
        <v>983.06280875088214</v>
      </c>
      <c r="AC82" s="4"/>
      <c r="AD82" s="2">
        <v>8.8089999999999993</v>
      </c>
      <c r="AE82" s="3">
        <v>21821.7</v>
      </c>
      <c r="AF82" s="100">
        <f t="shared" si="65"/>
        <v>2.9625722681665728E-2</v>
      </c>
      <c r="AG82" s="4">
        <f t="shared" si="66"/>
        <v>983.53938537619206</v>
      </c>
      <c r="AH82" s="100">
        <f t="shared" si="45"/>
        <v>0.14575165754585287</v>
      </c>
      <c r="AJ82" s="2"/>
      <c r="AK82" s="3"/>
      <c r="AL82" s="42"/>
      <c r="AM82" s="4"/>
      <c r="AO82" s="2"/>
      <c r="AP82" s="3"/>
      <c r="AQ82" s="42"/>
      <c r="AR82" s="4"/>
      <c r="AT82" s="2"/>
      <c r="AU82" s="3"/>
      <c r="AV82" s="42"/>
      <c r="AW82" s="4"/>
      <c r="AX82" s="42"/>
    </row>
    <row r="83" spans="1:50" x14ac:dyDescent="0.25">
      <c r="A83" s="1" t="s">
        <v>76</v>
      </c>
      <c r="D83" s="2">
        <v>8.7680000000000007</v>
      </c>
      <c r="E83" s="3">
        <v>34342.6</v>
      </c>
      <c r="F83" s="5">
        <f>E83/F$1</f>
        <v>6.5762529072918102E-2</v>
      </c>
      <c r="G83" s="4">
        <f t="shared" ref="G83:G89" si="75">(((D83-D$63)/(D$256-D$63)*100+900))</f>
        <v>982.23242670434479</v>
      </c>
      <c r="H83" s="4"/>
      <c r="I83" s="2">
        <v>8.7759999999999998</v>
      </c>
      <c r="J83" s="3">
        <v>31364.2</v>
      </c>
      <c r="K83" s="5">
        <f t="shared" si="71"/>
        <v>4.1898378244936162E-2</v>
      </c>
      <c r="L83" s="4">
        <f t="shared" ref="L83:L89" si="76">(((I83-I$63)/(I$256-I$63)*100+900))</f>
        <v>982.17054263565888</v>
      </c>
      <c r="M83" s="4"/>
      <c r="N83" s="2">
        <v>8.7569999999999997</v>
      </c>
      <c r="O83" s="3">
        <v>13635.6</v>
      </c>
      <c r="P83" s="5">
        <f t="shared" si="73"/>
        <v>1.749505900200822E-2</v>
      </c>
      <c r="Q83" s="4">
        <f>(((N83-N$63)/(N$256-N$63)*100+900))</f>
        <v>982.23242670434479</v>
      </c>
      <c r="R83" s="40">
        <f t="shared" si="46"/>
        <v>4.1718655439954157E-2</v>
      </c>
      <c r="S83" s="4"/>
      <c r="T83" s="2">
        <v>8.7759999999999998</v>
      </c>
      <c r="U83" s="3">
        <v>32685.4</v>
      </c>
      <c r="V83" s="5">
        <f t="shared" si="62"/>
        <v>4.218942425984186E-2</v>
      </c>
      <c r="W83" s="4">
        <f t="shared" si="63"/>
        <v>982.26148409893995</v>
      </c>
      <c r="X83" s="4"/>
      <c r="Y83" s="2">
        <v>8.7829999999999995</v>
      </c>
      <c r="Z83" s="3">
        <v>25259.5</v>
      </c>
      <c r="AA83" s="5">
        <f t="shared" si="64"/>
        <v>3.1650994144074268E-2</v>
      </c>
      <c r="AB83" s="4">
        <f t="shared" si="72"/>
        <v>982.14537755822153</v>
      </c>
      <c r="AC83" s="4"/>
      <c r="AD83" s="2">
        <v>8.7720000000000002</v>
      </c>
      <c r="AE83" s="3">
        <v>11704.2</v>
      </c>
      <c r="AF83" s="5">
        <f t="shared" si="65"/>
        <v>1.5889934487723321E-2</v>
      </c>
      <c r="AG83" s="4">
        <f t="shared" si="66"/>
        <v>982.23242670434479</v>
      </c>
      <c r="AH83" s="40">
        <f t="shared" si="45"/>
        <v>2.991011763054648E-2</v>
      </c>
      <c r="AJ83" s="2">
        <v>9.5329999999999995</v>
      </c>
      <c r="AK83" s="3">
        <v>37973.800000000003</v>
      </c>
      <c r="AL83" s="42">
        <f t="shared" si="47"/>
        <v>1.293259183903317E-2</v>
      </c>
      <c r="AM83" s="4">
        <f>(((AJ83-AJ$63)/(AJ$256-AJ$63)*100+900))</f>
        <v>979.88145048814499</v>
      </c>
      <c r="AO83" s="2">
        <v>9.5370000000000008</v>
      </c>
      <c r="AP83" s="3">
        <v>35583.9</v>
      </c>
      <c r="AQ83" s="42">
        <f t="shared" si="48"/>
        <v>1.2652810927416953E-2</v>
      </c>
      <c r="AR83" s="4">
        <f>(((AO83-AO$63)/(AO$256-AO$63)*100+900))</f>
        <v>979.8882681564246</v>
      </c>
      <c r="AT83" s="2">
        <v>9.5289999999999999</v>
      </c>
      <c r="AU83" s="3">
        <v>27280.2</v>
      </c>
      <c r="AV83" s="42">
        <f t="shared" si="49"/>
        <v>1.2231121852420312E-2</v>
      </c>
      <c r="AW83" s="4">
        <f>(((AT83-AT$63)/(AT$256-AT$63)*100+900))</f>
        <v>979.96503496503499</v>
      </c>
      <c r="AX83" s="42">
        <f t="shared" si="50"/>
        <v>1.2605508206290144E-2</v>
      </c>
    </row>
    <row r="84" spans="1:50" x14ac:dyDescent="0.25">
      <c r="A84" s="6" t="s">
        <v>194</v>
      </c>
      <c r="B84" s="10">
        <v>987</v>
      </c>
      <c r="C84" s="10" t="s">
        <v>201</v>
      </c>
      <c r="D84" s="2">
        <v>8.9009999999999998</v>
      </c>
      <c r="E84" s="3">
        <v>13308.8</v>
      </c>
      <c r="F84" s="5">
        <f t="shared" si="9"/>
        <v>2.548497629549459E-2</v>
      </c>
      <c r="G84" s="4">
        <f t="shared" si="75"/>
        <v>986.93041328152594</v>
      </c>
      <c r="H84" s="4"/>
      <c r="I84" s="2">
        <v>8.9120000000000008</v>
      </c>
      <c r="J84" s="3">
        <v>16878.7</v>
      </c>
      <c r="K84" s="5">
        <f t="shared" si="71"/>
        <v>2.2547686753776729E-2</v>
      </c>
      <c r="L84" s="4">
        <f t="shared" si="76"/>
        <v>986.96264975334748</v>
      </c>
      <c r="M84" s="4"/>
      <c r="N84" s="2">
        <v>8.8979999999999997</v>
      </c>
      <c r="O84" s="3">
        <v>11654.1</v>
      </c>
      <c r="P84" s="5">
        <f t="shared" si="73"/>
        <v>1.4952709606860277E-2</v>
      </c>
      <c r="Q84" s="4">
        <f>(((N84-N$63)/(N$256-N$63)*100+900))</f>
        <v>987.21299894030381</v>
      </c>
      <c r="R84" s="40">
        <f t="shared" si="46"/>
        <v>2.0995124218710529E-2</v>
      </c>
      <c r="S84" s="4"/>
      <c r="T84" s="2">
        <v>8.9009999999999998</v>
      </c>
      <c r="U84" s="3">
        <v>3962.9</v>
      </c>
      <c r="V84" s="5">
        <f t="shared" si="62"/>
        <v>5.1152034057813977E-3</v>
      </c>
      <c r="W84" s="4">
        <f t="shared" si="63"/>
        <v>986.67844522968198</v>
      </c>
      <c r="X84" s="4"/>
      <c r="AA84" s="5"/>
      <c r="AB84" s="4"/>
      <c r="AC84" s="4"/>
      <c r="AD84" s="2">
        <v>8.9090000000000007</v>
      </c>
      <c r="AE84" s="3">
        <v>10822.8</v>
      </c>
      <c r="AF84" s="5">
        <f t="shared" si="65"/>
        <v>1.4693322309404483E-2</v>
      </c>
      <c r="AG84" s="4">
        <f t="shared" si="66"/>
        <v>987.07170611091487</v>
      </c>
      <c r="AH84" s="40">
        <f t="shared" si="45"/>
        <v>9.9042628575929399E-3</v>
      </c>
      <c r="AL84" s="42"/>
      <c r="AM84" s="4"/>
      <c r="AQ84" s="42"/>
      <c r="AR84" s="4"/>
      <c r="AV84" s="42"/>
      <c r="AW84" s="4"/>
      <c r="AX84" s="42"/>
    </row>
    <row r="85" spans="1:50" s="96" customFormat="1" x14ac:dyDescent="0.25">
      <c r="A85" s="65" t="s">
        <v>561</v>
      </c>
      <c r="B85" s="69">
        <v>971</v>
      </c>
      <c r="C85" s="69"/>
      <c r="D85" s="2">
        <v>8.9090000000000007</v>
      </c>
      <c r="E85" s="3">
        <v>21481.8</v>
      </c>
      <c r="F85" s="97">
        <f t="shared" si="9"/>
        <v>4.1135426468543797E-2</v>
      </c>
      <c r="G85" s="4">
        <f t="shared" si="75"/>
        <v>987.21299894030381</v>
      </c>
      <c r="H85" s="4"/>
      <c r="I85" s="2">
        <v>8.923</v>
      </c>
      <c r="J85" s="3">
        <v>20827.400000000001</v>
      </c>
      <c r="K85" s="97">
        <f t="shared" si="71"/>
        <v>2.782262206779014E-2</v>
      </c>
      <c r="L85" s="4">
        <f t="shared" si="76"/>
        <v>987.3502466525722</v>
      </c>
      <c r="M85" s="4"/>
      <c r="N85" s="2">
        <v>8.9049999999999994</v>
      </c>
      <c r="O85" s="3">
        <v>9971.2000000000007</v>
      </c>
      <c r="P85" s="97">
        <f t="shared" si="73"/>
        <v>1.2793476804894861E-2</v>
      </c>
      <c r="Q85" s="4">
        <f>(((N85-N$63)/(N$256-N$63)*100+900))</f>
        <v>987.46026139173432</v>
      </c>
      <c r="R85" s="97">
        <f t="shared" si="46"/>
        <v>2.7250508447076268E-2</v>
      </c>
      <c r="S85" s="4"/>
      <c r="T85" s="2">
        <v>8.9120000000000008</v>
      </c>
      <c r="U85" s="3">
        <v>10420.200000000001</v>
      </c>
      <c r="V85" s="97">
        <f t="shared" si="62"/>
        <v>1.3450110406248788E-2</v>
      </c>
      <c r="W85" s="4">
        <f t="shared" si="63"/>
        <v>987.06713780918733</v>
      </c>
      <c r="X85" s="4"/>
      <c r="Y85" s="2">
        <v>8.9719999999999995</v>
      </c>
      <c r="Z85" s="3">
        <v>235845</v>
      </c>
      <c r="AA85" s="100">
        <f t="shared" ref="AA85" si="77">Z85/AA$1</f>
        <v>0.29552163399549458</v>
      </c>
      <c r="AB85" s="4">
        <f>(((Y85-Y$63)/(Y$256-Y$63)*100+900))</f>
        <v>988.81439661256172</v>
      </c>
      <c r="AC85" s="4"/>
      <c r="AD85" s="2">
        <v>8.9749999999999996</v>
      </c>
      <c r="AE85" s="3">
        <v>376569.4</v>
      </c>
      <c r="AF85" s="97">
        <f t="shared" si="65"/>
        <v>0.51124067395304917</v>
      </c>
      <c r="AG85" s="4">
        <f t="shared" si="66"/>
        <v>989.40303779583178</v>
      </c>
      <c r="AH85" s="100">
        <f t="shared" si="45"/>
        <v>0.27340413945159753</v>
      </c>
      <c r="AJ85" s="2"/>
      <c r="AK85" s="3"/>
      <c r="AL85" s="42"/>
      <c r="AM85" s="4"/>
      <c r="AO85" s="2"/>
      <c r="AP85" s="3"/>
      <c r="AQ85" s="42"/>
      <c r="AR85" s="4"/>
      <c r="AT85" s="2"/>
      <c r="AU85" s="3"/>
      <c r="AV85" s="42"/>
      <c r="AW85" s="4"/>
      <c r="AX85" s="42"/>
    </row>
    <row r="86" spans="1:50" x14ac:dyDescent="0.25">
      <c r="A86" s="1" t="s">
        <v>78</v>
      </c>
      <c r="B86" s="12">
        <v>987</v>
      </c>
      <c r="D86" s="2">
        <v>8.92</v>
      </c>
      <c r="E86" s="3">
        <v>41365.599999999999</v>
      </c>
      <c r="F86" s="5">
        <f t="shared" si="9"/>
        <v>7.9210848119207672E-2</v>
      </c>
      <c r="G86" s="4">
        <f t="shared" si="75"/>
        <v>987.60155422112325</v>
      </c>
      <c r="H86" s="4"/>
      <c r="I86" s="2">
        <v>8.9309999999999992</v>
      </c>
      <c r="J86" s="3">
        <v>48821.7</v>
      </c>
      <c r="K86" s="5">
        <f t="shared" si="71"/>
        <v>6.5219264421244594E-2</v>
      </c>
      <c r="L86" s="4">
        <f t="shared" si="76"/>
        <v>987.63213530655389</v>
      </c>
      <c r="M86" s="4"/>
      <c r="N86" s="2">
        <v>8.9120000000000008</v>
      </c>
      <c r="O86" s="3">
        <v>17030.8</v>
      </c>
      <c r="P86" s="5">
        <f t="shared" si="73"/>
        <v>2.1851246065549119E-2</v>
      </c>
      <c r="Q86" s="4">
        <f>(((N86-N$63)/(N$256-N$63)*100+900))</f>
        <v>987.70752384316495</v>
      </c>
      <c r="R86" s="40">
        <f t="shared" si="46"/>
        <v>5.5427119535333795E-2</v>
      </c>
      <c r="S86" s="4"/>
      <c r="T86" s="2">
        <v>8.9749999999999996</v>
      </c>
      <c r="U86" s="3">
        <v>860706.9</v>
      </c>
      <c r="V86" s="5">
        <f t="shared" si="62"/>
        <v>1.1109770285042642</v>
      </c>
      <c r="W86" s="4">
        <f t="shared" si="63"/>
        <v>989.29328621908121</v>
      </c>
      <c r="X86" s="4"/>
      <c r="Y86" s="2">
        <v>8.9719999999999995</v>
      </c>
      <c r="Z86" s="3">
        <v>533259.4</v>
      </c>
      <c r="AA86" s="5">
        <f t="shared" si="64"/>
        <v>0.66819177523991202</v>
      </c>
      <c r="AB86" s="4">
        <f>(((Y86-Y$63)/(Y$256-Y$63)*100+900))</f>
        <v>988.81439661256172</v>
      </c>
      <c r="AC86" s="4"/>
      <c r="AD86" s="2">
        <v>8.92</v>
      </c>
      <c r="AE86" s="3">
        <v>15275</v>
      </c>
      <c r="AF86" s="5">
        <f t="shared" si="65"/>
        <v>2.0737747928091944E-2</v>
      </c>
      <c r="AG86" s="4">
        <f t="shared" si="66"/>
        <v>987.46026139173432</v>
      </c>
      <c r="AH86" s="40">
        <f t="shared" si="45"/>
        <v>0.59996885055742266</v>
      </c>
      <c r="AL86" s="42"/>
      <c r="AM86" s="4"/>
      <c r="AQ86" s="42"/>
      <c r="AR86" s="4"/>
      <c r="AV86" s="42"/>
      <c r="AW86" s="4"/>
      <c r="AX86" s="42"/>
    </row>
    <row r="87" spans="1:50" x14ac:dyDescent="0.25">
      <c r="A87" s="6" t="s">
        <v>80</v>
      </c>
      <c r="B87" s="12">
        <v>992</v>
      </c>
      <c r="D87" s="2">
        <v>9.0269999999999992</v>
      </c>
      <c r="E87" s="3">
        <v>77276</v>
      </c>
      <c r="F87" s="5">
        <f t="shared" si="9"/>
        <v>0.14797555213172037</v>
      </c>
      <c r="G87" s="4">
        <f t="shared" si="75"/>
        <v>991.38113740727658</v>
      </c>
      <c r="H87" s="4"/>
      <c r="I87" s="2">
        <v>9.0449999999999999</v>
      </c>
      <c r="J87" s="3">
        <v>335108.8</v>
      </c>
      <c r="K87" s="5">
        <f t="shared" si="71"/>
        <v>0.44766055743831068</v>
      </c>
      <c r="L87" s="4">
        <f t="shared" si="76"/>
        <v>991.64904862579283</v>
      </c>
      <c r="M87" s="4"/>
      <c r="Q87" s="4"/>
      <c r="R87" s="40">
        <f t="shared" si="46"/>
        <v>0.29781805478501555</v>
      </c>
      <c r="S87" s="4"/>
      <c r="T87" s="2">
        <v>9.0489999999999995</v>
      </c>
      <c r="U87" s="3">
        <v>434498.9</v>
      </c>
      <c r="V87" s="5">
        <f t="shared" si="62"/>
        <v>0.56083934822687198</v>
      </c>
      <c r="W87" s="4">
        <f t="shared" si="63"/>
        <v>991.90812720848055</v>
      </c>
      <c r="X87" s="4"/>
      <c r="Y87" s="2">
        <v>9.0640000000000001</v>
      </c>
      <c r="Z87" s="3">
        <v>880302.4</v>
      </c>
      <c r="AA87" s="5">
        <f t="shared" si="64"/>
        <v>1.1030482039396869</v>
      </c>
      <c r="AB87" s="4">
        <f>(((Y87-Y$63)/(Y$256-Y$63)*100+900))</f>
        <v>992.06069160197603</v>
      </c>
      <c r="AC87" s="4"/>
      <c r="AD87" s="2">
        <v>9.0380000000000003</v>
      </c>
      <c r="AE87" s="3">
        <v>4609.5</v>
      </c>
      <c r="AF87" s="5">
        <f t="shared" si="65"/>
        <v>6.2579802994788747E-3</v>
      </c>
      <c r="AG87" s="4">
        <f t="shared" si="66"/>
        <v>991.62839985870721</v>
      </c>
      <c r="AH87" s="40">
        <f t="shared" si="45"/>
        <v>0.55671517748867927</v>
      </c>
      <c r="AL87" s="42"/>
      <c r="AM87" s="4"/>
      <c r="AQ87" s="42"/>
      <c r="AR87" s="4"/>
      <c r="AV87" s="42"/>
      <c r="AW87" s="4"/>
      <c r="AX87" s="42"/>
    </row>
    <row r="88" spans="1:50" x14ac:dyDescent="0.25">
      <c r="A88" s="6" t="s">
        <v>82</v>
      </c>
      <c r="B88" s="10">
        <v>994</v>
      </c>
      <c r="C88" s="10" t="s">
        <v>205</v>
      </c>
      <c r="D88" s="2">
        <v>9.0860000000000003</v>
      </c>
      <c r="E88" s="3">
        <v>594270.30000000005</v>
      </c>
      <c r="F88" s="5">
        <f t="shared" si="9"/>
        <v>1.1379661959467766</v>
      </c>
      <c r="G88" s="4">
        <f t="shared" si="75"/>
        <v>993.46520664076297</v>
      </c>
      <c r="H88" s="4"/>
      <c r="I88" s="2">
        <v>9.0969999999999995</v>
      </c>
      <c r="J88" s="3">
        <v>1018551</v>
      </c>
      <c r="K88" s="5">
        <f t="shared" si="71"/>
        <v>1.3606479699707938</v>
      </c>
      <c r="L88" s="4">
        <f t="shared" si="76"/>
        <v>993.48132487667374</v>
      </c>
      <c r="M88" s="4"/>
      <c r="N88" s="2">
        <v>9.0790000000000006</v>
      </c>
      <c r="O88" s="3">
        <v>124371.2</v>
      </c>
      <c r="P88" s="5">
        <f t="shared" ref="P88:P95" si="78">O88/P$1</f>
        <v>0.15957357814475084</v>
      </c>
      <c r="Q88" s="4">
        <f>(((N88-N$63)/(N$256-N$63)*100+900))</f>
        <v>993.6064994701519</v>
      </c>
      <c r="R88" s="40">
        <f t="shared" si="46"/>
        <v>0.88606258135410698</v>
      </c>
      <c r="S88" s="4"/>
      <c r="T88" s="2">
        <v>9.1010000000000009</v>
      </c>
      <c r="U88" s="3">
        <v>569118.80000000005</v>
      </c>
      <c r="V88" s="5">
        <f t="shared" si="62"/>
        <v>0.7346030492957738</v>
      </c>
      <c r="W88" s="4">
        <f t="shared" si="63"/>
        <v>993.74558303886931</v>
      </c>
      <c r="X88" s="4"/>
      <c r="Y88" s="2">
        <v>9.1120000000000001</v>
      </c>
      <c r="Z88" s="3">
        <v>1033582.7</v>
      </c>
      <c r="AA88" s="5">
        <f t="shared" si="64"/>
        <v>1.2951135210560965</v>
      </c>
      <c r="AB88" s="4">
        <f>(((Y88-Y$63)/(Y$256-Y$63)*100+900))</f>
        <v>993.75441072688784</v>
      </c>
      <c r="AC88" s="4"/>
      <c r="AD88" s="2">
        <v>9.0939999999999994</v>
      </c>
      <c r="AE88" s="3">
        <v>150288.5</v>
      </c>
      <c r="AF88" s="5">
        <f t="shared" si="65"/>
        <v>0.20403568114507667</v>
      </c>
      <c r="AG88" s="4">
        <f t="shared" si="66"/>
        <v>993.6064994701519</v>
      </c>
      <c r="AH88" s="40">
        <f t="shared" si="45"/>
        <v>0.74458408383231556</v>
      </c>
      <c r="AJ88" s="2">
        <v>9.8989999999999991</v>
      </c>
      <c r="AK88" s="3">
        <v>2363992.4</v>
      </c>
      <c r="AL88" s="42">
        <f t="shared" si="47"/>
        <v>0.80509585081757506</v>
      </c>
      <c r="AM88" s="4">
        <f>(((AJ88-AJ$63)/(AJ$256-AJ$63)*100+900))</f>
        <v>992.64295676429572</v>
      </c>
      <c r="AO88" s="2">
        <v>9.9030000000000005</v>
      </c>
      <c r="AP88" s="3">
        <v>248184.1</v>
      </c>
      <c r="AQ88" s="42">
        <f t="shared" si="48"/>
        <v>8.8248519484686649E-2</v>
      </c>
      <c r="AR88" s="4">
        <f>(((AO88-AO$63)/(AO$256-AO$63)*100+900))</f>
        <v>992.66759776536321</v>
      </c>
      <c r="AT88" s="2">
        <v>9.891</v>
      </c>
      <c r="AU88" s="3">
        <v>1248591.2</v>
      </c>
      <c r="AV88" s="42">
        <f t="shared" si="49"/>
        <v>0.55980788671123016</v>
      </c>
      <c r="AW88" s="4">
        <f>(((AT88-AT$63)/(AT$256-AT$63)*100+900))</f>
        <v>992.6223776223776</v>
      </c>
      <c r="AX88" s="42">
        <f t="shared" si="50"/>
        <v>0.48438408567116403</v>
      </c>
    </row>
    <row r="89" spans="1:50" x14ac:dyDescent="0.25">
      <c r="A89" s="6">
        <v>19</v>
      </c>
      <c r="D89" s="2">
        <v>9.2710000000000008</v>
      </c>
      <c r="E89" s="3">
        <v>558529.19999999995</v>
      </c>
      <c r="F89" s="5">
        <f t="shared" ref="F89:F152" si="79">E89/F$1</f>
        <v>1.0695256839340554</v>
      </c>
      <c r="G89" s="4">
        <f t="shared" si="75"/>
        <v>1000</v>
      </c>
      <c r="H89" s="4"/>
      <c r="I89" s="2">
        <v>9.282</v>
      </c>
      <c r="J89" s="3">
        <v>462360</v>
      </c>
      <c r="K89" s="5">
        <f t="shared" si="71"/>
        <v>0.61765114893186135</v>
      </c>
      <c r="L89" s="4">
        <f t="shared" si="76"/>
        <v>1000</v>
      </c>
      <c r="M89" s="4"/>
      <c r="N89" s="2">
        <v>9.26</v>
      </c>
      <c r="O89" s="3">
        <v>130760.7</v>
      </c>
      <c r="P89" s="5">
        <f t="shared" si="78"/>
        <v>0.16777158039572121</v>
      </c>
      <c r="Q89" s="4">
        <f>(((N89-N$63)/(N$256-N$63)*100+900))</f>
        <v>1000</v>
      </c>
      <c r="R89" s="40">
        <f t="shared" si="46"/>
        <v>0.61831613775387928</v>
      </c>
      <c r="S89" s="4"/>
      <c r="T89" s="2">
        <v>9.2780000000000005</v>
      </c>
      <c r="U89" s="3">
        <v>509952.3</v>
      </c>
      <c r="V89" s="5">
        <f t="shared" si="62"/>
        <v>0.65823254226603167</v>
      </c>
      <c r="W89" s="4">
        <f t="shared" si="63"/>
        <v>1000</v>
      </c>
      <c r="X89" s="4"/>
      <c r="Y89" s="2">
        <v>9.2889999999999997</v>
      </c>
      <c r="Z89" s="3">
        <v>521100.4</v>
      </c>
      <c r="AA89" s="5">
        <f t="shared" si="64"/>
        <v>0.65295614358458243</v>
      </c>
      <c r="AB89" s="4">
        <f>(((Y89-Y$63)/(Y$256-Y$63)*100+900))</f>
        <v>1000</v>
      </c>
      <c r="AC89" s="4"/>
      <c r="AD89" s="2">
        <v>9.2750000000000004</v>
      </c>
      <c r="AE89" s="3">
        <v>155515</v>
      </c>
      <c r="AF89" s="5">
        <f t="shared" si="65"/>
        <v>0.21113131712191285</v>
      </c>
      <c r="AG89" s="4">
        <f t="shared" si="66"/>
        <v>1000</v>
      </c>
      <c r="AH89" s="40">
        <f t="shared" si="45"/>
        <v>0.5074400009908423</v>
      </c>
      <c r="AL89" s="42"/>
      <c r="AM89" s="4"/>
      <c r="AQ89" s="42"/>
      <c r="AR89" s="4"/>
      <c r="AV89" s="42"/>
      <c r="AW89" s="4"/>
      <c r="AX89" s="42"/>
    </row>
    <row r="90" spans="1:50" x14ac:dyDescent="0.25">
      <c r="A90" s="1" t="s">
        <v>83</v>
      </c>
      <c r="B90" s="12">
        <v>1002</v>
      </c>
      <c r="D90" s="2">
        <v>9.3819999999999997</v>
      </c>
      <c r="E90" s="3">
        <v>148027.70000000001</v>
      </c>
      <c r="F90" s="5">
        <f t="shared" si="79"/>
        <v>0.28345774416751213</v>
      </c>
      <c r="G90" s="4">
        <f t="shared" ref="G90:G104" si="80">(((D90-D$256)/(D$269-D$256)*100+1000))</f>
        <v>1003.6730641958967</v>
      </c>
      <c r="H90" s="4"/>
      <c r="I90" s="2">
        <v>9.3930000000000007</v>
      </c>
      <c r="J90" s="3">
        <v>166542.1</v>
      </c>
      <c r="K90" s="5">
        <f t="shared" si="71"/>
        <v>0.22247798124951323</v>
      </c>
      <c r="L90" s="4">
        <f t="shared" ref="L90:L96" si="81">(((I90-I$256)/(I$269-I$256)*100+1000))</f>
        <v>1003.6718491564671</v>
      </c>
      <c r="M90" s="4"/>
      <c r="N90" s="2">
        <v>9.3740000000000006</v>
      </c>
      <c r="O90" s="3">
        <v>112216.8</v>
      </c>
      <c r="P90" s="5">
        <f t="shared" si="78"/>
        <v>0.14397896220309747</v>
      </c>
      <c r="Q90" s="4">
        <f t="shared" ref="Q90:Q95" si="82">(((N90-N$256)/(N$269-N$256)*100+1000))</f>
        <v>1003.7673496364838</v>
      </c>
      <c r="R90" s="40">
        <f t="shared" si="46"/>
        <v>0.21663822920670761</v>
      </c>
      <c r="S90" s="4"/>
      <c r="T90" s="2">
        <v>9.43</v>
      </c>
      <c r="U90" s="3">
        <v>242103.8</v>
      </c>
      <c r="V90" s="5">
        <f t="shared" si="62"/>
        <v>0.31250099228156608</v>
      </c>
      <c r="W90" s="4">
        <f>(((T90-T$256)/(T$269-T$256)*100+1000))</f>
        <v>1005.0281177638108</v>
      </c>
      <c r="X90" s="4"/>
      <c r="Y90" s="2">
        <v>9.4410000000000007</v>
      </c>
      <c r="Z90" s="3">
        <v>414585.7</v>
      </c>
      <c r="AA90" s="5">
        <f t="shared" si="64"/>
        <v>0.51948967964199333</v>
      </c>
      <c r="AB90" s="4">
        <f>(((Y90-Y$256)/(Y$269-Y$256)*100+1000))</f>
        <v>1005.0214734060125</v>
      </c>
      <c r="AC90" s="4"/>
      <c r="AD90" s="2">
        <v>9.3849999999999998</v>
      </c>
      <c r="AE90" s="3">
        <v>115255.8</v>
      </c>
      <c r="AF90" s="5">
        <f t="shared" si="65"/>
        <v>0.15647435205568441</v>
      </c>
      <c r="AG90" s="4">
        <f>(((AD90-AD$256)/(AD$269-AD$256)*100+1000))</f>
        <v>1003.6399735274653</v>
      </c>
      <c r="AH90" s="40">
        <f t="shared" si="45"/>
        <v>0.32948834132641464</v>
      </c>
      <c r="AJ90" s="2">
        <v>10.202</v>
      </c>
      <c r="AK90" s="3">
        <v>480692.3</v>
      </c>
      <c r="AL90" s="42">
        <f t="shared" si="47"/>
        <v>0.16370753825179685</v>
      </c>
      <c r="AM90" s="4">
        <f>(((AJ90-AJ$256)/(AJ$269-AJ$256)*100+1000))</f>
        <v>1003.0779524924724</v>
      </c>
      <c r="AO90" s="2">
        <v>10.209</v>
      </c>
      <c r="AP90" s="3">
        <v>693096</v>
      </c>
      <c r="AQ90" s="42">
        <f t="shared" si="48"/>
        <v>0.24644888959751401</v>
      </c>
      <c r="AR90" s="4">
        <f>(((AO90-AO$256)/(AO$269-AO$256)*100+1000))</f>
        <v>1003.2107023411371</v>
      </c>
      <c r="AT90" s="2">
        <v>10.194000000000001</v>
      </c>
      <c r="AU90" s="3">
        <v>333117.2</v>
      </c>
      <c r="AV90" s="42">
        <f t="shared" si="49"/>
        <v>0.14935363612939304</v>
      </c>
      <c r="AW90" s="4">
        <f>(((AT90-AT$256)/(AT$269-AT$256)*100+1000))</f>
        <v>1003.0810448760884</v>
      </c>
      <c r="AX90" s="42">
        <f t="shared" si="50"/>
        <v>0.18650335465956794</v>
      </c>
    </row>
    <row r="91" spans="1:50" x14ac:dyDescent="0.25">
      <c r="A91" s="1" t="s">
        <v>85</v>
      </c>
      <c r="B91" s="10">
        <v>1004</v>
      </c>
      <c r="C91" s="10" t="s">
        <v>204</v>
      </c>
      <c r="D91" s="2">
        <v>9.4039999999999999</v>
      </c>
      <c r="E91" s="3">
        <v>37226</v>
      </c>
      <c r="F91" s="5">
        <f t="shared" si="79"/>
        <v>7.1283942021525729E-2</v>
      </c>
      <c r="G91" s="4">
        <f t="shared" si="80"/>
        <v>1004.4010589013898</v>
      </c>
      <c r="H91" s="4"/>
      <c r="I91" s="2">
        <v>9.4190000000000005</v>
      </c>
      <c r="J91" s="3">
        <v>130864.7</v>
      </c>
      <c r="K91" s="5">
        <f t="shared" si="71"/>
        <v>0.1748177444191179</v>
      </c>
      <c r="L91" s="4">
        <f t="shared" si="81"/>
        <v>1004.5319219318558</v>
      </c>
      <c r="M91" s="4"/>
      <c r="N91" s="2">
        <v>9.3930000000000007</v>
      </c>
      <c r="O91" s="3">
        <v>3592.2</v>
      </c>
      <c r="P91" s="5">
        <f t="shared" si="78"/>
        <v>4.6089465037852332E-3</v>
      </c>
      <c r="Q91" s="4">
        <f t="shared" si="82"/>
        <v>1004.3952412425645</v>
      </c>
      <c r="R91" s="40">
        <f t="shared" si="46"/>
        <v>8.3570210981476281E-2</v>
      </c>
      <c r="S91" s="4"/>
      <c r="T91" s="2">
        <v>9.4190000000000005</v>
      </c>
      <c r="U91" s="3">
        <v>66445.899999999994</v>
      </c>
      <c r="V91" s="5">
        <f t="shared" si="62"/>
        <v>8.5766558323503023E-2</v>
      </c>
      <c r="W91" s="4">
        <f>(((T91-T$256)/(T$269-T$256)*100+1000))</f>
        <v>1004.6642408203771</v>
      </c>
      <c r="X91" s="4"/>
      <c r="Y91" s="2">
        <v>9.4260000000000002</v>
      </c>
      <c r="Z91" s="3">
        <v>124434.7</v>
      </c>
      <c r="AA91" s="5">
        <f t="shared" si="64"/>
        <v>0.15592082032580368</v>
      </c>
      <c r="AB91" s="4">
        <f>(((Y91-Y$256)/(Y$269-Y$256)*100+1000))</f>
        <v>1004.5259332672613</v>
      </c>
      <c r="AC91" s="4"/>
      <c r="AD91" s="2">
        <v>9.4109999999999996</v>
      </c>
      <c r="AE91" s="3">
        <v>4382.6000000000004</v>
      </c>
      <c r="AF91" s="5">
        <f t="shared" si="65"/>
        <v>5.9499347999774641E-3</v>
      </c>
      <c r="AG91" s="4">
        <f>(((AD91-AD$256)/(AD$269-AD$256)*100+1000))</f>
        <v>1004.5003309066843</v>
      </c>
      <c r="AH91" s="40">
        <f t="shared" si="45"/>
        <v>8.2545771149761388E-2</v>
      </c>
      <c r="AL91" s="42"/>
      <c r="AM91" s="4"/>
      <c r="AQ91" s="42"/>
      <c r="AR91" s="4"/>
      <c r="AV91" s="42"/>
      <c r="AW91" s="4"/>
      <c r="AX91" s="42"/>
    </row>
    <row r="92" spans="1:50" x14ac:dyDescent="0.25">
      <c r="A92" s="1" t="s">
        <v>84</v>
      </c>
      <c r="B92" s="10">
        <v>1004</v>
      </c>
      <c r="C92" s="10" t="s">
        <v>205</v>
      </c>
      <c r="D92" s="2">
        <v>9.5329999999999995</v>
      </c>
      <c r="E92" s="3">
        <v>797944.4</v>
      </c>
      <c r="F92" s="5">
        <f t="shared" si="79"/>
        <v>1.5279810440552608</v>
      </c>
      <c r="G92" s="4">
        <f t="shared" si="80"/>
        <v>1008.6697551290536</v>
      </c>
      <c r="H92" s="4"/>
      <c r="I92" s="2">
        <v>9.5329999999999995</v>
      </c>
      <c r="J92" s="3">
        <v>105078.5</v>
      </c>
      <c r="K92" s="5">
        <f t="shared" si="71"/>
        <v>0.140370828473563</v>
      </c>
      <c r="L92" s="4">
        <f t="shared" si="81"/>
        <v>1008.3030102547139</v>
      </c>
      <c r="M92" s="4"/>
      <c r="N92" s="2">
        <v>9.5109999999999992</v>
      </c>
      <c r="O92" s="3">
        <v>6702.5</v>
      </c>
      <c r="P92" s="5">
        <f t="shared" si="78"/>
        <v>8.5995946611047615E-3</v>
      </c>
      <c r="Q92" s="4">
        <f t="shared" si="82"/>
        <v>1008.2947785855915</v>
      </c>
      <c r="R92" s="40">
        <f t="shared" si="46"/>
        <v>0.5589838223966429</v>
      </c>
      <c r="S92" s="4"/>
      <c r="T92" s="2">
        <v>9.6370000000000005</v>
      </c>
      <c r="U92" s="3">
        <v>9972816.9000000004</v>
      </c>
      <c r="V92" s="5">
        <f t="shared" si="62"/>
        <v>12.872640483513154</v>
      </c>
      <c r="W92" s="4">
        <f>(((T92-T$256)/(T$269-T$256)*100+1000))</f>
        <v>1011.87562024479</v>
      </c>
      <c r="X92" s="4"/>
      <c r="Y92" s="2">
        <v>9.6150000000000002</v>
      </c>
      <c r="Z92" s="3">
        <v>5653558.4000000004</v>
      </c>
      <c r="AA92" s="5">
        <f t="shared" si="64"/>
        <v>7.0840968273949168</v>
      </c>
      <c r="AB92" s="4">
        <f>(((Y92-Y$256)/(Y$269-Y$256)*100+1000))</f>
        <v>1010.769739015527</v>
      </c>
      <c r="AC92" s="4"/>
      <c r="AD92" s="2">
        <v>9.5329999999999995</v>
      </c>
      <c r="AE92" s="3">
        <v>11104</v>
      </c>
      <c r="AF92" s="5">
        <f t="shared" si="65"/>
        <v>1.507508693902016E-2</v>
      </c>
      <c r="AG92" s="4">
        <f>(((AD92-AD$256)/(AD$269-AD$256)*100+1000))</f>
        <v>1008.5373924553276</v>
      </c>
      <c r="AH92" s="40">
        <f t="shared" si="45"/>
        <v>6.6572707992823643</v>
      </c>
      <c r="AL92" s="42"/>
      <c r="AM92" s="4"/>
      <c r="AQ92" s="42"/>
      <c r="AR92" s="4"/>
      <c r="AV92" s="42"/>
      <c r="AW92" s="4"/>
      <c r="AX92" s="42"/>
    </row>
    <row r="93" spans="1:50" x14ac:dyDescent="0.25">
      <c r="A93" s="1" t="s">
        <v>86</v>
      </c>
      <c r="B93" s="12">
        <v>1010</v>
      </c>
      <c r="D93" s="2">
        <v>9.5810999999999993</v>
      </c>
      <c r="E93" s="3">
        <v>220722.2</v>
      </c>
      <c r="F93" s="5">
        <f t="shared" si="79"/>
        <v>0.42266019737988525</v>
      </c>
      <c r="G93" s="4">
        <f t="shared" si="80"/>
        <v>1010.2614162806088</v>
      </c>
      <c r="H93" s="4"/>
      <c r="I93" s="2">
        <v>9.6</v>
      </c>
      <c r="J93" s="3">
        <v>897678.3</v>
      </c>
      <c r="K93" s="5">
        <f t="shared" si="71"/>
        <v>1.1991782017609658</v>
      </c>
      <c r="L93" s="4">
        <f t="shared" si="81"/>
        <v>1010.5193516374462</v>
      </c>
      <c r="M93" s="4"/>
      <c r="N93" s="2">
        <v>9.5779999999999994</v>
      </c>
      <c r="O93" s="3">
        <v>18203.3</v>
      </c>
      <c r="P93" s="5">
        <f t="shared" si="78"/>
        <v>2.3355613799998256E-2</v>
      </c>
      <c r="Q93" s="4">
        <f t="shared" si="82"/>
        <v>1010.5089226701916</v>
      </c>
      <c r="R93" s="40">
        <f t="shared" si="46"/>
        <v>0.54839800431361641</v>
      </c>
      <c r="S93" s="4"/>
      <c r="T93" s="2">
        <v>9.5920000000000005</v>
      </c>
      <c r="U93" s="3">
        <v>181030.3</v>
      </c>
      <c r="V93" s="5">
        <f t="shared" si="62"/>
        <v>0.23366898158157612</v>
      </c>
      <c r="W93" s="4">
        <f>(((T93-T$256)/(T$269-T$256)*100+1000))</f>
        <v>1010.3870327489249</v>
      </c>
      <c r="X93" s="4"/>
      <c r="Y93" s="2">
        <v>9.6069999999999993</v>
      </c>
      <c r="Z93" s="3">
        <v>506987.7</v>
      </c>
      <c r="AA93" s="5">
        <f t="shared" si="64"/>
        <v>0.63527246080950461</v>
      </c>
      <c r="AB93" s="4">
        <f>(((Y93-Y$256)/(Y$269-Y$256)*100+1000))</f>
        <v>1010.5054509415262</v>
      </c>
      <c r="AC93" s="4"/>
      <c r="AD93" s="2">
        <v>9.5920000000000005</v>
      </c>
      <c r="AE93" s="3">
        <v>24769.200000000001</v>
      </c>
      <c r="AF93" s="5">
        <f t="shared" si="65"/>
        <v>3.3627327396431754E-2</v>
      </c>
      <c r="AG93" s="4">
        <f>(((AD93-AD$256)/(AD$269-AD$256)*100+1000))</f>
        <v>1010.4897418927862</v>
      </c>
      <c r="AH93" s="40">
        <f t="shared" si="45"/>
        <v>0.30085625659583748</v>
      </c>
      <c r="AL93" s="42"/>
      <c r="AM93" s="4"/>
      <c r="AQ93" s="42"/>
      <c r="AR93" s="4"/>
      <c r="AV93" s="42"/>
      <c r="AW93" s="4"/>
      <c r="AX93" s="42"/>
    </row>
    <row r="94" spans="1:50" s="29" customFormat="1" x14ac:dyDescent="0.25">
      <c r="A94" s="1" t="s">
        <v>640</v>
      </c>
      <c r="B94" s="10"/>
      <c r="C94" s="10"/>
      <c r="D94" s="2">
        <v>9.5809999999999995</v>
      </c>
      <c r="E94" s="3">
        <v>98881.5</v>
      </c>
      <c r="F94" s="28">
        <f t="shared" si="79"/>
        <v>0.18934785131363824</v>
      </c>
      <c r="G94" s="4">
        <f t="shared" si="80"/>
        <v>1010.2581072137657</v>
      </c>
      <c r="H94" s="4"/>
      <c r="I94" s="2">
        <v>9.6</v>
      </c>
      <c r="J94" s="3">
        <v>330646.3</v>
      </c>
      <c r="K94" s="28">
        <f t="shared" si="71"/>
        <v>0.44169925401217425</v>
      </c>
      <c r="L94" s="4">
        <f t="shared" si="81"/>
        <v>1010.5193516374462</v>
      </c>
      <c r="M94" s="4"/>
      <c r="N94" s="2">
        <v>9.6989999999999998</v>
      </c>
      <c r="O94" s="3">
        <v>5855.6</v>
      </c>
      <c r="P94" s="28">
        <f t="shared" si="78"/>
        <v>7.5129856766229085E-3</v>
      </c>
      <c r="Q94" s="4">
        <f t="shared" si="82"/>
        <v>1014.5076007931262</v>
      </c>
      <c r="R94" s="40">
        <f t="shared" si="46"/>
        <v>0.21285336366747845</v>
      </c>
      <c r="S94" s="4"/>
      <c r="T94" s="2"/>
      <c r="U94" s="3"/>
      <c r="V94" s="28"/>
      <c r="W94" s="4"/>
      <c r="X94" s="4"/>
      <c r="Y94" s="2"/>
      <c r="Z94" s="3"/>
      <c r="AA94" s="28"/>
      <c r="AB94" s="4"/>
      <c r="AC94" s="4"/>
      <c r="AD94" s="2">
        <v>9.7110000000000003</v>
      </c>
      <c r="AE94" s="3">
        <v>9223.1</v>
      </c>
      <c r="AF94" s="28">
        <f t="shared" si="65"/>
        <v>1.2521526868450724E-2</v>
      </c>
      <c r="AG94" s="4">
        <f>(((AD94-AD$256)/(AD$269-AD$256)*100+1000))</f>
        <v>1014.427531436135</v>
      </c>
      <c r="AH94" s="40">
        <f t="shared" si="45"/>
        <v>1.2521526868450724E-2</v>
      </c>
      <c r="AJ94" s="2"/>
      <c r="AK94" s="3"/>
      <c r="AL94" s="42">
        <f t="shared" si="47"/>
        <v>0</v>
      </c>
      <c r="AM94" s="4">
        <f>(((AJ94-AJ$256)/(AJ$269-AJ$256)*100+1000))</f>
        <v>661.7597858815659</v>
      </c>
      <c r="AO94" s="2">
        <v>10.461</v>
      </c>
      <c r="AP94" s="3">
        <v>28183.1</v>
      </c>
      <c r="AQ94" s="42">
        <f t="shared" si="48"/>
        <v>1.0021257806156286E-2</v>
      </c>
      <c r="AR94" s="4">
        <f>(((AO94-AO$256)/(AO$269-AO$256)*100+1000))</f>
        <v>1011.6387959866221</v>
      </c>
      <c r="AT94" s="2">
        <v>10.46</v>
      </c>
      <c r="AU94" s="3">
        <v>11059.9</v>
      </c>
      <c r="AV94" s="42">
        <f t="shared" si="49"/>
        <v>4.9587240773741915E-3</v>
      </c>
      <c r="AW94" s="4">
        <f>(((AT94-AT$256)/(AT$269-AT$256)*100+1000))</f>
        <v>1011.9892833221702</v>
      </c>
      <c r="AX94" s="42">
        <f t="shared" si="50"/>
        <v>4.993327294510159E-3</v>
      </c>
    </row>
    <row r="95" spans="1:50" x14ac:dyDescent="0.25">
      <c r="A95" s="1" t="s">
        <v>478</v>
      </c>
      <c r="B95" s="10">
        <v>1016</v>
      </c>
      <c r="D95" s="2">
        <v>9.7140000000000004</v>
      </c>
      <c r="E95" s="3">
        <v>68715.100000000006</v>
      </c>
      <c r="F95" s="5">
        <f t="shared" si="79"/>
        <v>0.13158231355513197</v>
      </c>
      <c r="G95" s="4">
        <f t="shared" si="80"/>
        <v>1014.6591661151555</v>
      </c>
      <c r="H95" s="4"/>
      <c r="I95" s="2">
        <v>9.7330000000000005</v>
      </c>
      <c r="J95" s="3">
        <v>40440.9</v>
      </c>
      <c r="K95" s="5">
        <f t="shared" si="71"/>
        <v>5.4023636017039779E-2</v>
      </c>
      <c r="L95" s="4">
        <f t="shared" si="81"/>
        <v>1014.9189546807806</v>
      </c>
      <c r="M95" s="4"/>
      <c r="N95" s="2">
        <v>9.6989999999999998</v>
      </c>
      <c r="O95" s="3">
        <v>16415.2</v>
      </c>
      <c r="P95" s="5">
        <f t="shared" si="78"/>
        <v>2.1061404890856679E-2</v>
      </c>
      <c r="Q95" s="4">
        <f t="shared" si="82"/>
        <v>1014.5076007931262</v>
      </c>
      <c r="R95" s="40">
        <f t="shared" si="46"/>
        <v>6.8889118154342802E-2</v>
      </c>
      <c r="S95" s="4"/>
      <c r="T95" s="2">
        <v>9.7509999999999994</v>
      </c>
      <c r="U95" s="3">
        <v>232433.9</v>
      </c>
      <c r="V95" s="5">
        <f t="shared" si="62"/>
        <v>0.30001934868380548</v>
      </c>
      <c r="W95" s="4">
        <f t="shared" ref="W95:W118" si="83">(((T95-T$256)/(T$269-T$256)*100+1000))</f>
        <v>1015.646708567648</v>
      </c>
      <c r="X95" s="4"/>
      <c r="Y95" s="2">
        <v>9.766</v>
      </c>
      <c r="Z95" s="3">
        <v>238652.79999999999</v>
      </c>
      <c r="AA95" s="5">
        <f t="shared" si="64"/>
        <v>0.29903990083995829</v>
      </c>
      <c r="AB95" s="4">
        <f t="shared" ref="AB95:AB120" si="84">(((Y95-Y$256)/(Y$269-Y$256)*100+1000))</f>
        <v>1015.7581764122895</v>
      </c>
      <c r="AC95" s="4"/>
      <c r="AF95" s="5"/>
      <c r="AG95" s="4"/>
      <c r="AH95" s="40">
        <f t="shared" si="45"/>
        <v>0.29952962476188189</v>
      </c>
      <c r="AL95" s="42"/>
      <c r="AM95" s="4"/>
      <c r="AQ95" s="42"/>
      <c r="AR95" s="4"/>
      <c r="AV95" s="42"/>
      <c r="AW95" s="4"/>
      <c r="AX95" s="42"/>
    </row>
    <row r="96" spans="1:50" x14ac:dyDescent="0.25">
      <c r="A96" s="1" t="s">
        <v>87</v>
      </c>
      <c r="B96" s="12">
        <v>1017</v>
      </c>
      <c r="D96" s="2">
        <v>9.7729999999999997</v>
      </c>
      <c r="E96" s="3">
        <v>7868.5</v>
      </c>
      <c r="F96" s="5">
        <f t="shared" si="79"/>
        <v>1.5067364148615894E-2</v>
      </c>
      <c r="G96" s="4">
        <f t="shared" si="80"/>
        <v>1016.6115155526142</v>
      </c>
      <c r="H96" s="4"/>
      <c r="I96" s="2">
        <v>9.7840000000000007</v>
      </c>
      <c r="J96" s="3">
        <v>34569.300000000003</v>
      </c>
      <c r="K96" s="5">
        <f t="shared" si="71"/>
        <v>4.6179963367873937E-2</v>
      </c>
      <c r="L96" s="4">
        <f t="shared" si="81"/>
        <v>1016.6060205094277</v>
      </c>
      <c r="M96" s="4"/>
      <c r="Q96" s="4"/>
      <c r="R96" s="40">
        <f t="shared" si="46"/>
        <v>3.0623663758244914E-2</v>
      </c>
      <c r="S96" s="4"/>
      <c r="T96" s="2">
        <v>9.7959999999999994</v>
      </c>
      <c r="U96" s="3">
        <v>19372.2</v>
      </c>
      <c r="V96" s="5">
        <f t="shared" si="62"/>
        <v>2.500510823323283E-2</v>
      </c>
      <c r="W96" s="4">
        <f t="shared" si="83"/>
        <v>1017.135296063513</v>
      </c>
      <c r="X96" s="4"/>
      <c r="Y96" s="2">
        <v>9.8070000000000004</v>
      </c>
      <c r="Z96" s="3">
        <v>35186.5</v>
      </c>
      <c r="AA96" s="5">
        <f t="shared" si="64"/>
        <v>4.4089855517744581E-2</v>
      </c>
      <c r="AB96" s="4">
        <f t="shared" si="84"/>
        <v>1017.1126527915428</v>
      </c>
      <c r="AC96" s="4"/>
      <c r="AF96" s="5"/>
      <c r="AG96" s="4"/>
      <c r="AH96" s="40">
        <f t="shared" si="45"/>
        <v>3.4547481875488707E-2</v>
      </c>
      <c r="AJ96" s="2">
        <v>10.59</v>
      </c>
      <c r="AK96" s="3">
        <v>10131</v>
      </c>
      <c r="AL96" s="42">
        <f t="shared" si="47"/>
        <v>3.4502759250126412E-3</v>
      </c>
      <c r="AM96" s="4">
        <f>(((AJ96-AJ$256)/(AJ$269-AJ$256)*100+1000))</f>
        <v>1016.0588825694213</v>
      </c>
      <c r="AO96" s="2">
        <v>10.601000000000001</v>
      </c>
      <c r="AP96" s="3">
        <v>9842.6</v>
      </c>
      <c r="AQ96" s="42">
        <f t="shared" si="48"/>
        <v>3.4998006636201792E-3</v>
      </c>
      <c r="AR96" s="4">
        <f>(((AO96-AO$256)/(AO$269-AO$256)*100+1000))</f>
        <v>1016.3210702341138</v>
      </c>
      <c r="AV96" s="42">
        <f t="shared" si="49"/>
        <v>0</v>
      </c>
      <c r="AW96" s="4">
        <f>(((AT96-AT$256)/(AT$269-AT$256)*100+1000))</f>
        <v>661.68787675820477</v>
      </c>
      <c r="AX96" s="42">
        <f t="shared" si="50"/>
        <v>2.3166921962109403E-3</v>
      </c>
    </row>
    <row r="97" spans="1:50" x14ac:dyDescent="0.25">
      <c r="A97" s="1" t="s">
        <v>479</v>
      </c>
      <c r="B97" s="10">
        <v>1018</v>
      </c>
      <c r="D97" s="2">
        <v>9.8059999999999992</v>
      </c>
      <c r="E97" s="3">
        <v>30648.3</v>
      </c>
      <c r="F97" s="5">
        <f t="shared" si="79"/>
        <v>5.8688326445450141E-2</v>
      </c>
      <c r="G97" s="4">
        <f t="shared" si="80"/>
        <v>1017.7035076108536</v>
      </c>
      <c r="H97" s="4"/>
      <c r="L97" s="4"/>
      <c r="M97" s="4"/>
      <c r="Q97" s="4"/>
      <c r="R97" s="40">
        <f t="shared" si="46"/>
        <v>5.8688326445450141E-2</v>
      </c>
      <c r="S97" s="4"/>
      <c r="T97" s="2">
        <v>9.8330000000000002</v>
      </c>
      <c r="U97" s="3">
        <v>312068.90000000002</v>
      </c>
      <c r="V97" s="5">
        <f t="shared" si="62"/>
        <v>0.40281003813329996</v>
      </c>
      <c r="W97" s="4">
        <f t="shared" si="83"/>
        <v>1018.3592457823354</v>
      </c>
      <c r="X97" s="4"/>
      <c r="Y97" s="2">
        <v>9.8580000000000005</v>
      </c>
      <c r="Z97" s="3">
        <v>378976.3</v>
      </c>
      <c r="AA97" s="5">
        <f t="shared" si="64"/>
        <v>0.47486991635000425</v>
      </c>
      <c r="AB97" s="4">
        <f t="shared" si="84"/>
        <v>1018.7974892632971</v>
      </c>
      <c r="AC97" s="4"/>
      <c r="AF97" s="5"/>
      <c r="AG97" s="4"/>
      <c r="AH97" s="40">
        <f t="shared" si="45"/>
        <v>0.43883997724165213</v>
      </c>
      <c r="AL97" s="42"/>
      <c r="AM97" s="4"/>
      <c r="AQ97" s="42"/>
      <c r="AR97" s="4"/>
      <c r="AV97" s="42"/>
      <c r="AW97" s="4"/>
      <c r="AX97" s="42"/>
    </row>
    <row r="98" spans="1:50" x14ac:dyDescent="0.25">
      <c r="A98" s="1" t="s">
        <v>89</v>
      </c>
      <c r="B98" s="12">
        <v>1024</v>
      </c>
      <c r="D98" s="2">
        <v>10.025</v>
      </c>
      <c r="E98" s="3">
        <v>484430.1</v>
      </c>
      <c r="F98" s="5">
        <f t="shared" si="79"/>
        <v>0.92763356691242438</v>
      </c>
      <c r="G98" s="4">
        <f t="shared" si="80"/>
        <v>1024.9503639973527</v>
      </c>
      <c r="H98" s="4"/>
      <c r="I98" s="2">
        <v>10.042999999999999</v>
      </c>
      <c r="J98" s="3">
        <v>1231644.3</v>
      </c>
      <c r="K98" s="5">
        <f t="shared" ref="K98:K104" si="85">J98/K$1</f>
        <v>1.6453121311756598</v>
      </c>
      <c r="L98" s="4">
        <f t="shared" ref="L98:L104" si="86">(((I98-I$256)/(I$269-I$256)*100+1000))</f>
        <v>1025.1736685411843</v>
      </c>
      <c r="M98" s="4"/>
      <c r="N98" s="2">
        <v>10.01</v>
      </c>
      <c r="O98" s="3">
        <v>78988.600000000006</v>
      </c>
      <c r="P98" s="5">
        <f t="shared" ref="P98:P104" si="87">O98/P$1</f>
        <v>0.10134575797808872</v>
      </c>
      <c r="Q98" s="4">
        <f t="shared" ref="Q98:Q104" si="88">(((N98-N$256)/(N$269-N$256)*100+1000))</f>
        <v>1024.7851949768672</v>
      </c>
      <c r="R98" s="40">
        <f t="shared" si="46"/>
        <v>0.89143048535539082</v>
      </c>
      <c r="S98" s="4"/>
      <c r="T98" s="2">
        <v>10.054</v>
      </c>
      <c r="U98" s="3">
        <v>515134.7</v>
      </c>
      <c r="V98" s="5">
        <f t="shared" ref="V98:V120" si="89">U98/V$1</f>
        <v>0.66492184306345814</v>
      </c>
      <c r="W98" s="4">
        <f t="shared" si="83"/>
        <v>1025.6698643731393</v>
      </c>
      <c r="X98" s="4"/>
      <c r="Y98" s="2">
        <v>10.076000000000001</v>
      </c>
      <c r="Z98" s="3">
        <v>1282555.8</v>
      </c>
      <c r="AA98" s="5">
        <f t="shared" ref="AA98:AA120" si="90">Z98/AA$1</f>
        <v>1.6070851012588725</v>
      </c>
      <c r="AB98" s="4">
        <f t="shared" si="84"/>
        <v>1025.9993392798151</v>
      </c>
      <c r="AC98" s="4"/>
      <c r="AD98" s="2">
        <v>10.025</v>
      </c>
      <c r="AE98" s="3">
        <v>96511.1</v>
      </c>
      <c r="AF98" s="5">
        <f t="shared" ref="AF98:AF104" si="91">AE98/AF$1</f>
        <v>0.13102604674716037</v>
      </c>
      <c r="AG98" s="4">
        <f t="shared" ref="AG98:AG104" si="92">(((AD98-AD$256)/(AD$269-AD$256)*100+1000))</f>
        <v>1024.8180013236267</v>
      </c>
      <c r="AH98" s="40">
        <f t="shared" si="45"/>
        <v>0.8010109970231637</v>
      </c>
      <c r="AJ98" s="2">
        <v>10.819000000000001</v>
      </c>
      <c r="AK98" s="3">
        <v>332458.59999999998</v>
      </c>
      <c r="AL98" s="42">
        <f t="shared" si="47"/>
        <v>0.11322415394762685</v>
      </c>
      <c r="AM98" s="4">
        <f>(((AJ98-AJ$256)/(AJ$269-AJ$256)*100+1000))</f>
        <v>1023.7203077952493</v>
      </c>
      <c r="AO98" s="2">
        <v>10.826000000000001</v>
      </c>
      <c r="AP98" s="3">
        <v>350413.3</v>
      </c>
      <c r="AQ98" s="42">
        <f t="shared" si="48"/>
        <v>0.12459885598127901</v>
      </c>
      <c r="AR98" s="4">
        <f>(((AO98-AO$256)/(AO$269-AO$256)*100+1000))</f>
        <v>1023.8461538461539</v>
      </c>
      <c r="AT98" s="2">
        <v>10.819000000000001</v>
      </c>
      <c r="AU98" s="3">
        <v>152193.60000000001</v>
      </c>
      <c r="AV98" s="42">
        <f t="shared" si="49"/>
        <v>6.8236247049454038E-2</v>
      </c>
      <c r="AW98" s="4">
        <f>(((AT98-AT$256)/(AT$269-AT$256)*100+1000))</f>
        <v>1024.0120562625586</v>
      </c>
      <c r="AX98" s="42">
        <f t="shared" si="50"/>
        <v>0.10201975232611997</v>
      </c>
    </row>
    <row r="99" spans="1:50" s="96" customFormat="1" x14ac:dyDescent="0.25">
      <c r="A99" s="64" t="s">
        <v>772</v>
      </c>
      <c r="B99" s="69"/>
      <c r="C99" s="69"/>
      <c r="D99" s="2">
        <v>10.102</v>
      </c>
      <c r="E99" s="3">
        <v>58644</v>
      </c>
      <c r="F99" s="97">
        <f t="shared" si="79"/>
        <v>0.11229719808495017</v>
      </c>
      <c r="G99" s="4">
        <f t="shared" si="80"/>
        <v>1027.4983454665785</v>
      </c>
      <c r="H99" s="4"/>
      <c r="I99" s="2">
        <v>10.147</v>
      </c>
      <c r="J99" s="3">
        <v>52906.8</v>
      </c>
      <c r="K99" s="97">
        <f t="shared" si="85"/>
        <v>7.0676411900484903E-2</v>
      </c>
      <c r="L99" s="4">
        <f t="shared" si="86"/>
        <v>1028.613959642739</v>
      </c>
      <c r="M99" s="4"/>
      <c r="N99" s="2">
        <v>10.099</v>
      </c>
      <c r="O99" s="3">
        <v>13572.8</v>
      </c>
      <c r="P99" s="97">
        <f t="shared" ref="P99" si="93">O99/P$1</f>
        <v>1.7414483911412565E-2</v>
      </c>
      <c r="Q99" s="4">
        <f t="shared" si="88"/>
        <v>1027.7263714474554</v>
      </c>
      <c r="R99" s="97">
        <f t="shared" ref="R99" si="94">AVERAGE(F99,K99,P99)</f>
        <v>6.6796031298949218E-2</v>
      </c>
      <c r="S99" s="4"/>
      <c r="T99" s="2">
        <v>10.11</v>
      </c>
      <c r="U99" s="3">
        <v>14882.2</v>
      </c>
      <c r="V99" s="97">
        <f t="shared" si="89"/>
        <v>1.9209538500976536E-2</v>
      </c>
      <c r="W99" s="4">
        <f t="shared" si="83"/>
        <v>1027.522328812438</v>
      </c>
      <c r="X99" s="4"/>
      <c r="Y99" s="2">
        <v>10.169</v>
      </c>
      <c r="Z99" s="3">
        <v>50494.6</v>
      </c>
      <c r="AA99" s="97">
        <f t="shared" si="90"/>
        <v>6.3271414276108884E-2</v>
      </c>
      <c r="AB99" s="4">
        <f t="shared" si="84"/>
        <v>1029.0716881400726</v>
      </c>
      <c r="AC99" s="4"/>
      <c r="AD99" s="2">
        <v>10.121</v>
      </c>
      <c r="AE99" s="3">
        <v>31966.6</v>
      </c>
      <c r="AF99" s="100">
        <f t="shared" ref="AF99" si="95">AE99/AF$1</f>
        <v>4.3398709847341663E-2</v>
      </c>
      <c r="AG99" s="4">
        <f t="shared" si="92"/>
        <v>1027.994705493051</v>
      </c>
      <c r="AH99" s="100">
        <f t="shared" ref="AH99" si="96">AVERAGE(V99,AA99,AF99)</f>
        <v>4.1959887541475692E-2</v>
      </c>
      <c r="AJ99" s="2"/>
      <c r="AK99" s="3"/>
      <c r="AL99" s="42"/>
      <c r="AM99" s="4"/>
      <c r="AO99" s="2"/>
      <c r="AP99" s="3"/>
      <c r="AQ99" s="42"/>
      <c r="AR99" s="4"/>
      <c r="AT99" s="2"/>
      <c r="AU99" s="3"/>
      <c r="AV99" s="42"/>
      <c r="AW99" s="4"/>
      <c r="AX99" s="42"/>
    </row>
    <row r="100" spans="1:50" x14ac:dyDescent="0.25">
      <c r="A100" s="1" t="s">
        <v>91</v>
      </c>
      <c r="B100" s="12">
        <v>1029</v>
      </c>
      <c r="D100" s="2">
        <v>10.161</v>
      </c>
      <c r="E100" s="3">
        <v>835635.6</v>
      </c>
      <c r="F100" s="5">
        <f t="shared" si="79"/>
        <v>1.6001557959899766</v>
      </c>
      <c r="G100" s="4">
        <f t="shared" si="80"/>
        <v>1029.4506949040369</v>
      </c>
      <c r="H100" s="4"/>
      <c r="I100" s="2">
        <v>10.212999999999999</v>
      </c>
      <c r="J100" s="3">
        <v>2604856.2999999998</v>
      </c>
      <c r="K100" s="5">
        <f t="shared" si="85"/>
        <v>3.479739783928967</v>
      </c>
      <c r="L100" s="4">
        <f t="shared" si="86"/>
        <v>1030.7972213033411</v>
      </c>
      <c r="M100" s="4"/>
      <c r="N100" s="2">
        <v>10.135</v>
      </c>
      <c r="O100" s="3">
        <v>109572.1</v>
      </c>
      <c r="P100" s="5">
        <f t="shared" si="87"/>
        <v>0.14058569879388841</v>
      </c>
      <c r="Q100" s="4">
        <f t="shared" si="88"/>
        <v>1028.9160608063451</v>
      </c>
      <c r="R100" s="40">
        <f t="shared" si="46"/>
        <v>1.7401604262376107</v>
      </c>
      <c r="S100" s="4"/>
      <c r="T100" s="2">
        <v>10.186999999999999</v>
      </c>
      <c r="U100" s="3">
        <v>1143823.8</v>
      </c>
      <c r="V100" s="5">
        <f t="shared" si="89"/>
        <v>1.4764166134330465</v>
      </c>
      <c r="W100" s="4">
        <f t="shared" si="83"/>
        <v>1030.0694674164736</v>
      </c>
      <c r="X100" s="4"/>
      <c r="Y100" s="2">
        <v>10.231999999999999</v>
      </c>
      <c r="Z100" s="3">
        <v>3341529.3</v>
      </c>
      <c r="AA100" s="5">
        <f t="shared" si="90"/>
        <v>4.1870474200420666</v>
      </c>
      <c r="AB100" s="4">
        <f t="shared" si="84"/>
        <v>1031.1529567228279</v>
      </c>
      <c r="AC100" s="4"/>
      <c r="AD100" s="2">
        <v>10.15</v>
      </c>
      <c r="AE100" s="3">
        <v>111422.39999999999</v>
      </c>
      <c r="AF100" s="5">
        <f t="shared" si="91"/>
        <v>0.15127002584242433</v>
      </c>
      <c r="AG100" s="4">
        <f t="shared" si="92"/>
        <v>1028.9543348775646</v>
      </c>
      <c r="AH100" s="40">
        <f t="shared" si="45"/>
        <v>1.9382446864391794</v>
      </c>
      <c r="AJ100" s="2">
        <v>10.956</v>
      </c>
      <c r="AK100" s="3">
        <v>143582.9</v>
      </c>
      <c r="AL100" s="42">
        <f t="shared" si="47"/>
        <v>4.8899479134685377E-2</v>
      </c>
      <c r="AM100" s="4">
        <f>(((AJ100-AJ$256)/(AJ$269-AJ$256)*100+1000))</f>
        <v>1028.3037805286049</v>
      </c>
      <c r="AO100" s="2">
        <v>10.959</v>
      </c>
      <c r="AP100" s="3">
        <v>143188.79999999999</v>
      </c>
      <c r="AQ100" s="42">
        <f t="shared" si="48"/>
        <v>5.0914621874603973E-2</v>
      </c>
      <c r="AR100" s="4">
        <f>(((AO100-AO$256)/(AO$269-AO$256)*100+1000))</f>
        <v>1028.2943143812709</v>
      </c>
      <c r="AT100" s="2">
        <v>10.952</v>
      </c>
      <c r="AU100" s="3">
        <v>107477.4</v>
      </c>
      <c r="AV100" s="42">
        <f t="shared" si="49"/>
        <v>4.8187666358066247E-2</v>
      </c>
      <c r="AW100" s="4">
        <f>(((AT100-AT$256)/(AT$269-AT$256)*100+1000))</f>
        <v>1028.4661754855995</v>
      </c>
      <c r="AX100" s="42">
        <f t="shared" si="50"/>
        <v>4.9333922455785197E-2</v>
      </c>
    </row>
    <row r="101" spans="1:50" x14ac:dyDescent="0.25">
      <c r="A101" s="1" t="s">
        <v>90</v>
      </c>
      <c r="B101" s="10">
        <v>1030</v>
      </c>
      <c r="C101" s="10" t="s">
        <v>201</v>
      </c>
      <c r="D101" s="2">
        <v>10.161</v>
      </c>
      <c r="E101" s="3">
        <v>1440196.6</v>
      </c>
      <c r="F101" s="5">
        <f t="shared" si="79"/>
        <v>2.7578276187073145</v>
      </c>
      <c r="G101" s="4">
        <f t="shared" si="80"/>
        <v>1029.4506949040369</v>
      </c>
      <c r="H101" s="4"/>
      <c r="I101" s="2">
        <v>10.212999999999999</v>
      </c>
      <c r="J101" s="3">
        <v>5421317.7000000002</v>
      </c>
      <c r="K101" s="5">
        <f t="shared" si="85"/>
        <v>7.2421556928143351</v>
      </c>
      <c r="L101" s="4">
        <f t="shared" si="86"/>
        <v>1030.7972213033411</v>
      </c>
      <c r="M101" s="4"/>
      <c r="N101" s="2">
        <v>10.135</v>
      </c>
      <c r="O101" s="3">
        <v>107924.3</v>
      </c>
      <c r="P101" s="5">
        <f t="shared" si="87"/>
        <v>0.13847150079574319</v>
      </c>
      <c r="Q101" s="4">
        <f t="shared" si="88"/>
        <v>1028.9160608063451</v>
      </c>
      <c r="R101" s="40">
        <f t="shared" si="46"/>
        <v>3.3794849374391309</v>
      </c>
      <c r="S101" s="4"/>
      <c r="T101" s="2">
        <v>10.186999999999999</v>
      </c>
      <c r="U101" s="3">
        <v>1982514.4</v>
      </c>
      <c r="V101" s="5">
        <f t="shared" si="89"/>
        <v>2.5589756014258911</v>
      </c>
      <c r="W101" s="4">
        <f t="shared" si="83"/>
        <v>1030.0694674164736</v>
      </c>
      <c r="X101" s="4"/>
      <c r="Y101" s="2">
        <v>10.234999999999999</v>
      </c>
      <c r="Z101" s="3">
        <v>6036034.7000000002</v>
      </c>
      <c r="AA101" s="5">
        <f t="shared" si="90"/>
        <v>7.5633523602260171</v>
      </c>
      <c r="AB101" s="4">
        <f t="shared" si="84"/>
        <v>1031.252064750578</v>
      </c>
      <c r="AC101" s="4"/>
      <c r="AD101" s="2">
        <v>10.15</v>
      </c>
      <c r="AE101" s="3">
        <v>113828.5</v>
      </c>
      <c r="AF101" s="5">
        <f t="shared" si="91"/>
        <v>0.15453661145877667</v>
      </c>
      <c r="AG101" s="4">
        <f t="shared" si="92"/>
        <v>1028.9543348775646</v>
      </c>
      <c r="AH101" s="40">
        <f t="shared" si="45"/>
        <v>3.4256215243702286</v>
      </c>
      <c r="AJ101" s="2">
        <v>10.952</v>
      </c>
      <c r="AK101" s="3">
        <v>67290.7</v>
      </c>
      <c r="AL101" s="42">
        <f t="shared" si="47"/>
        <v>2.291693635250697E-2</v>
      </c>
      <c r="AM101" s="4">
        <f>(((AJ101-AJ$256)/(AJ$269-AJ$256)*100+1000))</f>
        <v>1028.1699565071931</v>
      </c>
      <c r="AO101" s="2">
        <v>10.959</v>
      </c>
      <c r="AP101" s="3">
        <v>54520.5</v>
      </c>
      <c r="AQ101" s="42">
        <f t="shared" si="48"/>
        <v>1.9386227427804031E-2</v>
      </c>
      <c r="AR101" s="4">
        <f>(((AO101-AO$256)/(AO$269-AO$256)*100+1000))</f>
        <v>1028.2943143812709</v>
      </c>
      <c r="AT101" s="2">
        <v>10.956</v>
      </c>
      <c r="AU101" s="3">
        <v>46095.7</v>
      </c>
      <c r="AV101" s="42">
        <f t="shared" si="49"/>
        <v>2.0667081750596072E-2</v>
      </c>
      <c r="AW101" s="4">
        <f>(((AT101-AT$256)/(AT$269-AT$256)*100+1000))</f>
        <v>1028.600133958473</v>
      </c>
      <c r="AX101" s="42">
        <f t="shared" si="50"/>
        <v>2.0990081843635693E-2</v>
      </c>
    </row>
    <row r="102" spans="1:50" x14ac:dyDescent="0.25">
      <c r="A102" s="1" t="s">
        <v>92</v>
      </c>
      <c r="B102" s="12">
        <v>1028</v>
      </c>
      <c r="D102" s="2">
        <v>10.25</v>
      </c>
      <c r="E102" s="3">
        <v>1239550.7</v>
      </c>
      <c r="F102" s="5">
        <f t="shared" si="79"/>
        <v>2.3736114605797463</v>
      </c>
      <c r="G102" s="4">
        <f t="shared" si="80"/>
        <v>1032.3957643944407</v>
      </c>
      <c r="H102" s="4"/>
      <c r="I102" s="2">
        <v>10.302</v>
      </c>
      <c r="J102" s="3">
        <v>3653295.8</v>
      </c>
      <c r="K102" s="5">
        <f t="shared" si="85"/>
        <v>4.8803147942251561</v>
      </c>
      <c r="L102" s="4">
        <f t="shared" si="86"/>
        <v>1033.7413165729408</v>
      </c>
      <c r="M102" s="4"/>
      <c r="N102" s="2">
        <v>10.231999999999999</v>
      </c>
      <c r="O102" s="3">
        <v>610408.4</v>
      </c>
      <c r="P102" s="5">
        <f t="shared" si="87"/>
        <v>0.78318012946415516</v>
      </c>
      <c r="Q102" s="4">
        <f t="shared" si="88"/>
        <v>1032.1216126900199</v>
      </c>
      <c r="R102" s="40">
        <f t="shared" si="46"/>
        <v>2.6790354614230192</v>
      </c>
      <c r="S102" s="4"/>
      <c r="T102" s="2">
        <v>10.32</v>
      </c>
      <c r="U102" s="3">
        <v>4244376.9000000004</v>
      </c>
      <c r="V102" s="5">
        <f t="shared" si="89"/>
        <v>5.478526123369222</v>
      </c>
      <c r="W102" s="4">
        <f t="shared" si="83"/>
        <v>1034.4690704598081</v>
      </c>
      <c r="X102" s="4"/>
      <c r="Y102" s="2">
        <v>10.324</v>
      </c>
      <c r="Z102" s="3">
        <v>3847583.9</v>
      </c>
      <c r="AA102" s="5">
        <f t="shared" si="90"/>
        <v>4.8211506754977105</v>
      </c>
      <c r="AB102" s="4">
        <f t="shared" si="84"/>
        <v>1034.1922695738356</v>
      </c>
      <c r="AC102" s="4"/>
      <c r="AD102" s="2">
        <v>10.239000000000001</v>
      </c>
      <c r="AE102" s="3">
        <v>347942.7</v>
      </c>
      <c r="AF102" s="5">
        <f t="shared" si="91"/>
        <v>0.47237630153975235</v>
      </c>
      <c r="AG102" s="4">
        <f t="shared" si="92"/>
        <v>1031.8994043679681</v>
      </c>
      <c r="AH102" s="40">
        <f t="shared" si="45"/>
        <v>3.5906843668022286</v>
      </c>
      <c r="AJ102" s="2">
        <v>10.959</v>
      </c>
      <c r="AK102" s="3">
        <v>2365643.2999999998</v>
      </c>
      <c r="AL102" s="42">
        <f t="shared" si="47"/>
        <v>0.80565809151687451</v>
      </c>
      <c r="AM102" s="4">
        <f>(((AJ102-AJ$256)/(AJ$269-AJ$256)*100+1000))</f>
        <v>1028.4041485446637</v>
      </c>
      <c r="AO102" s="2">
        <v>10.956</v>
      </c>
      <c r="AP102" s="3">
        <v>2406024.6</v>
      </c>
      <c r="AQ102" s="42">
        <f t="shared" si="48"/>
        <v>0.85552663846610411</v>
      </c>
      <c r="AR102" s="4">
        <f>(((AO102-AO$256)/(AO$269-AO$256)*100+1000))</f>
        <v>1028.1939799331103</v>
      </c>
      <c r="AT102" s="2">
        <v>10.627000000000001</v>
      </c>
      <c r="AU102" s="3">
        <v>274493.3</v>
      </c>
      <c r="AV102" s="42">
        <f t="shared" si="49"/>
        <v>0.12306951561839592</v>
      </c>
      <c r="AW102" s="4">
        <f>(((AT102-AT$256)/(AT$269-AT$256)*100+1000))</f>
        <v>1017.582049564635</v>
      </c>
      <c r="AX102" s="42">
        <f t="shared" si="50"/>
        <v>0.59475141520045816</v>
      </c>
    </row>
    <row r="103" spans="1:50" x14ac:dyDescent="0.25">
      <c r="A103" s="1" t="s">
        <v>93</v>
      </c>
      <c r="B103" s="10">
        <v>1032</v>
      </c>
      <c r="C103" s="10" t="s">
        <v>201</v>
      </c>
      <c r="D103" s="2">
        <v>10.35</v>
      </c>
      <c r="E103" s="3">
        <v>57485.7</v>
      </c>
      <c r="F103" s="5">
        <f t="shared" si="79"/>
        <v>0.11007917331614521</v>
      </c>
      <c r="G103" s="4">
        <f t="shared" si="80"/>
        <v>1035.704831237591</v>
      </c>
      <c r="H103" s="4"/>
      <c r="I103" s="2">
        <v>10.375999999999999</v>
      </c>
      <c r="J103" s="3">
        <v>115615.9</v>
      </c>
      <c r="K103" s="5">
        <f t="shared" si="85"/>
        <v>0.15444738617049741</v>
      </c>
      <c r="L103" s="4">
        <f t="shared" si="86"/>
        <v>1036.1892160105856</v>
      </c>
      <c r="M103" s="4"/>
      <c r="N103" s="2">
        <v>10.339</v>
      </c>
      <c r="O103" s="3">
        <v>13228.9</v>
      </c>
      <c r="P103" s="5">
        <f t="shared" si="87"/>
        <v>1.6973245477402279E-2</v>
      </c>
      <c r="Q103" s="4">
        <f t="shared" si="88"/>
        <v>1035.657633840053</v>
      </c>
      <c r="R103" s="40">
        <f t="shared" si="46"/>
        <v>9.3833268321348293E-2</v>
      </c>
      <c r="S103" s="4"/>
      <c r="T103" s="2">
        <v>10.368</v>
      </c>
      <c r="U103" s="3">
        <v>62141.3</v>
      </c>
      <c r="V103" s="5">
        <f t="shared" si="89"/>
        <v>8.0210297862596466E-2</v>
      </c>
      <c r="W103" s="4">
        <f t="shared" si="83"/>
        <v>1036.0568971220641</v>
      </c>
      <c r="X103" s="4"/>
      <c r="Y103" s="2">
        <v>10.394</v>
      </c>
      <c r="Z103" s="3">
        <v>136632.5</v>
      </c>
      <c r="AA103" s="5">
        <f t="shared" si="90"/>
        <v>0.17120506967240948</v>
      </c>
      <c r="AB103" s="4">
        <f t="shared" si="84"/>
        <v>1036.5047902213412</v>
      </c>
      <c r="AC103" s="4"/>
      <c r="AD103" s="2">
        <v>10.35</v>
      </c>
      <c r="AE103" s="3">
        <v>15630</v>
      </c>
      <c r="AF103" s="5">
        <f t="shared" si="91"/>
        <v>2.121970540858115E-2</v>
      </c>
      <c r="AG103" s="4">
        <f t="shared" si="92"/>
        <v>1035.572468563865</v>
      </c>
      <c r="AH103" s="40">
        <f t="shared" si="45"/>
        <v>9.0878357647862354E-2</v>
      </c>
      <c r="AJ103" s="2">
        <v>11.081</v>
      </c>
      <c r="AK103" s="3">
        <v>193140.1</v>
      </c>
      <c r="AL103" s="42">
        <f t="shared" si="47"/>
        <v>6.5776985212173927E-2</v>
      </c>
      <c r="AM103" s="4">
        <f>(((AJ103-AJ$256)/(AJ$269-AJ$256)*100+1000))</f>
        <v>1032.4857811977249</v>
      </c>
      <c r="AO103" s="2">
        <v>11.085000000000001</v>
      </c>
      <c r="AP103" s="3">
        <v>203283.20000000001</v>
      </c>
      <c r="AQ103" s="42">
        <f t="shared" si="48"/>
        <v>7.2282799083863369E-2</v>
      </c>
      <c r="AR103" s="4">
        <f>(((AO103-AO$256)/(AO$269-AO$256)*100+1000))</f>
        <v>1032.5083612040135</v>
      </c>
      <c r="AT103" s="2">
        <v>11.077999999999999</v>
      </c>
      <c r="AU103" s="3">
        <v>87970.8</v>
      </c>
      <c r="AV103" s="42">
        <f t="shared" si="49"/>
        <v>3.9441850655599915E-2</v>
      </c>
      <c r="AW103" s="4">
        <f>(((AT103-AT$256)/(AT$269-AT$256)*100+1000))</f>
        <v>1032.6858673811118</v>
      </c>
      <c r="AX103" s="42">
        <f t="shared" si="50"/>
        <v>5.9167211650545733E-2</v>
      </c>
    </row>
    <row r="104" spans="1:50" x14ac:dyDescent="0.25">
      <c r="A104" s="1">
        <v>78</v>
      </c>
      <c r="D104" s="2">
        <v>10.35</v>
      </c>
      <c r="E104" s="3">
        <v>56560.800000000003</v>
      </c>
      <c r="F104" s="5">
        <f t="shared" si="79"/>
        <v>0.10830808542124087</v>
      </c>
      <c r="G104" s="4">
        <f t="shared" si="80"/>
        <v>1035.704831237591</v>
      </c>
      <c r="H104" s="4"/>
      <c r="I104" s="2">
        <v>10.375999999999999</v>
      </c>
      <c r="J104" s="3">
        <v>115197.6</v>
      </c>
      <c r="K104" s="5">
        <f t="shared" si="85"/>
        <v>0.15388859329135954</v>
      </c>
      <c r="L104" s="4">
        <f t="shared" si="86"/>
        <v>1036.1892160105856</v>
      </c>
      <c r="M104" s="4"/>
      <c r="N104" s="2">
        <v>10.339</v>
      </c>
      <c r="O104" s="3">
        <v>12557.1</v>
      </c>
      <c r="P104" s="5">
        <f t="shared" si="87"/>
        <v>1.6111297294883791E-2</v>
      </c>
      <c r="Q104" s="4">
        <f t="shared" si="88"/>
        <v>1035.657633840053</v>
      </c>
      <c r="R104" s="40">
        <f t="shared" si="46"/>
        <v>9.2769325335828087E-2</v>
      </c>
      <c r="S104" s="4"/>
      <c r="T104" s="2">
        <v>10.368</v>
      </c>
      <c r="U104" s="3">
        <v>56695.199999999997</v>
      </c>
      <c r="V104" s="5">
        <f t="shared" si="89"/>
        <v>7.318062028601717E-2</v>
      </c>
      <c r="W104" s="4">
        <f t="shared" si="83"/>
        <v>1036.0568971220641</v>
      </c>
      <c r="X104" s="4"/>
      <c r="Y104" s="2">
        <v>10.394</v>
      </c>
      <c r="Z104" s="3">
        <v>127963.1</v>
      </c>
      <c r="AA104" s="5">
        <f t="shared" si="90"/>
        <v>0.16034202295206121</v>
      </c>
      <c r="AB104" s="4">
        <f t="shared" si="84"/>
        <v>1036.5047902213412</v>
      </c>
      <c r="AC104" s="4"/>
      <c r="AD104" s="2">
        <v>10.35</v>
      </c>
      <c r="AE104" s="3">
        <v>15146.4</v>
      </c>
      <c r="AF104" s="5">
        <f t="shared" si="91"/>
        <v>2.0563157133751345E-2</v>
      </c>
      <c r="AG104" s="4">
        <f t="shared" si="92"/>
        <v>1035.572468563865</v>
      </c>
      <c r="AH104" s="40">
        <f t="shared" si="45"/>
        <v>8.4695266790609902E-2</v>
      </c>
      <c r="AJ104" s="2">
        <v>11.081</v>
      </c>
      <c r="AK104" s="3">
        <v>178106.8</v>
      </c>
      <c r="AL104" s="42">
        <f t="shared" si="47"/>
        <v>6.0657151724513018E-2</v>
      </c>
      <c r="AM104" s="4">
        <f>(((AJ104-AJ$256)/(AJ$269-AJ$256)*100+1000))</f>
        <v>1032.4857811977249</v>
      </c>
      <c r="AO104" s="2">
        <v>11.085000000000001</v>
      </c>
      <c r="AP104" s="3">
        <v>183963.3</v>
      </c>
      <c r="AQ104" s="42">
        <f t="shared" si="48"/>
        <v>6.5413089978436395E-2</v>
      </c>
      <c r="AR104" s="4">
        <f>(((AO104-AO$256)/(AO$269-AO$256)*100+1000))</f>
        <v>1032.5083612040135</v>
      </c>
      <c r="AT104" s="2">
        <v>11.077999999999999</v>
      </c>
      <c r="AU104" s="3">
        <v>78893</v>
      </c>
      <c r="AV104" s="42">
        <f t="shared" si="49"/>
        <v>3.5371804323391903E-2</v>
      </c>
      <c r="AW104" s="4">
        <f>(((AT104-AT$256)/(AT$269-AT$256)*100+1000))</f>
        <v>1032.6858673811118</v>
      </c>
      <c r="AX104" s="42">
        <f t="shared" si="50"/>
        <v>5.3814015342113775E-2</v>
      </c>
    </row>
    <row r="105" spans="1:50" x14ac:dyDescent="0.25">
      <c r="A105" s="1" t="s">
        <v>443</v>
      </c>
      <c r="B105" s="10">
        <v>1038</v>
      </c>
      <c r="G105" s="4"/>
      <c r="H105" s="4"/>
      <c r="L105" s="4"/>
      <c r="M105" s="4"/>
      <c r="Q105" s="4"/>
      <c r="R105" s="40"/>
      <c r="S105" s="4"/>
      <c r="T105" s="2">
        <v>10.452999999999999</v>
      </c>
      <c r="U105" s="3">
        <v>39513.4</v>
      </c>
      <c r="V105" s="5">
        <f t="shared" si="89"/>
        <v>5.1002820725731833E-2</v>
      </c>
      <c r="W105" s="4">
        <f t="shared" si="83"/>
        <v>1038.8686735031426</v>
      </c>
      <c r="X105" s="4"/>
      <c r="Y105" s="2">
        <v>10.464</v>
      </c>
      <c r="Z105" s="3">
        <v>19642.3</v>
      </c>
      <c r="AA105" s="5">
        <f t="shared" si="90"/>
        <v>2.4612455601898293E-2</v>
      </c>
      <c r="AB105" s="4">
        <f t="shared" si="84"/>
        <v>1038.817310868847</v>
      </c>
      <c r="AC105" s="4"/>
      <c r="AF105" s="5"/>
      <c r="AG105" s="4"/>
      <c r="AH105" s="40">
        <f t="shared" si="45"/>
        <v>3.7807638163815063E-2</v>
      </c>
      <c r="AL105" s="42"/>
      <c r="AM105" s="4"/>
      <c r="AQ105" s="42"/>
      <c r="AR105" s="4"/>
      <c r="AV105" s="42"/>
      <c r="AW105" s="4"/>
      <c r="AX105" s="42"/>
    </row>
    <row r="106" spans="1:50" x14ac:dyDescent="0.25">
      <c r="A106" s="1" t="s">
        <v>94</v>
      </c>
      <c r="B106" s="12">
        <v>1038</v>
      </c>
      <c r="D106" s="2">
        <v>10.49</v>
      </c>
      <c r="E106" s="3">
        <v>140363.79999999999</v>
      </c>
      <c r="F106" s="5">
        <f t="shared" si="79"/>
        <v>0.2687821678697962</v>
      </c>
      <c r="G106" s="4">
        <f>(((D106-D$256)/(D$269-D$256)*100+1000))</f>
        <v>1040.3375248180014</v>
      </c>
      <c r="H106" s="4"/>
      <c r="I106" s="2">
        <v>10.497999999999999</v>
      </c>
      <c r="J106" s="3">
        <v>160895.9</v>
      </c>
      <c r="K106" s="5">
        <f>J106/K$1</f>
        <v>0.21493541286751852</v>
      </c>
      <c r="L106" s="4">
        <f>(((I106-I$256)/(I$269-I$256)*100+1000))</f>
        <v>1040.2249421104862</v>
      </c>
      <c r="M106" s="4"/>
      <c r="N106" s="2">
        <v>10.494</v>
      </c>
      <c r="O106" s="3">
        <v>81091.7</v>
      </c>
      <c r="P106" s="5">
        <f>O106/P$1</f>
        <v>0.10404412538305244</v>
      </c>
      <c r="Q106" s="4">
        <f>(((N106-N$256)/(N$269-N$256)*100+1000))</f>
        <v>1040.7799074686054</v>
      </c>
      <c r="R106" s="40">
        <f t="shared" si="46"/>
        <v>0.19592056870678906</v>
      </c>
      <c r="S106" s="4"/>
      <c r="T106" s="2">
        <v>10.523999999999999</v>
      </c>
      <c r="U106" s="3">
        <v>286134.09999999998</v>
      </c>
      <c r="V106" s="5">
        <f t="shared" si="89"/>
        <v>0.36933410452703697</v>
      </c>
      <c r="W106" s="4">
        <f t="shared" si="83"/>
        <v>1041.2173337743961</v>
      </c>
      <c r="X106" s="4"/>
      <c r="Y106" s="2">
        <v>10.535</v>
      </c>
      <c r="Z106" s="3">
        <v>402964.6</v>
      </c>
      <c r="AA106" s="5">
        <f t="shared" si="90"/>
        <v>0.50492805458814416</v>
      </c>
      <c r="AB106" s="4">
        <f t="shared" si="84"/>
        <v>1041.1628675256029</v>
      </c>
      <c r="AC106" s="4"/>
      <c r="AD106" s="2">
        <v>10.497999999999999</v>
      </c>
      <c r="AE106" s="3">
        <v>74484.7</v>
      </c>
      <c r="AF106" s="5">
        <f t="shared" ref="AF106:AF113" si="97">AE106/AF$1</f>
        <v>0.1011224178788576</v>
      </c>
      <c r="AG106" s="4">
        <f t="shared" ref="AG106:AG113" si="98">(((AD106-AD$256)/(AD$269-AD$256)*100+1000))</f>
        <v>1040.4698874917274</v>
      </c>
      <c r="AH106" s="40">
        <f t="shared" si="45"/>
        <v>0.32512819233134621</v>
      </c>
      <c r="AJ106" s="2">
        <v>11.1</v>
      </c>
      <c r="AK106" s="3">
        <v>272017.8</v>
      </c>
      <c r="AL106" s="42">
        <f t="shared" si="47"/>
        <v>9.2640061841368429E-2</v>
      </c>
      <c r="AM106" s="4">
        <f>(((AJ106-AJ$256)/(AJ$269-AJ$256)*100+1000))</f>
        <v>1033.1214452994313</v>
      </c>
      <c r="AO106" s="2">
        <v>11.07</v>
      </c>
      <c r="AP106" s="3">
        <v>241813.2</v>
      </c>
      <c r="AQ106" s="42">
        <f t="shared" si="48"/>
        <v>8.5983174957035655E-2</v>
      </c>
      <c r="AR106" s="4">
        <f>(((AO106-AO$256)/(AO$269-AO$256)*100+1000))</f>
        <v>1032.0066889632108</v>
      </c>
      <c r="AT106" s="2">
        <v>11.081</v>
      </c>
      <c r="AU106" s="3">
        <v>167790.4</v>
      </c>
      <c r="AV106" s="42">
        <f t="shared" si="49"/>
        <v>7.5229097589693081E-2</v>
      </c>
      <c r="AW106" s="4">
        <f>(((AT106-AT$256)/(AT$269-AT$256)*100+1000))</f>
        <v>1032.7863362357668</v>
      </c>
      <c r="AX106" s="42">
        <f t="shared" si="50"/>
        <v>8.4617444796032393E-2</v>
      </c>
    </row>
    <row r="107" spans="1:50" x14ac:dyDescent="0.25">
      <c r="A107" s="1" t="s">
        <v>95</v>
      </c>
      <c r="B107" s="10">
        <v>1043</v>
      </c>
      <c r="C107" s="10" t="s">
        <v>202</v>
      </c>
      <c r="D107" s="2">
        <v>10.538</v>
      </c>
      <c r="E107" s="3">
        <v>14209.9</v>
      </c>
      <c r="F107" s="5">
        <f t="shared" si="79"/>
        <v>2.7210489650558171E-2</v>
      </c>
      <c r="G107" s="4">
        <f>(((D107-D$256)/(D$269-D$256)*100+1000))</f>
        <v>1041.9258769027135</v>
      </c>
      <c r="H107" s="4"/>
      <c r="I107" s="2">
        <v>10.56</v>
      </c>
      <c r="J107" s="3">
        <v>19762.3</v>
      </c>
      <c r="K107" s="5">
        <f>J107/K$1</f>
        <v>2.639979085676988E-2</v>
      </c>
      <c r="L107" s="4">
        <f>(((I107-I$256)/(I$269-I$256)*100+1000))</f>
        <v>1042.275884882567</v>
      </c>
      <c r="M107" s="4"/>
      <c r="N107" s="2">
        <v>10.538</v>
      </c>
      <c r="O107" s="3">
        <v>7010.4</v>
      </c>
      <c r="P107" s="5">
        <f>O107/P$1</f>
        <v>8.9946435527353697E-3</v>
      </c>
      <c r="Q107" s="4">
        <f>(((N107-N$256)/(N$269-N$256)*100+1000))</f>
        <v>1042.2339722405816</v>
      </c>
      <c r="R107" s="40">
        <f t="shared" si="46"/>
        <v>2.086830802002114E-2</v>
      </c>
      <c r="S107" s="4"/>
      <c r="T107" s="2">
        <v>10.568</v>
      </c>
      <c r="U107" s="3">
        <v>76391.3</v>
      </c>
      <c r="V107" s="5">
        <f t="shared" si="89"/>
        <v>9.8603809819089172E-2</v>
      </c>
      <c r="W107" s="4">
        <f t="shared" si="83"/>
        <v>1042.6728415481309</v>
      </c>
      <c r="X107" s="4"/>
      <c r="Y107" s="2">
        <v>10.586</v>
      </c>
      <c r="Z107" s="3">
        <v>161238.9</v>
      </c>
      <c r="AA107" s="5">
        <f t="shared" si="90"/>
        <v>0.2020377077811111</v>
      </c>
      <c r="AB107" s="4">
        <f t="shared" si="84"/>
        <v>1042.847703997357</v>
      </c>
      <c r="AC107" s="4"/>
      <c r="AD107" s="2">
        <v>10.545999999999999</v>
      </c>
      <c r="AE107" s="3">
        <v>5814</v>
      </c>
      <c r="AF107" s="5">
        <f t="shared" si="97"/>
        <v>7.8932416663781702E-3</v>
      </c>
      <c r="AG107" s="4">
        <f t="shared" si="98"/>
        <v>1042.0582395764395</v>
      </c>
      <c r="AH107" s="40">
        <f t="shared" si="45"/>
        <v>0.10284491975552616</v>
      </c>
      <c r="AL107" s="42"/>
      <c r="AM107" s="4"/>
      <c r="AQ107" s="42"/>
      <c r="AR107" s="4"/>
      <c r="AV107" s="42"/>
      <c r="AW107" s="4"/>
      <c r="AX107" s="42"/>
    </row>
    <row r="108" spans="1:50" x14ac:dyDescent="0.25">
      <c r="A108" s="1" t="s">
        <v>446</v>
      </c>
      <c r="B108" s="10">
        <v>1048</v>
      </c>
      <c r="G108" s="4"/>
      <c r="H108" s="4"/>
      <c r="L108" s="4"/>
      <c r="M108" s="4"/>
      <c r="Q108" s="4"/>
      <c r="R108" s="40"/>
      <c r="S108" s="4"/>
      <c r="T108" s="2">
        <v>10.775</v>
      </c>
      <c r="U108" s="3">
        <v>532571.6</v>
      </c>
      <c r="V108" s="5">
        <f t="shared" si="89"/>
        <v>0.6874289187570839</v>
      </c>
      <c r="W108" s="4">
        <f t="shared" si="83"/>
        <v>1049.5203440291102</v>
      </c>
      <c r="X108" s="4"/>
      <c r="Y108" s="2">
        <v>10.779</v>
      </c>
      <c r="Z108" s="3">
        <v>283376.3</v>
      </c>
      <c r="AA108" s="5">
        <f t="shared" si="90"/>
        <v>0.35507993475205102</v>
      </c>
      <c r="AB108" s="4">
        <f t="shared" si="84"/>
        <v>1049.2236537826232</v>
      </c>
      <c r="AC108" s="4"/>
      <c r="AD108" s="2">
        <v>10.76</v>
      </c>
      <c r="AE108" s="3">
        <v>2213.6</v>
      </c>
      <c r="AF108" s="5">
        <f t="shared" si="97"/>
        <v>3.0052424755236872E-3</v>
      </c>
      <c r="AG108" s="4">
        <f t="shared" si="98"/>
        <v>1049.1396426207809</v>
      </c>
      <c r="AH108" s="40">
        <f t="shared" si="45"/>
        <v>0.34850469866155281</v>
      </c>
      <c r="AL108" s="42"/>
      <c r="AM108" s="4"/>
      <c r="AQ108" s="42"/>
      <c r="AR108" s="4"/>
      <c r="AV108" s="42"/>
      <c r="AW108" s="4"/>
      <c r="AX108" s="42"/>
    </row>
    <row r="109" spans="1:50" x14ac:dyDescent="0.25">
      <c r="A109" s="1" t="s">
        <v>444</v>
      </c>
      <c r="D109" s="2">
        <v>10.878</v>
      </c>
      <c r="E109" s="3">
        <v>49873.599999999999</v>
      </c>
      <c r="F109" s="5">
        <f t="shared" si="79"/>
        <v>9.5502788663965124E-2</v>
      </c>
      <c r="G109" s="4">
        <f>(((D109-D$256)/(D$269-D$256)*100+1000))</f>
        <v>1053.1767041694243</v>
      </c>
      <c r="H109" s="4"/>
      <c r="I109" s="2">
        <v>10.893000000000001</v>
      </c>
      <c r="J109" s="3">
        <v>168432.3</v>
      </c>
      <c r="K109" s="5">
        <f>J109/K$1</f>
        <v>0.22500303575619851</v>
      </c>
      <c r="L109" s="4">
        <f>(((I109-I$256)/(I$269-I$256)*100+1000))</f>
        <v>1053.2914323519683</v>
      </c>
      <c r="M109" s="4"/>
      <c r="N109" s="2">
        <v>10.871</v>
      </c>
      <c r="O109" s="3">
        <v>19125.900000000001</v>
      </c>
      <c r="P109" s="5">
        <f>O109/P$1</f>
        <v>2.4539349127761817E-2</v>
      </c>
      <c r="Q109" s="4">
        <f>(((N109-N$256)/(N$269-N$256)*100+1000))</f>
        <v>1053.2385988103106</v>
      </c>
      <c r="R109" s="40">
        <f t="shared" ref="R109:R159" si="99">AVERAGE(F109,K109,P109)</f>
        <v>0.11501505784930847</v>
      </c>
      <c r="S109" s="4"/>
      <c r="T109" s="2">
        <v>10.893000000000001</v>
      </c>
      <c r="U109" s="3">
        <v>159512.9</v>
      </c>
      <c r="V109" s="5">
        <f t="shared" si="89"/>
        <v>0.20589490760454904</v>
      </c>
      <c r="W109" s="4">
        <f t="shared" si="83"/>
        <v>1053.4237512404895</v>
      </c>
      <c r="X109" s="4"/>
      <c r="Y109" s="2">
        <v>10.904</v>
      </c>
      <c r="Z109" s="3">
        <v>117362.3</v>
      </c>
      <c r="AA109" s="5">
        <f t="shared" si="90"/>
        <v>0.14705886775411578</v>
      </c>
      <c r="AB109" s="4">
        <f t="shared" si="84"/>
        <v>1053.3531549388833</v>
      </c>
      <c r="AC109" s="4"/>
      <c r="AD109" s="2">
        <v>10.885999999999999</v>
      </c>
      <c r="AE109" s="3">
        <v>17148.7</v>
      </c>
      <c r="AF109" s="5">
        <f t="shared" si="97"/>
        <v>2.3281533086381038E-2</v>
      </c>
      <c r="AG109" s="4">
        <f t="shared" si="98"/>
        <v>1053.3090668431503</v>
      </c>
      <c r="AH109" s="40">
        <f t="shared" ref="AH109:AH159" si="100">AVERAGE(V109,AA109,AF109)</f>
        <v>0.12541176948168195</v>
      </c>
      <c r="AL109" s="42"/>
      <c r="AM109" s="4"/>
      <c r="AQ109" s="42"/>
      <c r="AR109" s="4"/>
      <c r="AV109" s="42"/>
      <c r="AW109" s="4"/>
      <c r="AX109" s="42"/>
    </row>
    <row r="110" spans="1:50" x14ac:dyDescent="0.25">
      <c r="A110" s="1" t="s">
        <v>97</v>
      </c>
      <c r="B110" s="12">
        <v>1055</v>
      </c>
      <c r="D110" s="2">
        <v>10.993</v>
      </c>
      <c r="E110" s="3">
        <v>67511.3</v>
      </c>
      <c r="F110" s="5">
        <f t="shared" si="79"/>
        <v>0.12927716098957262</v>
      </c>
      <c r="G110" s="4">
        <f>(((D110-D$256)/(D$269-D$256)*100+1000))</f>
        <v>1056.9821310390471</v>
      </c>
      <c r="H110" s="4"/>
      <c r="I110" s="2">
        <v>11.007999999999999</v>
      </c>
      <c r="J110" s="3">
        <v>57197.3</v>
      </c>
      <c r="K110" s="5">
        <f>J110/K$1</f>
        <v>7.6407946320616732E-2</v>
      </c>
      <c r="L110" s="4">
        <f>(((I110-I$256)/(I$269-I$256)*100+1000))</f>
        <v>1057.0956003969566</v>
      </c>
      <c r="M110" s="4"/>
      <c r="N110" s="2">
        <v>10.984999999999999</v>
      </c>
      <c r="O110" s="3">
        <v>26714.5</v>
      </c>
      <c r="P110" s="5">
        <f>O110/P$1</f>
        <v>3.4275848052828524E-2</v>
      </c>
      <c r="Q110" s="4">
        <f>(((N110-N$256)/(N$269-N$256)*100+1000))</f>
        <v>1057.0059484467945</v>
      </c>
      <c r="R110" s="40">
        <f t="shared" si="99"/>
        <v>7.9986985121005952E-2</v>
      </c>
      <c r="S110" s="4"/>
      <c r="T110" s="2">
        <v>11.007999999999999</v>
      </c>
      <c r="U110" s="3">
        <v>74482.600000000006</v>
      </c>
      <c r="V110" s="5">
        <f t="shared" si="89"/>
        <v>9.6140111835134254E-2</v>
      </c>
      <c r="W110" s="4">
        <f t="shared" si="83"/>
        <v>1057.227919285478</v>
      </c>
      <c r="X110" s="4"/>
      <c r="Y110" s="2">
        <v>11.010999999999999</v>
      </c>
      <c r="Z110" s="3">
        <v>80681.399999999994</v>
      </c>
      <c r="AA110" s="5">
        <f t="shared" si="90"/>
        <v>0.10109647930227096</v>
      </c>
      <c r="AB110" s="4">
        <f t="shared" si="84"/>
        <v>1056.8880079286421</v>
      </c>
      <c r="AC110" s="4"/>
      <c r="AD110" s="2">
        <v>11</v>
      </c>
      <c r="AE110" s="18">
        <v>20084.2</v>
      </c>
      <c r="AF110" s="18">
        <f t="shared" si="97"/>
        <v>2.726684628067982E-2</v>
      </c>
      <c r="AG110" s="4">
        <f t="shared" si="98"/>
        <v>1057.0814030443414</v>
      </c>
      <c r="AH110" s="40">
        <f t="shared" si="100"/>
        <v>7.4834479139361684E-2</v>
      </c>
      <c r="AL110" s="42"/>
      <c r="AM110" s="4"/>
      <c r="AQ110" s="42"/>
      <c r="AR110" s="4"/>
      <c r="AV110" s="42"/>
      <c r="AW110" s="4"/>
      <c r="AX110" s="42"/>
    </row>
    <row r="111" spans="1:50" x14ac:dyDescent="0.25">
      <c r="A111" s="1" t="s">
        <v>98</v>
      </c>
      <c r="B111" s="12">
        <v>1053</v>
      </c>
      <c r="D111" s="2">
        <v>10.959</v>
      </c>
      <c r="E111" s="3">
        <v>8044.3</v>
      </c>
      <c r="F111" s="5">
        <f t="shared" si="79"/>
        <v>1.5404002976515325E-2</v>
      </c>
      <c r="G111" s="4">
        <f>(((D111-D$256)/(D$269-D$256)*100+1000))</f>
        <v>1055.8570483123758</v>
      </c>
      <c r="H111" s="4"/>
      <c r="I111" s="2">
        <v>10.971</v>
      </c>
      <c r="J111" s="3">
        <v>8124.5</v>
      </c>
      <c r="K111" s="5">
        <f>J111/K$1</f>
        <v>1.0853245867931714E-2</v>
      </c>
      <c r="L111" s="4">
        <f>(((I111-I$256)/(I$269-I$256)*100+1000))</f>
        <v>1055.8716506781343</v>
      </c>
      <c r="M111" s="4"/>
      <c r="N111" s="2">
        <v>10.956</v>
      </c>
      <c r="O111" s="3">
        <v>3889.3</v>
      </c>
      <c r="P111" s="5">
        <f>O111/P$1</f>
        <v>4.9901385327019397E-3</v>
      </c>
      <c r="Q111" s="4">
        <f>(((N111-N$256)/(N$269-N$256)*100+1000))</f>
        <v>1056.0475875743555</v>
      </c>
      <c r="R111" s="40">
        <f t="shared" si="99"/>
        <v>1.0415795792382993E-2</v>
      </c>
      <c r="S111" s="4"/>
      <c r="T111" s="2">
        <v>10.933999999999999</v>
      </c>
      <c r="U111" s="3">
        <v>24474.6</v>
      </c>
      <c r="V111" s="5">
        <f t="shared" si="89"/>
        <v>3.1591147209149205E-2</v>
      </c>
      <c r="W111" s="4">
        <f t="shared" si="83"/>
        <v>1054.7800198478333</v>
      </c>
      <c r="X111" s="4"/>
      <c r="Y111" s="2">
        <v>10.945</v>
      </c>
      <c r="Z111" s="3">
        <v>21144.2</v>
      </c>
      <c r="AA111" s="5">
        <f t="shared" si="90"/>
        <v>2.6494386285600868E-2</v>
      </c>
      <c r="AB111" s="4">
        <f t="shared" si="84"/>
        <v>1054.7076313181367</v>
      </c>
      <c r="AC111" s="4"/>
      <c r="AD111" s="2">
        <v>10.967000000000001</v>
      </c>
      <c r="AE111" s="3">
        <v>3931.9</v>
      </c>
      <c r="AF111" s="5">
        <f t="shared" si="97"/>
        <v>5.3380524437620109E-3</v>
      </c>
      <c r="AG111" s="4">
        <f t="shared" si="98"/>
        <v>1055.989410986102</v>
      </c>
      <c r="AH111" s="40">
        <f t="shared" si="100"/>
        <v>2.1141195312837358E-2</v>
      </c>
      <c r="AL111" s="42"/>
      <c r="AM111" s="4"/>
      <c r="AQ111" s="42"/>
      <c r="AR111" s="4"/>
      <c r="AV111" s="42"/>
      <c r="AW111" s="4"/>
      <c r="AX111" s="42"/>
    </row>
    <row r="112" spans="1:50" x14ac:dyDescent="0.25">
      <c r="A112" s="16" t="s">
        <v>195</v>
      </c>
      <c r="B112" s="12">
        <v>1060</v>
      </c>
      <c r="D112" s="2">
        <v>11.058999999999999</v>
      </c>
      <c r="E112" s="3">
        <v>8574.9</v>
      </c>
      <c r="F112" s="5">
        <f>E112/F$1</f>
        <v>1.6420047129435903E-2</v>
      </c>
      <c r="G112" s="4">
        <f>(((D112-D$256)/(D$269-D$256)*100+1000))</f>
        <v>1059.1661151555261</v>
      </c>
      <c r="H112" s="4"/>
      <c r="I112" s="2">
        <v>11.074</v>
      </c>
      <c r="J112" s="3">
        <v>19572.5</v>
      </c>
      <c r="K112" s="5">
        <f>J112/K$1</f>
        <v>2.6146243430376449E-2</v>
      </c>
      <c r="L112" s="4">
        <f>(((I112-I$256)/(I$269-I$256)*100+1000))</f>
        <v>1059.2788620575586</v>
      </c>
      <c r="M112" s="4"/>
      <c r="N112" s="2">
        <v>11.052</v>
      </c>
      <c r="O112" s="3">
        <v>1806.9</v>
      </c>
      <c r="P112" s="5">
        <f>O112/P$1</f>
        <v>2.3183301146065191E-3</v>
      </c>
      <c r="Q112" s="4">
        <f>(((N112-N$256)/(N$269-N$256)*100+1000))</f>
        <v>1059.2200925313946</v>
      </c>
      <c r="R112" s="40">
        <f t="shared" si="99"/>
        <v>1.4961540224806292E-2</v>
      </c>
      <c r="S112" s="4"/>
      <c r="T112" s="2">
        <v>11.077999999999999</v>
      </c>
      <c r="U112" s="3">
        <v>24353.5</v>
      </c>
      <c r="V112" s="5">
        <f t="shared" si="89"/>
        <v>3.1434834626838243E-2</v>
      </c>
      <c r="W112" s="4">
        <f t="shared" si="83"/>
        <v>1059.5434998346013</v>
      </c>
      <c r="X112" s="4"/>
      <c r="Y112" s="2">
        <v>11.085000000000001</v>
      </c>
      <c r="Z112" s="3">
        <v>39522.9</v>
      </c>
      <c r="AA112" s="5">
        <f t="shared" si="90"/>
        <v>4.9523509034495254E-2</v>
      </c>
      <c r="AB112" s="4">
        <f t="shared" si="84"/>
        <v>1059.3326726131484</v>
      </c>
      <c r="AC112" s="4"/>
      <c r="AD112" s="2">
        <v>11.063000000000001</v>
      </c>
      <c r="AE112" s="3">
        <v>2102.8000000000002</v>
      </c>
      <c r="AF112" s="5">
        <f t="shared" si="97"/>
        <v>2.8548174365428309E-3</v>
      </c>
      <c r="AG112" s="4">
        <f t="shared" si="98"/>
        <v>1059.1661151555261</v>
      </c>
      <c r="AH112" s="40">
        <f t="shared" si="100"/>
        <v>2.7937720365958776E-2</v>
      </c>
      <c r="AJ112" s="2">
        <v>11.824</v>
      </c>
      <c r="AK112" s="3">
        <v>30022.5</v>
      </c>
      <c r="AL112" s="42">
        <f t="shared" ref="AL112:AL151" si="101">AK112/AL$1</f>
        <v>1.0224648006977793E-2</v>
      </c>
      <c r="AM112" s="4">
        <f>(((AJ112-AJ$256)/(AJ$269-AJ$256)*100+1000))</f>
        <v>1057.343593174975</v>
      </c>
      <c r="AO112" s="2">
        <v>11.827999999999999</v>
      </c>
      <c r="AP112" s="3">
        <v>24506.2</v>
      </c>
      <c r="AQ112" s="42">
        <f t="shared" ref="AQ112:AQ151" si="102">AP112/AQ$1</f>
        <v>8.7138373014049985E-3</v>
      </c>
      <c r="AR112" s="4">
        <f>(((AO112-AO$256)/(AO$269-AO$256)*100+1000))</f>
        <v>1057.3578595317726</v>
      </c>
      <c r="AT112" s="2">
        <v>11.82</v>
      </c>
      <c r="AU112" s="3">
        <v>15282.1</v>
      </c>
      <c r="AV112" s="42">
        <f t="shared" ref="AV112:AV151" si="103">AU112/AV$1</f>
        <v>6.8517542855577474E-3</v>
      </c>
      <c r="AW112" s="4">
        <f>(((AT112-AT$256)/(AT$269-AT$256)*100+1000))</f>
        <v>1057.5351640991294</v>
      </c>
      <c r="AX112" s="42">
        <f t="shared" ref="AX112:AX151" si="104">AVERAGE(AV112,AQ112,AL112)</f>
        <v>8.5967465313135129E-3</v>
      </c>
    </row>
    <row r="113" spans="1:50" x14ac:dyDescent="0.25">
      <c r="A113" s="16" t="s">
        <v>100</v>
      </c>
      <c r="B113" s="10">
        <v>1071</v>
      </c>
      <c r="C113" s="10" t="s">
        <v>201</v>
      </c>
      <c r="D113" s="2">
        <v>11.196</v>
      </c>
      <c r="E113" s="3">
        <v>35831.5</v>
      </c>
      <c r="F113" s="5">
        <f t="shared" ref="F113" si="105">E113/F$1</f>
        <v>6.8613618668250664E-2</v>
      </c>
      <c r="G113" s="4">
        <f>(((D113-D$256)/(D$269-D$256)*100+1000))</f>
        <v>1063.699536730642</v>
      </c>
      <c r="H113" s="4"/>
      <c r="I113" s="2">
        <v>11.196</v>
      </c>
      <c r="J113" s="3">
        <v>37892.9</v>
      </c>
      <c r="K113" s="5">
        <f>J113/K$1</f>
        <v>5.0619848649018362E-2</v>
      </c>
      <c r="L113" s="4">
        <f>(((I113-I$256)/(I$269-I$256)*100+1000))</f>
        <v>1063.3145881574594</v>
      </c>
      <c r="M113" s="4"/>
      <c r="N113" s="2">
        <v>11.185</v>
      </c>
      <c r="O113" s="3">
        <v>11291.6</v>
      </c>
      <c r="P113" s="5">
        <f>O113/P$1</f>
        <v>1.4487606575953828E-2</v>
      </c>
      <c r="Q113" s="4">
        <f>(((N113-N$256)/(N$269-N$256)*100+1000))</f>
        <v>1063.615333773959</v>
      </c>
      <c r="R113" s="40">
        <f t="shared" si="99"/>
        <v>4.4573691297740949E-2</v>
      </c>
      <c r="S113" s="4"/>
      <c r="T113" s="2">
        <v>11.529</v>
      </c>
      <c r="U113" s="3">
        <v>65755.100000000006</v>
      </c>
      <c r="V113" s="5">
        <f t="shared" si="89"/>
        <v>8.487489249476303E-2</v>
      </c>
      <c r="W113" s="4">
        <f t="shared" si="83"/>
        <v>1074.462454515382</v>
      </c>
      <c r="X113" s="4"/>
      <c r="Y113" s="2">
        <v>11.547000000000001</v>
      </c>
      <c r="Z113" s="3">
        <v>108292.7</v>
      </c>
      <c r="AA113" s="5">
        <f t="shared" si="90"/>
        <v>0.13569435711498609</v>
      </c>
      <c r="AB113" s="4">
        <f t="shared" si="84"/>
        <v>1074.5953088866866</v>
      </c>
      <c r="AC113" s="4"/>
      <c r="AD113" s="2">
        <v>11.503</v>
      </c>
      <c r="AE113" s="3">
        <v>33580.9</v>
      </c>
      <c r="AF113" s="5">
        <f t="shared" si="97"/>
        <v>4.5590326638197239E-2</v>
      </c>
      <c r="AG113" s="4">
        <f t="shared" si="98"/>
        <v>1073.7260092653871</v>
      </c>
      <c r="AH113" s="40">
        <f t="shared" si="100"/>
        <v>8.8719858749315442E-2</v>
      </c>
      <c r="AL113" s="42"/>
      <c r="AM113" s="4"/>
      <c r="AQ113" s="42"/>
      <c r="AR113" s="4"/>
      <c r="AV113" s="42"/>
      <c r="AW113" s="4"/>
      <c r="AX113" s="42"/>
    </row>
    <row r="114" spans="1:50" x14ac:dyDescent="0.25">
      <c r="A114" s="1" t="s">
        <v>447</v>
      </c>
      <c r="B114" s="47">
        <v>1073</v>
      </c>
      <c r="C114" s="10" t="s">
        <v>201</v>
      </c>
      <c r="G114" s="4"/>
      <c r="H114" s="4"/>
      <c r="L114" s="4"/>
      <c r="M114" s="4"/>
      <c r="Q114" s="4"/>
      <c r="R114" s="40"/>
      <c r="S114" s="4"/>
      <c r="T114" s="2">
        <v>11.521000000000001</v>
      </c>
      <c r="U114" s="3">
        <v>97756.1</v>
      </c>
      <c r="V114" s="5">
        <f t="shared" si="89"/>
        <v>0.12618091187158567</v>
      </c>
      <c r="W114" s="4">
        <f t="shared" si="83"/>
        <v>1074.1978167383395</v>
      </c>
      <c r="X114" s="4"/>
      <c r="Y114" s="2">
        <v>11.536</v>
      </c>
      <c r="Z114" s="3">
        <v>109261.6</v>
      </c>
      <c r="AA114" s="5">
        <f t="shared" si="90"/>
        <v>0.13690842106028167</v>
      </c>
      <c r="AB114" s="4">
        <f t="shared" si="84"/>
        <v>1074.2319127849355</v>
      </c>
      <c r="AC114" s="4"/>
      <c r="AF114" s="5"/>
      <c r="AG114" s="4"/>
      <c r="AH114" s="40">
        <f t="shared" si="100"/>
        <v>0.13154466646593366</v>
      </c>
      <c r="AL114" s="42"/>
      <c r="AM114" s="4"/>
      <c r="AQ114" s="42"/>
      <c r="AR114" s="4"/>
      <c r="AV114" s="42"/>
      <c r="AW114" s="4"/>
      <c r="AX114" s="42"/>
    </row>
    <row r="115" spans="1:50" x14ac:dyDescent="0.25">
      <c r="A115" s="1">
        <v>33</v>
      </c>
      <c r="G115" s="4"/>
      <c r="H115" s="4"/>
      <c r="L115" s="4"/>
      <c r="M115" s="4"/>
      <c r="Q115" s="4"/>
      <c r="R115" s="40"/>
      <c r="S115" s="4"/>
      <c r="T115" s="2">
        <v>11.728</v>
      </c>
      <c r="U115" s="3">
        <v>34915.300000000003</v>
      </c>
      <c r="V115" s="5">
        <f t="shared" si="89"/>
        <v>4.5067718457159969E-2</v>
      </c>
      <c r="W115" s="4">
        <f t="shared" si="83"/>
        <v>1081.0453192193186</v>
      </c>
      <c r="X115" s="4"/>
      <c r="Y115" s="2">
        <v>11.747</v>
      </c>
      <c r="Z115" s="3">
        <v>43318.8</v>
      </c>
      <c r="AA115" s="5">
        <f t="shared" si="90"/>
        <v>5.4279898063236583E-2</v>
      </c>
      <c r="AB115" s="4">
        <f t="shared" si="84"/>
        <v>1081.2025107367031</v>
      </c>
      <c r="AC115" s="4"/>
      <c r="AF115" s="5"/>
      <c r="AG115" s="4"/>
      <c r="AH115" s="40">
        <f t="shared" si="100"/>
        <v>4.9673808260198279E-2</v>
      </c>
      <c r="AL115" s="42"/>
      <c r="AM115" s="4"/>
      <c r="AQ115" s="42"/>
      <c r="AR115" s="4"/>
      <c r="AV115" s="42"/>
      <c r="AW115" s="4"/>
      <c r="AX115" s="42"/>
    </row>
    <row r="116" spans="1:50" x14ac:dyDescent="0.25">
      <c r="A116" s="1" t="s">
        <v>102</v>
      </c>
      <c r="B116" s="10">
        <v>1090</v>
      </c>
      <c r="C116" s="10" t="s">
        <v>201</v>
      </c>
      <c r="D116" s="2">
        <v>11.957000000000001</v>
      </c>
      <c r="E116" s="3">
        <v>52614.400000000001</v>
      </c>
      <c r="F116" s="5">
        <f t="shared" si="79"/>
        <v>0.10075113735285456</v>
      </c>
      <c r="G116" s="4">
        <f>(((D116-D$256)/(D$269-D$256)*100+1000))</f>
        <v>1088.8815354070152</v>
      </c>
      <c r="H116" s="4"/>
      <c r="I116" s="2">
        <v>11.972</v>
      </c>
      <c r="J116" s="3">
        <v>49273.7</v>
      </c>
      <c r="K116" s="5">
        <f>J116/K$1</f>
        <v>6.5823075995163627E-2</v>
      </c>
      <c r="L116" s="4">
        <f>(((I116-I$256)/(I$269-I$256)*100+1000))</f>
        <v>1088.9844525305987</v>
      </c>
      <c r="M116" s="4"/>
      <c r="N116" s="2">
        <v>11.95</v>
      </c>
      <c r="O116" s="3">
        <v>18224.2</v>
      </c>
      <c r="P116" s="5">
        <f>O116/P$1</f>
        <v>2.3382429395435347E-2</v>
      </c>
      <c r="Q116" s="4">
        <f>(((N116-N$256)/(N$269-N$256)*100+1000))</f>
        <v>1088.8962326503636</v>
      </c>
      <c r="R116" s="40">
        <f t="shared" si="99"/>
        <v>6.331888091448451E-2</v>
      </c>
      <c r="S116" s="4"/>
      <c r="T116" s="2">
        <v>11.997999999999999</v>
      </c>
      <c r="U116" s="3">
        <v>68391.5</v>
      </c>
      <c r="V116" s="5">
        <f t="shared" si="89"/>
        <v>8.8277885822629493E-2</v>
      </c>
      <c r="W116" s="4">
        <f t="shared" si="83"/>
        <v>1089.9768441945087</v>
      </c>
      <c r="X116" s="4"/>
      <c r="Y116" s="2">
        <v>12.023999999999999</v>
      </c>
      <c r="Z116" s="3">
        <v>84295</v>
      </c>
      <c r="AA116" s="5">
        <f t="shared" si="90"/>
        <v>0.10562444036401118</v>
      </c>
      <c r="AB116" s="4">
        <f t="shared" si="84"/>
        <v>1090.3534852989758</v>
      </c>
      <c r="AC116" s="4"/>
      <c r="AD116" s="2">
        <v>11.965</v>
      </c>
      <c r="AE116" s="3">
        <v>20235.8</v>
      </c>
      <c r="AF116" s="5">
        <f>AE116/AF$1</f>
        <v>2.7472662489249292E-2</v>
      </c>
      <c r="AG116" s="4">
        <f>(((AD116-AD$256)/(AD$269-AD$256)*100+1000))</f>
        <v>1089.0138980807412</v>
      </c>
      <c r="AH116" s="40">
        <f t="shared" si="100"/>
        <v>7.3791662891963317E-2</v>
      </c>
      <c r="AL116" s="42"/>
      <c r="AM116" s="4"/>
      <c r="AQ116" s="42"/>
      <c r="AR116" s="4"/>
      <c r="AV116" s="42"/>
      <c r="AW116" s="4"/>
      <c r="AX116" s="42"/>
    </row>
    <row r="117" spans="1:50" x14ac:dyDescent="0.25">
      <c r="A117" s="6" t="s">
        <v>489</v>
      </c>
      <c r="B117" s="10">
        <v>1096</v>
      </c>
      <c r="C117" s="10" t="s">
        <v>201</v>
      </c>
      <c r="D117" s="2">
        <v>11.961</v>
      </c>
      <c r="E117" s="3">
        <v>208464.2</v>
      </c>
      <c r="F117" s="5">
        <f t="shared" si="79"/>
        <v>0.39918739446525936</v>
      </c>
      <c r="G117" s="4">
        <f>(((D117-D$256)/(D$269-D$256)*100+1000))</f>
        <v>1089.0138980807412</v>
      </c>
      <c r="H117" s="4"/>
      <c r="I117" s="2">
        <v>11.976000000000001</v>
      </c>
      <c r="J117" s="3">
        <v>381789.4</v>
      </c>
      <c r="K117" s="5">
        <f>J117/K$1</f>
        <v>0.51001959849469247</v>
      </c>
      <c r="L117" s="4">
        <f>(((I117-I$256)/(I$269-I$256)*100+1000))</f>
        <v>1089.1167714191201</v>
      </c>
      <c r="M117" s="4"/>
      <c r="N117" s="2">
        <v>11.961</v>
      </c>
      <c r="O117" s="3">
        <v>11402.6</v>
      </c>
      <c r="P117" s="5">
        <f>O117/P$1</f>
        <v>1.4630024331624492E-2</v>
      </c>
      <c r="Q117" s="4">
        <f>(((N117-N$256)/(N$269-N$256)*100+1000))</f>
        <v>1089.2597488433576</v>
      </c>
      <c r="R117" s="40">
        <f t="shared" si="99"/>
        <v>0.30794567243052545</v>
      </c>
      <c r="S117" s="4"/>
      <c r="T117" s="2">
        <v>11.976000000000001</v>
      </c>
      <c r="U117" s="3">
        <v>212225.5</v>
      </c>
      <c r="V117" s="5">
        <f t="shared" si="89"/>
        <v>0.27393489626123796</v>
      </c>
      <c r="W117" s="4">
        <f t="shared" si="83"/>
        <v>1089.2490903076414</v>
      </c>
      <c r="X117" s="4"/>
      <c r="Y117" s="2">
        <v>11.987</v>
      </c>
      <c r="Z117" s="3">
        <v>262417.90000000002</v>
      </c>
      <c r="AA117" s="5">
        <f t="shared" si="90"/>
        <v>0.32881836204993237</v>
      </c>
      <c r="AB117" s="4">
        <f t="shared" si="84"/>
        <v>1089.1311529567229</v>
      </c>
      <c r="AC117" s="4"/>
      <c r="AD117" s="2">
        <v>11.976000000000001</v>
      </c>
      <c r="AE117" s="3">
        <v>17865.5</v>
      </c>
      <c r="AF117" s="5">
        <f>AE117/AF$1</f>
        <v>2.4254679908957553E-2</v>
      </c>
      <c r="AG117" s="4">
        <f>(((AD117-AD$256)/(AD$269-AD$256)*100+1000))</f>
        <v>1089.3778954334878</v>
      </c>
      <c r="AH117" s="40">
        <f t="shared" si="100"/>
        <v>0.20900264607337596</v>
      </c>
      <c r="AL117" s="42"/>
      <c r="AM117" s="4"/>
      <c r="AQ117" s="42"/>
      <c r="AR117" s="4"/>
      <c r="AV117" s="42"/>
      <c r="AW117" s="4"/>
      <c r="AX117" s="42"/>
    </row>
    <row r="118" spans="1:50" x14ac:dyDescent="0.25">
      <c r="A118" s="1" t="s">
        <v>448</v>
      </c>
      <c r="B118" s="47">
        <v>1089</v>
      </c>
      <c r="G118" s="4"/>
      <c r="H118" s="4"/>
      <c r="L118" s="4"/>
      <c r="M118" s="4"/>
      <c r="Q118" s="4"/>
      <c r="R118" s="40"/>
      <c r="S118" s="4"/>
      <c r="T118" s="2">
        <v>12.002000000000001</v>
      </c>
      <c r="U118" s="3">
        <v>182086.39999999999</v>
      </c>
      <c r="V118" s="5">
        <f t="shared" si="89"/>
        <v>0.23503216670278679</v>
      </c>
      <c r="W118" s="4">
        <f t="shared" si="83"/>
        <v>1090.1091630830301</v>
      </c>
      <c r="X118" s="4"/>
      <c r="Y118" s="2">
        <v>12.013</v>
      </c>
      <c r="Z118" s="3">
        <v>138184.70000000001</v>
      </c>
      <c r="AA118" s="5">
        <f t="shared" si="90"/>
        <v>0.17315002793011183</v>
      </c>
      <c r="AB118" s="4">
        <f t="shared" si="84"/>
        <v>1089.990089197225</v>
      </c>
      <c r="AC118" s="4"/>
      <c r="AF118" s="5"/>
      <c r="AG118" s="4"/>
      <c r="AH118" s="40">
        <f t="shared" si="100"/>
        <v>0.20409109731644931</v>
      </c>
      <c r="AL118" s="42"/>
      <c r="AM118" s="4"/>
      <c r="AQ118" s="42"/>
      <c r="AR118" s="4"/>
      <c r="AV118" s="42"/>
      <c r="AW118" s="4"/>
      <c r="AX118" s="42"/>
    </row>
    <row r="119" spans="1:50" s="98" customFormat="1" x14ac:dyDescent="0.25">
      <c r="A119" s="64" t="s">
        <v>563</v>
      </c>
      <c r="B119" s="71"/>
      <c r="C119" s="69"/>
      <c r="D119" s="2"/>
      <c r="E119" s="3"/>
      <c r="F119" s="100"/>
      <c r="G119" s="4"/>
      <c r="H119" s="4"/>
      <c r="I119" s="2"/>
      <c r="J119" s="3"/>
      <c r="K119" s="100"/>
      <c r="L119" s="4"/>
      <c r="M119" s="4"/>
      <c r="N119" s="2"/>
      <c r="O119" s="3"/>
      <c r="P119" s="100"/>
      <c r="Q119" s="4"/>
      <c r="R119" s="100"/>
      <c r="S119" s="4"/>
      <c r="T119" s="2"/>
      <c r="U119" s="3"/>
      <c r="V119" s="100"/>
      <c r="W119" s="4"/>
      <c r="X119" s="4"/>
      <c r="Y119" s="2">
        <v>12.013</v>
      </c>
      <c r="Z119" s="3">
        <v>75030.3</v>
      </c>
      <c r="AA119" s="100">
        <f t="shared" si="90"/>
        <v>9.4015462931892377E-2</v>
      </c>
      <c r="AB119" s="4">
        <f t="shared" si="84"/>
        <v>1089.990089197225</v>
      </c>
      <c r="AC119" s="4"/>
      <c r="AD119" s="2">
        <v>12.002000000000001</v>
      </c>
      <c r="AE119" s="3">
        <v>95612.3</v>
      </c>
      <c r="AF119" s="100">
        <f>AE119/AF$1</f>
        <v>0.12980581186416401</v>
      </c>
      <c r="AG119" s="4">
        <f>(((AD119-AD$256)/(AD$269-AD$256)*100+1000))</f>
        <v>1090.2382528127068</v>
      </c>
      <c r="AH119" s="100">
        <f t="shared" ref="AH119" si="106">AVERAGE(V119,AA119,AF119)</f>
        <v>0.1119106373980282</v>
      </c>
      <c r="AJ119" s="2"/>
      <c r="AK119" s="3"/>
      <c r="AL119" s="42"/>
      <c r="AM119" s="4"/>
      <c r="AO119" s="2"/>
      <c r="AP119" s="3"/>
      <c r="AQ119" s="42"/>
      <c r="AR119" s="4"/>
      <c r="AT119" s="2"/>
      <c r="AU119" s="3"/>
      <c r="AV119" s="42"/>
      <c r="AW119" s="4"/>
      <c r="AX119" s="42"/>
    </row>
    <row r="120" spans="1:50" x14ac:dyDescent="0.25">
      <c r="A120" s="1" t="s">
        <v>101</v>
      </c>
      <c r="B120" s="10">
        <v>1089</v>
      </c>
      <c r="C120" s="10" t="s">
        <v>205</v>
      </c>
      <c r="D120" s="2">
        <v>12.002000000000001</v>
      </c>
      <c r="E120" s="3">
        <v>75964.100000000006</v>
      </c>
      <c r="F120" s="5">
        <f t="shared" si="79"/>
        <v>0.14546339924024562</v>
      </c>
      <c r="G120" s="4">
        <f>(((D120-D$256)/(D$269-D$256)*100+1000))</f>
        <v>1090.3706154864328</v>
      </c>
      <c r="H120" s="4"/>
      <c r="I120" s="2">
        <v>12.013</v>
      </c>
      <c r="J120" s="3">
        <v>150679.79999999999</v>
      </c>
      <c r="K120" s="5">
        <f t="shared" ref="K120:K130" si="107">J120/K$1</f>
        <v>0.20128806901726592</v>
      </c>
      <c r="L120" s="4">
        <f>(((I120-I$256)/(I$269-I$256)*100+1000))</f>
        <v>1090.3407211379424</v>
      </c>
      <c r="M120" s="4"/>
      <c r="N120" s="2">
        <v>11.997999999999999</v>
      </c>
      <c r="O120" s="3">
        <v>9601.2000000000007</v>
      </c>
      <c r="P120" s="5">
        <f>O120/P$1</f>
        <v>1.2318750952659312E-2</v>
      </c>
      <c r="Q120" s="4">
        <f>(((N120-N$256)/(N$269-N$256)*100+1000))</f>
        <v>1090.4824851288829</v>
      </c>
      <c r="R120" s="40">
        <f t="shared" si="99"/>
        <v>0.11969007307005697</v>
      </c>
      <c r="S120" s="4"/>
      <c r="T120" s="2">
        <v>12.013</v>
      </c>
      <c r="U120" s="3">
        <v>124322.4</v>
      </c>
      <c r="V120" s="5">
        <f t="shared" si="89"/>
        <v>0.16047196848139422</v>
      </c>
      <c r="W120" s="4">
        <f>(((T120-T$256)/(T$269-T$256)*100+1000))</f>
        <v>1090.4730400264639</v>
      </c>
      <c r="X120" s="4"/>
      <c r="Y120" s="2">
        <v>12.023999999999999</v>
      </c>
      <c r="Z120" s="3">
        <v>311963.5</v>
      </c>
      <c r="AA120" s="5">
        <f t="shared" si="90"/>
        <v>0.39090064774302391</v>
      </c>
      <c r="AB120" s="4">
        <f t="shared" si="84"/>
        <v>1090.3534852989758</v>
      </c>
      <c r="AC120" s="4"/>
      <c r="AD120" s="2">
        <v>12.013</v>
      </c>
      <c r="AE120" s="3">
        <v>10772.2</v>
      </c>
      <c r="AF120" s="5">
        <f>AE120/AF$1</f>
        <v>1.4624626398100953E-2</v>
      </c>
      <c r="AG120" s="4">
        <f>(((AD120-AD$256)/(AD$269-AD$256)*100+1000))</f>
        <v>1090.6022501654534</v>
      </c>
      <c r="AH120" s="40">
        <f t="shared" si="100"/>
        <v>0.18866574754083967</v>
      </c>
      <c r="AJ120" s="2">
        <v>12.77</v>
      </c>
      <c r="AK120" s="3">
        <v>18655.7</v>
      </c>
      <c r="AL120" s="42">
        <f t="shared" si="101"/>
        <v>6.3535004021575692E-3</v>
      </c>
      <c r="AM120" s="4">
        <f>(((AJ120-AJ$256)/(AJ$269-AJ$256)*100+1000))</f>
        <v>1088.9929742388758</v>
      </c>
      <c r="AO120" s="2">
        <v>12.773999999999999</v>
      </c>
      <c r="AP120" s="3">
        <v>17174</v>
      </c>
      <c r="AQ120" s="42">
        <f t="shared" si="102"/>
        <v>6.106676751774222E-3</v>
      </c>
      <c r="AR120" s="4">
        <f>(((AO120-AO$256)/(AO$269-AO$256)*100+1000))</f>
        <v>1088.9966555183946</v>
      </c>
      <c r="AT120" s="2">
        <v>12.766</v>
      </c>
      <c r="AU120" s="3">
        <v>5339.5</v>
      </c>
      <c r="AV120" s="42">
        <f t="shared" si="103"/>
        <v>2.3939734727384059E-3</v>
      </c>
      <c r="AW120" s="4">
        <f>(((AT120-AT$256)/(AT$269-AT$256)*100+1000))</f>
        <v>1089.2163429336906</v>
      </c>
      <c r="AX120" s="42">
        <f t="shared" si="104"/>
        <v>4.9513835422233992E-3</v>
      </c>
    </row>
    <row r="121" spans="1:50" x14ac:dyDescent="0.25">
      <c r="A121" s="1" t="s">
        <v>104</v>
      </c>
      <c r="B121" s="12">
        <v>1102</v>
      </c>
      <c r="D121" s="2">
        <v>12.364000000000001</v>
      </c>
      <c r="E121" s="3">
        <v>25031.7</v>
      </c>
      <c r="F121" s="5">
        <f t="shared" si="79"/>
        <v>4.7933118022356037E-2</v>
      </c>
      <c r="G121" s="4">
        <f t="shared" ref="G121:G130" si="108">(((D121-D$269)/(D$273-D$269)*100+1100))</f>
        <v>1102.371409485638</v>
      </c>
      <c r="H121" s="4"/>
      <c r="I121" s="2">
        <v>12.371</v>
      </c>
      <c r="J121" s="3">
        <v>33848.6</v>
      </c>
      <c r="K121" s="5">
        <f t="shared" si="107"/>
        <v>4.5217204515388444E-2</v>
      </c>
      <c r="L121" s="4">
        <f>(((I121-I$269)/(I$273-I$269)*100+1100))</f>
        <v>1102.2051453391246</v>
      </c>
      <c r="M121" s="4"/>
      <c r="Q121" s="4"/>
      <c r="R121" s="40">
        <f t="shared" si="99"/>
        <v>4.6575161268872241E-2</v>
      </c>
      <c r="S121" s="4"/>
      <c r="T121" s="2">
        <v>12.46</v>
      </c>
      <c r="U121" s="3">
        <v>2038241.9</v>
      </c>
      <c r="V121" s="5">
        <f t="shared" ref="V121:V123" si="109">U121/V$1</f>
        <v>2.6309071409034659</v>
      </c>
      <c r="W121" s="4">
        <f>(((T121-T$269)/(T$273-T$269)*100+1100))</f>
        <v>1105.3053053053054</v>
      </c>
      <c r="X121" s="4"/>
      <c r="Y121" s="2">
        <v>12.464</v>
      </c>
      <c r="Z121" s="3">
        <v>1171025.8</v>
      </c>
      <c r="AA121" s="5">
        <f t="shared" ref="AA121:AA122" si="110">Z121/AA$1</f>
        <v>1.4673342995055281</v>
      </c>
      <c r="AB121" s="4">
        <f>(((Y121-Y$269)/(Y$273-Y$269)*100+1100))</f>
        <v>1104.9333333333334</v>
      </c>
      <c r="AC121" s="4"/>
      <c r="AD121" s="2">
        <v>12.371</v>
      </c>
      <c r="AE121" s="3">
        <v>10576.2</v>
      </c>
      <c r="AF121" s="5">
        <f>AE121/AF$1</f>
        <v>1.4358531563802686E-2</v>
      </c>
      <c r="AG121" s="4">
        <f>(((AD121-AD$269)/(AD$273-AD$269)*100+1100))</f>
        <v>1102.4658447184272</v>
      </c>
      <c r="AH121" s="40">
        <f t="shared" si="100"/>
        <v>1.3708666573242656</v>
      </c>
      <c r="AL121" s="42"/>
      <c r="AM121" s="4"/>
      <c r="AQ121" s="42"/>
      <c r="AR121" s="4"/>
      <c r="AV121" s="42"/>
      <c r="AW121" s="4"/>
      <c r="AX121" s="42"/>
    </row>
    <row r="122" spans="1:50" x14ac:dyDescent="0.25">
      <c r="A122" s="1" t="s">
        <v>105</v>
      </c>
      <c r="B122" s="12">
        <v>1104</v>
      </c>
      <c r="D122" s="2">
        <v>12.471</v>
      </c>
      <c r="E122" s="3">
        <v>704010</v>
      </c>
      <c r="F122" s="5">
        <f t="shared" si="79"/>
        <v>1.3481063778696161</v>
      </c>
      <c r="G122" s="4">
        <f t="shared" si="108"/>
        <v>1105.945223780895</v>
      </c>
      <c r="H122" s="4"/>
      <c r="I122" s="2">
        <v>12.481999999999999</v>
      </c>
      <c r="J122" s="3">
        <v>808831</v>
      </c>
      <c r="K122" s="5">
        <f t="shared" si="107"/>
        <v>1.0804900866028773</v>
      </c>
      <c r="L122" s="4">
        <f>(((I122-I$269)/(I$273-I$269)*100+1100))</f>
        <v>1105.9137988640159</v>
      </c>
      <c r="M122" s="4"/>
      <c r="N122" s="2">
        <v>12.467000000000001</v>
      </c>
      <c r="O122" s="3">
        <v>561434.19999999995</v>
      </c>
      <c r="P122" s="5">
        <f>O122/P$1</f>
        <v>0.7203441326194141</v>
      </c>
      <c r="Q122" s="4">
        <f>(((N122-N$269)/(N$273-N$269)*100+1100))</f>
        <v>1106.0313228923692</v>
      </c>
      <c r="R122" s="40">
        <f t="shared" si="99"/>
        <v>1.0496468656973024</v>
      </c>
      <c r="S122" s="4"/>
      <c r="T122" s="2">
        <v>12.512</v>
      </c>
      <c r="U122" s="3">
        <v>1088687.6000000001</v>
      </c>
      <c r="V122" s="5">
        <f t="shared" si="109"/>
        <v>1.4052483078937081</v>
      </c>
      <c r="W122" s="4">
        <f>(((T122-T$269)/(T$273-T$269)*100+1100))</f>
        <v>1107.0403737070403</v>
      </c>
      <c r="X122" s="4"/>
      <c r="Y122" s="2">
        <v>12.534000000000001</v>
      </c>
      <c r="Z122" s="3">
        <v>1671847.2</v>
      </c>
      <c r="AA122" s="5">
        <f t="shared" si="110"/>
        <v>2.0948801811986364</v>
      </c>
      <c r="AB122" s="4">
        <f>(((Y122-Y$269)/(Y$273-Y$269)*100+1100))</f>
        <v>1107.2666666666667</v>
      </c>
      <c r="AC122" s="4"/>
      <c r="AD122" s="2">
        <v>12.478</v>
      </c>
      <c r="AE122" s="3">
        <v>530074.30000000005</v>
      </c>
      <c r="AF122" s="5">
        <f>AE122/AF$1</f>
        <v>0.71964302563402871</v>
      </c>
      <c r="AG122" s="4">
        <f>(((AD122-AD$269)/(AD$273-AD$269)*100+1100))</f>
        <v>1106.0313228923692</v>
      </c>
      <c r="AH122" s="40">
        <f t="shared" si="100"/>
        <v>1.406590504908791</v>
      </c>
      <c r="AJ122" s="2">
        <v>13.250999999999999</v>
      </c>
      <c r="AK122" s="3">
        <v>3007224.4</v>
      </c>
      <c r="AL122" s="42">
        <f t="shared" si="101"/>
        <v>1.0241589130816884</v>
      </c>
      <c r="AM122" s="4">
        <f>(((AJ122-AJ$269)/(AJ$273-AJ$269)*100+1100))</f>
        <v>1105.2269601100413</v>
      </c>
      <c r="AO122" s="2">
        <v>13.254</v>
      </c>
      <c r="AP122" s="3">
        <v>3274569.7</v>
      </c>
      <c r="AQ122" s="42">
        <f t="shared" si="102"/>
        <v>1.1643611656605501</v>
      </c>
      <c r="AR122" s="4">
        <f>(((AO122-AO$269)/(AO$273-AO$269)*100+1100))</f>
        <v>1105.1925722145804</v>
      </c>
      <c r="AT122" s="2">
        <v>13.231999999999999</v>
      </c>
      <c r="AU122" s="3">
        <v>2030500.6</v>
      </c>
      <c r="AV122" s="42">
        <f t="shared" si="103"/>
        <v>0.91037823256473771</v>
      </c>
      <c r="AW122" s="4">
        <f>(((AT122-AT$269)/(AT$273-AT$269)*100+1100))</f>
        <v>1104.9399656946828</v>
      </c>
      <c r="AX122" s="42">
        <f t="shared" si="104"/>
        <v>1.0329661037689921</v>
      </c>
    </row>
    <row r="123" spans="1:50" s="96" customFormat="1" x14ac:dyDescent="0.25">
      <c r="A123" s="64" t="s">
        <v>564</v>
      </c>
      <c r="B123" s="71">
        <v>1110</v>
      </c>
      <c r="C123" s="69"/>
      <c r="D123" s="2">
        <v>12.781000000000001</v>
      </c>
      <c r="E123" s="3">
        <v>12959.6</v>
      </c>
      <c r="F123" s="97">
        <f t="shared" si="79"/>
        <v>2.4816294391612446E-2</v>
      </c>
      <c r="G123" s="4">
        <f t="shared" si="108"/>
        <v>1116.2992651970608</v>
      </c>
      <c r="H123" s="4"/>
      <c r="I123" s="2"/>
      <c r="J123" s="3"/>
      <c r="K123" s="97"/>
      <c r="L123" s="4"/>
      <c r="M123" s="4"/>
      <c r="N123" s="2">
        <v>12.766999999999999</v>
      </c>
      <c r="O123" s="3">
        <v>44746.3</v>
      </c>
      <c r="P123" s="97">
        <f>O123/P$1</f>
        <v>5.7411420005101382E-2</v>
      </c>
      <c r="Q123" s="4">
        <f>(((N123-N$269)/(N$273-N$269)*100+1100))</f>
        <v>1116.0279906697767</v>
      </c>
      <c r="R123" s="97">
        <f t="shared" ref="R123" si="111">AVERAGE(F123,K123,P123)</f>
        <v>4.1113857198356918E-2</v>
      </c>
      <c r="S123" s="4"/>
      <c r="T123" s="2">
        <v>12.789</v>
      </c>
      <c r="U123" s="3">
        <v>10252.799999999999</v>
      </c>
      <c r="V123" s="97">
        <f t="shared" si="109"/>
        <v>1.3234035044738829E-2</v>
      </c>
      <c r="W123" s="4">
        <f>(((T123-T$269)/(T$273-T$269)*100+1100))</f>
        <v>1116.2829496162828</v>
      </c>
      <c r="X123" s="4"/>
      <c r="Y123" s="2"/>
      <c r="Z123" s="3"/>
      <c r="AA123" s="97"/>
      <c r="AB123" s="4"/>
      <c r="AC123" s="4"/>
      <c r="AD123" s="2"/>
      <c r="AE123" s="3"/>
      <c r="AF123" s="97"/>
      <c r="AG123" s="4"/>
      <c r="AH123" s="100">
        <f t="shared" si="100"/>
        <v>1.3234035044738829E-2</v>
      </c>
      <c r="AJ123" s="2"/>
      <c r="AK123" s="3"/>
      <c r="AL123" s="42"/>
      <c r="AM123" s="4"/>
      <c r="AO123" s="2"/>
      <c r="AP123" s="3"/>
      <c r="AQ123" s="42"/>
      <c r="AR123" s="4"/>
      <c r="AT123" s="2"/>
      <c r="AU123" s="3"/>
      <c r="AV123" s="42"/>
      <c r="AW123" s="4"/>
      <c r="AX123" s="42"/>
    </row>
    <row r="124" spans="1:50" x14ac:dyDescent="0.25">
      <c r="A124" s="1" t="s">
        <v>107</v>
      </c>
      <c r="B124" s="10">
        <v>1115</v>
      </c>
      <c r="C124" s="10" t="s">
        <v>204</v>
      </c>
      <c r="D124" s="2">
        <v>12.789</v>
      </c>
      <c r="E124" s="3">
        <v>61364.9</v>
      </c>
      <c r="F124" s="5">
        <f t="shared" si="79"/>
        <v>0.11750744033086349</v>
      </c>
      <c r="G124" s="4">
        <f t="shared" si="108"/>
        <v>1116.5664662658651</v>
      </c>
      <c r="H124" s="4"/>
      <c r="I124" s="2">
        <v>12.804</v>
      </c>
      <c r="J124" s="3">
        <v>130235.9</v>
      </c>
      <c r="K124" s="5">
        <f t="shared" si="107"/>
        <v>0.17397775168088717</v>
      </c>
      <c r="L124" s="4">
        <f t="shared" ref="L124:L130" si="112">(((I124-I$269)/(I$273-I$269)*100+1100))</f>
        <v>1116.672235215503</v>
      </c>
      <c r="M124" s="4"/>
      <c r="N124" s="2">
        <v>12.778</v>
      </c>
      <c r="O124" s="3">
        <v>13058.5</v>
      </c>
      <c r="P124" s="5">
        <f>O124/P$1</f>
        <v>1.6754614976805152E-2</v>
      </c>
      <c r="Q124" s="4">
        <f>(((N124-N$269)/(N$273-N$269)*100+1100))</f>
        <v>1116.3945351549485</v>
      </c>
      <c r="R124" s="40">
        <f t="shared" si="99"/>
        <v>0.1027466023295186</v>
      </c>
      <c r="S124" s="4"/>
      <c r="V124" s="5"/>
      <c r="W124" s="4"/>
      <c r="X124" s="4"/>
      <c r="AA124" s="5"/>
      <c r="AB124" s="4"/>
      <c r="AC124" s="4"/>
      <c r="AF124" s="5"/>
      <c r="AG124" s="4"/>
      <c r="AH124" s="40"/>
      <c r="AL124" s="42"/>
      <c r="AM124" s="4"/>
      <c r="AQ124" s="42"/>
      <c r="AR124" s="4"/>
      <c r="AV124" s="42"/>
      <c r="AW124" s="4"/>
      <c r="AX124" s="42"/>
    </row>
    <row r="125" spans="1:50" x14ac:dyDescent="0.25">
      <c r="A125" s="1" t="s">
        <v>106</v>
      </c>
      <c r="B125" s="12">
        <v>1116</v>
      </c>
      <c r="D125" s="2">
        <v>12.826000000000001</v>
      </c>
      <c r="E125" s="3">
        <v>43115.4</v>
      </c>
      <c r="F125" s="5">
        <f t="shared" si="79"/>
        <v>8.256153424581987E-2</v>
      </c>
      <c r="G125" s="4">
        <f t="shared" si="108"/>
        <v>1117.8022712090849</v>
      </c>
      <c r="H125" s="4"/>
      <c r="I125" s="2">
        <v>12.833</v>
      </c>
      <c r="J125" s="3">
        <v>55204.1</v>
      </c>
      <c r="K125" s="5">
        <f t="shared" si="107"/>
        <v>7.3745297583591496E-2</v>
      </c>
      <c r="L125" s="4">
        <f t="shared" si="112"/>
        <v>1117.6411627129969</v>
      </c>
      <c r="M125" s="4"/>
      <c r="N125" s="2">
        <v>12.821999999999999</v>
      </c>
      <c r="O125" s="3">
        <v>17657.2</v>
      </c>
      <c r="P125" s="5">
        <f>O125/P$1</f>
        <v>2.2654944102955467E-2</v>
      </c>
      <c r="Q125" s="4">
        <f>(((N125-N$269)/(N$273-N$269)*100+1100))</f>
        <v>1117.8607130956348</v>
      </c>
      <c r="R125" s="40">
        <f t="shared" si="99"/>
        <v>5.965392531078894E-2</v>
      </c>
      <c r="S125" s="4"/>
      <c r="T125" s="2">
        <v>12.693</v>
      </c>
      <c r="U125" s="3">
        <v>29772.2</v>
      </c>
      <c r="V125" s="5">
        <f t="shared" ref="V125:V152" si="113">U125/V$1</f>
        <v>3.8429145029550311E-2</v>
      </c>
      <c r="W125" s="4">
        <f t="shared" ref="W125:W130" si="114">(((T125-T$269)/(T$273-T$269)*100+1100))</f>
        <v>1113.0797464130796</v>
      </c>
      <c r="X125" s="4"/>
      <c r="Y125" s="2">
        <v>12.711</v>
      </c>
      <c r="Z125" s="3">
        <v>58304.2</v>
      </c>
      <c r="AA125" s="5">
        <f t="shared" ref="AA125:AA152" si="115">Z125/AA$1</f>
        <v>7.3057102982043778E-2</v>
      </c>
      <c r="AB125" s="4">
        <f t="shared" ref="AB125:AB130" si="116">(((Y125-Y$269)/(Y$273-Y$269)*100+1100))</f>
        <v>1113.1666666666667</v>
      </c>
      <c r="AC125" s="4"/>
      <c r="AD125" s="2">
        <v>12.833</v>
      </c>
      <c r="AE125" s="3">
        <v>19318.5</v>
      </c>
      <c r="AF125" s="5">
        <f t="shared" ref="AF125:AF137" si="117">AE125/AF$1</f>
        <v>2.6227311512199293E-2</v>
      </c>
      <c r="AG125" s="4">
        <f t="shared" ref="AG125:AG133" si="118">(((AD125-AD$269)/(AD$273-AD$269)*100+1100))</f>
        <v>1117.8607130956348</v>
      </c>
      <c r="AH125" s="40">
        <f t="shared" si="100"/>
        <v>4.5904519841264459E-2</v>
      </c>
      <c r="AJ125" s="2">
        <v>13.446</v>
      </c>
      <c r="AK125" s="3">
        <v>133177.1</v>
      </c>
      <c r="AL125" s="42">
        <f t="shared" si="101"/>
        <v>4.535561562461761E-2</v>
      </c>
      <c r="AM125" s="4">
        <f>(((AJ125-AJ$269)/(AJ$273-AJ$269)*100+1100))</f>
        <v>1111.9325997248968</v>
      </c>
      <c r="AO125" s="2">
        <v>13.439</v>
      </c>
      <c r="AP125" s="3">
        <v>126351.5</v>
      </c>
      <c r="AQ125" s="42">
        <f t="shared" si="102"/>
        <v>4.4927667846849921E-2</v>
      </c>
      <c r="AR125" s="4">
        <f>(((AO125-AO$269)/(AO$273-AO$269)*100+1100))</f>
        <v>1111.5543328748281</v>
      </c>
      <c r="AT125" s="2">
        <v>13.439</v>
      </c>
      <c r="AU125" s="3">
        <v>52660.3</v>
      </c>
      <c r="AV125" s="42">
        <f t="shared" si="103"/>
        <v>2.3610330792479872E-2</v>
      </c>
      <c r="AW125" s="4">
        <f>(((AT125-AT$269)/(AT$273-AT$269)*100+1100))</f>
        <v>1112.041166380789</v>
      </c>
      <c r="AX125" s="42">
        <f t="shared" si="104"/>
        <v>3.7964538087982468E-2</v>
      </c>
    </row>
    <row r="126" spans="1:50" x14ac:dyDescent="0.25">
      <c r="A126" s="1" t="s">
        <v>108</v>
      </c>
      <c r="B126" s="12">
        <v>1129</v>
      </c>
      <c r="D126" s="2">
        <v>13.202</v>
      </c>
      <c r="E126" s="3">
        <v>2930.2</v>
      </c>
      <c r="F126" s="5">
        <f t="shared" si="79"/>
        <v>5.6110301109835786E-3</v>
      </c>
      <c r="G126" s="4">
        <f t="shared" si="108"/>
        <v>1130.3607214428857</v>
      </c>
      <c r="H126" s="4"/>
      <c r="I126" s="2">
        <v>13.21</v>
      </c>
      <c r="J126" s="3">
        <v>7923.8</v>
      </c>
      <c r="K126" s="5">
        <f t="shared" si="107"/>
        <v>1.0585137498715898E-2</v>
      </c>
      <c r="L126" s="4">
        <f t="shared" si="112"/>
        <v>1130.237220180421</v>
      </c>
      <c r="M126" s="4"/>
      <c r="Q126" s="4"/>
      <c r="R126" s="40">
        <f t="shared" si="99"/>
        <v>8.0980838048497379E-3</v>
      </c>
      <c r="S126" s="4"/>
      <c r="T126" s="2">
        <v>13.214</v>
      </c>
      <c r="U126" s="3">
        <v>81156.5</v>
      </c>
      <c r="V126" s="5">
        <f t="shared" si="113"/>
        <v>0.10475460021734033</v>
      </c>
      <c r="W126" s="4">
        <f t="shared" si="114"/>
        <v>1130.4637971304637</v>
      </c>
      <c r="X126" s="4"/>
      <c r="Y126" s="2">
        <v>13.225</v>
      </c>
      <c r="Z126" s="3">
        <v>47843.6</v>
      </c>
      <c r="AA126" s="5">
        <f t="shared" si="115"/>
        <v>5.9949623049998277E-2</v>
      </c>
      <c r="AB126" s="4">
        <f t="shared" si="116"/>
        <v>1130.3</v>
      </c>
      <c r="AC126" s="4"/>
      <c r="AD126" s="2">
        <v>13.21</v>
      </c>
      <c r="AE126" s="3">
        <v>1246.5</v>
      </c>
      <c r="AF126" s="5">
        <f t="shared" si="117"/>
        <v>1.6922816885346389E-3</v>
      </c>
      <c r="AG126" s="4">
        <f t="shared" si="118"/>
        <v>1130.4231922692436</v>
      </c>
      <c r="AH126" s="40">
        <f t="shared" si="100"/>
        <v>5.5465501651957745E-2</v>
      </c>
      <c r="AL126" s="42"/>
      <c r="AM126" s="4"/>
      <c r="AQ126" s="42"/>
      <c r="AR126" s="4"/>
      <c r="AV126" s="42"/>
      <c r="AW126" s="4"/>
      <c r="AX126" s="42"/>
    </row>
    <row r="127" spans="1:50" x14ac:dyDescent="0.25">
      <c r="A127" s="1" t="s">
        <v>170</v>
      </c>
      <c r="B127" s="10">
        <v>1135</v>
      </c>
      <c r="C127" s="10" t="s">
        <v>201</v>
      </c>
      <c r="D127" s="2">
        <v>13.269</v>
      </c>
      <c r="E127" s="3">
        <v>33653.4</v>
      </c>
      <c r="F127" s="5">
        <f t="shared" si="79"/>
        <v>6.4442782314167904E-2</v>
      </c>
      <c r="G127" s="4">
        <f t="shared" si="108"/>
        <v>1132.5985303941216</v>
      </c>
      <c r="H127" s="4"/>
      <c r="I127" s="2">
        <v>13.284000000000001</v>
      </c>
      <c r="J127" s="3">
        <v>83367.399999999994</v>
      </c>
      <c r="K127" s="5">
        <f t="shared" si="107"/>
        <v>0.1113677013441086</v>
      </c>
      <c r="L127" s="4">
        <f t="shared" si="112"/>
        <v>1132.709655863682</v>
      </c>
      <c r="M127" s="4"/>
      <c r="N127" s="2">
        <v>13.265000000000001</v>
      </c>
      <c r="O127" s="3">
        <v>9838.1</v>
      </c>
      <c r="P127" s="5">
        <f t="shared" ref="P127:P135" si="119">O127/P$1</f>
        <v>1.2622703802374452E-2</v>
      </c>
      <c r="Q127" s="4">
        <f t="shared" ref="Q127:Q135" si="120">(((N127-N$269)/(N$273-N$269)*100+1100))</f>
        <v>1132.6224591802732</v>
      </c>
      <c r="R127" s="40">
        <f t="shared" si="99"/>
        <v>6.2811062486883659E-2</v>
      </c>
      <c r="S127" s="4"/>
      <c r="V127" s="5">
        <f t="shared" si="113"/>
        <v>0</v>
      </c>
      <c r="W127" s="4">
        <f t="shared" si="114"/>
        <v>689.55622288955624</v>
      </c>
      <c r="X127" s="4"/>
      <c r="Y127" s="2">
        <v>13.305999999999999</v>
      </c>
      <c r="Z127" s="3">
        <v>56227.5</v>
      </c>
      <c r="AA127" s="5">
        <f t="shared" si="115"/>
        <v>7.0454928768817107E-2</v>
      </c>
      <c r="AB127" s="4">
        <f t="shared" si="116"/>
        <v>1133</v>
      </c>
      <c r="AC127" s="4"/>
      <c r="AD127" s="2">
        <v>13.273</v>
      </c>
      <c r="AE127" s="3">
        <v>10193.6</v>
      </c>
      <c r="AF127" s="5">
        <f t="shared" si="117"/>
        <v>1.3839103586238825E-2</v>
      </c>
      <c r="AG127" s="4">
        <f t="shared" si="118"/>
        <v>1132.5224925024991</v>
      </c>
      <c r="AH127" s="40">
        <f t="shared" si="100"/>
        <v>2.8098010785018643E-2</v>
      </c>
      <c r="AL127" s="42"/>
      <c r="AM127" s="4"/>
      <c r="AQ127" s="42"/>
      <c r="AR127" s="4"/>
      <c r="AV127" s="42"/>
      <c r="AW127" s="4"/>
      <c r="AX127" s="42"/>
    </row>
    <row r="128" spans="1:50" x14ac:dyDescent="0.25">
      <c r="A128" s="6" t="s">
        <v>109</v>
      </c>
      <c r="B128" s="12">
        <v>1124</v>
      </c>
      <c r="D128" s="2">
        <v>13.461</v>
      </c>
      <c r="E128" s="3">
        <v>100420.5</v>
      </c>
      <c r="F128" s="5">
        <f t="shared" si="79"/>
        <v>0.19229487723023223</v>
      </c>
      <c r="G128" s="4">
        <f t="shared" si="108"/>
        <v>1139.0113560454242</v>
      </c>
      <c r="H128" s="4"/>
      <c r="I128" s="2">
        <v>13.465</v>
      </c>
      <c r="J128" s="3">
        <v>117803.5</v>
      </c>
      <c r="K128" s="5">
        <f t="shared" si="107"/>
        <v>0.15736972731896037</v>
      </c>
      <c r="L128" s="4">
        <f t="shared" si="112"/>
        <v>1138.7570998997662</v>
      </c>
      <c r="M128" s="4"/>
      <c r="N128" s="2">
        <v>13.358000000000001</v>
      </c>
      <c r="O128" s="3">
        <v>40691.300000000003</v>
      </c>
      <c r="P128" s="5">
        <f t="shared" si="119"/>
        <v>5.220868127316855E-2</v>
      </c>
      <c r="Q128" s="4">
        <f t="shared" si="120"/>
        <v>1135.7214261912695</v>
      </c>
      <c r="R128" s="40">
        <f t="shared" si="99"/>
        <v>0.13395776194078704</v>
      </c>
      <c r="S128" s="4"/>
      <c r="T128" s="2">
        <v>13.502000000000001</v>
      </c>
      <c r="U128" s="3">
        <v>112753.9</v>
      </c>
      <c r="V128" s="5">
        <f t="shared" si="113"/>
        <v>0.14553966370464436</v>
      </c>
      <c r="W128" s="4">
        <f t="shared" si="114"/>
        <v>1140.0734067400733</v>
      </c>
      <c r="X128" s="4"/>
      <c r="Y128" s="2">
        <v>13.58</v>
      </c>
      <c r="Z128" s="3">
        <v>71240.7</v>
      </c>
      <c r="AA128" s="5">
        <f t="shared" si="115"/>
        <v>8.9266968012817027E-2</v>
      </c>
      <c r="AB128" s="4">
        <f t="shared" si="116"/>
        <v>1142.1333333333332</v>
      </c>
      <c r="AC128" s="4"/>
      <c r="AD128" s="2">
        <v>13.339</v>
      </c>
      <c r="AE128" s="3">
        <v>31339.1</v>
      </c>
      <c r="AF128" s="5">
        <f t="shared" si="117"/>
        <v>4.2546799089575531E-2</v>
      </c>
      <c r="AG128" s="4">
        <f t="shared" si="118"/>
        <v>1134.7217594135288</v>
      </c>
      <c r="AH128" s="40">
        <f t="shared" si="100"/>
        <v>9.2451143602345631E-2</v>
      </c>
      <c r="AJ128" s="2">
        <v>13.805</v>
      </c>
      <c r="AK128" s="3">
        <v>277709.59999999998</v>
      </c>
      <c r="AL128" s="42">
        <f t="shared" si="101"/>
        <v>9.4578496399653586E-2</v>
      </c>
      <c r="AM128" s="4">
        <f>(((AJ128-AJ$269)/(AJ$273-AJ$269)*100+1100))</f>
        <v>1124.2778541953232</v>
      </c>
      <c r="AO128" s="2">
        <v>13.801</v>
      </c>
      <c r="AP128" s="3">
        <v>292439.7</v>
      </c>
      <c r="AQ128" s="42">
        <f t="shared" si="102"/>
        <v>0.10398478614683987</v>
      </c>
      <c r="AR128" s="4">
        <f>(((AO128-AO$269)/(AO$273-AO$269)*100+1100))</f>
        <v>1124.002751031637</v>
      </c>
      <c r="AT128" s="2">
        <v>13.69</v>
      </c>
      <c r="AU128" s="3">
        <v>176458.1</v>
      </c>
      <c r="AV128" s="42">
        <f t="shared" si="103"/>
        <v>7.9115274922712031E-2</v>
      </c>
      <c r="AW128" s="4">
        <f>(((AT128-AT$269)/(AT$273-AT$269)*100+1100))</f>
        <v>1120.6518010291595</v>
      </c>
      <c r="AX128" s="42">
        <f t="shared" si="104"/>
        <v>9.2559519156401829E-2</v>
      </c>
    </row>
    <row r="129" spans="1:50" x14ac:dyDescent="0.25">
      <c r="A129" s="20" t="s">
        <v>490</v>
      </c>
      <c r="B129" s="10">
        <v>1139</v>
      </c>
      <c r="C129" s="10" t="s">
        <v>201</v>
      </c>
      <c r="D129" s="2">
        <v>13.539</v>
      </c>
      <c r="E129" s="3">
        <v>29232.5</v>
      </c>
      <c r="F129" s="5">
        <f t="shared" si="79"/>
        <v>5.5977215793914223E-2</v>
      </c>
      <c r="G129" s="4">
        <f t="shared" si="108"/>
        <v>1141.6165664662658</v>
      </c>
      <c r="H129" s="4"/>
      <c r="I129" s="2">
        <v>13.557</v>
      </c>
      <c r="J129" s="3">
        <v>93959.9</v>
      </c>
      <c r="K129" s="5">
        <f t="shared" si="107"/>
        <v>0.12551786527494332</v>
      </c>
      <c r="L129" s="4">
        <f t="shared" si="112"/>
        <v>1141.8309388573339</v>
      </c>
      <c r="M129" s="4"/>
      <c r="N129" s="2">
        <v>13.535</v>
      </c>
      <c r="O129" s="3">
        <v>1738</v>
      </c>
      <c r="P129" s="5">
        <f t="shared" si="119"/>
        <v>2.2299284626631968E-3</v>
      </c>
      <c r="Q129" s="4">
        <f t="shared" si="120"/>
        <v>1141.61946017994</v>
      </c>
      <c r="R129" s="40">
        <f t="shared" si="99"/>
        <v>6.1241669843840246E-2</v>
      </c>
      <c r="S129" s="4"/>
      <c r="T129" s="2">
        <v>13.565</v>
      </c>
      <c r="U129" s="3">
        <v>30428.1</v>
      </c>
      <c r="V129" s="5">
        <f t="shared" si="113"/>
        <v>3.9275762888656522E-2</v>
      </c>
      <c r="W129" s="4">
        <f t="shared" si="114"/>
        <v>1142.1755088421755</v>
      </c>
      <c r="X129" s="4"/>
      <c r="Y129" s="2">
        <v>13.583</v>
      </c>
      <c r="Z129" s="3">
        <v>82289.899999999994</v>
      </c>
      <c r="AA129" s="5">
        <f t="shared" si="115"/>
        <v>0.10311198333365494</v>
      </c>
      <c r="AB129" s="4">
        <f t="shared" si="116"/>
        <v>1142.2333333333333</v>
      </c>
      <c r="AC129" s="4"/>
      <c r="AD129" s="2">
        <v>13.542999999999999</v>
      </c>
      <c r="AE129" s="3">
        <v>3020.5</v>
      </c>
      <c r="AF129" s="5">
        <f t="shared" si="117"/>
        <v>4.1007114642750715E-3</v>
      </c>
      <c r="AG129" s="4">
        <f t="shared" si="118"/>
        <v>1141.5194935021659</v>
      </c>
      <c r="AH129" s="40">
        <f t="shared" si="100"/>
        <v>4.8829485895528844E-2</v>
      </c>
      <c r="AL129" s="42"/>
      <c r="AM129" s="4"/>
      <c r="AQ129" s="42"/>
      <c r="AR129" s="4"/>
      <c r="AV129" s="42"/>
      <c r="AW129" s="4"/>
      <c r="AX129" s="42"/>
    </row>
    <row r="130" spans="1:50" x14ac:dyDescent="0.25">
      <c r="A130" s="1" t="s">
        <v>110</v>
      </c>
      <c r="B130" s="10">
        <v>1134</v>
      </c>
      <c r="C130" s="10" t="s">
        <v>205</v>
      </c>
      <c r="D130" s="2">
        <v>13.554</v>
      </c>
      <c r="E130" s="3">
        <v>12773.3</v>
      </c>
      <c r="F130" s="5">
        <f t="shared" si="79"/>
        <v>2.4459549149077379E-2</v>
      </c>
      <c r="G130" s="4">
        <f t="shared" si="108"/>
        <v>1142.1175684702739</v>
      </c>
      <c r="H130" s="4"/>
      <c r="I130" s="2">
        <v>13.561</v>
      </c>
      <c r="J130" s="3">
        <v>92117.4</v>
      </c>
      <c r="K130" s="5">
        <f t="shared" si="107"/>
        <v>0.1230565315914349</v>
      </c>
      <c r="L130" s="4">
        <f t="shared" si="112"/>
        <v>1141.964584029402</v>
      </c>
      <c r="M130" s="4"/>
      <c r="N130" s="2">
        <v>13.55</v>
      </c>
      <c r="O130" s="3">
        <v>6201.9</v>
      </c>
      <c r="P130" s="5">
        <f t="shared" si="119"/>
        <v>7.9573034134585042E-3</v>
      </c>
      <c r="Q130" s="4">
        <f t="shared" si="120"/>
        <v>1142.1192935688105</v>
      </c>
      <c r="R130" s="40">
        <f t="shared" si="99"/>
        <v>5.1824461384656934E-2</v>
      </c>
      <c r="S130" s="4"/>
      <c r="T130" s="2">
        <v>13.686999999999999</v>
      </c>
      <c r="U130" s="3">
        <v>7121371.2000000002</v>
      </c>
      <c r="V130" s="5">
        <f t="shared" si="113"/>
        <v>9.1920720220226499</v>
      </c>
      <c r="W130" s="4">
        <f t="shared" si="114"/>
        <v>1146.2462462462463</v>
      </c>
      <c r="X130" s="4"/>
      <c r="Y130" s="2">
        <v>13.763999999999999</v>
      </c>
      <c r="Z130" s="3">
        <v>13410384.1</v>
      </c>
      <c r="AA130" s="5">
        <f t="shared" si="115"/>
        <v>16.803657579084568</v>
      </c>
      <c r="AB130" s="4">
        <f t="shared" si="116"/>
        <v>1148.2666666666667</v>
      </c>
      <c r="AC130" s="4"/>
      <c r="AD130" s="2">
        <v>13.557</v>
      </c>
      <c r="AE130" s="3">
        <v>25966</v>
      </c>
      <c r="AF130" s="5">
        <f t="shared" si="117"/>
        <v>3.5252135037697897E-2</v>
      </c>
      <c r="AG130" s="4">
        <f t="shared" si="118"/>
        <v>1141.9860046651115</v>
      </c>
      <c r="AH130" s="40">
        <f t="shared" si="100"/>
        <v>8.6769939120483048</v>
      </c>
      <c r="AJ130" s="2">
        <v>14.182</v>
      </c>
      <c r="AK130" s="3">
        <v>64561</v>
      </c>
      <c r="AL130" s="42">
        <f t="shared" si="101"/>
        <v>2.1987292862969215E-2</v>
      </c>
      <c r="AM130" s="4">
        <f>(((AJ130-AJ$269)/(AJ$273-AJ$269)*100+1100))</f>
        <v>1137.242090784044</v>
      </c>
      <c r="AO130" s="2">
        <v>14.167</v>
      </c>
      <c r="AP130" s="3">
        <v>55195.4</v>
      </c>
      <c r="AQ130" s="42">
        <f t="shared" si="102"/>
        <v>1.9626206241113244E-2</v>
      </c>
      <c r="AR130" s="4">
        <f>(((AO130-AO$269)/(AO$273-AO$269)*100+1100))</f>
        <v>1136.5887207702888</v>
      </c>
      <c r="AT130" s="2">
        <v>14.151999999999999</v>
      </c>
      <c r="AU130" s="3">
        <v>35637.199999999997</v>
      </c>
      <c r="AV130" s="42">
        <f t="shared" si="103"/>
        <v>1.5977996337236278E-2</v>
      </c>
      <c r="AW130" s="4">
        <f>(((AT130-AT$269)/(AT$273-AT$269)*100+1100))</f>
        <v>1136.500857632933</v>
      </c>
      <c r="AX130" s="42">
        <f t="shared" si="104"/>
        <v>1.9197165147106246E-2</v>
      </c>
    </row>
    <row r="131" spans="1:50" s="31" customFormat="1" x14ac:dyDescent="0.25">
      <c r="A131" s="1" t="s">
        <v>688</v>
      </c>
      <c r="C131" s="10"/>
      <c r="D131" s="2"/>
      <c r="E131" s="3"/>
      <c r="F131" s="30"/>
      <c r="G131" s="4"/>
      <c r="H131" s="4"/>
      <c r="I131" s="2"/>
      <c r="J131" s="3"/>
      <c r="K131" s="30"/>
      <c r="L131" s="4"/>
      <c r="M131" s="4"/>
      <c r="N131" s="2">
        <v>13.557</v>
      </c>
      <c r="O131" s="3">
        <v>16686.2</v>
      </c>
      <c r="P131" s="30">
        <f t="shared" si="119"/>
        <v>2.1409109501548122E-2</v>
      </c>
      <c r="Q131" s="4">
        <f t="shared" si="120"/>
        <v>1142.3525491502833</v>
      </c>
      <c r="R131" s="40">
        <f t="shared" si="99"/>
        <v>2.1409109501548122E-2</v>
      </c>
      <c r="S131" s="4"/>
      <c r="T131" s="2"/>
      <c r="U131" s="3"/>
      <c r="V131" s="30"/>
      <c r="W131" s="4"/>
      <c r="X131" s="4"/>
      <c r="Y131" s="2"/>
      <c r="Z131" s="3"/>
      <c r="AA131" s="30"/>
      <c r="AB131" s="4"/>
      <c r="AC131" s="4"/>
      <c r="AD131" s="2">
        <v>13.576000000000001</v>
      </c>
      <c r="AE131" s="3">
        <v>14956.4</v>
      </c>
      <c r="AF131" s="30">
        <f t="shared" si="117"/>
        <v>2.0305208059686702E-2</v>
      </c>
      <c r="AG131" s="4">
        <f t="shared" si="118"/>
        <v>1142.6191269576807</v>
      </c>
      <c r="AH131" s="40">
        <f t="shared" si="100"/>
        <v>2.0305208059686702E-2</v>
      </c>
      <c r="AJ131" s="2"/>
      <c r="AK131" s="3"/>
      <c r="AL131" s="42"/>
      <c r="AM131" s="4"/>
      <c r="AO131" s="2"/>
      <c r="AP131" s="3"/>
      <c r="AQ131" s="42"/>
      <c r="AR131" s="4"/>
      <c r="AT131" s="2"/>
      <c r="AU131" s="3"/>
      <c r="AV131" s="42"/>
      <c r="AW131" s="4"/>
      <c r="AX131" s="42"/>
    </row>
    <row r="132" spans="1:50" x14ac:dyDescent="0.25">
      <c r="A132" s="1" t="s">
        <v>111</v>
      </c>
      <c r="B132" s="10">
        <v>1163</v>
      </c>
      <c r="C132" s="10" t="s">
        <v>205</v>
      </c>
      <c r="D132" s="2">
        <v>13.675000000000001</v>
      </c>
      <c r="E132" s="3">
        <v>24695.200000000001</v>
      </c>
      <c r="F132" s="5">
        <f>E132/F$1</f>
        <v>4.7288755305699842E-2</v>
      </c>
      <c r="G132" s="4">
        <f t="shared" ref="G132:G137" si="121">(((D132-D$269)/(D$273-D$269)*100+1100))</f>
        <v>1146.1589846359386</v>
      </c>
      <c r="H132" s="4"/>
      <c r="I132" s="2">
        <v>13.69</v>
      </c>
      <c r="J132" s="3">
        <v>43097.7</v>
      </c>
      <c r="K132" s="5">
        <f t="shared" ref="K132:K137" si="122">J132/K$1</f>
        <v>5.7572765640022228E-2</v>
      </c>
      <c r="L132" s="4">
        <f t="shared" ref="L132:L137" si="123">(((I132-I$269)/(I$273-I$269)*100+1100))</f>
        <v>1146.2746408286</v>
      </c>
      <c r="M132" s="4"/>
      <c r="N132" s="2">
        <v>13.672000000000001</v>
      </c>
      <c r="O132" s="3">
        <v>3485.7</v>
      </c>
      <c r="P132" s="5">
        <f t="shared" si="119"/>
        <v>4.4723024409120283E-3</v>
      </c>
      <c r="Q132" s="4">
        <f t="shared" si="120"/>
        <v>1146.1846051316229</v>
      </c>
      <c r="R132" s="40">
        <f t="shared" si="99"/>
        <v>3.6444607795544696E-2</v>
      </c>
      <c r="S132" s="4"/>
      <c r="T132" s="2">
        <v>13.808999999999999</v>
      </c>
      <c r="U132" s="3">
        <v>27281.1</v>
      </c>
      <c r="V132" s="5">
        <f t="shared" si="113"/>
        <v>3.5213700985001609E-2</v>
      </c>
      <c r="W132" s="4">
        <f t="shared" ref="W132:W150" si="124">(((T132-T$269)/(T$273-T$269)*100+1100))</f>
        <v>1150.3169836503171</v>
      </c>
      <c r="X132" s="4"/>
      <c r="Y132" s="2">
        <v>13.831</v>
      </c>
      <c r="Z132" s="3">
        <v>46713.2</v>
      </c>
      <c r="AA132" s="5">
        <f t="shared" si="115"/>
        <v>5.8533194229932105E-2</v>
      </c>
      <c r="AB132" s="4">
        <f>(((Y132-Y$269)/(Y$273-Y$269)*100+1100))</f>
        <v>1150.5</v>
      </c>
      <c r="AC132" s="4"/>
      <c r="AD132" s="2">
        <v>13.831</v>
      </c>
      <c r="AE132" s="3">
        <v>2405</v>
      </c>
      <c r="AF132" s="5">
        <f t="shared" si="117"/>
        <v>3.2650922269761786E-3</v>
      </c>
      <c r="AG132" s="4">
        <f t="shared" si="118"/>
        <v>1151.1162945684771</v>
      </c>
      <c r="AH132" s="40">
        <f t="shared" si="100"/>
        <v>3.2337329147303299E-2</v>
      </c>
      <c r="AL132" s="42"/>
      <c r="AM132" s="4"/>
      <c r="AQ132" s="42"/>
      <c r="AR132" s="4"/>
      <c r="AV132" s="42"/>
      <c r="AW132" s="4"/>
      <c r="AX132" s="42"/>
    </row>
    <row r="133" spans="1:50" x14ac:dyDescent="0.25">
      <c r="A133" s="1" t="s">
        <v>171</v>
      </c>
      <c r="B133" s="10">
        <v>1160</v>
      </c>
      <c r="C133" s="10" t="s">
        <v>201</v>
      </c>
      <c r="D133" s="2">
        <v>13.675000000000001</v>
      </c>
      <c r="E133" s="3">
        <v>177490.7</v>
      </c>
      <c r="F133" s="5">
        <f>E133/F$1</f>
        <v>0.33987634363509422</v>
      </c>
      <c r="G133" s="4">
        <f t="shared" si="121"/>
        <v>1146.1589846359386</v>
      </c>
      <c r="H133" s="4"/>
      <c r="I133" s="2">
        <v>13.694000000000001</v>
      </c>
      <c r="J133" s="3">
        <v>352496.5</v>
      </c>
      <c r="K133" s="5">
        <f t="shared" si="122"/>
        <v>0.47088820014590332</v>
      </c>
      <c r="L133" s="4">
        <f t="shared" si="123"/>
        <v>1146.4082860006683</v>
      </c>
      <c r="M133" s="4"/>
      <c r="N133" s="2">
        <v>13.676</v>
      </c>
      <c r="O133" s="3">
        <v>15471.1</v>
      </c>
      <c r="P133" s="5">
        <f t="shared" si="119"/>
        <v>1.9850084141949702E-2</v>
      </c>
      <c r="Q133" s="4">
        <f t="shared" si="120"/>
        <v>1146.3178940353216</v>
      </c>
      <c r="R133" s="40">
        <f t="shared" si="99"/>
        <v>0.2768715426409824</v>
      </c>
      <c r="S133" s="4"/>
      <c r="T133" s="2">
        <v>13.709</v>
      </c>
      <c r="U133" s="3">
        <v>154791.6</v>
      </c>
      <c r="V133" s="5">
        <f t="shared" si="113"/>
        <v>0.19980078213085159</v>
      </c>
      <c r="W133" s="4">
        <f t="shared" si="124"/>
        <v>1146.9803136469802</v>
      </c>
      <c r="X133" s="4"/>
      <c r="Y133" s="2">
        <v>13.724</v>
      </c>
      <c r="Z133" s="3">
        <v>257932.3</v>
      </c>
      <c r="AA133" s="5">
        <f t="shared" si="115"/>
        <v>0.3231977559677589</v>
      </c>
      <c r="AB133" s="4">
        <f>(((Y133-Y$269)/(Y$273-Y$269)*100+1100))</f>
        <v>1146.9333333333334</v>
      </c>
      <c r="AC133" s="4"/>
      <c r="AD133" s="2">
        <v>13.686999999999999</v>
      </c>
      <c r="AE133" s="3">
        <v>21480.9</v>
      </c>
      <c r="AF133" s="5">
        <f t="shared" si="117"/>
        <v>2.9163043500396089E-2</v>
      </c>
      <c r="AG133" s="4">
        <f t="shared" si="118"/>
        <v>1146.3178940353216</v>
      </c>
      <c r="AH133" s="40">
        <f t="shared" si="100"/>
        <v>0.18405386053300221</v>
      </c>
      <c r="AL133" s="42"/>
      <c r="AM133" s="4"/>
      <c r="AQ133" s="42"/>
      <c r="AR133" s="4"/>
      <c r="AV133" s="42"/>
      <c r="AW133" s="4"/>
      <c r="AX133" s="42"/>
    </row>
    <row r="134" spans="1:50" s="96" customFormat="1" x14ac:dyDescent="0.25">
      <c r="A134" s="64" t="s">
        <v>566</v>
      </c>
      <c r="B134" s="69"/>
      <c r="C134" s="69"/>
      <c r="D134" s="2">
        <v>13.675000000000001</v>
      </c>
      <c r="E134" s="3">
        <v>24467.1</v>
      </c>
      <c r="F134" s="97">
        <f>E134/F$1</f>
        <v>4.6851967383948645E-2</v>
      </c>
      <c r="G134" s="4">
        <f t="shared" si="121"/>
        <v>1146.1589846359386</v>
      </c>
      <c r="H134" s="4"/>
      <c r="I134" s="2">
        <v>13.694000000000001</v>
      </c>
      <c r="J134" s="3">
        <v>51766.8</v>
      </c>
      <c r="K134" s="97">
        <f t="shared" si="122"/>
        <v>6.9153524302547537E-2</v>
      </c>
      <c r="L134" s="4">
        <f t="shared" si="123"/>
        <v>1146.4082860006683</v>
      </c>
      <c r="M134" s="4"/>
      <c r="N134" s="2">
        <v>13.694000000000001</v>
      </c>
      <c r="O134" s="3">
        <v>51766.8</v>
      </c>
      <c r="P134" s="97">
        <f t="shared" si="119"/>
        <v>6.6419022290559945E-2</v>
      </c>
      <c r="Q134" s="4">
        <f t="shared" si="120"/>
        <v>1146.9176941019659</v>
      </c>
      <c r="R134" s="97">
        <f t="shared" si="99"/>
        <v>6.0808171325685369E-2</v>
      </c>
      <c r="S134" s="4"/>
      <c r="T134" s="2">
        <v>13.676</v>
      </c>
      <c r="U134" s="3">
        <v>4675.8</v>
      </c>
      <c r="V134" s="97">
        <f t="shared" si="113"/>
        <v>6.0353953127135831E-3</v>
      </c>
      <c r="W134" s="4">
        <f t="shared" si="124"/>
        <v>1145.8792125458792</v>
      </c>
      <c r="X134" s="4"/>
      <c r="Y134" s="2"/>
      <c r="Z134" s="3"/>
      <c r="AA134" s="97"/>
      <c r="AB134" s="4"/>
      <c r="AC134" s="4"/>
      <c r="AD134" s="2"/>
      <c r="AE134" s="3"/>
      <c r="AF134" s="97"/>
      <c r="AG134" s="4"/>
      <c r="AH134" s="100">
        <f t="shared" si="100"/>
        <v>6.0353953127135831E-3</v>
      </c>
      <c r="AJ134" s="2"/>
      <c r="AK134" s="3"/>
      <c r="AL134" s="42"/>
      <c r="AM134" s="4"/>
      <c r="AO134" s="2"/>
      <c r="AP134" s="3"/>
      <c r="AQ134" s="42"/>
      <c r="AR134" s="4"/>
      <c r="AT134" s="2"/>
      <c r="AU134" s="3"/>
      <c r="AV134" s="42"/>
      <c r="AW134" s="4"/>
      <c r="AX134" s="42"/>
    </row>
    <row r="135" spans="1:50" s="96" customFormat="1" x14ac:dyDescent="0.25">
      <c r="A135" s="64" t="s">
        <v>565</v>
      </c>
      <c r="B135" s="69"/>
      <c r="C135" s="69"/>
      <c r="D135" s="2">
        <v>13.875</v>
      </c>
      <c r="E135" s="3">
        <v>17347.099999999999</v>
      </c>
      <c r="F135" s="97">
        <f>E135/F$1</f>
        <v>3.3217903364358481E-2</v>
      </c>
      <c r="G135" s="4">
        <f t="shared" si="121"/>
        <v>1152.8390113560454</v>
      </c>
      <c r="H135" s="4"/>
      <c r="I135" s="2">
        <v>13.882999999999999</v>
      </c>
      <c r="J135" s="3">
        <v>21071.9</v>
      </c>
      <c r="K135" s="97">
        <f t="shared" si="122"/>
        <v>2.8149241381558287E-2</v>
      </c>
      <c r="L135" s="4">
        <f t="shared" si="123"/>
        <v>1152.7230203808888</v>
      </c>
      <c r="M135" s="4"/>
      <c r="N135" s="2">
        <v>13.86</v>
      </c>
      <c r="O135" s="3">
        <v>11826.4</v>
      </c>
      <c r="P135" s="97">
        <f t="shared" si="119"/>
        <v>1.5173777888860776E-2</v>
      </c>
      <c r="Q135" s="4">
        <f t="shared" si="120"/>
        <v>1152.4491836054649</v>
      </c>
      <c r="R135" s="97">
        <f t="shared" si="99"/>
        <v>2.5513640878259181E-2</v>
      </c>
      <c r="S135" s="4"/>
      <c r="T135" s="2">
        <v>13.86</v>
      </c>
      <c r="U135" s="3">
        <v>5561</v>
      </c>
      <c r="V135" s="97">
        <f t="shared" si="113"/>
        <v>7.1779873677232202E-3</v>
      </c>
      <c r="W135" s="4">
        <f t="shared" si="124"/>
        <v>1152.0186853520186</v>
      </c>
      <c r="X135" s="4"/>
      <c r="Y135" s="2">
        <v>13.916</v>
      </c>
      <c r="Z135" s="3">
        <v>35147.199999999997</v>
      </c>
      <c r="AA135" s="100">
        <f t="shared" ref="AA135" si="125">Z135/AA$1</f>
        <v>4.4040611309828261E-2</v>
      </c>
      <c r="AB135" s="4">
        <f t="shared" ref="AB135:AB150" si="126">(((Y135-Y$269)/(Y$273-Y$269)*100+1100))</f>
        <v>1153.3333333333333</v>
      </c>
      <c r="AC135" s="4"/>
      <c r="AD135" s="2">
        <v>13.897</v>
      </c>
      <c r="AE135" s="3">
        <v>40356.400000000001</v>
      </c>
      <c r="AF135" s="100">
        <f t="shared" ref="AF135" si="127">AE135/AF$1</f>
        <v>5.4788926382013076E-2</v>
      </c>
      <c r="AG135" s="4">
        <f>(((AD135-AD$269)/(AD$273-AD$269)*100+1100))</f>
        <v>1153.3155614795069</v>
      </c>
      <c r="AH135" s="97">
        <f t="shared" si="100"/>
        <v>3.533584168652152E-2</v>
      </c>
      <c r="AJ135" s="2"/>
      <c r="AK135" s="3"/>
      <c r="AL135" s="42"/>
      <c r="AM135" s="4"/>
      <c r="AO135" s="2"/>
      <c r="AP135" s="3"/>
      <c r="AQ135" s="42"/>
      <c r="AR135" s="4"/>
      <c r="AT135" s="2"/>
      <c r="AU135" s="3"/>
      <c r="AV135" s="42"/>
      <c r="AW135" s="4"/>
      <c r="AX135" s="42"/>
    </row>
    <row r="136" spans="1:50" x14ac:dyDescent="0.25">
      <c r="A136" s="16" t="s">
        <v>463</v>
      </c>
      <c r="B136" s="10">
        <v>1161</v>
      </c>
      <c r="C136" s="10" t="s">
        <v>201</v>
      </c>
      <c r="D136" s="2">
        <v>14.167</v>
      </c>
      <c r="E136" s="3">
        <v>63051.1</v>
      </c>
      <c r="F136" s="5">
        <f t="shared" ref="F136" si="128">E136/F$1</f>
        <v>0.12073633903168272</v>
      </c>
      <c r="G136" s="4">
        <f t="shared" si="121"/>
        <v>1162.5918503674015</v>
      </c>
      <c r="H136" s="4"/>
      <c r="I136" s="2">
        <v>14.178000000000001</v>
      </c>
      <c r="J136" s="3">
        <v>131892.29999999999</v>
      </c>
      <c r="K136" s="5">
        <f t="shared" si="122"/>
        <v>0.17619048064336387</v>
      </c>
      <c r="L136" s="4">
        <f t="shared" si="123"/>
        <v>1162.5793518209155</v>
      </c>
      <c r="M136" s="4"/>
      <c r="Q136" s="4"/>
      <c r="R136" s="40">
        <f t="shared" si="99"/>
        <v>0.14846340983752329</v>
      </c>
      <c r="S136" s="4"/>
      <c r="T136" s="2">
        <v>14.196999999999999</v>
      </c>
      <c r="U136" s="3">
        <v>77656</v>
      </c>
      <c r="V136" s="5">
        <f t="shared" si="113"/>
        <v>0.1002362501398875</v>
      </c>
      <c r="W136" s="4">
        <f t="shared" si="124"/>
        <v>1163.2632632632633</v>
      </c>
      <c r="X136" s="4"/>
      <c r="Y136" s="2">
        <v>14.223000000000001</v>
      </c>
      <c r="Z136" s="3">
        <v>144252.9</v>
      </c>
      <c r="AA136" s="5">
        <f t="shared" si="115"/>
        <v>0.18075368448170909</v>
      </c>
      <c r="AB136" s="4">
        <f t="shared" si="126"/>
        <v>1163.5666666666666</v>
      </c>
      <c r="AC136" s="4"/>
      <c r="AD136" s="2">
        <v>14.170999999999999</v>
      </c>
      <c r="AE136" s="3">
        <v>13408.2</v>
      </c>
      <c r="AF136" s="5">
        <f t="shared" si="117"/>
        <v>1.8203330394071515E-2</v>
      </c>
      <c r="AG136" s="4">
        <f>(((AD136-AD$269)/(AD$273-AD$269)*100+1100))</f>
        <v>1162.4458513828724</v>
      </c>
      <c r="AH136" s="40">
        <f t="shared" si="100"/>
        <v>9.973108833855604E-2</v>
      </c>
      <c r="AL136" s="42"/>
      <c r="AM136" s="4"/>
      <c r="AQ136" s="42"/>
      <c r="AR136" s="4"/>
      <c r="AV136" s="42"/>
      <c r="AW136" s="4"/>
      <c r="AX136" s="42"/>
    </row>
    <row r="137" spans="1:50" x14ac:dyDescent="0.25">
      <c r="A137" s="6" t="s">
        <v>196</v>
      </c>
      <c r="B137" s="12">
        <v>1165</v>
      </c>
      <c r="D137" s="2">
        <v>14.396000000000001</v>
      </c>
      <c r="E137" s="3">
        <v>205949.5</v>
      </c>
      <c r="F137" s="5">
        <f>E137/F$1</f>
        <v>0.39437200390485722</v>
      </c>
      <c r="G137" s="4">
        <f t="shared" si="121"/>
        <v>1170.2404809619238</v>
      </c>
      <c r="H137" s="4"/>
      <c r="I137" s="2">
        <v>14.414999999999999</v>
      </c>
      <c r="J137" s="3">
        <v>572589.4</v>
      </c>
      <c r="K137" s="5">
        <f t="shared" si="122"/>
        <v>0.76490289120210464</v>
      </c>
      <c r="L137" s="4">
        <f t="shared" si="123"/>
        <v>1170.4978282659538</v>
      </c>
      <c r="M137" s="4"/>
      <c r="N137" s="2">
        <v>14.381</v>
      </c>
      <c r="O137" s="3">
        <v>30415.200000000001</v>
      </c>
      <c r="P137" s="5">
        <f>O137/P$1</f>
        <v>3.9024004705174718E-2</v>
      </c>
      <c r="Q137" s="4">
        <f>(((N137-N$269)/(N$273-N$269)*100+1100))</f>
        <v>1169.8100633122292</v>
      </c>
      <c r="R137" s="40">
        <f t="shared" si="99"/>
        <v>0.39943296660404548</v>
      </c>
      <c r="S137" s="4"/>
      <c r="T137" s="2">
        <v>14.426</v>
      </c>
      <c r="U137" s="3">
        <v>207622.7</v>
      </c>
      <c r="V137" s="5">
        <f t="shared" si="113"/>
        <v>0.26799372736065241</v>
      </c>
      <c r="W137" s="4">
        <f t="shared" si="124"/>
        <v>1170.9042375709043</v>
      </c>
      <c r="X137" s="4"/>
      <c r="Y137" s="2">
        <v>14.462999999999999</v>
      </c>
      <c r="Z137" s="3">
        <v>466804.1</v>
      </c>
      <c r="AA137" s="5">
        <f t="shared" si="115"/>
        <v>0.58492107268670634</v>
      </c>
      <c r="AB137" s="4">
        <f t="shared" si="126"/>
        <v>1171.5666666666666</v>
      </c>
      <c r="AC137" s="4"/>
      <c r="AD137" s="2">
        <v>14.407</v>
      </c>
      <c r="AE137" s="3">
        <v>31475.1</v>
      </c>
      <c r="AF137" s="5">
        <f t="shared" si="117"/>
        <v>4.2731436321537593E-2</v>
      </c>
      <c r="AG137" s="4">
        <f>(((AD137-AD$269)/(AD$273-AD$269)*100+1100))</f>
        <v>1170.3098967010997</v>
      </c>
      <c r="AH137" s="40">
        <f t="shared" si="100"/>
        <v>0.29854874545629878</v>
      </c>
      <c r="AJ137" s="2">
        <v>15.138999999999999</v>
      </c>
      <c r="AK137" s="3">
        <v>139144.29999999999</v>
      </c>
      <c r="AL137" s="42">
        <f t="shared" si="101"/>
        <v>4.7387842107663253E-2</v>
      </c>
      <c r="AM137" s="4">
        <f>(((AJ137-AJ$269)/(AJ$273-AJ$269)*100+1100))</f>
        <v>1170.1513067400274</v>
      </c>
      <c r="AO137" s="2">
        <v>15.143000000000001</v>
      </c>
      <c r="AP137" s="3">
        <v>141994.29999999999</v>
      </c>
      <c r="AQ137" s="42">
        <f t="shared" si="102"/>
        <v>5.0489885332156419E-2</v>
      </c>
      <c r="AR137" s="4">
        <f>(((AO137-AO$269)/(AO$273-AO$269)*100+1100))</f>
        <v>1170.1513067400276</v>
      </c>
      <c r="AT137" s="2">
        <v>15.135</v>
      </c>
      <c r="AU137" s="3">
        <v>64988.9</v>
      </c>
      <c r="AV137" s="42">
        <f t="shared" si="103"/>
        <v>2.9137878569613071E-2</v>
      </c>
      <c r="AW137" s="4">
        <f>(((AT137-AT$269)/(AT$273-AT$269)*100+1100))</f>
        <v>1170.2229845626073</v>
      </c>
      <c r="AX137" s="42">
        <f t="shared" si="104"/>
        <v>4.2338535336477578E-2</v>
      </c>
    </row>
    <row r="138" spans="1:50" x14ac:dyDescent="0.25">
      <c r="A138" s="6" t="s">
        <v>491</v>
      </c>
      <c r="B138" s="47">
        <v>1174</v>
      </c>
      <c r="G138" s="4"/>
      <c r="H138" s="4"/>
      <c r="L138" s="4"/>
      <c r="M138" s="4"/>
      <c r="Q138" s="4"/>
      <c r="R138" s="40"/>
      <c r="S138" s="4"/>
      <c r="T138" s="2">
        <v>14.522</v>
      </c>
      <c r="U138" s="3">
        <v>22156.9</v>
      </c>
      <c r="V138" s="5">
        <f t="shared" si="113"/>
        <v>2.8599523162723725E-2</v>
      </c>
      <c r="W138" s="4">
        <f t="shared" si="124"/>
        <v>1174.1074407741075</v>
      </c>
      <c r="X138" s="4"/>
      <c r="Y138" s="2">
        <v>14.555</v>
      </c>
      <c r="Z138" s="3">
        <v>17659.099999999999</v>
      </c>
      <c r="AA138" s="5">
        <f t="shared" si="115"/>
        <v>2.2127440000380919E-2</v>
      </c>
      <c r="AB138" s="4">
        <f t="shared" si="126"/>
        <v>1174.6333333333332</v>
      </c>
      <c r="AC138" s="4"/>
      <c r="AF138" s="5"/>
      <c r="AG138" s="4"/>
      <c r="AH138" s="40">
        <f t="shared" si="100"/>
        <v>2.536348158155232E-2</v>
      </c>
      <c r="AL138" s="42"/>
      <c r="AM138" s="4"/>
      <c r="AQ138" s="42"/>
      <c r="AR138" s="4"/>
      <c r="AV138" s="42"/>
      <c r="AW138" s="4"/>
      <c r="AX138" s="42"/>
    </row>
    <row r="139" spans="1:50" x14ac:dyDescent="0.25">
      <c r="A139" s="1" t="s">
        <v>113</v>
      </c>
      <c r="B139" s="10">
        <v>1170</v>
      </c>
      <c r="C139" s="10" t="s">
        <v>201</v>
      </c>
      <c r="D139" s="2">
        <v>14.507</v>
      </c>
      <c r="E139" s="3">
        <v>19575.900000000001</v>
      </c>
      <c r="F139" s="5">
        <f t="shared" si="79"/>
        <v>3.7485824977681881E-2</v>
      </c>
      <c r="G139" s="4">
        <f>(((D139-D$269)/(D$273-D$269)*100+1100))</f>
        <v>1173.9478957915831</v>
      </c>
      <c r="H139" s="4"/>
      <c r="I139" s="2">
        <v>14.474</v>
      </c>
      <c r="J139" s="3">
        <v>13470.3</v>
      </c>
      <c r="K139" s="5">
        <f>J139/K$1</f>
        <v>1.7994520009206788E-2</v>
      </c>
      <c r="L139" s="4">
        <f>(((I139-I$269)/(I$273-I$269)*100+1100))</f>
        <v>1172.4690945539592</v>
      </c>
      <c r="M139" s="4"/>
      <c r="N139" s="2">
        <v>14.492000000000001</v>
      </c>
      <c r="O139" s="3">
        <v>11476.8</v>
      </c>
      <c r="P139" s="5">
        <f>O139/P$1</f>
        <v>1.4725226110640376E-2</v>
      </c>
      <c r="Q139" s="4">
        <f>(((N139-N$269)/(N$273-N$269)*100+1100))</f>
        <v>1173.5088303898701</v>
      </c>
      <c r="R139" s="40">
        <f t="shared" si="99"/>
        <v>2.3401857032509684E-2</v>
      </c>
      <c r="S139" s="4"/>
      <c r="T139" s="2">
        <v>14.522</v>
      </c>
      <c r="U139" s="3">
        <v>15998.6</v>
      </c>
      <c r="V139" s="5">
        <f t="shared" si="113"/>
        <v>2.065055722015046E-2</v>
      </c>
      <c r="W139" s="4">
        <f t="shared" si="124"/>
        <v>1174.1074407741075</v>
      </c>
      <c r="X139" s="4"/>
      <c r="Y139" s="2">
        <v>14.555</v>
      </c>
      <c r="Z139" s="3">
        <v>12273.3</v>
      </c>
      <c r="AA139" s="5">
        <f t="shared" si="115"/>
        <v>1.5378853359269451E-2</v>
      </c>
      <c r="AB139" s="4">
        <f t="shared" si="126"/>
        <v>1174.6333333333332</v>
      </c>
      <c r="AC139" s="4"/>
      <c r="AD139" s="2">
        <v>14.510999999999999</v>
      </c>
      <c r="AE139" s="3">
        <v>5365.5</v>
      </c>
      <c r="AF139" s="5">
        <f>AE139/AF$1</f>
        <v>7.284346088915046E-3</v>
      </c>
      <c r="AG139" s="4">
        <f>(((AD139-AD$269)/(AD$273-AD$269)*100+1100))</f>
        <v>1173.7754081972676</v>
      </c>
      <c r="AH139" s="40">
        <f t="shared" si="100"/>
        <v>1.4437918889444986E-2</v>
      </c>
      <c r="AL139" s="42"/>
      <c r="AM139" s="4"/>
      <c r="AQ139" s="42"/>
      <c r="AR139" s="4"/>
      <c r="AV139" s="42"/>
      <c r="AW139" s="4"/>
      <c r="AX139" s="42"/>
    </row>
    <row r="140" spans="1:50" x14ac:dyDescent="0.25">
      <c r="A140" s="1" t="s">
        <v>114</v>
      </c>
      <c r="B140" s="12">
        <v>1177</v>
      </c>
      <c r="D140" s="2">
        <v>14.596</v>
      </c>
      <c r="E140" s="3">
        <v>97954.1</v>
      </c>
      <c r="F140" s="5">
        <f t="shared" si="79"/>
        <v>0.18757197617715399</v>
      </c>
      <c r="G140" s="4">
        <f>(((D140-D$269)/(D$273-D$269)*100+1100))</f>
        <v>1176.9205076820308</v>
      </c>
      <c r="H140" s="4"/>
      <c r="I140" s="2">
        <v>14.603</v>
      </c>
      <c r="J140" s="3">
        <v>112026.5</v>
      </c>
      <c r="K140" s="5">
        <f>J140/K$1</f>
        <v>0.14965242762309708</v>
      </c>
      <c r="L140" s="4">
        <f>(((I140-I$269)/(I$273-I$269)*100+1100))</f>
        <v>1176.7791513531574</v>
      </c>
      <c r="M140" s="4"/>
      <c r="N140" s="2">
        <v>14.581</v>
      </c>
      <c r="O140" s="3">
        <v>27129.599999999999</v>
      </c>
      <c r="P140" s="5">
        <f>O140/P$1</f>
        <v>3.4808439137323052E-2</v>
      </c>
      <c r="Q140" s="4">
        <f>(((N140-N$269)/(N$273-N$269)*100+1100))</f>
        <v>1176.4745084971676</v>
      </c>
      <c r="R140" s="40">
        <f t="shared" si="99"/>
        <v>0.12401094764585806</v>
      </c>
      <c r="S140" s="4"/>
      <c r="T140" s="2">
        <v>14.618</v>
      </c>
      <c r="U140" s="3">
        <v>92417.5</v>
      </c>
      <c r="V140" s="5">
        <f t="shared" si="113"/>
        <v>0.11928999236766062</v>
      </c>
      <c r="W140" s="4">
        <f t="shared" si="124"/>
        <v>1177.3106439773107</v>
      </c>
      <c r="X140" s="4"/>
      <c r="Y140" s="2">
        <v>14.648</v>
      </c>
      <c r="Z140" s="3">
        <v>115211.4</v>
      </c>
      <c r="AA140" s="5">
        <f t="shared" si="115"/>
        <v>0.14436371847148985</v>
      </c>
      <c r="AB140" s="4">
        <f t="shared" si="126"/>
        <v>1177.7333333333333</v>
      </c>
      <c r="AC140" s="4"/>
      <c r="AD140" s="2">
        <v>14.596</v>
      </c>
      <c r="AE140" s="3">
        <v>31921</v>
      </c>
      <c r="AF140" s="5">
        <f>AE140/AF$1</f>
        <v>4.3336802069566152E-2</v>
      </c>
      <c r="AG140" s="4">
        <f>(((AD140-AD$269)/(AD$273-AD$269)*100+1100))</f>
        <v>1176.6077974008663</v>
      </c>
      <c r="AH140" s="40">
        <f t="shared" si="100"/>
        <v>0.1023301709695722</v>
      </c>
      <c r="AL140" s="42"/>
      <c r="AM140" s="4"/>
      <c r="AQ140" s="42"/>
      <c r="AR140" s="4"/>
      <c r="AV140" s="42"/>
      <c r="AW140" s="4"/>
      <c r="AX140" s="42"/>
    </row>
    <row r="141" spans="1:50" x14ac:dyDescent="0.25">
      <c r="A141" s="1" t="s">
        <v>172</v>
      </c>
      <c r="B141" s="10">
        <v>1176</v>
      </c>
      <c r="D141" s="2">
        <v>14.596</v>
      </c>
      <c r="E141" s="3">
        <v>111425.2</v>
      </c>
      <c r="F141" s="5">
        <f t="shared" si="79"/>
        <v>0.21336774019601645</v>
      </c>
      <c r="G141" s="4">
        <f>(((D141-D$269)/(D$273-D$269)*100+1100))</f>
        <v>1176.9205076820308</v>
      </c>
      <c r="H141" s="4"/>
      <c r="I141" s="2">
        <v>14.614000000000001</v>
      </c>
      <c r="J141" s="3">
        <v>215522.2</v>
      </c>
      <c r="K141" s="5">
        <f>J141/K$1</f>
        <v>0.28790884689489232</v>
      </c>
      <c r="L141" s="4">
        <f>(((I141-I$269)/(I$273-I$269)*100+1100))</f>
        <v>1177.1466755763449</v>
      </c>
      <c r="M141" s="4"/>
      <c r="N141" s="2">
        <v>14.585000000000001</v>
      </c>
      <c r="O141" s="3">
        <v>20593.5</v>
      </c>
      <c r="P141" s="5">
        <f>O141/P$1</f>
        <v>2.6422342805439897E-2</v>
      </c>
      <c r="Q141" s="4">
        <f>(((N141-N$269)/(N$273-N$269)*100+1100))</f>
        <v>1176.6077974008663</v>
      </c>
      <c r="R141" s="40">
        <f t="shared" si="99"/>
        <v>0.17589964329878291</v>
      </c>
      <c r="S141" s="4"/>
      <c r="T141" s="2">
        <v>14.635999999999999</v>
      </c>
      <c r="U141" s="3">
        <v>114901.9</v>
      </c>
      <c r="V141" s="5">
        <f t="shared" si="113"/>
        <v>0.14831224361219145</v>
      </c>
      <c r="W141" s="4">
        <f t="shared" si="124"/>
        <v>1177.9112445779112</v>
      </c>
      <c r="X141" s="4"/>
      <c r="Y141" s="2">
        <v>14.659000000000001</v>
      </c>
      <c r="Z141" s="3">
        <v>199093.9</v>
      </c>
      <c r="AA141" s="5">
        <f t="shared" si="115"/>
        <v>0.24947128260737178</v>
      </c>
      <c r="AB141" s="4">
        <f t="shared" si="126"/>
        <v>1178.0999999999999</v>
      </c>
      <c r="AC141" s="4"/>
      <c r="AD141" s="2">
        <v>14.6</v>
      </c>
      <c r="AE141" s="3">
        <v>23388</v>
      </c>
      <c r="AF141" s="5">
        <f>AE141/AF$1</f>
        <v>3.1752173390652332E-2</v>
      </c>
      <c r="AG141" s="4">
        <f>(((AD141-AD$269)/(AD$273-AD$269)*100+1100))</f>
        <v>1176.7410863045652</v>
      </c>
      <c r="AH141" s="40">
        <f t="shared" si="100"/>
        <v>0.14317856653673852</v>
      </c>
      <c r="AL141" s="42"/>
      <c r="AM141" s="4"/>
      <c r="AQ141" s="42"/>
      <c r="AR141" s="4"/>
      <c r="AV141" s="42"/>
      <c r="AW141" s="4"/>
      <c r="AX141" s="42"/>
    </row>
    <row r="142" spans="1:50" x14ac:dyDescent="0.25">
      <c r="A142" s="1" t="s">
        <v>449</v>
      </c>
      <c r="B142" s="47">
        <v>1179</v>
      </c>
      <c r="G142" s="4"/>
      <c r="H142" s="4"/>
      <c r="L142" s="4"/>
      <c r="M142" s="4"/>
      <c r="Q142" s="4"/>
      <c r="R142" s="40"/>
      <c r="S142" s="4"/>
      <c r="T142" s="2">
        <v>14.666</v>
      </c>
      <c r="U142" s="3">
        <v>73268.899999999994</v>
      </c>
      <c r="V142" s="5">
        <f t="shared" si="113"/>
        <v>9.4573500925548615E-2</v>
      </c>
      <c r="W142" s="4">
        <f t="shared" si="124"/>
        <v>1178.9122455789122</v>
      </c>
      <c r="X142" s="4"/>
      <c r="Y142" s="2">
        <v>14.696</v>
      </c>
      <c r="Z142" s="3">
        <v>62017</v>
      </c>
      <c r="AA142" s="5">
        <f t="shared" si="115"/>
        <v>7.7709364945191067E-2</v>
      </c>
      <c r="AB142" s="4">
        <f t="shared" si="126"/>
        <v>1179.3333333333333</v>
      </c>
      <c r="AC142" s="4"/>
      <c r="AD142" s="2">
        <v>14.659000000000001</v>
      </c>
      <c r="AE142" s="3">
        <v>3492.2</v>
      </c>
      <c r="AF142" s="5">
        <f>AE142/AF$1</f>
        <v>4.7411039813081953E-3</v>
      </c>
      <c r="AG142" s="4">
        <f>(((AD142-AD$269)/(AD$273-AD$269)*100+1100))</f>
        <v>1178.707097634122</v>
      </c>
      <c r="AH142" s="40">
        <f t="shared" si="100"/>
        <v>5.9007989950682627E-2</v>
      </c>
      <c r="AL142" s="42"/>
      <c r="AM142" s="4"/>
      <c r="AQ142" s="42"/>
      <c r="AR142" s="4"/>
      <c r="AV142" s="42"/>
      <c r="AW142" s="4"/>
      <c r="AX142" s="42"/>
    </row>
    <row r="143" spans="1:50" x14ac:dyDescent="0.25">
      <c r="A143" s="1" t="s">
        <v>115</v>
      </c>
      <c r="B143" s="10">
        <v>1177</v>
      </c>
      <c r="C143" s="10" t="s">
        <v>204</v>
      </c>
      <c r="D143" s="2">
        <v>14.718</v>
      </c>
      <c r="E143" s="3">
        <v>45051.3</v>
      </c>
      <c r="F143" s="5">
        <f t="shared" si="79"/>
        <v>8.6268582635640745E-2</v>
      </c>
      <c r="G143" s="4">
        <f>(((D143-D$269)/(D$273-D$269)*100+1100))</f>
        <v>1180.995323981296</v>
      </c>
      <c r="H143" s="4"/>
      <c r="I143" s="2">
        <v>14.725</v>
      </c>
      <c r="J143" s="3">
        <v>119075</v>
      </c>
      <c r="K143" s="5">
        <f>J143/K$1</f>
        <v>0.15906828133718615</v>
      </c>
      <c r="L143" s="4">
        <f>(((I143-I$269)/(I$273-I$269)*100+1100))</f>
        <v>1180.8553291012363</v>
      </c>
      <c r="M143" s="4"/>
      <c r="Q143" s="4"/>
      <c r="R143" s="40">
        <f t="shared" si="99"/>
        <v>0.12266843198641345</v>
      </c>
      <c r="S143" s="4"/>
      <c r="T143" s="2">
        <v>14.744</v>
      </c>
      <c r="U143" s="3">
        <v>92676.9</v>
      </c>
      <c r="V143" s="5">
        <f t="shared" si="113"/>
        <v>0.11962481882390723</v>
      </c>
      <c r="W143" s="4">
        <f t="shared" si="124"/>
        <v>1181.5148481815149</v>
      </c>
      <c r="X143" s="4"/>
      <c r="Y143" s="2">
        <v>14.769</v>
      </c>
      <c r="Z143" s="3">
        <v>255656.3</v>
      </c>
      <c r="AA143" s="5">
        <f t="shared" si="115"/>
        <v>0.32034585222176581</v>
      </c>
      <c r="AB143" s="4">
        <f t="shared" si="126"/>
        <v>1181.7666666666667</v>
      </c>
      <c r="AC143" s="4"/>
      <c r="AF143" s="5"/>
      <c r="AG143" s="4"/>
      <c r="AH143" s="40">
        <f t="shared" si="100"/>
        <v>0.21998533552283653</v>
      </c>
      <c r="AL143" s="42"/>
      <c r="AM143" s="4"/>
      <c r="AQ143" s="42"/>
      <c r="AR143" s="4"/>
      <c r="AV143" s="42"/>
      <c r="AW143" s="4"/>
      <c r="AX143" s="42"/>
    </row>
    <row r="144" spans="1:50" x14ac:dyDescent="0.25">
      <c r="A144" s="1" t="s">
        <v>116</v>
      </c>
      <c r="B144" s="10">
        <v>1186</v>
      </c>
      <c r="C144" s="10" t="s">
        <v>204</v>
      </c>
      <c r="D144" s="2">
        <v>14.88</v>
      </c>
      <c r="E144" s="3">
        <v>9235989.1999999993</v>
      </c>
      <c r="F144" s="5">
        <f t="shared" si="79"/>
        <v>17.685964611944282</v>
      </c>
      <c r="G144" s="4">
        <f>(((D144-D$269)/(D$273-D$269)*100+1100))</f>
        <v>1186.4061456245825</v>
      </c>
      <c r="H144" s="4"/>
      <c r="I144" s="2">
        <v>14.88</v>
      </c>
      <c r="J144" s="3">
        <v>9235989.1999999993</v>
      </c>
      <c r="K144" s="5">
        <f>J144/K$1</f>
        <v>12.338046848564456</v>
      </c>
      <c r="L144" s="4">
        <f>(((I144-I$269)/(I$273-I$269)*100+1100))</f>
        <v>1186.0340795188774</v>
      </c>
      <c r="M144" s="4"/>
      <c r="N144" s="2">
        <v>14.865</v>
      </c>
      <c r="O144" s="3">
        <v>5943776.5</v>
      </c>
      <c r="P144" s="5">
        <f>O144/P$1</f>
        <v>7.6261199039462806</v>
      </c>
      <c r="Q144" s="4">
        <f>(((N144-N$269)/(N$273-N$269)*100+1100))</f>
        <v>1185.93802065978</v>
      </c>
      <c r="R144" s="40">
        <f t="shared" si="99"/>
        <v>12.550043788151674</v>
      </c>
      <c r="S144" s="4"/>
      <c r="T144" s="2">
        <v>14.898999999999999</v>
      </c>
      <c r="U144" s="3">
        <v>9784096.4000000004</v>
      </c>
      <c r="V144" s="5">
        <f t="shared" si="113"/>
        <v>12.629045201184363</v>
      </c>
      <c r="W144" s="4">
        <f t="shared" si="124"/>
        <v>1186.6866866866867</v>
      </c>
      <c r="X144" s="4"/>
      <c r="Y144" s="2">
        <v>14.917</v>
      </c>
      <c r="Z144" s="3">
        <v>9730663.5999999996</v>
      </c>
      <c r="AA144" s="5">
        <f t="shared" si="115"/>
        <v>12.192845330333403</v>
      </c>
      <c r="AB144" s="4">
        <f t="shared" si="126"/>
        <v>1186.7</v>
      </c>
      <c r="AC144" s="4"/>
      <c r="AD144" s="2">
        <v>14.888</v>
      </c>
      <c r="AE144" s="3">
        <v>6634909.5999999996</v>
      </c>
      <c r="AF144" s="5">
        <f>AE144/AF$1</f>
        <v>9.0077304622243766</v>
      </c>
      <c r="AG144" s="4">
        <f>(((AD144-AD$269)/(AD$273-AD$269)*100+1100))</f>
        <v>1186.3378873708764</v>
      </c>
      <c r="AH144" s="40">
        <f t="shared" si="100"/>
        <v>11.27654033124738</v>
      </c>
      <c r="AJ144" s="2">
        <v>15.564</v>
      </c>
      <c r="AK144" s="3">
        <v>6023965.0999999996</v>
      </c>
      <c r="AL144" s="42">
        <f t="shared" si="101"/>
        <v>2.0515587560602473</v>
      </c>
      <c r="AM144" s="4">
        <f>(((AJ144-AJ$269)/(AJ$273-AJ$269)*100+1100))</f>
        <v>1184.7661623108665</v>
      </c>
      <c r="AO144" s="2">
        <v>15.564</v>
      </c>
      <c r="AP144" s="3">
        <v>6245281.7000000002</v>
      </c>
      <c r="AQ144" s="42">
        <f t="shared" si="102"/>
        <v>2.220677568747583</v>
      </c>
      <c r="AR144" s="4">
        <f>(((AO144-AO$269)/(AO$273-AO$269)*100+1100))</f>
        <v>1184.6286107290234</v>
      </c>
      <c r="AT144" s="2">
        <v>15.545</v>
      </c>
      <c r="AU144" s="3">
        <v>1809622.6</v>
      </c>
      <c r="AV144" s="42">
        <f t="shared" si="103"/>
        <v>0.81134722353551891</v>
      </c>
      <c r="AW144" s="4">
        <f>(((AT144-AT$269)/(AT$273-AT$269)*100+1100))</f>
        <v>1184.2881646655233</v>
      </c>
      <c r="AX144" s="42">
        <f t="shared" si="104"/>
        <v>1.6945278494477831</v>
      </c>
    </row>
    <row r="145" spans="1:50" x14ac:dyDescent="0.25">
      <c r="A145" s="6" t="s">
        <v>534</v>
      </c>
      <c r="B145" s="10">
        <v>1187</v>
      </c>
      <c r="C145" s="10" t="s">
        <v>201</v>
      </c>
      <c r="D145" s="2">
        <v>14.936</v>
      </c>
      <c r="E145" s="3">
        <v>22301.200000000001</v>
      </c>
      <c r="F145" s="5">
        <f t="shared" si="79"/>
        <v>4.2704492768775845E-2</v>
      </c>
      <c r="G145" s="4">
        <f>(((D145-D$269)/(D$273-D$269)*100+1100))</f>
        <v>1188.2765531062123</v>
      </c>
      <c r="H145" s="4"/>
      <c r="L145" s="4"/>
      <c r="M145" s="4"/>
      <c r="Q145" s="4"/>
      <c r="R145" s="40">
        <f t="shared" si="99"/>
        <v>4.2704492768775845E-2</v>
      </c>
      <c r="S145" s="4"/>
      <c r="T145" s="2">
        <v>14.954000000000001</v>
      </c>
      <c r="U145" s="3">
        <v>738450.4</v>
      </c>
      <c r="V145" s="5">
        <f t="shared" si="113"/>
        <v>0.95317166748609239</v>
      </c>
      <c r="W145" s="4">
        <f t="shared" si="124"/>
        <v>1188.5218551885218</v>
      </c>
      <c r="X145" s="4"/>
      <c r="Y145" s="2">
        <v>14.973000000000001</v>
      </c>
      <c r="Z145" s="3">
        <v>592468.1</v>
      </c>
      <c r="AA145" s="5">
        <f t="shared" si="115"/>
        <v>0.74238224682399911</v>
      </c>
      <c r="AB145" s="4">
        <f t="shared" si="126"/>
        <v>1188.5666666666666</v>
      </c>
      <c r="AC145" s="4"/>
      <c r="AD145" s="2">
        <v>14.943</v>
      </c>
      <c r="AE145" s="3">
        <v>13754.1</v>
      </c>
      <c r="AF145" s="5">
        <f>AE145/AF$1</f>
        <v>1.8672933471539734E-2</v>
      </c>
      <c r="AG145" s="4">
        <f>(((AD145-AD$269)/(AD$273-AD$269)*100+1100))</f>
        <v>1188.1706097967344</v>
      </c>
      <c r="AH145" s="40">
        <f t="shared" si="100"/>
        <v>0.57140894926054375</v>
      </c>
      <c r="AL145" s="42"/>
      <c r="AM145" s="4"/>
      <c r="AQ145" s="42"/>
      <c r="AR145" s="4"/>
      <c r="AV145" s="42"/>
      <c r="AW145" s="4"/>
      <c r="AX145" s="42"/>
    </row>
    <row r="146" spans="1:50" x14ac:dyDescent="0.25">
      <c r="A146" s="1" t="s">
        <v>460</v>
      </c>
      <c r="B146" s="10">
        <v>1184</v>
      </c>
      <c r="G146" s="4"/>
      <c r="H146" s="4"/>
      <c r="L146" s="4"/>
      <c r="M146" s="4"/>
      <c r="Q146" s="4"/>
      <c r="R146" s="40"/>
      <c r="S146" s="4"/>
      <c r="T146" s="2">
        <v>14.999000000000001</v>
      </c>
      <c r="U146" s="3">
        <v>9515.7999999999993</v>
      </c>
      <c r="V146" s="5">
        <f t="shared" si="113"/>
        <v>1.2282735514076716E-2</v>
      </c>
      <c r="W146" s="4">
        <f t="shared" si="124"/>
        <v>1190.0233566900233</v>
      </c>
      <c r="X146" s="4"/>
      <c r="Y146" s="2">
        <v>15.042999999999999</v>
      </c>
      <c r="Z146" s="3">
        <v>69289.899999999994</v>
      </c>
      <c r="AA146" s="5">
        <f t="shared" si="115"/>
        <v>8.6822550689581793E-2</v>
      </c>
      <c r="AB146" s="4">
        <f t="shared" si="126"/>
        <v>1190.8999999999999</v>
      </c>
      <c r="AC146" s="4"/>
      <c r="AF146" s="5"/>
      <c r="AG146" s="4"/>
      <c r="AH146" s="40">
        <f t="shared" si="100"/>
        <v>4.9552643101829254E-2</v>
      </c>
      <c r="AL146" s="42"/>
      <c r="AM146" s="4"/>
      <c r="AQ146" s="42"/>
      <c r="AR146" s="4"/>
      <c r="AV146" s="42"/>
      <c r="AW146" s="4"/>
      <c r="AX146" s="42"/>
    </row>
    <row r="147" spans="1:50" x14ac:dyDescent="0.25">
      <c r="A147" s="6" t="s">
        <v>492</v>
      </c>
      <c r="B147" s="10">
        <v>1192</v>
      </c>
      <c r="D147" s="2">
        <v>14.954000000000001</v>
      </c>
      <c r="E147" s="3">
        <v>81463.399999999994</v>
      </c>
      <c r="F147" s="5">
        <f t="shared" si="79"/>
        <v>0.15599399028841021</v>
      </c>
      <c r="G147" s="4">
        <f>(((D147-D$269)/(D$273-D$269)*100+1100))</f>
        <v>1188.8777555110221</v>
      </c>
      <c r="H147" s="4"/>
      <c r="I147" s="2">
        <v>14.976000000000001</v>
      </c>
      <c r="J147" s="3">
        <v>299616.8</v>
      </c>
      <c r="K147" s="5">
        <f>J147/K$1</f>
        <v>0.40024799022252727</v>
      </c>
      <c r="L147" s="4">
        <f>(((I147-I$269)/(I$273-I$269)*100+1100))</f>
        <v>1189.2415636485132</v>
      </c>
      <c r="M147" s="4"/>
      <c r="N147" s="2">
        <v>14.95</v>
      </c>
      <c r="O147" s="3">
        <v>11432.5</v>
      </c>
      <c r="P147" s="5">
        <f>O147/P$1</f>
        <v>1.4668387312656499E-2</v>
      </c>
      <c r="Q147" s="4">
        <f>(((N147-N$269)/(N$273-N$269)*100+1100))</f>
        <v>1188.7704098633787</v>
      </c>
      <c r="R147" s="40">
        <f t="shared" si="99"/>
        <v>0.19030345594119802</v>
      </c>
      <c r="S147" s="4"/>
      <c r="T147" s="2">
        <v>14.984</v>
      </c>
      <c r="U147" s="3">
        <v>12434.8</v>
      </c>
      <c r="V147" s="5">
        <f t="shared" si="113"/>
        <v>1.6050501226427746E-2</v>
      </c>
      <c r="W147" s="4">
        <f t="shared" si="124"/>
        <v>1189.5228561895228</v>
      </c>
      <c r="X147" s="4"/>
      <c r="Y147" s="2">
        <v>15.01</v>
      </c>
      <c r="Z147" s="3">
        <v>125778.7</v>
      </c>
      <c r="AA147" s="5">
        <f t="shared" si="115"/>
        <v>0.15760489705454478</v>
      </c>
      <c r="AB147" s="4">
        <f t="shared" si="126"/>
        <v>1189.8</v>
      </c>
      <c r="AC147" s="4"/>
      <c r="AD147" s="2">
        <v>14.965</v>
      </c>
      <c r="AE147" s="3">
        <v>12163.3</v>
      </c>
      <c r="AF147" s="5">
        <f t="shared" ref="AF147:AF157" si="129">AE147/AF$1</f>
        <v>1.651322090826584E-2</v>
      </c>
      <c r="AG147" s="4">
        <f>(((AD147-AD$269)/(AD$273-AD$269)*100+1100))</f>
        <v>1188.9036987670777</v>
      </c>
      <c r="AH147" s="40">
        <f t="shared" si="100"/>
        <v>6.3389539729746133E-2</v>
      </c>
      <c r="AJ147" s="2">
        <v>15.634</v>
      </c>
      <c r="AK147" s="3">
        <v>60863.4</v>
      </c>
      <c r="AL147" s="42">
        <f t="shared" si="101"/>
        <v>2.0728015372067355E-2</v>
      </c>
      <c r="AM147" s="4">
        <f>(((AJ147-AJ$269)/(AJ$273-AJ$269)*100+1100))</f>
        <v>1187.1733149931224</v>
      </c>
      <c r="AO147" s="2">
        <v>15.63</v>
      </c>
      <c r="AP147" s="3">
        <v>66547.8</v>
      </c>
      <c r="AQ147" s="42">
        <f t="shared" si="102"/>
        <v>2.3662856826698532E-2</v>
      </c>
      <c r="AR147" s="4">
        <f>(((AO147-AO$269)/(AO$273-AO$269)*100+1100))</f>
        <v>1186.8982118294361</v>
      </c>
      <c r="AT147" s="2">
        <v>15.63</v>
      </c>
      <c r="AU147" s="3">
        <v>22857.200000000001</v>
      </c>
      <c r="AV147" s="42">
        <f t="shared" si="103"/>
        <v>1.0248062639025432E-2</v>
      </c>
      <c r="AW147" s="4">
        <f>(((AT147-AT$269)/(AT$273-AT$269)*100+1100))</f>
        <v>1187.2041166380789</v>
      </c>
      <c r="AX147" s="42">
        <f t="shared" si="104"/>
        <v>1.8212978279263773E-2</v>
      </c>
    </row>
    <row r="148" spans="1:50" x14ac:dyDescent="0.25">
      <c r="A148" s="1" t="s">
        <v>117</v>
      </c>
      <c r="B148" s="12">
        <v>1195</v>
      </c>
      <c r="D148" s="2">
        <v>15.106</v>
      </c>
      <c r="E148" s="3">
        <v>52380</v>
      </c>
      <c r="F148" s="5">
        <f t="shared" si="79"/>
        <v>0.10030228558232197</v>
      </c>
      <c r="G148" s="4">
        <f>(((D148-D$269)/(D$273-D$269)*100+1100))</f>
        <v>1193.9545758183033</v>
      </c>
      <c r="H148" s="4"/>
      <c r="I148" s="2">
        <v>15.124000000000001</v>
      </c>
      <c r="J148" s="3">
        <v>146396.5</v>
      </c>
      <c r="K148" s="5">
        <f>J148/K$1</f>
        <v>0.19556615283459478</v>
      </c>
      <c r="L148" s="4">
        <f>(((I148-I$269)/(I$273-I$269)*100+1100))</f>
        <v>1194.1864350150352</v>
      </c>
      <c r="M148" s="4"/>
      <c r="N148" s="2">
        <v>15.102</v>
      </c>
      <c r="O148" s="3">
        <v>7257.3</v>
      </c>
      <c r="P148" s="5">
        <f>O148/P$1</f>
        <v>9.3114268308893081E-3</v>
      </c>
      <c r="Q148" s="4">
        <f>(((N148-N$269)/(N$273-N$269)*100+1100))</f>
        <v>1193.8353882039321</v>
      </c>
      <c r="R148" s="40">
        <f t="shared" si="99"/>
        <v>0.10172662174926868</v>
      </c>
      <c r="S148" s="4"/>
      <c r="T148" s="2">
        <v>15.138999999999999</v>
      </c>
      <c r="U148" s="3">
        <v>97914.9</v>
      </c>
      <c r="V148" s="5">
        <f t="shared" si="113"/>
        <v>0.12638588658728328</v>
      </c>
      <c r="W148" s="4">
        <f t="shared" si="124"/>
        <v>1194.6946946946946</v>
      </c>
      <c r="X148" s="4"/>
      <c r="Y148" s="2">
        <v>15.183</v>
      </c>
      <c r="Z148" s="3">
        <v>341102.3</v>
      </c>
      <c r="AA148" s="5">
        <f t="shared" si="115"/>
        <v>0.42741253389141765</v>
      </c>
      <c r="AB148" s="4">
        <f t="shared" si="126"/>
        <v>1195.5666666666666</v>
      </c>
      <c r="AC148" s="4"/>
      <c r="AD148" s="2">
        <v>15.117000000000001</v>
      </c>
      <c r="AE148" s="3">
        <v>7256.9</v>
      </c>
      <c r="AF148" s="5">
        <f t="shared" si="129"/>
        <v>9.8521612398933169E-3</v>
      </c>
      <c r="AG148" s="4">
        <f>(((AD148-AD$269)/(AD$273-AD$269)*100+1100))</f>
        <v>1193.9686771076308</v>
      </c>
      <c r="AH148" s="40">
        <f t="shared" si="100"/>
        <v>0.18788352723953142</v>
      </c>
      <c r="AL148" s="42"/>
      <c r="AM148" s="4"/>
      <c r="AQ148" s="42"/>
      <c r="AR148" s="4"/>
      <c r="AV148" s="42"/>
      <c r="AW148" s="4"/>
      <c r="AX148" s="42"/>
    </row>
    <row r="149" spans="1:50" x14ac:dyDescent="0.25">
      <c r="A149" s="1" t="s">
        <v>118</v>
      </c>
      <c r="B149" s="12">
        <v>1197</v>
      </c>
      <c r="D149" s="2">
        <v>15.205</v>
      </c>
      <c r="E149" s="3">
        <v>181300.5</v>
      </c>
      <c r="F149" s="5">
        <f t="shared" si="79"/>
        <v>0.34717171682355413</v>
      </c>
      <c r="G149" s="4">
        <f>(((D149-D$269)/(D$273-D$269)*100+1100))</f>
        <v>1197.2611890447561</v>
      </c>
      <c r="H149" s="4"/>
      <c r="I149" s="2">
        <v>15.22</v>
      </c>
      <c r="J149" s="3">
        <v>289798.7</v>
      </c>
      <c r="K149" s="5">
        <f>J149/K$1</f>
        <v>0.38713232116523877</v>
      </c>
      <c r="L149" s="4">
        <f>(((I149-I$269)/(I$273-I$269)*100+1100))</f>
        <v>1197.3939191446709</v>
      </c>
      <c r="M149" s="4"/>
      <c r="N149" s="2">
        <v>15.202</v>
      </c>
      <c r="O149" s="3">
        <v>212657.7</v>
      </c>
      <c r="P149" s="5">
        <f>O149/P$1</f>
        <v>0.27284894018095013</v>
      </c>
      <c r="Q149" s="4">
        <f>(((N149-N$269)/(N$273-N$269)*100+1100))</f>
        <v>1197.1676107964013</v>
      </c>
      <c r="R149" s="40">
        <f t="shared" si="99"/>
        <v>0.33571765938991432</v>
      </c>
      <c r="S149" s="4"/>
      <c r="T149" s="2">
        <v>15.22</v>
      </c>
      <c r="U149" s="3">
        <v>180197.7</v>
      </c>
      <c r="V149" s="5">
        <f t="shared" si="113"/>
        <v>0.23259428417420944</v>
      </c>
      <c r="W149" s="4">
        <f t="shared" si="124"/>
        <v>1197.3973973973975</v>
      </c>
      <c r="X149" s="4"/>
      <c r="Y149" s="2">
        <v>15.246</v>
      </c>
      <c r="Z149" s="3">
        <v>408122.8</v>
      </c>
      <c r="AA149" s="5">
        <f t="shared" si="115"/>
        <v>0.51139145085465643</v>
      </c>
      <c r="AB149" s="4">
        <f t="shared" si="126"/>
        <v>1197.6666666666667</v>
      </c>
      <c r="AC149" s="4"/>
      <c r="AD149" s="2">
        <v>15.217000000000001</v>
      </c>
      <c r="AE149" s="3">
        <v>36194.1</v>
      </c>
      <c r="AF149" s="5">
        <f t="shared" si="129"/>
        <v>4.9138076745280042E-2</v>
      </c>
      <c r="AG149" s="4">
        <f>(((AD149-AD$269)/(AD$273-AD$269)*100+1100))</f>
        <v>1197.3008997001</v>
      </c>
      <c r="AH149" s="40">
        <f t="shared" si="100"/>
        <v>0.26437460392471529</v>
      </c>
      <c r="AJ149" s="2">
        <v>15.76</v>
      </c>
      <c r="AK149" s="3">
        <v>661439.69999999995</v>
      </c>
      <c r="AL149" s="42">
        <f t="shared" si="101"/>
        <v>0.2252639890196016</v>
      </c>
      <c r="AM149" s="4">
        <f>(((AJ149-AJ$269)/(AJ$273-AJ$269)*100+1100))</f>
        <v>1191.5061898211829</v>
      </c>
      <c r="AO149" s="2">
        <v>15.763</v>
      </c>
      <c r="AP149" s="3">
        <v>688748.2</v>
      </c>
      <c r="AQ149" s="42">
        <f t="shared" si="102"/>
        <v>0.24490291258683716</v>
      </c>
      <c r="AR149" s="4">
        <f>(((AO149-AO$269)/(AO$273-AO$269)*100+1100))</f>
        <v>1191.471801925722</v>
      </c>
      <c r="AT149" s="2">
        <v>15.752000000000001</v>
      </c>
      <c r="AU149" s="3">
        <v>245705.8</v>
      </c>
      <c r="AV149" s="42">
        <f t="shared" si="103"/>
        <v>0.11016259336978522</v>
      </c>
      <c r="AW149" s="4">
        <f>(((AT149-AT$269)/(AT$273-AT$269)*100+1100))</f>
        <v>1191.3893653516295</v>
      </c>
      <c r="AX149" s="42">
        <f t="shared" si="104"/>
        <v>0.19344316499207467</v>
      </c>
    </row>
    <row r="150" spans="1:50" x14ac:dyDescent="0.25">
      <c r="A150" s="6" t="s">
        <v>450</v>
      </c>
      <c r="B150" s="10">
        <v>1194</v>
      </c>
      <c r="G150" s="4"/>
      <c r="H150" s="4"/>
      <c r="L150" s="4"/>
      <c r="M150" s="4"/>
      <c r="Q150" s="4"/>
      <c r="R150" s="40"/>
      <c r="S150" s="4"/>
      <c r="T150" s="2">
        <v>15.337999999999999</v>
      </c>
      <c r="U150" s="3">
        <v>64816.3</v>
      </c>
      <c r="V150" s="5">
        <f t="shared" si="113"/>
        <v>8.3663115019341594E-2</v>
      </c>
      <c r="W150" s="4">
        <f t="shared" si="124"/>
        <v>1201.3346680013346</v>
      </c>
      <c r="X150" s="4"/>
      <c r="Y150" s="2">
        <v>15.387</v>
      </c>
      <c r="Z150" s="3">
        <v>213882.4</v>
      </c>
      <c r="AA150" s="5">
        <f t="shared" si="115"/>
        <v>0.26800176527328529</v>
      </c>
      <c r="AB150" s="4">
        <f t="shared" si="126"/>
        <v>1202.3666666666666</v>
      </c>
      <c r="AC150" s="4"/>
      <c r="AD150" s="2">
        <v>15.268000000000001</v>
      </c>
      <c r="AE150" s="3">
        <v>7681.3</v>
      </c>
      <c r="AF150" s="5">
        <f t="shared" si="129"/>
        <v>1.0428338013751402E-2</v>
      </c>
      <c r="AG150" s="4">
        <f>(((AD150-AD$269)/(AD$273-AD$269)*100+1100))</f>
        <v>1199.0003332222593</v>
      </c>
      <c r="AH150" s="40">
        <f t="shared" si="100"/>
        <v>0.12069773943545943</v>
      </c>
      <c r="AL150" s="42"/>
      <c r="AM150" s="4"/>
      <c r="AQ150" s="42"/>
      <c r="AR150" s="4"/>
      <c r="AV150" s="42"/>
      <c r="AW150" s="4"/>
      <c r="AX150" s="42"/>
    </row>
    <row r="151" spans="1:50" x14ac:dyDescent="0.25">
      <c r="A151" s="1" t="s">
        <v>119</v>
      </c>
      <c r="B151" s="12">
        <v>1206</v>
      </c>
      <c r="D151" s="2">
        <v>15.497</v>
      </c>
      <c r="E151" s="3">
        <v>308959.7</v>
      </c>
      <c r="F151" s="5">
        <f t="shared" si="79"/>
        <v>0.59162588894288892</v>
      </c>
      <c r="G151" s="4">
        <f t="shared" ref="G151:G159" si="130">(((D151-D$273)/(D$165-D$273)*100+1200))</f>
        <v>1207.2967338429464</v>
      </c>
      <c r="H151" s="4"/>
      <c r="I151" s="2">
        <v>15.512</v>
      </c>
      <c r="J151" s="3">
        <v>338439.6</v>
      </c>
      <c r="K151" s="5">
        <f>J151/K$1</f>
        <v>0.45211006095691575</v>
      </c>
      <c r="L151" s="4">
        <f>(((I151-I$273)/(I$165-I$273)*100+1200))</f>
        <v>1207.4253990284524</v>
      </c>
      <c r="M151" s="4"/>
      <c r="N151" s="2">
        <v>15.500999999999999</v>
      </c>
      <c r="O151" s="3">
        <v>300082.40000000002</v>
      </c>
      <c r="P151" s="5">
        <f>O151/P$1</f>
        <v>0.38501857589429372</v>
      </c>
      <c r="Q151" s="4">
        <f>(((N151-N$273)/(N$165-N$273)*100+1200))</f>
        <v>1207.4357192494788</v>
      </c>
      <c r="R151" s="40">
        <f t="shared" si="99"/>
        <v>0.47625150859803278</v>
      </c>
      <c r="S151" s="4"/>
      <c r="T151" s="2">
        <v>15.542</v>
      </c>
      <c r="U151" s="3">
        <v>861813.8</v>
      </c>
      <c r="V151" s="5">
        <f t="shared" si="113"/>
        <v>1.1124057848821338</v>
      </c>
      <c r="W151" s="4">
        <f t="shared" ref="W151:W167" si="131">(((T151-T$273)/(T$165-T$273)*100+1200))</f>
        <v>1208.4546084546084</v>
      </c>
      <c r="X151" s="4"/>
      <c r="Y151" s="2">
        <v>15.597</v>
      </c>
      <c r="Z151" s="3">
        <v>1841251.6</v>
      </c>
      <c r="AA151" s="5">
        <f t="shared" si="115"/>
        <v>2.3071495322301461</v>
      </c>
      <c r="AB151" s="4">
        <f t="shared" ref="AB151:AB167" si="132">(((Y151-Y$273)/(Y$165-Y$273)*100+1200))</f>
        <v>1209.7739130434782</v>
      </c>
      <c r="AC151" s="4"/>
      <c r="AD151" s="2">
        <v>15.512</v>
      </c>
      <c r="AE151" s="3">
        <v>287104.59999999998</v>
      </c>
      <c r="AF151" s="5">
        <f t="shared" si="129"/>
        <v>0.38978087226158203</v>
      </c>
      <c r="AG151" s="4">
        <f t="shared" ref="AG151:AG157" si="133">(((AD151-AD$273)/(AD$165-AD$273)*100+1200))</f>
        <v>1207.4331365057312</v>
      </c>
      <c r="AH151" s="40">
        <f t="shared" si="100"/>
        <v>1.2697787297912873</v>
      </c>
      <c r="AJ151" s="2">
        <v>16.202999999999999</v>
      </c>
      <c r="AK151" s="3">
        <v>1767649</v>
      </c>
      <c r="AL151" s="42">
        <f t="shared" si="101"/>
        <v>0.60200145973474184</v>
      </c>
      <c r="AM151" s="4">
        <f>(((AJ151-AJ$273)/(AJ$165-AJ$273)*100+1200))</f>
        <v>1207.0050035739814</v>
      </c>
      <c r="AO151" s="2">
        <v>16.210999999999999</v>
      </c>
      <c r="AP151" s="3">
        <v>2018800.4</v>
      </c>
      <c r="AQ151" s="42">
        <f t="shared" si="102"/>
        <v>0.71783867876746821</v>
      </c>
      <c r="AR151" s="4">
        <f>(((AO151-AO$273)/(AO$165-AO$273)*100+1200))</f>
        <v>1207.1505184125849</v>
      </c>
      <c r="AT151" s="2">
        <v>16.187999999999999</v>
      </c>
      <c r="AU151" s="3">
        <v>1019156</v>
      </c>
      <c r="AV151" s="42">
        <f t="shared" si="103"/>
        <v>0.45694024320295584</v>
      </c>
      <c r="AW151" s="4">
        <f>(((AT151-AT$273)/(AT$165-AT$273)*100+1200))</f>
        <v>1206.5953654188947</v>
      </c>
      <c r="AX151" s="42">
        <f t="shared" si="104"/>
        <v>0.59226012723505528</v>
      </c>
    </row>
    <row r="152" spans="1:50" x14ac:dyDescent="0.25">
      <c r="A152" s="1" t="s">
        <v>174</v>
      </c>
      <c r="D152" s="2">
        <v>15.651999999999999</v>
      </c>
      <c r="E152" s="3">
        <v>27824.1</v>
      </c>
      <c r="F152" s="5">
        <f t="shared" si="79"/>
        <v>5.3280275377454847E-2</v>
      </c>
      <c r="G152" s="4">
        <f t="shared" si="130"/>
        <v>1212.6824183460735</v>
      </c>
      <c r="H152" s="4"/>
      <c r="I152" s="2">
        <v>15.667</v>
      </c>
      <c r="J152" s="3">
        <v>78053.100000000006</v>
      </c>
      <c r="K152" s="5">
        <f>J152/K$1</f>
        <v>0.10426850699172391</v>
      </c>
      <c r="L152" s="4">
        <f>(((I152-I$273)/(I$165-I$273)*100+1200))</f>
        <v>1212.8036086051354</v>
      </c>
      <c r="M152" s="4"/>
      <c r="N152" s="2">
        <v>15.648999999999999</v>
      </c>
      <c r="O152" s="3">
        <v>7471.6</v>
      </c>
      <c r="P152" s="5">
        <f>O152/P$1</f>
        <v>9.5863829123327624E-3</v>
      </c>
      <c r="Q152" s="4">
        <f>(((N152-N$273)/(N$165-N$273)*100+1200))</f>
        <v>1212.5781792911744</v>
      </c>
      <c r="R152" s="40">
        <f t="shared" si="99"/>
        <v>5.5711721760503839E-2</v>
      </c>
      <c r="S152" s="4"/>
      <c r="T152" s="2">
        <v>15.69</v>
      </c>
      <c r="U152" s="3">
        <v>33581.199999999997</v>
      </c>
      <c r="V152" s="5">
        <f t="shared" si="113"/>
        <v>4.3345698506201583E-2</v>
      </c>
      <c r="W152" s="4">
        <f t="shared" si="131"/>
        <v>1213.5828135828135</v>
      </c>
      <c r="X152" s="4"/>
      <c r="Y152" s="2">
        <v>15.756</v>
      </c>
      <c r="Z152" s="3">
        <v>94135.2</v>
      </c>
      <c r="AA152" s="5">
        <f t="shared" si="115"/>
        <v>0.11795453844895029</v>
      </c>
      <c r="AB152" s="4">
        <f t="shared" si="132"/>
        <v>1215.304347826087</v>
      </c>
      <c r="AC152" s="4"/>
      <c r="AD152" s="2">
        <v>15.66</v>
      </c>
      <c r="AE152" s="3">
        <v>8874.9</v>
      </c>
      <c r="AF152" s="5">
        <f t="shared" si="129"/>
        <v>1.2048801249559619E-2</v>
      </c>
      <c r="AG152" s="4">
        <f t="shared" si="133"/>
        <v>1212.5738103508163</v>
      </c>
      <c r="AH152" s="40">
        <f t="shared" si="100"/>
        <v>5.7783012734903834E-2</v>
      </c>
      <c r="AL152" s="42"/>
      <c r="AM152" s="4"/>
      <c r="AQ152" s="42"/>
      <c r="AR152" s="4"/>
      <c r="AV152" s="42"/>
      <c r="AW152" s="4"/>
      <c r="AX152" s="42"/>
    </row>
    <row r="153" spans="1:50" x14ac:dyDescent="0.25">
      <c r="A153" s="1" t="s">
        <v>480</v>
      </c>
      <c r="D153" s="2">
        <v>16.27</v>
      </c>
      <c r="E153" s="3">
        <v>30290.2</v>
      </c>
      <c r="F153" s="5">
        <f t="shared" ref="F153:F196" si="134">E153/F$1</f>
        <v>5.8002601961543512E-2</v>
      </c>
      <c r="G153" s="4">
        <f t="shared" si="130"/>
        <v>1234.1556636553162</v>
      </c>
      <c r="H153" s="4"/>
      <c r="L153" s="4"/>
      <c r="M153" s="4"/>
      <c r="Q153" s="4"/>
      <c r="R153" s="40">
        <f t="shared" si="99"/>
        <v>5.8002601961543512E-2</v>
      </c>
      <c r="S153" s="4"/>
      <c r="T153" s="2">
        <v>16.303000000000001</v>
      </c>
      <c r="U153" s="3">
        <v>1260136.6000000001</v>
      </c>
      <c r="V153" s="5">
        <f t="shared" ref="V153:V180" si="135">U153/V$1</f>
        <v>1.6265500083448461</v>
      </c>
      <c r="W153" s="4">
        <f t="shared" si="131"/>
        <v>1234.8232848232849</v>
      </c>
      <c r="X153" s="4"/>
      <c r="Y153" s="2">
        <v>16.318000000000001</v>
      </c>
      <c r="Z153" s="3">
        <v>876479.1</v>
      </c>
      <c r="AA153" s="5">
        <f t="shared" ref="AA153:AA167" si="136">Z153/AA$1</f>
        <v>1.0982574817990651</v>
      </c>
      <c r="AB153" s="4">
        <f t="shared" si="132"/>
        <v>1234.8521739130435</v>
      </c>
      <c r="AC153" s="4"/>
      <c r="AD153" s="2">
        <v>16.285</v>
      </c>
      <c r="AE153" s="3">
        <v>5110.5</v>
      </c>
      <c r="AF153" s="5">
        <f t="shared" si="129"/>
        <v>6.9381512789861788E-3</v>
      </c>
      <c r="AG153" s="4">
        <f t="shared" si="133"/>
        <v>1234.2827370614798</v>
      </c>
      <c r="AH153" s="40">
        <f t="shared" si="100"/>
        <v>0.91058188047429922</v>
      </c>
      <c r="AL153" s="42"/>
      <c r="AM153" s="4"/>
      <c r="AQ153" s="42"/>
      <c r="AR153" s="4"/>
      <c r="AV153" s="42"/>
      <c r="AW153" s="4"/>
      <c r="AX153" s="42"/>
    </row>
    <row r="154" spans="1:50" x14ac:dyDescent="0.25">
      <c r="A154" s="1" t="s">
        <v>176</v>
      </c>
      <c r="B154" s="10">
        <v>1237</v>
      </c>
      <c r="C154" s="10" t="s">
        <v>201</v>
      </c>
      <c r="D154" s="2">
        <v>16.358000000000001</v>
      </c>
      <c r="E154" s="3">
        <v>85835.4</v>
      </c>
      <c r="F154" s="5">
        <f t="shared" si="134"/>
        <v>0.16436591836336081</v>
      </c>
      <c r="G154" s="4">
        <f t="shared" si="130"/>
        <v>1237.2133425990271</v>
      </c>
      <c r="H154" s="4"/>
      <c r="I154" s="2">
        <v>16.373000000000001</v>
      </c>
      <c r="J154" s="3">
        <v>279433.40000000002</v>
      </c>
      <c r="K154" s="5">
        <f>J154/K$1</f>
        <v>0.37328566606094038</v>
      </c>
      <c r="L154" s="4">
        <f>(((I154-I$273)/(I$165-I$273)*100+1200))</f>
        <v>1237.3004857737683</v>
      </c>
      <c r="M154" s="4"/>
      <c r="Q154" s="4"/>
      <c r="R154" s="40">
        <f t="shared" si="99"/>
        <v>0.26882579221215058</v>
      </c>
      <c r="S154" s="4"/>
      <c r="T154" s="2">
        <v>16.381</v>
      </c>
      <c r="U154" s="3">
        <v>86568.6</v>
      </c>
      <c r="V154" s="5">
        <f t="shared" si="135"/>
        <v>0.11174039151977781</v>
      </c>
      <c r="W154" s="4">
        <f t="shared" si="131"/>
        <v>1237.5259875259876</v>
      </c>
      <c r="X154" s="4"/>
      <c r="Y154" s="2">
        <v>16.399000000000001</v>
      </c>
      <c r="Z154" s="3">
        <v>363058</v>
      </c>
      <c r="AA154" s="5">
        <f t="shared" si="136"/>
        <v>0.45492375668399276</v>
      </c>
      <c r="AB154" s="4">
        <f t="shared" si="132"/>
        <v>1237.6695652173914</v>
      </c>
      <c r="AC154" s="4"/>
      <c r="AD154" s="2">
        <v>16.366</v>
      </c>
      <c r="AE154" s="3">
        <v>5294.4</v>
      </c>
      <c r="AF154" s="5">
        <f t="shared" si="129"/>
        <v>7.1878188301466436E-3</v>
      </c>
      <c r="AG154" s="4">
        <f t="shared" si="133"/>
        <v>1237.0962139631818</v>
      </c>
      <c r="AH154" s="40">
        <f t="shared" si="100"/>
        <v>0.19128398901130572</v>
      </c>
      <c r="AL154" s="42"/>
      <c r="AM154" s="4"/>
      <c r="AQ154" s="42"/>
      <c r="AR154" s="4"/>
      <c r="AV154" s="42"/>
      <c r="AW154" s="4"/>
      <c r="AX154" s="42"/>
    </row>
    <row r="155" spans="1:50" x14ac:dyDescent="0.25">
      <c r="A155" s="6" t="s">
        <v>545</v>
      </c>
      <c r="B155" s="10">
        <v>1247</v>
      </c>
      <c r="C155" s="10" t="s">
        <v>201</v>
      </c>
      <c r="D155" s="2">
        <v>16.358000000000001</v>
      </c>
      <c r="E155" s="3">
        <v>85835.4</v>
      </c>
      <c r="F155" s="5">
        <f t="shared" si="134"/>
        <v>0.16436591836336081</v>
      </c>
      <c r="G155" s="4">
        <f t="shared" si="130"/>
        <v>1237.2133425990271</v>
      </c>
      <c r="H155" s="4"/>
      <c r="I155" s="2">
        <v>16.373000000000001</v>
      </c>
      <c r="J155" s="3">
        <v>281328</v>
      </c>
      <c r="K155" s="5">
        <f>J155/K$1</f>
        <v>0.37581659837940712</v>
      </c>
      <c r="L155" s="4">
        <f>(((I155-I$273)/(I$165-I$273)*100+1200))</f>
        <v>1237.3004857737683</v>
      </c>
      <c r="M155" s="4"/>
      <c r="N155" s="2">
        <v>16.350999999999999</v>
      </c>
      <c r="O155" s="3">
        <v>4872.3</v>
      </c>
      <c r="P155" s="5">
        <f>O155/P$1</f>
        <v>6.2513696482358423E-3</v>
      </c>
      <c r="Q155" s="4">
        <f>(((N155-N$273)/(N$165-N$273)*100+1200))</f>
        <v>1236.9701181375956</v>
      </c>
      <c r="R155" s="40">
        <f t="shared" si="99"/>
        <v>0.18214462879700125</v>
      </c>
      <c r="S155" s="4"/>
      <c r="T155" s="2">
        <v>16.381</v>
      </c>
      <c r="U155" s="3">
        <v>87990.399999999994</v>
      </c>
      <c r="V155" s="5">
        <f t="shared" si="135"/>
        <v>0.11357561224256667</v>
      </c>
      <c r="W155" s="4">
        <f t="shared" si="131"/>
        <v>1237.5259875259876</v>
      </c>
      <c r="X155" s="4"/>
      <c r="Y155" s="2">
        <v>16.399000000000001</v>
      </c>
      <c r="Z155" s="3">
        <v>366429.7</v>
      </c>
      <c r="AA155" s="5">
        <f t="shared" si="136"/>
        <v>0.45914860899522519</v>
      </c>
      <c r="AB155" s="4">
        <f t="shared" si="132"/>
        <v>1237.6695652173914</v>
      </c>
      <c r="AC155" s="4"/>
      <c r="AD155" s="2">
        <v>16.366</v>
      </c>
      <c r="AE155" s="3">
        <v>8472.9</v>
      </c>
      <c r="AF155" s="5">
        <f t="shared" si="129"/>
        <v>1.1503035313907053E-2</v>
      </c>
      <c r="AG155" s="4">
        <f t="shared" si="133"/>
        <v>1237.0962139631818</v>
      </c>
      <c r="AH155" s="40">
        <f t="shared" si="100"/>
        <v>0.19474241885056631</v>
      </c>
      <c r="AL155" s="42"/>
      <c r="AM155" s="4"/>
      <c r="AQ155" s="42"/>
      <c r="AR155" s="4"/>
      <c r="AV155" s="42"/>
      <c r="AW155" s="4"/>
      <c r="AX155" s="42"/>
    </row>
    <row r="156" spans="1:50" x14ac:dyDescent="0.25">
      <c r="A156" s="6" t="s">
        <v>481</v>
      </c>
      <c r="B156" s="10">
        <v>1238</v>
      </c>
      <c r="C156" s="10" t="s">
        <v>201</v>
      </c>
      <c r="D156" s="2">
        <v>16.27</v>
      </c>
      <c r="E156" s="3">
        <v>31843.4</v>
      </c>
      <c r="F156" s="5">
        <f t="shared" si="134"/>
        <v>6.0976819410311411E-2</v>
      </c>
      <c r="G156" s="4">
        <f t="shared" si="130"/>
        <v>1234.1556636553162</v>
      </c>
      <c r="H156" s="4"/>
      <c r="L156" s="4"/>
      <c r="M156" s="4"/>
      <c r="Q156" s="4"/>
      <c r="R156" s="40">
        <f t="shared" si="99"/>
        <v>6.0976819410311411E-2</v>
      </c>
      <c r="S156" s="4"/>
      <c r="T156" s="2">
        <v>16.402999999999999</v>
      </c>
      <c r="U156" s="3">
        <v>281849.40000000002</v>
      </c>
      <c r="V156" s="5">
        <f t="shared" si="135"/>
        <v>0.36380353044423114</v>
      </c>
      <c r="W156" s="4">
        <f t="shared" si="131"/>
        <v>1238.2882882882882</v>
      </c>
      <c r="X156" s="4"/>
      <c r="Y156" s="2">
        <v>16.420999999999999</v>
      </c>
      <c r="Z156" s="3">
        <v>272905.09999999998</v>
      </c>
      <c r="AA156" s="5">
        <f t="shared" si="136"/>
        <v>0.34195917266723419</v>
      </c>
      <c r="AB156" s="4">
        <f t="shared" si="132"/>
        <v>1238.4347826086955</v>
      </c>
      <c r="AC156" s="4"/>
      <c r="AD156" s="2">
        <v>16.41</v>
      </c>
      <c r="AE156" s="3">
        <v>3069.6</v>
      </c>
      <c r="AF156" s="5">
        <f t="shared" si="129"/>
        <v>4.1673709355201987E-3</v>
      </c>
      <c r="AG156" s="4">
        <f t="shared" si="133"/>
        <v>1238.6245224036124</v>
      </c>
      <c r="AH156" s="40">
        <f t="shared" si="100"/>
        <v>0.23664335801566183</v>
      </c>
      <c r="AL156" s="42"/>
      <c r="AM156" s="4"/>
      <c r="AQ156" s="42"/>
      <c r="AR156" s="4"/>
      <c r="AV156" s="42"/>
      <c r="AW156" s="4"/>
      <c r="AX156" s="42"/>
    </row>
    <row r="157" spans="1:50" x14ac:dyDescent="0.25">
      <c r="A157" s="1">
        <v>123</v>
      </c>
      <c r="D157" s="2">
        <v>16.55</v>
      </c>
      <c r="E157" s="3">
        <v>64205.599999999999</v>
      </c>
      <c r="F157" s="5">
        <f t="shared" si="134"/>
        <v>0.12294708719328622</v>
      </c>
      <c r="G157" s="4">
        <f t="shared" si="130"/>
        <v>1243.8846421125781</v>
      </c>
      <c r="H157" s="4"/>
      <c r="I157" s="2">
        <v>16.539000000000001</v>
      </c>
      <c r="J157" s="3">
        <v>77255.7</v>
      </c>
      <c r="K157" s="5">
        <f>J157/K$1</f>
        <v>0.10320328719295613</v>
      </c>
      <c r="L157" s="4">
        <f>(((I157-I$273)/(I$165-I$273)*100+1200))</f>
        <v>1243.060374739764</v>
      </c>
      <c r="M157" s="4"/>
      <c r="N157" s="2">
        <v>16.558</v>
      </c>
      <c r="O157" s="3">
        <v>55120.1</v>
      </c>
      <c r="P157" s="5">
        <f>O157/P$1</f>
        <v>7.072144985894227E-2</v>
      </c>
      <c r="Q157" s="4">
        <f>(((N157-N$273)/(N$165-N$273)*100+1200))</f>
        <v>1244.1626129256429</v>
      </c>
      <c r="R157" s="40">
        <f t="shared" si="99"/>
        <v>9.8957274748394886E-2</v>
      </c>
      <c r="S157" s="4"/>
      <c r="T157" s="2">
        <v>16.573</v>
      </c>
      <c r="U157" s="3">
        <v>36418.800000000003</v>
      </c>
      <c r="V157" s="5">
        <f t="shared" si="135"/>
        <v>4.7008395315166054E-2</v>
      </c>
      <c r="W157" s="4">
        <f t="shared" si="131"/>
        <v>1244.1787941787941</v>
      </c>
      <c r="X157" s="4"/>
      <c r="Y157" s="2">
        <v>16.594999999999999</v>
      </c>
      <c r="Z157" s="3">
        <v>62850.5</v>
      </c>
      <c r="AA157" s="5">
        <f t="shared" si="136"/>
        <v>7.8753768184332218E-2</v>
      </c>
      <c r="AB157" s="4">
        <f t="shared" si="132"/>
        <v>1244.4869565217391</v>
      </c>
      <c r="AC157" s="4"/>
      <c r="AD157" s="2">
        <v>16.568999999999999</v>
      </c>
      <c r="AE157" s="3">
        <v>55544.7</v>
      </c>
      <c r="AF157" s="5">
        <f t="shared" si="129"/>
        <v>7.5408968074729202E-2</v>
      </c>
      <c r="AG157" s="4">
        <f t="shared" si="133"/>
        <v>1244.147273358805</v>
      </c>
      <c r="AH157" s="40">
        <f t="shared" si="100"/>
        <v>6.7057043858075815E-2</v>
      </c>
      <c r="AL157" s="42"/>
      <c r="AM157" s="4"/>
      <c r="AQ157" s="42"/>
      <c r="AR157" s="4"/>
      <c r="AV157" s="42"/>
      <c r="AW157" s="4"/>
      <c r="AX157" s="42"/>
    </row>
    <row r="158" spans="1:50" x14ac:dyDescent="0.25">
      <c r="A158" s="1" t="s">
        <v>177</v>
      </c>
      <c r="B158" s="10">
        <v>1240</v>
      </c>
      <c r="C158" s="10" t="s">
        <v>201</v>
      </c>
      <c r="D158" s="2">
        <v>16.521000000000001</v>
      </c>
      <c r="E158" s="3">
        <v>27504.5</v>
      </c>
      <c r="F158" s="5">
        <f t="shared" si="134"/>
        <v>5.2668274413878863E-2</v>
      </c>
      <c r="G158" s="4">
        <f t="shared" si="130"/>
        <v>1242.8769979152189</v>
      </c>
      <c r="H158" s="4"/>
      <c r="I158" s="2">
        <v>16.542999999999999</v>
      </c>
      <c r="J158" s="3">
        <v>73312.3</v>
      </c>
      <c r="K158" s="5">
        <f>J158/K$1</f>
        <v>9.7935431970406828E-2</v>
      </c>
      <c r="L158" s="4">
        <f>(((I158-I$273)/(I$165-I$273)*100+1200))</f>
        <v>1243.1991672449687</v>
      </c>
      <c r="M158" s="4"/>
      <c r="Q158" s="4"/>
      <c r="R158" s="40">
        <f t="shared" si="99"/>
        <v>7.5301853192142845E-2</v>
      </c>
      <c r="S158" s="4"/>
      <c r="T158" s="2">
        <v>16.550999999999998</v>
      </c>
      <c r="U158" s="3">
        <v>19863.599999999999</v>
      </c>
      <c r="V158" s="5">
        <f t="shared" si="135"/>
        <v>2.5639393971858829E-2</v>
      </c>
      <c r="W158" s="4">
        <f t="shared" si="131"/>
        <v>1243.4164934164933</v>
      </c>
      <c r="X158" s="4"/>
      <c r="Y158" s="2">
        <v>16.573</v>
      </c>
      <c r="Z158" s="3">
        <v>34891.199999999997</v>
      </c>
      <c r="AA158" s="5">
        <f t="shared" si="136"/>
        <v>4.3719834790068052E-2</v>
      </c>
      <c r="AB158" s="4">
        <f t="shared" si="132"/>
        <v>1243.7217391304348</v>
      </c>
      <c r="AC158" s="4"/>
      <c r="AF158" s="5"/>
      <c r="AG158" s="4"/>
      <c r="AH158" s="40">
        <f t="shared" si="100"/>
        <v>3.4679614380963439E-2</v>
      </c>
      <c r="AL158" s="42"/>
      <c r="AM158" s="4"/>
      <c r="AQ158" s="42"/>
      <c r="AR158" s="4"/>
      <c r="AV158" s="42"/>
      <c r="AW158" s="4"/>
      <c r="AX158" s="42"/>
    </row>
    <row r="159" spans="1:50" x14ac:dyDescent="0.25">
      <c r="A159" s="1" t="s">
        <v>121</v>
      </c>
      <c r="B159" s="10">
        <v>1242</v>
      </c>
      <c r="C159" s="10" t="s">
        <v>204</v>
      </c>
      <c r="D159" s="2">
        <v>16.643000000000001</v>
      </c>
      <c r="E159" s="3">
        <v>44451.1</v>
      </c>
      <c r="F159" s="5">
        <f t="shared" si="134"/>
        <v>8.5119261677135405E-2</v>
      </c>
      <c r="G159" s="4">
        <f t="shared" si="130"/>
        <v>1247.1160528144544</v>
      </c>
      <c r="H159" s="4"/>
      <c r="I159" s="2">
        <v>16.661000000000001</v>
      </c>
      <c r="J159" s="3">
        <v>57109.599999999999</v>
      </c>
      <c r="K159" s="5">
        <f>J159/K$1</f>
        <v>7.6290790844880663E-2</v>
      </c>
      <c r="L159" s="4">
        <f>(((I159-I$273)/(I$165-I$273)*100+1200))</f>
        <v>1247.2935461485081</v>
      </c>
      <c r="M159" s="4"/>
      <c r="N159" s="2">
        <v>16.638999999999999</v>
      </c>
      <c r="O159" s="3">
        <v>9015.2000000000007</v>
      </c>
      <c r="P159" s="5">
        <f>O159/P$1</f>
        <v>1.1566887846145716E-2</v>
      </c>
      <c r="Q159" s="4">
        <f>(((N159-N$273)/(N$165-N$273)*100+1200))</f>
        <v>1246.977067407922</v>
      </c>
      <c r="R159" s="40">
        <f t="shared" si="99"/>
        <v>5.7658980122720589E-2</v>
      </c>
      <c r="S159" s="4"/>
      <c r="T159" s="2">
        <v>16.661000000000001</v>
      </c>
      <c r="U159" s="3">
        <v>51171</v>
      </c>
      <c r="V159" s="5">
        <f t="shared" si="135"/>
        <v>6.6050133356188617E-2</v>
      </c>
      <c r="W159" s="4">
        <f t="shared" si="131"/>
        <v>1247.2279972279973</v>
      </c>
      <c r="X159" s="4"/>
      <c r="Y159" s="2">
        <v>16.706</v>
      </c>
      <c r="Z159" s="3">
        <v>450089</v>
      </c>
      <c r="AA159" s="5">
        <f t="shared" si="136"/>
        <v>0.5639764961029412</v>
      </c>
      <c r="AB159" s="4">
        <f t="shared" si="132"/>
        <v>1248.3478260869565</v>
      </c>
      <c r="AC159" s="4"/>
      <c r="AD159" s="2">
        <v>16.658000000000001</v>
      </c>
      <c r="AE159" s="3">
        <v>8170.2</v>
      </c>
      <c r="AF159" s="5">
        <f>AE159/AF$1</f>
        <v>1.1092081710120903E-2</v>
      </c>
      <c r="AG159" s="4">
        <f>(((AD159-AD$273)/(AD$165-AD$273)*100+1200))</f>
        <v>1247.2386245224036</v>
      </c>
      <c r="AH159" s="40">
        <f t="shared" si="100"/>
        <v>0.21370623705641689</v>
      </c>
      <c r="AL159" s="42"/>
      <c r="AM159" s="4"/>
      <c r="AQ159" s="42"/>
      <c r="AR159" s="4"/>
      <c r="AV159" s="42"/>
      <c r="AW159" s="4"/>
      <c r="AX159" s="42"/>
    </row>
    <row r="160" spans="1:50" x14ac:dyDescent="0.25">
      <c r="A160" s="6" t="s">
        <v>198</v>
      </c>
      <c r="B160" s="12">
        <v>1255</v>
      </c>
      <c r="G160" s="4"/>
      <c r="H160" s="4"/>
      <c r="L160" s="4"/>
      <c r="M160" s="4"/>
      <c r="Q160" s="4"/>
      <c r="R160" s="40"/>
      <c r="S160" s="4"/>
      <c r="T160" s="2">
        <v>16.802</v>
      </c>
      <c r="U160" s="3">
        <v>9884.5</v>
      </c>
      <c r="V160" s="5">
        <f t="shared" si="135"/>
        <v>1.2758643433961549E-2</v>
      </c>
      <c r="W160" s="4">
        <f t="shared" si="131"/>
        <v>1252.1136521136521</v>
      </c>
      <c r="X160" s="4"/>
      <c r="Y160" s="2">
        <v>16.82</v>
      </c>
      <c r="Z160" s="3">
        <v>26389.8</v>
      </c>
      <c r="AA160" s="5">
        <f t="shared" si="136"/>
        <v>3.3067297660812407E-2</v>
      </c>
      <c r="AB160" s="4">
        <f t="shared" si="132"/>
        <v>1252.3130434782609</v>
      </c>
      <c r="AC160" s="4"/>
      <c r="AD160" s="2">
        <v>16.75</v>
      </c>
      <c r="AE160" s="3">
        <v>1909.3</v>
      </c>
      <c r="AF160" s="5">
        <f>AE160/AF$1</f>
        <v>2.5921166690085727E-3</v>
      </c>
      <c r="AG160" s="4">
        <f>(((AD160-AD$273)/(AD$165-AD$273)*100+1200))</f>
        <v>1250.4341785342133</v>
      </c>
      <c r="AH160" s="40">
        <f t="shared" ref="AH160:AH214" si="137">AVERAGE(V160,AA160,AF160)</f>
        <v>1.6139352587927508E-2</v>
      </c>
      <c r="AL160" s="42"/>
      <c r="AM160" s="4"/>
      <c r="AQ160" s="42"/>
      <c r="AR160" s="4"/>
      <c r="AV160" s="42"/>
      <c r="AW160" s="4"/>
      <c r="AX160" s="42"/>
    </row>
    <row r="161" spans="1:50" x14ac:dyDescent="0.25">
      <c r="A161" s="6" t="s">
        <v>451</v>
      </c>
      <c r="B161" s="47">
        <v>1259</v>
      </c>
      <c r="D161" s="2">
        <v>16.983000000000001</v>
      </c>
      <c r="E161" s="3">
        <v>28304.1</v>
      </c>
      <c r="F161" s="5">
        <f t="shared" ref="F161" si="138">E161/F$1</f>
        <v>5.4199425760798003E-2</v>
      </c>
      <c r="G161" s="4">
        <f>(((D161-D$273)/(D$165-D$273)*100+1200))</f>
        <v>1258.9298123697013</v>
      </c>
      <c r="H161" s="4"/>
      <c r="L161" s="4"/>
      <c r="M161" s="4"/>
      <c r="Q161" s="4"/>
      <c r="R161" s="40">
        <f t="shared" ref="R161:R214" si="139">AVERAGE(F161,K161,P161)</f>
        <v>5.4199425760798003E-2</v>
      </c>
      <c r="S161" s="4"/>
      <c r="T161" s="2">
        <v>16.986999999999998</v>
      </c>
      <c r="U161" s="3">
        <v>93710.7</v>
      </c>
      <c r="V161" s="5">
        <f t="shared" si="135"/>
        <v>0.12095921971237195</v>
      </c>
      <c r="W161" s="4">
        <f t="shared" si="131"/>
        <v>1258.5239085239084</v>
      </c>
      <c r="X161" s="4"/>
      <c r="Y161" s="2">
        <v>17.013000000000002</v>
      </c>
      <c r="Z161" s="3">
        <v>61409.3</v>
      </c>
      <c r="AA161" s="5">
        <f t="shared" si="136"/>
        <v>7.6947896620744666E-2</v>
      </c>
      <c r="AB161" s="4">
        <f t="shared" si="132"/>
        <v>1259.0260869565218</v>
      </c>
      <c r="AC161" s="4"/>
      <c r="AF161" s="5"/>
      <c r="AG161" s="4"/>
      <c r="AH161" s="40">
        <f t="shared" si="137"/>
        <v>9.8953558166558306E-2</v>
      </c>
      <c r="AL161" s="42"/>
      <c r="AM161" s="4"/>
      <c r="AQ161" s="42"/>
      <c r="AR161" s="4"/>
      <c r="AV161" s="42"/>
      <c r="AW161" s="4"/>
      <c r="AX161" s="42"/>
    </row>
    <row r="162" spans="1:50" x14ac:dyDescent="0.25">
      <c r="A162" s="6" t="s">
        <v>179</v>
      </c>
      <c r="B162" s="10">
        <v>1244</v>
      </c>
      <c r="C162" s="10" t="s">
        <v>201</v>
      </c>
      <c r="D162" s="2">
        <v>17.312000000000001</v>
      </c>
      <c r="E162" s="3">
        <v>321259.09999999998</v>
      </c>
      <c r="F162" s="5">
        <f t="shared" ref="F162:F164" si="140">E162/F$1</f>
        <v>0.61517796857807816</v>
      </c>
      <c r="G162" s="4">
        <f>(((D162-D$273)/(D$165-D$273)*100+1200))</f>
        <v>1270.361362056984</v>
      </c>
      <c r="H162" s="4"/>
      <c r="I162" s="2">
        <v>17.216000000000001</v>
      </c>
      <c r="J162" s="3">
        <v>203091.7</v>
      </c>
      <c r="K162" s="5">
        <f>J162/K$1</f>
        <v>0.2713033606789621</v>
      </c>
      <c r="L162" s="4">
        <f>(((I162-I$273)/(I$165-I$273)*100+1200))</f>
        <v>1266.5510062456628</v>
      </c>
      <c r="M162" s="4"/>
      <c r="N162" s="2">
        <v>17.253</v>
      </c>
      <c r="O162" s="3">
        <v>183918</v>
      </c>
      <c r="P162" s="5">
        <f>O162/P$1</f>
        <v>0.23597467376069611</v>
      </c>
      <c r="Q162" s="4">
        <f>(((N162-N$273)/(N$165-N$273)*100+1200))</f>
        <v>1268.3113273106324</v>
      </c>
      <c r="R162" s="40">
        <f t="shared" si="139"/>
        <v>0.37415200100591212</v>
      </c>
      <c r="S162" s="4"/>
      <c r="T162" s="2">
        <v>17.201000000000001</v>
      </c>
      <c r="U162" s="3">
        <v>203127.4</v>
      </c>
      <c r="V162" s="5">
        <f t="shared" si="135"/>
        <v>0.26219131653272104</v>
      </c>
      <c r="W162" s="4">
        <f t="shared" si="131"/>
        <v>1265.9390159390159</v>
      </c>
      <c r="X162" s="4"/>
      <c r="Y162" s="2">
        <v>17.222999999999999</v>
      </c>
      <c r="Z162" s="3">
        <v>174769.2</v>
      </c>
      <c r="AA162" s="5">
        <f t="shared" si="136"/>
        <v>0.21899162397373442</v>
      </c>
      <c r="AB162" s="4">
        <f t="shared" si="132"/>
        <v>1266.3304347826088</v>
      </c>
      <c r="AC162" s="4"/>
      <c r="AD162" s="2">
        <v>17.22</v>
      </c>
      <c r="AE162" s="3">
        <v>115380.8</v>
      </c>
      <c r="AF162" s="5">
        <f>AE162/AF$1</f>
        <v>0.15664405539388485</v>
      </c>
      <c r="AG162" s="4">
        <f>(((AD162-AD$273)/(AD$165-AD$273)*100+1200))</f>
        <v>1266.7592914206321</v>
      </c>
      <c r="AH162" s="40">
        <f t="shared" si="137"/>
        <v>0.21260899863344676</v>
      </c>
      <c r="AJ162" s="2">
        <v>18.010000000000002</v>
      </c>
      <c r="AK162" s="3">
        <v>628698</v>
      </c>
      <c r="AL162" s="42">
        <f t="shared" ref="AL162:AL214" si="141">AK162/AL$1</f>
        <v>0.21411327346792985</v>
      </c>
      <c r="AM162" s="4">
        <f>(((AJ162-AJ$273)/(AJ$165-AJ$273)*100+1200))</f>
        <v>1271.5868477483918</v>
      </c>
      <c r="AO162" s="2">
        <v>18.003</v>
      </c>
      <c r="AP162" s="3">
        <v>586538.69999999995</v>
      </c>
      <c r="AQ162" s="42">
        <f t="shared" ref="AQ162:AQ214" si="142">AP162/AQ$1</f>
        <v>0.20855958095410937</v>
      </c>
      <c r="AR162" s="4">
        <f>(((AO162-AO$273)/(AO$165-AO$273)*100+1200))</f>
        <v>1271.2191633893458</v>
      </c>
      <c r="AT162" s="2">
        <v>17.792000000000002</v>
      </c>
      <c r="AU162" s="3">
        <v>335111.90000000002</v>
      </c>
      <c r="AV162" s="42">
        <f t="shared" ref="AV162:AV214" si="143">AU162/AV$1</f>
        <v>0.15024796310496591</v>
      </c>
      <c r="AW162" s="4">
        <f>(((AT162-AT$273)/(AT$165-AT$273)*100+1200))</f>
        <v>1263.7789661319073</v>
      </c>
      <c r="AX162" s="42">
        <f t="shared" ref="AX162:AX214" si="144">AVERAGE(AV162,AQ162,AL162)</f>
        <v>0.19097360584233503</v>
      </c>
    </row>
    <row r="163" spans="1:50" x14ac:dyDescent="0.25">
      <c r="A163" s="6" t="s">
        <v>452</v>
      </c>
      <c r="B163" s="47">
        <v>1274</v>
      </c>
      <c r="G163" s="4"/>
      <c r="H163" s="4"/>
      <c r="L163" s="4"/>
      <c r="M163" s="4"/>
      <c r="Q163" s="4"/>
      <c r="R163" s="40"/>
      <c r="S163" s="4"/>
      <c r="T163" s="2">
        <v>17.411999999999999</v>
      </c>
      <c r="U163" s="3">
        <v>192937.3</v>
      </c>
      <c r="V163" s="5">
        <f t="shared" si="135"/>
        <v>0.24903821294059075</v>
      </c>
      <c r="W163" s="4">
        <f t="shared" si="131"/>
        <v>1273.2501732501732</v>
      </c>
      <c r="X163" s="4"/>
      <c r="Y163" s="2">
        <v>17.440999999999999</v>
      </c>
      <c r="Z163" s="3">
        <v>350270.9</v>
      </c>
      <c r="AA163" s="5">
        <f t="shared" si="136"/>
        <v>0.43890109482529838</v>
      </c>
      <c r="AB163" s="4">
        <f t="shared" si="132"/>
        <v>1273.9130434782608</v>
      </c>
      <c r="AC163" s="4"/>
      <c r="AF163" s="5"/>
      <c r="AG163" s="4"/>
      <c r="AH163" s="40">
        <f t="shared" si="137"/>
        <v>0.34396965388294454</v>
      </c>
      <c r="AL163" s="42"/>
      <c r="AM163" s="4"/>
      <c r="AQ163" s="42"/>
      <c r="AR163" s="4"/>
      <c r="AV163" s="42"/>
      <c r="AW163" s="4"/>
      <c r="AX163" s="42"/>
    </row>
    <row r="164" spans="1:50" x14ac:dyDescent="0.25">
      <c r="A164" s="6" t="s">
        <v>493</v>
      </c>
      <c r="B164" s="10">
        <v>1286</v>
      </c>
      <c r="C164" s="10" t="s">
        <v>201</v>
      </c>
      <c r="D164" s="2">
        <v>17.681000000000001</v>
      </c>
      <c r="E164" s="3">
        <v>28225.5</v>
      </c>
      <c r="F164" s="5">
        <f t="shared" si="140"/>
        <v>5.4048914885525559E-2</v>
      </c>
      <c r="G164" s="4">
        <f>(((D164-D$273)/(D$165-D$273)*100+1200))</f>
        <v>1283.1827658095901</v>
      </c>
      <c r="H164" s="4"/>
      <c r="I164" s="2">
        <v>17.696000000000002</v>
      </c>
      <c r="J164" s="3">
        <v>161749.20000000001</v>
      </c>
      <c r="K164" s="5">
        <f>J164/K$1</f>
        <v>0.21607530759323779</v>
      </c>
      <c r="L164" s="4">
        <f>(((I164-I$273)/(I$165-I$273)*100+1200))</f>
        <v>1283.2061068702292</v>
      </c>
      <c r="M164" s="4"/>
      <c r="Q164" s="4"/>
      <c r="R164" s="40">
        <f t="shared" si="139"/>
        <v>0.13506211123938167</v>
      </c>
      <c r="S164" s="4"/>
      <c r="T164" s="2">
        <v>17.696000000000002</v>
      </c>
      <c r="U164" s="3">
        <v>24921.3</v>
      </c>
      <c r="V164" s="5">
        <f t="shared" si="135"/>
        <v>3.216773540500642E-2</v>
      </c>
      <c r="W164" s="4">
        <f t="shared" si="131"/>
        <v>1283.0907830907831</v>
      </c>
      <c r="X164" s="4"/>
      <c r="Y164" s="2">
        <v>17.725999999999999</v>
      </c>
      <c r="Z164" s="3">
        <v>301727.8</v>
      </c>
      <c r="AA164" s="5">
        <f t="shared" si="136"/>
        <v>0.37807497499572085</v>
      </c>
      <c r="AB164" s="4">
        <f t="shared" si="132"/>
        <v>1283.8260869565217</v>
      </c>
      <c r="AC164" s="4"/>
      <c r="AF164" s="5"/>
      <c r="AG164" s="4"/>
      <c r="AH164" s="40">
        <f t="shared" si="137"/>
        <v>0.20512135520036362</v>
      </c>
      <c r="AL164" s="42"/>
      <c r="AM164" s="4"/>
      <c r="AQ164" s="42"/>
      <c r="AR164" s="4"/>
      <c r="AV164" s="42"/>
      <c r="AW164" s="4"/>
      <c r="AX164" s="42"/>
    </row>
    <row r="165" spans="1:50" x14ac:dyDescent="0.25">
      <c r="A165" s="15" t="s">
        <v>13</v>
      </c>
      <c r="B165" s="10">
        <v>1300</v>
      </c>
      <c r="D165" s="2">
        <v>18.164999999999999</v>
      </c>
      <c r="E165" s="3">
        <v>142839.6</v>
      </c>
      <c r="F165" s="5">
        <f t="shared" si="134"/>
        <v>0.27352306895121492</v>
      </c>
      <c r="G165" s="4">
        <f>(((D165-D$273)/(D$165-D$273)*100+1200))</f>
        <v>1300</v>
      </c>
      <c r="H165" s="4"/>
      <c r="I165" s="2">
        <v>18.18</v>
      </c>
      <c r="J165" s="3">
        <v>267880.8</v>
      </c>
      <c r="K165" s="5">
        <f>J165/K$1</f>
        <v>0.35785293688205327</v>
      </c>
      <c r="L165" s="4">
        <f>(((I165-I$273)/(I$165-I$273)*100+1200))</f>
        <v>1300</v>
      </c>
      <c r="M165" s="4"/>
      <c r="N165" s="2">
        <v>18.164999999999999</v>
      </c>
      <c r="O165" s="3">
        <v>158289.79999999999</v>
      </c>
      <c r="P165" s="5">
        <f>O165/P$1</f>
        <v>0.20309259514917424</v>
      </c>
      <c r="Q165" s="4">
        <f>(((N165-N$273)/(N$165-N$273)*100+1200))</f>
        <v>1300</v>
      </c>
      <c r="R165" s="40">
        <f t="shared" si="139"/>
        <v>0.27815620032748084</v>
      </c>
      <c r="S165" s="4"/>
      <c r="T165" s="2">
        <v>18.184000000000001</v>
      </c>
      <c r="U165" s="3">
        <v>460538.3</v>
      </c>
      <c r="V165" s="5">
        <f t="shared" si="135"/>
        <v>0.59445029666475935</v>
      </c>
      <c r="W165" s="4">
        <f t="shared" si="131"/>
        <v>1300</v>
      </c>
      <c r="X165" s="4"/>
      <c r="Y165" s="2">
        <v>18.190999999999999</v>
      </c>
      <c r="Z165" s="3">
        <v>366162.9</v>
      </c>
      <c r="AA165" s="5">
        <f t="shared" si="136"/>
        <v>0.4588142997160376</v>
      </c>
      <c r="AB165" s="4">
        <f t="shared" si="132"/>
        <v>1300</v>
      </c>
      <c r="AC165" s="4"/>
      <c r="AD165" s="2">
        <v>18.177</v>
      </c>
      <c r="AE165" s="3">
        <v>48195.3</v>
      </c>
      <c r="AF165" s="5">
        <f>AE165/AF$1</f>
        <v>6.543122636456758E-2</v>
      </c>
      <c r="AG165" s="4">
        <f>(((AD165-AD$273)/(AD$165-AD$273)*100+1200))</f>
        <v>1300</v>
      </c>
      <c r="AH165" s="40">
        <f t="shared" si="137"/>
        <v>0.37289860758178817</v>
      </c>
      <c r="AJ165" s="2">
        <v>18.805</v>
      </c>
      <c r="AK165" s="3">
        <v>239595.8</v>
      </c>
      <c r="AL165" s="42">
        <f t="shared" si="141"/>
        <v>8.1598225296036289E-2</v>
      </c>
      <c r="AM165" s="4">
        <f>(((AJ165-AJ$273)/(AJ$165-AJ$273)*100+1200))</f>
        <v>1300</v>
      </c>
      <c r="AO165" s="2">
        <v>18.808</v>
      </c>
      <c r="AP165" s="3">
        <v>247818.3</v>
      </c>
      <c r="AQ165" s="42">
        <f t="shared" si="142"/>
        <v>8.81184494744503E-2</v>
      </c>
      <c r="AR165" s="4">
        <f>(((AO165-AO$273)/(AO$165-AO$273)*100+1200))</f>
        <v>1300</v>
      </c>
      <c r="AT165" s="2">
        <v>18.808</v>
      </c>
      <c r="AU165" s="3">
        <v>141107.1</v>
      </c>
      <c r="AV165" s="42">
        <f t="shared" si="143"/>
        <v>6.326559681899907E-2</v>
      </c>
      <c r="AW165" s="4">
        <f>(((AT165-AT$273)/(AT$165-AT$273)*100+1200))</f>
        <v>1300</v>
      </c>
      <c r="AX165" s="42">
        <f t="shared" si="144"/>
        <v>7.766075719649522E-2</v>
      </c>
    </row>
    <row r="166" spans="1:50" x14ac:dyDescent="0.25">
      <c r="A166" s="6" t="s">
        <v>125</v>
      </c>
      <c r="B166" s="12">
        <v>1302</v>
      </c>
      <c r="D166" s="2">
        <v>18.247</v>
      </c>
      <c r="E166" s="3">
        <v>9852</v>
      </c>
      <c r="F166" s="5">
        <f t="shared" ref="F166" si="145">E166/F$1</f>
        <v>1.8865561618118292E-2</v>
      </c>
      <c r="G166" s="4">
        <f>(((D166-D$273)/(D$165-D$273)*100+1200))</f>
        <v>1302.8492008339124</v>
      </c>
      <c r="H166" s="4"/>
      <c r="I166" s="2">
        <v>18.276</v>
      </c>
      <c r="J166" s="3">
        <v>11129.2</v>
      </c>
      <c r="K166" s="5">
        <f>J166/K$1</f>
        <v>1.4867123381547866E-2</v>
      </c>
      <c r="L166" s="4">
        <f>(((I166-I$273)/(I$165-I$273)*100+1200))</f>
        <v>1303.3310201249133</v>
      </c>
      <c r="M166" s="4"/>
      <c r="N166" s="2">
        <v>18.254000000000001</v>
      </c>
      <c r="O166" s="3">
        <v>6094</v>
      </c>
      <c r="P166" s="5">
        <f>O166/P$1</f>
        <v>7.818863090603867E-3</v>
      </c>
      <c r="Q166" s="4">
        <f>(((N166-N$273)/(N$165-N$273)*100+1200))</f>
        <v>1303.0924252953441</v>
      </c>
      <c r="R166" s="40">
        <f t="shared" si="139"/>
        <v>1.3850516030090007E-2</v>
      </c>
      <c r="S166" s="4"/>
      <c r="T166" s="2">
        <v>18.254000000000001</v>
      </c>
      <c r="U166" s="3">
        <v>398002.9</v>
      </c>
      <c r="V166" s="5">
        <f t="shared" si="135"/>
        <v>0.51373130525394861</v>
      </c>
      <c r="W166" s="4">
        <f t="shared" si="131"/>
        <v>1302.4255024255024</v>
      </c>
      <c r="X166" s="4"/>
      <c r="Y166" s="2">
        <v>18.286999999999999</v>
      </c>
      <c r="Z166" s="3">
        <v>464711.3</v>
      </c>
      <c r="AA166" s="5">
        <f t="shared" si="136"/>
        <v>0.58229872463766663</v>
      </c>
      <c r="AB166" s="4">
        <f t="shared" si="132"/>
        <v>1303.3391304347826</v>
      </c>
      <c r="AC166" s="4"/>
      <c r="AD166" s="2">
        <v>18.265000000000001</v>
      </c>
      <c r="AE166" s="3">
        <v>4979.8</v>
      </c>
      <c r="AF166" s="5">
        <f>AE166/AF$1</f>
        <v>6.7607094685638146E-3</v>
      </c>
      <c r="AG166" s="4">
        <f>(((AD166-AD$273)/(AD$165-AD$273)*100+1200))</f>
        <v>1303.0566168808614</v>
      </c>
      <c r="AH166" s="40">
        <f t="shared" si="137"/>
        <v>0.36759691312005965</v>
      </c>
      <c r="AL166" s="42"/>
      <c r="AM166" s="4"/>
      <c r="AQ166" s="42"/>
      <c r="AR166" s="4"/>
      <c r="AV166" s="42"/>
      <c r="AW166" s="4"/>
      <c r="AX166" s="42"/>
    </row>
    <row r="167" spans="1:50" x14ac:dyDescent="0.25">
      <c r="A167" s="6" t="s">
        <v>453</v>
      </c>
      <c r="B167" s="47">
        <v>1302</v>
      </c>
      <c r="G167" s="4"/>
      <c r="H167" s="4"/>
      <c r="L167" s="4"/>
      <c r="M167" s="4"/>
      <c r="Q167" s="4"/>
      <c r="R167" s="40"/>
      <c r="S167" s="4"/>
      <c r="T167" s="2">
        <v>18.291</v>
      </c>
      <c r="U167" s="3">
        <v>56808.1</v>
      </c>
      <c r="V167" s="5">
        <f t="shared" si="135"/>
        <v>7.3326348531623356E-2</v>
      </c>
      <c r="W167" s="4">
        <f t="shared" si="131"/>
        <v>1303.7075537075536</v>
      </c>
      <c r="X167" s="4"/>
      <c r="Y167" s="2">
        <v>18.317</v>
      </c>
      <c r="Z167" s="3">
        <v>64502.9</v>
      </c>
      <c r="AA167" s="5">
        <f t="shared" si="136"/>
        <v>8.0824280376721944E-2</v>
      </c>
      <c r="AB167" s="4">
        <f t="shared" si="132"/>
        <v>1304.3826086956522</v>
      </c>
      <c r="AC167" s="4"/>
      <c r="AF167" s="5"/>
      <c r="AG167" s="4"/>
      <c r="AH167" s="40">
        <f t="shared" si="137"/>
        <v>7.707531445417265E-2</v>
      </c>
      <c r="AL167" s="42"/>
      <c r="AM167" s="4"/>
      <c r="AQ167" s="42"/>
      <c r="AR167" s="4"/>
      <c r="AV167" s="42"/>
      <c r="AW167" s="4"/>
      <c r="AX167" s="42"/>
    </row>
    <row r="168" spans="1:50" x14ac:dyDescent="0.25">
      <c r="A168" s="1" t="s">
        <v>123</v>
      </c>
      <c r="B168" s="10">
        <v>1292</v>
      </c>
      <c r="C168" s="10" t="s">
        <v>201</v>
      </c>
      <c r="D168" s="2">
        <v>18.286999999999999</v>
      </c>
      <c r="E168" s="3">
        <v>14713.8</v>
      </c>
      <c r="F168" s="5">
        <f t="shared" si="134"/>
        <v>2.8175406063405288E-2</v>
      </c>
      <c r="G168" s="4">
        <f t="shared" ref="G168:G178" si="146">(((D168-D$165)/(D$177-D$165)*100+1300))</f>
        <v>1304.4606946983547</v>
      </c>
      <c r="H168" s="4"/>
      <c r="I168" s="2">
        <v>18.297999999999998</v>
      </c>
      <c r="J168" s="3">
        <v>6133.9</v>
      </c>
      <c r="K168" s="5">
        <f t="shared" ref="K168:K173" si="147">J168/K$1</f>
        <v>8.1940703833228313E-3</v>
      </c>
      <c r="L168" s="4">
        <f t="shared" ref="L168:L173" si="148">(((I168-I$165)/(I$177-I$165)*100+1300))</f>
        <v>1304.3144424131626</v>
      </c>
      <c r="M168" s="4"/>
      <c r="N168" s="2">
        <v>18.28</v>
      </c>
      <c r="O168" s="3">
        <v>5252.1</v>
      </c>
      <c r="P168" s="5">
        <f t="shared" ref="P168:P179" si="149">O168/P$1</f>
        <v>6.7386693203414132E-3</v>
      </c>
      <c r="Q168" s="4">
        <f t="shared" ref="Q168:Q178" si="150">(((N168-N$165)/(N$177-N$165)*100+1300))</f>
        <v>1304.1986126323477</v>
      </c>
      <c r="R168" s="40">
        <f t="shared" si="139"/>
        <v>1.4369381922356511E-2</v>
      </c>
      <c r="S168" s="4"/>
      <c r="T168" s="2">
        <v>18.297999999999998</v>
      </c>
      <c r="U168" s="3">
        <v>27734.7</v>
      </c>
      <c r="V168" s="5">
        <f t="shared" si="135"/>
        <v>3.5799195512964073E-2</v>
      </c>
      <c r="W168" s="4">
        <f t="shared" ref="W168:W173" si="151">(((T168-T$165)/(T$177-T$165)*100+1300))</f>
        <v>1304.1804180418042</v>
      </c>
      <c r="X168" s="4"/>
      <c r="AA168" s="5"/>
      <c r="AB168" s="4"/>
      <c r="AC168" s="4"/>
      <c r="AF168" s="5"/>
      <c r="AG168" s="4"/>
      <c r="AH168" s="40">
        <f t="shared" si="137"/>
        <v>3.5799195512964073E-2</v>
      </c>
      <c r="AL168" s="42"/>
      <c r="AM168" s="4"/>
      <c r="AQ168" s="42"/>
      <c r="AR168" s="4"/>
      <c r="AV168" s="42"/>
      <c r="AW168" s="4"/>
      <c r="AX168" s="42"/>
    </row>
    <row r="169" spans="1:50" x14ac:dyDescent="0.25">
      <c r="A169" s="1" t="s">
        <v>124</v>
      </c>
      <c r="B169" s="10">
        <v>1294</v>
      </c>
      <c r="C169" s="10" t="s">
        <v>201</v>
      </c>
      <c r="D169" s="2">
        <v>18.286999999999999</v>
      </c>
      <c r="E169" s="3">
        <v>15367.4</v>
      </c>
      <c r="F169" s="5">
        <f t="shared" si="134"/>
        <v>2.9426982502057556E-2</v>
      </c>
      <c r="G169" s="4">
        <f t="shared" si="146"/>
        <v>1304.4606946983547</v>
      </c>
      <c r="H169" s="4"/>
      <c r="I169" s="2">
        <v>18.297999999999998</v>
      </c>
      <c r="J169" s="3">
        <v>7522.9</v>
      </c>
      <c r="K169" s="5">
        <f t="shared" si="147"/>
        <v>1.0049588693441256E-2</v>
      </c>
      <c r="L169" s="4">
        <f t="shared" si="148"/>
        <v>1304.3144424131626</v>
      </c>
      <c r="M169" s="4"/>
      <c r="N169" s="2">
        <v>18.28</v>
      </c>
      <c r="O169" s="3">
        <v>5252.1</v>
      </c>
      <c r="P169" s="5">
        <f t="shared" si="149"/>
        <v>6.7386693203414132E-3</v>
      </c>
      <c r="Q169" s="4">
        <f t="shared" si="150"/>
        <v>1304.1986126323477</v>
      </c>
      <c r="R169" s="40">
        <f t="shared" si="139"/>
        <v>1.5405080171946743E-2</v>
      </c>
      <c r="S169" s="4"/>
      <c r="T169" s="2">
        <v>18.297999999999998</v>
      </c>
      <c r="U169" s="3">
        <v>27734.7</v>
      </c>
      <c r="V169" s="5">
        <f t="shared" si="135"/>
        <v>3.5799195512964073E-2</v>
      </c>
      <c r="W169" s="4">
        <f t="shared" si="151"/>
        <v>1304.1804180418042</v>
      </c>
      <c r="X169" s="4"/>
      <c r="AA169" s="5"/>
      <c r="AB169" s="4"/>
      <c r="AC169" s="4"/>
      <c r="AF169" s="5"/>
      <c r="AG169" s="4"/>
      <c r="AH169" s="40">
        <f t="shared" si="137"/>
        <v>3.5799195512964073E-2</v>
      </c>
      <c r="AL169" s="42"/>
      <c r="AM169" s="4"/>
      <c r="AQ169" s="42"/>
      <c r="AR169" s="4"/>
      <c r="AV169" s="42"/>
      <c r="AW169" s="4"/>
      <c r="AX169" s="42"/>
    </row>
    <row r="170" spans="1:50" x14ac:dyDescent="0.25">
      <c r="A170" s="6" t="s">
        <v>494</v>
      </c>
      <c r="B170" s="10">
        <v>1310</v>
      </c>
      <c r="C170" s="10" t="s">
        <v>201</v>
      </c>
      <c r="D170" s="2">
        <v>18.387</v>
      </c>
      <c r="E170" s="3">
        <v>68899.8</v>
      </c>
      <c r="F170" s="5">
        <f t="shared" si="134"/>
        <v>0.13193599496305589</v>
      </c>
      <c r="G170" s="4">
        <f t="shared" si="146"/>
        <v>1308.1170018281537</v>
      </c>
      <c r="H170" s="4"/>
      <c r="I170" s="2">
        <v>18.38</v>
      </c>
      <c r="J170" s="3">
        <v>71905.100000000006</v>
      </c>
      <c r="K170" s="5">
        <f t="shared" si="147"/>
        <v>9.6055600893373963E-2</v>
      </c>
      <c r="L170" s="4">
        <f t="shared" si="148"/>
        <v>1307.3126142595977</v>
      </c>
      <c r="M170" s="4"/>
      <c r="N170" s="2">
        <v>18.372</v>
      </c>
      <c r="O170" s="3">
        <v>55525.2</v>
      </c>
      <c r="P170" s="5">
        <f t="shared" si="149"/>
        <v>7.1241210514998002E-2</v>
      </c>
      <c r="Q170" s="4">
        <f t="shared" si="150"/>
        <v>1307.5575027382256</v>
      </c>
      <c r="R170" s="40">
        <f t="shared" si="139"/>
        <v>9.9744268790475946E-2</v>
      </c>
      <c r="S170" s="4"/>
      <c r="T170" s="2">
        <v>18.38</v>
      </c>
      <c r="U170" s="3">
        <v>101305.60000000001</v>
      </c>
      <c r="V170" s="5">
        <f t="shared" si="135"/>
        <v>0.13076250981471346</v>
      </c>
      <c r="W170" s="4">
        <f t="shared" si="151"/>
        <v>1307.1873854052071</v>
      </c>
      <c r="X170" s="4"/>
      <c r="Y170" s="2">
        <v>18.440000000000001</v>
      </c>
      <c r="Z170" s="3">
        <v>45687.6</v>
      </c>
      <c r="AA170" s="5">
        <f t="shared" ref="AA170:AA198" si="152">Z170/AA$1</f>
        <v>5.7248083297642763E-2</v>
      </c>
      <c r="AB170" s="4">
        <f>(((Y170-Y$165)/(Y$177-Y$165)*100+1300))</f>
        <v>1309.1042047531994</v>
      </c>
      <c r="AC170" s="4"/>
      <c r="AD170" s="2">
        <v>18.38</v>
      </c>
      <c r="AE170" s="3">
        <v>76625.600000000006</v>
      </c>
      <c r="AF170" s="5">
        <f>AE170/AF$1</f>
        <v>0.10402896089288394</v>
      </c>
      <c r="AG170" s="4">
        <f>(((AD170-AD$165)/(AD$177-AD$165)*100+1300))</f>
        <v>1307.4141709276844</v>
      </c>
      <c r="AH170" s="40">
        <f t="shared" si="137"/>
        <v>9.7346518001746721E-2</v>
      </c>
      <c r="AL170" s="42"/>
      <c r="AM170" s="4"/>
      <c r="AQ170" s="42"/>
      <c r="AR170" s="4"/>
      <c r="AV170" s="42"/>
      <c r="AW170" s="4"/>
      <c r="AX170" s="42"/>
    </row>
    <row r="171" spans="1:50" x14ac:dyDescent="0.25">
      <c r="A171" s="6" t="s">
        <v>482</v>
      </c>
      <c r="B171" s="10">
        <v>1308</v>
      </c>
      <c r="C171" s="10" t="s">
        <v>201</v>
      </c>
      <c r="D171" s="2">
        <v>18.398</v>
      </c>
      <c r="E171" s="3">
        <v>34363.199999999997</v>
      </c>
      <c r="F171" s="5">
        <f t="shared" si="134"/>
        <v>6.5801975943536581E-2</v>
      </c>
      <c r="G171" s="4">
        <f t="shared" si="146"/>
        <v>1308.5191956124315</v>
      </c>
      <c r="H171" s="4"/>
      <c r="I171" s="2">
        <v>18.408999999999999</v>
      </c>
      <c r="J171" s="3">
        <v>48973.9</v>
      </c>
      <c r="K171" s="5">
        <f t="shared" si="147"/>
        <v>6.5422583274232379E-2</v>
      </c>
      <c r="L171" s="4">
        <f t="shared" si="148"/>
        <v>1308.3729433272395</v>
      </c>
      <c r="M171" s="4"/>
      <c r="N171" s="2">
        <v>18.402000000000001</v>
      </c>
      <c r="O171" s="3">
        <v>33106.400000000001</v>
      </c>
      <c r="P171" s="5">
        <f t="shared" si="149"/>
        <v>4.2476929606624199E-2</v>
      </c>
      <c r="Q171" s="4">
        <f t="shared" si="150"/>
        <v>1308.6527929901424</v>
      </c>
      <c r="R171" s="40">
        <f t="shared" si="139"/>
        <v>5.7900496274797715E-2</v>
      </c>
      <c r="S171" s="4"/>
      <c r="T171" s="2">
        <v>18.413</v>
      </c>
      <c r="U171" s="3">
        <v>91516.7</v>
      </c>
      <c r="V171" s="5">
        <f t="shared" si="135"/>
        <v>0.11812726425745651</v>
      </c>
      <c r="W171" s="4">
        <f t="shared" si="151"/>
        <v>1308.3975064173085</v>
      </c>
      <c r="X171" s="4"/>
      <c r="Y171" s="2">
        <v>18.443000000000001</v>
      </c>
      <c r="Z171" s="3">
        <v>196615.2</v>
      </c>
      <c r="AA171" s="5">
        <f t="shared" si="152"/>
        <v>0.24636538901545918</v>
      </c>
      <c r="AB171" s="4">
        <f>(((Y171-Y$165)/(Y$177-Y$165)*100+1300))</f>
        <v>1309.2138939670933</v>
      </c>
      <c r="AC171" s="4"/>
      <c r="AD171" s="2">
        <v>18.408999999999999</v>
      </c>
      <c r="AE171" s="3">
        <v>31165.5</v>
      </c>
      <c r="AF171" s="5">
        <f>AE171/AF$1</f>
        <v>4.231111509348278E-2</v>
      </c>
      <c r="AG171" s="4">
        <f>(((AD171-AD$165)/(AD$177-AD$165)*100+1300))</f>
        <v>1308.4733382030679</v>
      </c>
      <c r="AH171" s="40">
        <f t="shared" si="137"/>
        <v>0.13560125612213283</v>
      </c>
      <c r="AJ171" s="2">
        <v>19.012</v>
      </c>
      <c r="AK171" s="3">
        <v>274069.3</v>
      </c>
      <c r="AL171" s="42">
        <f t="shared" si="141"/>
        <v>9.3338733350613656E-2</v>
      </c>
      <c r="AM171" s="4">
        <f>(((AJ171-AJ$165)/(AJ$177-AJ$165)*100+1300))</f>
        <v>1307.781954887218</v>
      </c>
      <c r="AO171" s="2">
        <v>19.015000000000001</v>
      </c>
      <c r="AP171" s="3">
        <v>299107.90000000002</v>
      </c>
      <c r="AQ171" s="42">
        <f t="shared" si="142"/>
        <v>0.10635584367078192</v>
      </c>
      <c r="AR171" s="4">
        <f>(((AO171-AO$165)/(AO$177-AO$165)*100+1300))</f>
        <v>1307.7790304396844</v>
      </c>
      <c r="AT171" s="2">
        <v>19.004000000000001</v>
      </c>
      <c r="AU171" s="3">
        <v>146607.5</v>
      </c>
      <c r="AV171" s="42">
        <f t="shared" si="143"/>
        <v>6.5731710067327628E-2</v>
      </c>
      <c r="AW171" s="4">
        <f>(((AT171-AT$165)/(AT$177-AT$165)*100+1300))</f>
        <v>1307.3767406849831</v>
      </c>
      <c r="AX171" s="42">
        <f t="shared" si="144"/>
        <v>8.8475429029574393E-2</v>
      </c>
    </row>
    <row r="172" spans="1:50" x14ac:dyDescent="0.25">
      <c r="A172" s="1" t="s">
        <v>122</v>
      </c>
      <c r="B172" s="12">
        <v>1312</v>
      </c>
      <c r="D172" s="2">
        <v>18.524000000000001</v>
      </c>
      <c r="E172" s="3">
        <v>29298.9</v>
      </c>
      <c r="F172" s="5">
        <f t="shared" si="134"/>
        <v>5.61043649302767E-2</v>
      </c>
      <c r="G172" s="4">
        <f t="shared" si="146"/>
        <v>1313.1261425959781</v>
      </c>
      <c r="H172" s="4"/>
      <c r="I172" s="2">
        <v>18.542000000000002</v>
      </c>
      <c r="J172" s="3">
        <v>50274</v>
      </c>
      <c r="K172" s="5">
        <f t="shared" si="147"/>
        <v>6.7159343069037966E-2</v>
      </c>
      <c r="L172" s="4">
        <f t="shared" si="148"/>
        <v>1313.235831809872</v>
      </c>
      <c r="M172" s="4"/>
      <c r="N172" s="2">
        <v>18.524000000000001</v>
      </c>
      <c r="O172" s="3">
        <v>13867.9</v>
      </c>
      <c r="P172" s="5">
        <f t="shared" si="149"/>
        <v>1.7793109854641512E-2</v>
      </c>
      <c r="Q172" s="4">
        <f t="shared" si="150"/>
        <v>1313.1069733479374</v>
      </c>
      <c r="R172" s="40">
        <f t="shared" si="139"/>
        <v>4.7018939284652062E-2</v>
      </c>
      <c r="S172" s="4"/>
      <c r="T172" s="2">
        <v>18.542000000000002</v>
      </c>
      <c r="U172" s="3">
        <v>36620.800000000003</v>
      </c>
      <c r="V172" s="5">
        <f t="shared" si="135"/>
        <v>4.7269131414479144E-2</v>
      </c>
      <c r="W172" s="4">
        <f t="shared" si="151"/>
        <v>1313.1279794646132</v>
      </c>
      <c r="X172" s="4"/>
      <c r="Y172" s="2">
        <v>18.565000000000001</v>
      </c>
      <c r="Z172" s="3">
        <v>71683.7</v>
      </c>
      <c r="AA172" s="5">
        <f t="shared" si="152"/>
        <v>8.9822061755995816E-2</v>
      </c>
      <c r="AB172" s="4">
        <f>(((Y172-Y$165)/(Y$177-Y$165)*100+1300))</f>
        <v>1313.674588665448</v>
      </c>
      <c r="AC172" s="4"/>
      <c r="AD172" s="2">
        <v>18.545999999999999</v>
      </c>
      <c r="AE172" s="3">
        <v>12002.5</v>
      </c>
      <c r="AF172" s="5">
        <f>AE172/AF$1</f>
        <v>1.6294914534004817E-2</v>
      </c>
      <c r="AG172" s="4">
        <f>(((AD172-AD$165)/(AD$177-AD$165)*100+1300))</f>
        <v>1313.4769905040175</v>
      </c>
      <c r="AH172" s="40">
        <f t="shared" si="137"/>
        <v>5.1128702568159927E-2</v>
      </c>
      <c r="AJ172" s="2">
        <v>19.088999999999999</v>
      </c>
      <c r="AK172" s="3">
        <v>73974</v>
      </c>
      <c r="AL172" s="42">
        <f t="shared" si="141"/>
        <v>2.5193042273900415E-2</v>
      </c>
      <c r="AM172" s="4">
        <f>(((AJ172-AJ$165)/(AJ$177-AJ$165)*100+1300))</f>
        <v>1310.6766917293232</v>
      </c>
      <c r="AO172" s="2">
        <v>19.088999999999999</v>
      </c>
      <c r="AP172" s="3">
        <v>77105.600000000006</v>
      </c>
      <c r="AQ172" s="42">
        <f t="shared" si="142"/>
        <v>2.7416966050518368E-2</v>
      </c>
      <c r="AR172" s="4">
        <f>(((AO172-AO$165)/(AO$177-AO$165)*100+1300))</f>
        <v>1310.5599398722284</v>
      </c>
      <c r="AT172" s="2">
        <v>19.082000000000001</v>
      </c>
      <c r="AU172" s="3">
        <v>29673.7</v>
      </c>
      <c r="AV172" s="42">
        <f t="shared" si="143"/>
        <v>1.3304251453881007E-2</v>
      </c>
      <c r="AW172" s="4">
        <f>(((AT172-AT$165)/(AT$177-AT$165)*100+1300))</f>
        <v>1310.3123823861499</v>
      </c>
      <c r="AX172" s="42">
        <f t="shared" si="144"/>
        <v>2.1971419926099928E-2</v>
      </c>
    </row>
    <row r="173" spans="1:50" x14ac:dyDescent="0.25">
      <c r="A173" s="1" t="s">
        <v>126</v>
      </c>
      <c r="D173" s="2">
        <v>19.13</v>
      </c>
      <c r="E173" s="3">
        <v>76449</v>
      </c>
      <c r="F173" s="5">
        <f t="shared" si="134"/>
        <v>0.14639193261708539</v>
      </c>
      <c r="G173" s="4">
        <f t="shared" si="146"/>
        <v>1335.2833638025595</v>
      </c>
      <c r="H173" s="4"/>
      <c r="I173" s="2">
        <v>19.152000000000001</v>
      </c>
      <c r="J173" s="3">
        <v>36881.199999999997</v>
      </c>
      <c r="K173" s="5">
        <f t="shared" si="147"/>
        <v>4.9268352699164637E-2</v>
      </c>
      <c r="L173" s="4">
        <f t="shared" si="148"/>
        <v>1335.5393053016453</v>
      </c>
      <c r="M173" s="4"/>
      <c r="N173" s="2">
        <v>19.140999999999998</v>
      </c>
      <c r="O173" s="3">
        <v>13681.1</v>
      </c>
      <c r="P173" s="5">
        <f t="shared" si="149"/>
        <v>1.7553437451404755E-2</v>
      </c>
      <c r="Q173" s="4">
        <f t="shared" si="150"/>
        <v>1335.6334428623584</v>
      </c>
      <c r="R173" s="40">
        <f t="shared" si="139"/>
        <v>7.1071240922551585E-2</v>
      </c>
      <c r="S173" s="4"/>
      <c r="T173" s="2">
        <v>19.140999999999998</v>
      </c>
      <c r="U173" s="3">
        <v>57251.9</v>
      </c>
      <c r="V173" s="5">
        <f t="shared" si="135"/>
        <v>7.3899193486450826E-2</v>
      </c>
      <c r="W173" s="4">
        <f t="shared" si="151"/>
        <v>1335.0935093509349</v>
      </c>
      <c r="X173" s="4"/>
      <c r="AA173" s="5"/>
      <c r="AB173" s="4"/>
      <c r="AC173" s="4"/>
      <c r="AF173" s="5"/>
      <c r="AG173" s="4"/>
      <c r="AH173" s="40"/>
      <c r="AL173" s="42"/>
      <c r="AM173" s="4"/>
      <c r="AQ173" s="42"/>
      <c r="AR173" s="4"/>
      <c r="AV173" s="42"/>
      <c r="AW173" s="4"/>
      <c r="AX173" s="42"/>
    </row>
    <row r="174" spans="1:50" x14ac:dyDescent="0.25">
      <c r="A174" s="1" t="s">
        <v>127</v>
      </c>
      <c r="B174" s="12">
        <v>1365</v>
      </c>
      <c r="D174" s="2">
        <v>19.983000000000001</v>
      </c>
      <c r="E174" s="3">
        <v>30099.7</v>
      </c>
      <c r="F174" s="5">
        <f t="shared" si="134"/>
        <v>5.76378141531542E-2</v>
      </c>
      <c r="G174" s="4">
        <f t="shared" si="146"/>
        <v>1366.471663619744</v>
      </c>
      <c r="H174" s="4"/>
      <c r="L174" s="4"/>
      <c r="M174" s="4"/>
      <c r="N174" s="2">
        <v>19.975999999999999</v>
      </c>
      <c r="O174" s="3">
        <v>31521.5</v>
      </c>
      <c r="P174" s="5">
        <f t="shared" si="149"/>
        <v>4.0443435003359007E-2</v>
      </c>
      <c r="Q174" s="4">
        <f t="shared" si="150"/>
        <v>1366.1190215407082</v>
      </c>
      <c r="R174" s="40">
        <f t="shared" si="139"/>
        <v>4.90406245782566E-2</v>
      </c>
      <c r="S174" s="4"/>
      <c r="V174" s="5"/>
      <c r="W174" s="4"/>
      <c r="X174" s="4"/>
      <c r="AA174" s="5"/>
      <c r="AB174" s="4"/>
      <c r="AC174" s="4"/>
      <c r="AF174" s="5"/>
      <c r="AG174" s="4"/>
      <c r="AH174" s="40"/>
      <c r="AL174" s="42"/>
      <c r="AM174" s="4"/>
      <c r="AQ174" s="42"/>
      <c r="AR174" s="4"/>
      <c r="AV174" s="42"/>
      <c r="AW174" s="4"/>
      <c r="AX174" s="42"/>
    </row>
    <row r="175" spans="1:50" x14ac:dyDescent="0.25">
      <c r="A175" s="1" t="s">
        <v>129</v>
      </c>
      <c r="B175" s="10">
        <v>1381</v>
      </c>
      <c r="C175" s="10" t="s">
        <v>206</v>
      </c>
      <c r="D175" s="2">
        <v>20.442</v>
      </c>
      <c r="E175" s="3">
        <v>40930.300000000003</v>
      </c>
      <c r="F175" s="5">
        <f t="shared" si="134"/>
        <v>7.8377293615313356E-2</v>
      </c>
      <c r="G175" s="4">
        <f t="shared" si="146"/>
        <v>1383.2541133455211</v>
      </c>
      <c r="H175" s="4"/>
      <c r="I175" s="2">
        <v>20.457000000000001</v>
      </c>
      <c r="J175" s="3">
        <v>12677.2</v>
      </c>
      <c r="K175" s="5">
        <f>J175/K$1</f>
        <v>1.6935044435589134E-2</v>
      </c>
      <c r="L175" s="4">
        <f>(((I175-I$165)/(I$177-I$165)*100+1300))</f>
        <v>1383.2541133455211</v>
      </c>
      <c r="M175" s="4"/>
      <c r="N175" s="2">
        <v>20.437999999999999</v>
      </c>
      <c r="O175" s="3">
        <v>9624.5</v>
      </c>
      <c r="P175" s="5">
        <f t="shared" si="149"/>
        <v>1.2348645850921713E-2</v>
      </c>
      <c r="Q175" s="4">
        <f t="shared" si="150"/>
        <v>1382.9864914202262</v>
      </c>
      <c r="R175" s="40">
        <f t="shared" si="139"/>
        <v>3.5886994633941398E-2</v>
      </c>
      <c r="S175" s="4"/>
      <c r="T175" s="2">
        <v>20.468</v>
      </c>
      <c r="U175" s="3">
        <v>1084936.3</v>
      </c>
      <c r="V175" s="5">
        <f t="shared" si="135"/>
        <v>1.400406232005821</v>
      </c>
      <c r="W175" s="4">
        <f>(((T175-T$165)/(T$177-T$165)*100+1300))</f>
        <v>1383.7550421708838</v>
      </c>
      <c r="X175" s="4"/>
      <c r="Y175" s="2">
        <v>20.478999999999999</v>
      </c>
      <c r="Z175" s="3">
        <v>794888.3</v>
      </c>
      <c r="AA175" s="5">
        <f t="shared" si="152"/>
        <v>0.99602149403167717</v>
      </c>
      <c r="AB175" s="4">
        <f>(((Y175-Y$165)/(Y$177-Y$165)*100+1300))</f>
        <v>1383.656307129799</v>
      </c>
      <c r="AC175" s="4"/>
      <c r="AD175" s="2">
        <v>20.46</v>
      </c>
      <c r="AE175" s="3">
        <v>12494.3</v>
      </c>
      <c r="AF175" s="5">
        <f t="shared" ref="AF175:AF185" si="153">AE175/AF$1</f>
        <v>1.6962595347820568E-2</v>
      </c>
      <c r="AG175" s="4">
        <f>(((AD175-AD$165)/(AD$177-AD$165)*100+1300))</f>
        <v>1383.382030679328</v>
      </c>
      <c r="AH175" s="40">
        <f t="shared" si="137"/>
        <v>0.80446344046177298</v>
      </c>
      <c r="AL175" s="42"/>
      <c r="AM175" s="4"/>
      <c r="AQ175" s="42"/>
      <c r="AR175" s="4"/>
      <c r="AV175" s="42"/>
      <c r="AW175" s="4"/>
      <c r="AX175" s="42"/>
    </row>
    <row r="176" spans="1:50" x14ac:dyDescent="0.25">
      <c r="A176" s="6" t="s">
        <v>719</v>
      </c>
      <c r="B176" s="10">
        <v>1364</v>
      </c>
      <c r="C176" s="10" t="s">
        <v>205</v>
      </c>
      <c r="D176" s="2">
        <v>20.497</v>
      </c>
      <c r="E176" s="3">
        <v>294038</v>
      </c>
      <c r="F176" s="5">
        <f t="shared" si="134"/>
        <v>0.56305237586969814</v>
      </c>
      <c r="G176" s="4">
        <f t="shared" si="146"/>
        <v>1385.2650822669104</v>
      </c>
      <c r="H176" s="4"/>
      <c r="I176" s="2">
        <v>20.46</v>
      </c>
      <c r="J176" s="3">
        <v>235163.9</v>
      </c>
      <c r="K176" s="5">
        <f>J176/K$1</f>
        <v>0.31414753227419617</v>
      </c>
      <c r="L176" s="4">
        <f>(((I176-I$165)/(I$177-I$165)*100+1300))</f>
        <v>1383.363802559415</v>
      </c>
      <c r="M176" s="4"/>
      <c r="N176" s="2">
        <v>20.481999999999999</v>
      </c>
      <c r="O176" s="3">
        <v>235779.8</v>
      </c>
      <c r="P176" s="5">
        <f t="shared" si="149"/>
        <v>0.30251558512142462</v>
      </c>
      <c r="Q176" s="4">
        <f t="shared" si="150"/>
        <v>1384.5929171230375</v>
      </c>
      <c r="R176" s="40">
        <f t="shared" si="139"/>
        <v>0.39323849775510639</v>
      </c>
      <c r="S176" s="4"/>
      <c r="T176" s="2">
        <v>20.541</v>
      </c>
      <c r="U176" s="3">
        <v>378803.7</v>
      </c>
      <c r="V176" s="5">
        <f t="shared" si="135"/>
        <v>0.48894950070973148</v>
      </c>
      <c r="W176" s="4">
        <f>(((T176-T$165)/(T$177-T$165)*100+1300))</f>
        <v>1386.4319765309865</v>
      </c>
      <c r="X176" s="4"/>
      <c r="Y176" s="2">
        <v>20.582000000000001</v>
      </c>
      <c r="Z176" s="3">
        <v>447686.2</v>
      </c>
      <c r="AA176" s="5">
        <f t="shared" si="152"/>
        <v>0.56096570773700438</v>
      </c>
      <c r="AB176" s="4">
        <f>(((Y176-Y$165)/(Y$177-Y$165)*100+1300))</f>
        <v>1387.4223034734919</v>
      </c>
      <c r="AC176" s="4"/>
      <c r="AD176" s="2">
        <v>20.457000000000001</v>
      </c>
      <c r="AE176" s="3">
        <v>186860.4</v>
      </c>
      <c r="AF176" s="5">
        <f t="shared" si="153"/>
        <v>0.25368666925973365</v>
      </c>
      <c r="AG176" s="4">
        <f>(((AD176-AD$165)/(AD$177-AD$165)*100+1300))</f>
        <v>1383.2724616508401</v>
      </c>
      <c r="AH176" s="40">
        <f t="shared" si="137"/>
        <v>0.43453395923548982</v>
      </c>
      <c r="AJ176" s="2">
        <v>20.888999999999999</v>
      </c>
      <c r="AK176" s="3">
        <v>1567684.2</v>
      </c>
      <c r="AL176" s="42">
        <f t="shared" si="141"/>
        <v>0.53390021254394449</v>
      </c>
      <c r="AM176" s="4">
        <f>(((AJ176-AJ$165)/(AJ$177-AJ$165)*100+1300))</f>
        <v>1378.3458646616541</v>
      </c>
      <c r="AO176" s="2">
        <v>20.852</v>
      </c>
      <c r="AP176" s="3">
        <v>1283179.3999999999</v>
      </c>
      <c r="AQ176" s="42">
        <f t="shared" si="142"/>
        <v>0.45626888379734448</v>
      </c>
      <c r="AR176" s="4">
        <f>(((AO176-AO$165)/(AO$177-AO$165)*100+1300))</f>
        <v>1376.8132281097332</v>
      </c>
      <c r="AT176" s="2">
        <v>20.670999999999999</v>
      </c>
      <c r="AU176" s="3">
        <v>436981.2</v>
      </c>
      <c r="AV176" s="42">
        <f t="shared" si="143"/>
        <v>0.19592122874527501</v>
      </c>
      <c r="AW176" s="4">
        <f>(((AT176-AT$165)/(AT$177-AT$165)*100+1300))</f>
        <v>1370.1166729394054</v>
      </c>
      <c r="AX176" s="42">
        <f t="shared" si="144"/>
        <v>0.39536344169552134</v>
      </c>
    </row>
    <row r="177" spans="1:50" x14ac:dyDescent="0.25">
      <c r="A177" s="15" t="s">
        <v>14</v>
      </c>
      <c r="B177" s="10">
        <v>1400</v>
      </c>
      <c r="D177" s="2">
        <v>20.9</v>
      </c>
      <c r="E177" s="3">
        <v>137764.5</v>
      </c>
      <c r="F177" s="5">
        <f t="shared" si="134"/>
        <v>0.26380477705432981</v>
      </c>
      <c r="G177" s="4">
        <f t="shared" si="146"/>
        <v>1400</v>
      </c>
      <c r="H177" s="4"/>
      <c r="I177" s="2">
        <v>20.914999999999999</v>
      </c>
      <c r="J177" s="3">
        <v>147942.6</v>
      </c>
      <c r="K177" s="5">
        <f>J177/K$1</f>
        <v>0.19763153574263947</v>
      </c>
      <c r="L177" s="4">
        <f>(((I177-I$165)/(I$177-I$165)*100+1300))</f>
        <v>1400</v>
      </c>
      <c r="M177" s="4"/>
      <c r="N177" s="2">
        <v>20.904</v>
      </c>
      <c r="O177" s="3">
        <v>116023.4</v>
      </c>
      <c r="P177" s="5">
        <f t="shared" si="149"/>
        <v>0.14886299309261056</v>
      </c>
      <c r="Q177" s="4">
        <f t="shared" si="150"/>
        <v>1400</v>
      </c>
      <c r="R177" s="40">
        <f t="shared" si="139"/>
        <v>0.20343310196319328</v>
      </c>
      <c r="S177" s="4"/>
      <c r="T177" s="2">
        <v>20.911000000000001</v>
      </c>
      <c r="U177" s="3">
        <v>215367.8</v>
      </c>
      <c r="V177" s="5">
        <f t="shared" si="135"/>
        <v>0.27799089153287915</v>
      </c>
      <c r="W177" s="4">
        <f>(((T177-T$165)/(T$177-T$165)*100+1300))</f>
        <v>1400</v>
      </c>
      <c r="X177" s="4"/>
      <c r="Y177" s="2">
        <v>20.925999999999998</v>
      </c>
      <c r="Z177" s="3">
        <v>233874.7</v>
      </c>
      <c r="AA177" s="5">
        <f t="shared" si="152"/>
        <v>0.29305278252329325</v>
      </c>
      <c r="AB177" s="4">
        <f>(((Y177-Y$165)/(Y$177-Y$165)*100+1300))</f>
        <v>1400</v>
      </c>
      <c r="AC177" s="4"/>
      <c r="AD177" s="2">
        <v>20.914999999999999</v>
      </c>
      <c r="AE177" s="3">
        <v>53576.7</v>
      </c>
      <c r="AF177" s="5">
        <f t="shared" si="153"/>
        <v>7.2737158718101713E-2</v>
      </c>
      <c r="AG177" s="4">
        <f>(((AD177-AD$165)/(AD$177-AD$165)*100+1300))</f>
        <v>1400</v>
      </c>
      <c r="AH177" s="40">
        <f t="shared" si="137"/>
        <v>0.21459361092475804</v>
      </c>
      <c r="AJ177" s="2">
        <v>21.465</v>
      </c>
      <c r="AK177" s="3">
        <v>398095.6</v>
      </c>
      <c r="AL177" s="42">
        <f t="shared" si="141"/>
        <v>0.13557789601554263</v>
      </c>
      <c r="AM177" s="4">
        <f>(((AJ177-AJ$165)/(AJ$177-AJ$165)*100+1300))</f>
        <v>1400</v>
      </c>
      <c r="AO177" s="2">
        <v>21.469000000000001</v>
      </c>
      <c r="AP177" s="3">
        <v>412648.4</v>
      </c>
      <c r="AQ177" s="42">
        <f t="shared" si="142"/>
        <v>0.14672821654459239</v>
      </c>
      <c r="AR177" s="4">
        <f>(((AO177-AO$165)/(AO$177-AO$165)*100+1300))</f>
        <v>1400</v>
      </c>
      <c r="AT177" s="2">
        <v>21.465</v>
      </c>
      <c r="AU177" s="3">
        <v>187580.9</v>
      </c>
      <c r="AV177" s="42">
        <f t="shared" si="143"/>
        <v>8.4102200316957698E-2</v>
      </c>
      <c r="AW177" s="4">
        <f>(((AT177-AT$165)/(AT$177-AT$165)*100+1300))</f>
        <v>1400</v>
      </c>
      <c r="AX177" s="42">
        <f t="shared" si="144"/>
        <v>0.12213610429236425</v>
      </c>
    </row>
    <row r="178" spans="1:50" x14ac:dyDescent="0.25">
      <c r="A178" s="6" t="s">
        <v>495</v>
      </c>
      <c r="B178" s="47">
        <v>1404</v>
      </c>
      <c r="D178" s="2">
        <v>21.047999999999998</v>
      </c>
      <c r="E178" s="3">
        <v>4474.5</v>
      </c>
      <c r="F178" s="5">
        <f t="shared" si="134"/>
        <v>8.5682049797269882E-3</v>
      </c>
      <c r="G178" s="4">
        <f t="shared" si="146"/>
        <v>1405.4113345521023</v>
      </c>
      <c r="H178" s="4"/>
      <c r="I178" s="2">
        <v>21.062999999999999</v>
      </c>
      <c r="J178" s="3">
        <v>5246.5</v>
      </c>
      <c r="K178" s="5">
        <f>J178/K$1</f>
        <v>7.0086226162968477E-3</v>
      </c>
      <c r="L178" s="4">
        <f>(((I178-I$165)/(I$177-I$165)*100+1300))</f>
        <v>1405.4113345521023</v>
      </c>
      <c r="M178" s="4"/>
      <c r="N178" s="2">
        <v>21.096</v>
      </c>
      <c r="O178" s="3">
        <v>2274.9</v>
      </c>
      <c r="P178" s="5">
        <f t="shared" si="149"/>
        <v>2.9187941655422936E-3</v>
      </c>
      <c r="Q178" s="4">
        <f t="shared" si="150"/>
        <v>1407.0098576122673</v>
      </c>
      <c r="R178" s="40">
        <f t="shared" si="139"/>
        <v>6.1652072538553766E-3</v>
      </c>
      <c r="S178" s="4"/>
      <c r="T178" s="2">
        <v>21.007000000000001</v>
      </c>
      <c r="U178" s="3">
        <v>15205.2</v>
      </c>
      <c r="V178" s="5">
        <f t="shared" si="135"/>
        <v>1.9626458105323704E-2</v>
      </c>
      <c r="W178" s="4">
        <f>(((T178-T$165)/(T$177-T$165)*100+1300))</f>
        <v>1403.5203520352036</v>
      </c>
      <c r="X178" s="4"/>
      <c r="Y178" s="2">
        <v>21.036999999999999</v>
      </c>
      <c r="Z178" s="3">
        <v>16878.900000000001</v>
      </c>
      <c r="AA178" s="5">
        <f t="shared" si="152"/>
        <v>2.1149823435080473E-2</v>
      </c>
      <c r="AB178" s="4">
        <f>(((Y178-Y$165)/(Y$177-Y$165)*100+1300))</f>
        <v>1404.0585009140768</v>
      </c>
      <c r="AC178" s="4"/>
      <c r="AD178" s="2">
        <v>21.096</v>
      </c>
      <c r="AE178" s="3">
        <v>3138.1</v>
      </c>
      <c r="AF178" s="5">
        <f t="shared" si="153"/>
        <v>4.2603683648540312E-3</v>
      </c>
      <c r="AG178" s="4">
        <f>(((AD178-AD$165)/(AD$177-AD$165)*100+1300))</f>
        <v>1406.6106647187728</v>
      </c>
      <c r="AH178" s="40">
        <f t="shared" si="137"/>
        <v>1.5012216635086069E-2</v>
      </c>
      <c r="AL178" s="42"/>
      <c r="AM178" s="4"/>
      <c r="AQ178" s="42"/>
      <c r="AR178" s="4"/>
      <c r="AV178" s="42"/>
      <c r="AW178" s="4"/>
      <c r="AX178" s="42"/>
    </row>
    <row r="179" spans="1:50" x14ac:dyDescent="0.25">
      <c r="A179" s="1" t="s">
        <v>131</v>
      </c>
      <c r="B179" s="10">
        <v>1429</v>
      </c>
      <c r="C179" s="10" t="s">
        <v>202</v>
      </c>
      <c r="D179" s="2">
        <v>21.085000000000001</v>
      </c>
      <c r="E179" s="3">
        <v>6369</v>
      </c>
      <c r="F179" s="5">
        <f t="shared" si="134"/>
        <v>1.2195976648984511E-2</v>
      </c>
      <c r="G179" s="4">
        <f>(((D179-D$177)/(D$283-D$177)*100+1400))</f>
        <v>1407.1208622016936</v>
      </c>
      <c r="H179" s="4"/>
      <c r="I179" s="2">
        <v>21.103000000000002</v>
      </c>
      <c r="J179" s="3">
        <v>17485.3</v>
      </c>
      <c r="K179" s="5">
        <f>J179/K$1</f>
        <v>2.3358023259837084E-2</v>
      </c>
      <c r="L179" s="4">
        <f>(((I179-I$177)/(I$283-I$177)*100+1400))</f>
        <v>1407.2474942174249</v>
      </c>
      <c r="M179" s="4"/>
      <c r="N179" s="2">
        <v>21.091999999999999</v>
      </c>
      <c r="O179" s="3">
        <v>6854.4</v>
      </c>
      <c r="P179" s="5">
        <f t="shared" si="149"/>
        <v>8.794488869090112E-3</v>
      </c>
      <c r="Q179" s="4">
        <f>(((N179-N$177)/(N$283-N$177)*100+1400))</f>
        <v>1407.2391220639199</v>
      </c>
      <c r="R179" s="40">
        <f t="shared" si="139"/>
        <v>1.4782829592637237E-2</v>
      </c>
      <c r="S179" s="4"/>
      <c r="T179" s="2">
        <v>21.594999999999999</v>
      </c>
      <c r="U179" s="3">
        <v>18791.599999999999</v>
      </c>
      <c r="V179" s="5">
        <f t="shared" si="135"/>
        <v>2.4255685563623029E-2</v>
      </c>
      <c r="W179" s="4">
        <f t="shared" ref="W179:W186" si="154">(((T179-T$177)/(T$283-T$177)*100+1400))</f>
        <v>1426.257197696737</v>
      </c>
      <c r="X179" s="4"/>
      <c r="Y179" s="2">
        <v>21.609000000000002</v>
      </c>
      <c r="Z179" s="3">
        <v>18912.8</v>
      </c>
      <c r="AA179" s="5">
        <f t="shared" si="152"/>
        <v>2.3698367823909727E-2</v>
      </c>
      <c r="AB179" s="4">
        <f t="shared" ref="AB179:AB186" si="155">(((Y179-Y$177)/(Y$283-Y$177)*100+1400))</f>
        <v>1426.3299922898998</v>
      </c>
      <c r="AC179" s="4"/>
      <c r="AD179" s="2">
        <v>21.591000000000001</v>
      </c>
      <c r="AE179" s="3">
        <v>5960.4</v>
      </c>
      <c r="AF179" s="5">
        <f t="shared" si="153"/>
        <v>8.0919982160785088E-3</v>
      </c>
      <c r="AG179" s="4">
        <f t="shared" ref="AG179:AG185" si="156">(((AD179-AD$177)/(AD$283-AD$177)*100+1400))</f>
        <v>1426.0601387818042</v>
      </c>
      <c r="AH179" s="40">
        <f t="shared" si="137"/>
        <v>1.8682017201203754E-2</v>
      </c>
      <c r="AJ179" s="2">
        <v>21.931000000000001</v>
      </c>
      <c r="AK179" s="3">
        <v>27612</v>
      </c>
      <c r="AL179" s="42">
        <f t="shared" si="141"/>
        <v>9.4037132406918408E-3</v>
      </c>
      <c r="AM179" s="4">
        <f>(((AJ179-AJ$177)/(AJ$283-AJ$177)*100+1400))</f>
        <v>1418.4920634920636</v>
      </c>
      <c r="AO179" s="2">
        <v>21.931000000000001</v>
      </c>
      <c r="AP179" s="3">
        <v>30461.4</v>
      </c>
      <c r="AQ179" s="42">
        <f t="shared" si="142"/>
        <v>1.0831368534208413E-2</v>
      </c>
      <c r="AR179" s="4">
        <f>(((AO179-AO$177)/(AO$283-AO$177)*100+1400))</f>
        <v>1418.362480127186</v>
      </c>
      <c r="AT179" s="2">
        <v>21.927</v>
      </c>
      <c r="AU179" s="3">
        <v>12223.1</v>
      </c>
      <c r="AV179" s="42">
        <f t="shared" si="143"/>
        <v>5.4802466812676857E-3</v>
      </c>
      <c r="AW179" s="4">
        <f>(((AT179-AT$177)/(AT$283-AT$177)*100+1400))</f>
        <v>1418.3551847437425</v>
      </c>
      <c r="AX179" s="42">
        <f t="shared" si="144"/>
        <v>8.5717761520559804E-3</v>
      </c>
    </row>
    <row r="180" spans="1:50" s="31" customFormat="1" x14ac:dyDescent="0.25">
      <c r="A180" s="6" t="s">
        <v>689</v>
      </c>
      <c r="B180" s="10">
        <v>1409</v>
      </c>
      <c r="C180" s="10" t="s">
        <v>201</v>
      </c>
      <c r="D180" s="2"/>
      <c r="E180" s="3"/>
      <c r="F180" s="30"/>
      <c r="G180" s="4"/>
      <c r="H180" s="4"/>
      <c r="I180" s="2"/>
      <c r="J180" s="3"/>
      <c r="K180" s="30"/>
      <c r="L180" s="4"/>
      <c r="M180" s="4"/>
      <c r="N180" s="2"/>
      <c r="O180" s="3"/>
      <c r="P180" s="30"/>
      <c r="Q180" s="4"/>
      <c r="R180" s="40"/>
      <c r="S180" s="4"/>
      <c r="T180" s="2">
        <v>21.187999999999999</v>
      </c>
      <c r="U180" s="3">
        <v>75621.899999999994</v>
      </c>
      <c r="V180" s="30">
        <f t="shared" si="135"/>
        <v>9.7610689250715435E-2</v>
      </c>
      <c r="W180" s="4">
        <f t="shared" si="154"/>
        <v>1410.6333973128599</v>
      </c>
      <c r="X180" s="4"/>
      <c r="Y180" s="2">
        <v>21.207000000000001</v>
      </c>
      <c r="Z180" s="3">
        <v>127441.7</v>
      </c>
      <c r="AA180" s="30">
        <f t="shared" si="152"/>
        <v>0.15968869139970582</v>
      </c>
      <c r="AB180" s="4">
        <f t="shared" si="155"/>
        <v>1410.8326908249808</v>
      </c>
      <c r="AC180" s="4"/>
      <c r="AD180" s="2">
        <v>21.192</v>
      </c>
      <c r="AE180" s="3">
        <v>21725.5</v>
      </c>
      <c r="AF180" s="30">
        <f t="shared" si="153"/>
        <v>2.949511899258668E-2</v>
      </c>
      <c r="AG180" s="4">
        <f t="shared" si="156"/>
        <v>1410.6784888203547</v>
      </c>
      <c r="AH180" s="40">
        <f t="shared" si="137"/>
        <v>9.5598166547669297E-2</v>
      </c>
      <c r="AJ180" s="2">
        <v>21.702000000000002</v>
      </c>
      <c r="AK180" s="3">
        <v>214247.5</v>
      </c>
      <c r="AL180" s="42">
        <f t="shared" si="141"/>
        <v>7.2965451707052195E-2</v>
      </c>
      <c r="AM180" s="4">
        <f>(((AJ180-AJ$177)/(AJ$283-AJ$177)*100+1400))</f>
        <v>1409.4047619047619</v>
      </c>
      <c r="AO180" s="2">
        <v>21.702000000000002</v>
      </c>
      <c r="AP180" s="3">
        <v>264483.59999999998</v>
      </c>
      <c r="AQ180" s="42">
        <f t="shared" si="142"/>
        <v>9.4044244284706674E-2</v>
      </c>
      <c r="AR180" s="4">
        <f>(((AO180-AO$177)/(AO$283-AO$177)*100+1400))</f>
        <v>1409.2607313195549</v>
      </c>
      <c r="AT180" s="2">
        <v>21.690999999999999</v>
      </c>
      <c r="AU180" s="3">
        <v>140317.70000000001</v>
      </c>
      <c r="AV180" s="42">
        <f t="shared" si="143"/>
        <v>6.2911668050503952E-2</v>
      </c>
      <c r="AW180" s="4">
        <f>(((AT180-AT$177)/(AT$283-AT$177)*100+1400))</f>
        <v>1408.9789431863328</v>
      </c>
      <c r="AX180" s="42">
        <f t="shared" si="144"/>
        <v>7.6640454680754269E-2</v>
      </c>
    </row>
    <row r="181" spans="1:50" x14ac:dyDescent="0.25">
      <c r="A181" s="6" t="s">
        <v>496</v>
      </c>
      <c r="B181" s="10">
        <v>1404</v>
      </c>
      <c r="C181" s="10" t="s">
        <v>201</v>
      </c>
      <c r="D181" s="2">
        <v>21.21</v>
      </c>
      <c r="E181" s="3">
        <v>54334</v>
      </c>
      <c r="F181" s="5">
        <f t="shared" si="134"/>
        <v>0.10404399360118141</v>
      </c>
      <c r="G181" s="4">
        <f>(((D181-D$177)/(D$283-D$177)*100+1400))</f>
        <v>1411.9322555812164</v>
      </c>
      <c r="H181" s="4"/>
      <c r="I181" s="2">
        <v>21.228999999999999</v>
      </c>
      <c r="J181" s="3">
        <v>217326.9</v>
      </c>
      <c r="K181" s="5">
        <f>J181/K$1</f>
        <v>0.29031968483173226</v>
      </c>
      <c r="L181" s="4">
        <f>(((I181-I$177)/(I$283-I$177)*100+1400))</f>
        <v>1412.1048573631458</v>
      </c>
      <c r="M181" s="4"/>
      <c r="N181" s="2">
        <v>21.21</v>
      </c>
      <c r="O181" s="3">
        <v>12816.8</v>
      </c>
      <c r="P181" s="5">
        <f>O181/P$1</f>
        <v>1.6444503521439391E-2</v>
      </c>
      <c r="Q181" s="4">
        <f>(((N181-N$177)/(N$283-N$177)*100+1400))</f>
        <v>1411.7828263380825</v>
      </c>
      <c r="R181" s="40">
        <f t="shared" si="139"/>
        <v>0.136936060651451</v>
      </c>
      <c r="S181" s="4"/>
      <c r="T181" s="2">
        <v>21.218</v>
      </c>
      <c r="U181" s="3">
        <v>56131.9</v>
      </c>
      <c r="V181" s="5">
        <f t="shared" ref="V181:V210" si="157">U181/V$1</f>
        <v>7.2453527985308949E-2</v>
      </c>
      <c r="W181" s="4">
        <f t="shared" si="154"/>
        <v>1411.785028790787</v>
      </c>
      <c r="X181" s="4"/>
      <c r="Y181" s="2">
        <v>21.244</v>
      </c>
      <c r="Z181" s="3">
        <v>253714.5</v>
      </c>
      <c r="AA181" s="5">
        <f t="shared" si="152"/>
        <v>0.31791271219805345</v>
      </c>
      <c r="AB181" s="4">
        <f t="shared" si="155"/>
        <v>1412.2590593677719</v>
      </c>
      <c r="AC181" s="4"/>
      <c r="AD181" s="2">
        <v>21.222000000000001</v>
      </c>
      <c r="AE181" s="3">
        <v>15022.6</v>
      </c>
      <c r="AF181" s="5">
        <f t="shared" si="153"/>
        <v>2.0395082947597645E-2</v>
      </c>
      <c r="AG181" s="4">
        <f t="shared" si="156"/>
        <v>1411.8350038550502</v>
      </c>
      <c r="AH181" s="40">
        <f t="shared" si="137"/>
        <v>0.13692044104365333</v>
      </c>
      <c r="AL181" s="42"/>
      <c r="AM181" s="4"/>
      <c r="AQ181" s="42"/>
      <c r="AR181" s="4"/>
      <c r="AV181" s="42"/>
      <c r="AW181" s="4"/>
      <c r="AX181" s="42"/>
    </row>
    <row r="182" spans="1:50" x14ac:dyDescent="0.25">
      <c r="A182" s="1" t="s">
        <v>182</v>
      </c>
      <c r="D182" s="2">
        <v>21.417000000000002</v>
      </c>
      <c r="E182" s="3">
        <v>92400.3</v>
      </c>
      <c r="F182" s="5">
        <f t="shared" si="134"/>
        <v>0.17693702326254726</v>
      </c>
      <c r="G182" s="4">
        <f>(((D182-D$177)/(D$283-D$177)*100+1400))</f>
        <v>1419.899923017706</v>
      </c>
      <c r="H182" s="4"/>
      <c r="I182" s="2">
        <v>21.428000000000001</v>
      </c>
      <c r="J182" s="3">
        <v>59948.6</v>
      </c>
      <c r="K182" s="5">
        <f>J182/K$1</f>
        <v>8.0083315310270312E-2</v>
      </c>
      <c r="L182" s="4">
        <f>(((I182-I$177)/(I$283-I$177)*100+1400))</f>
        <v>1419.7764070932922</v>
      </c>
      <c r="M182" s="4"/>
      <c r="N182" s="2">
        <v>21.420999999999999</v>
      </c>
      <c r="O182" s="3">
        <v>106071.8</v>
      </c>
      <c r="P182" s="5">
        <f>O182/P$1</f>
        <v>0.13609466392745576</v>
      </c>
      <c r="Q182" s="4">
        <f>(((N182-N$177)/(N$283-N$177)*100+1400))</f>
        <v>1419.9075856757797</v>
      </c>
      <c r="R182" s="40">
        <f t="shared" si="139"/>
        <v>0.13103833416675778</v>
      </c>
      <c r="S182" s="4"/>
      <c r="T182" s="2">
        <v>21.431999999999999</v>
      </c>
      <c r="U182" s="3">
        <v>218566.9</v>
      </c>
      <c r="V182" s="5">
        <f t="shared" si="157"/>
        <v>0.28212020269779253</v>
      </c>
      <c r="W182" s="4">
        <f t="shared" si="154"/>
        <v>1420</v>
      </c>
      <c r="X182" s="4"/>
      <c r="Y182" s="2">
        <v>21.44</v>
      </c>
      <c r="Z182" s="3">
        <v>58410.7</v>
      </c>
      <c r="AA182" s="5">
        <f t="shared" si="152"/>
        <v>7.3190551026397141E-2</v>
      </c>
      <c r="AB182" s="4">
        <f t="shared" si="155"/>
        <v>1419.8149575944487</v>
      </c>
      <c r="AC182" s="4"/>
      <c r="AD182" s="2">
        <v>21.428000000000001</v>
      </c>
      <c r="AE182" s="3">
        <v>23019.4</v>
      </c>
      <c r="AF182" s="5">
        <f t="shared" si="153"/>
        <v>3.1251752186966922E-2</v>
      </c>
      <c r="AG182" s="4">
        <f t="shared" si="156"/>
        <v>1419.7764070932922</v>
      </c>
      <c r="AH182" s="40">
        <f t="shared" si="137"/>
        <v>0.12885416863705221</v>
      </c>
      <c r="AL182" s="42"/>
      <c r="AM182" s="4"/>
      <c r="AQ182" s="42"/>
      <c r="AR182" s="4"/>
      <c r="AV182" s="42"/>
      <c r="AW182" s="4"/>
      <c r="AX182" s="42"/>
    </row>
    <row r="183" spans="1:50" x14ac:dyDescent="0.25">
      <c r="A183" s="6" t="s">
        <v>133</v>
      </c>
      <c r="B183" s="10">
        <v>1420</v>
      </c>
      <c r="C183" s="10" t="s">
        <v>202</v>
      </c>
      <c r="D183" s="2">
        <v>21.506</v>
      </c>
      <c r="E183" s="3">
        <v>7384.6</v>
      </c>
      <c r="F183" s="5">
        <f t="shared" si="134"/>
        <v>1.4140745668408073E-2</v>
      </c>
      <c r="G183" s="4">
        <f>(((D183-D$177)/(D$283-D$177)*100+1400))</f>
        <v>1423.3256351039261</v>
      </c>
      <c r="H183" s="4"/>
      <c r="I183" s="2">
        <v>21.513000000000002</v>
      </c>
      <c r="J183" s="3">
        <v>6155.8</v>
      </c>
      <c r="K183" s="5">
        <f>J183/K$1</f>
        <v>8.2233258555989962E-3</v>
      </c>
      <c r="L183" s="4">
        <f>(((I183-I$177)/(I$283-I$177)*100+1400))</f>
        <v>1423.0531996915961</v>
      </c>
      <c r="M183" s="4"/>
      <c r="N183" s="2">
        <v>21.495000000000001</v>
      </c>
      <c r="O183" s="3">
        <v>4713</v>
      </c>
      <c r="P183" s="5">
        <f>O183/P$1</f>
        <v>6.0469809232057805E-3</v>
      </c>
      <c r="Q183" s="4">
        <f>(((N183-N$177)/(N$283-N$177)*100+1400))</f>
        <v>1422.7570273392375</v>
      </c>
      <c r="R183" s="40">
        <f t="shared" si="139"/>
        <v>9.470350815737617E-3</v>
      </c>
      <c r="S183" s="4"/>
      <c r="T183" s="2">
        <v>21.536000000000001</v>
      </c>
      <c r="U183" s="3">
        <v>12170.3</v>
      </c>
      <c r="V183" s="5">
        <f t="shared" si="157"/>
        <v>1.5709091829059864E-2</v>
      </c>
      <c r="W183" s="4">
        <f t="shared" si="154"/>
        <v>1423.9923224568138</v>
      </c>
      <c r="X183" s="4"/>
      <c r="Y183" s="2">
        <v>21.539000000000001</v>
      </c>
      <c r="Z183" s="3">
        <v>12409.7</v>
      </c>
      <c r="AA183" s="5">
        <f t="shared" si="152"/>
        <v>1.5549767098704188E-2</v>
      </c>
      <c r="AB183" s="4">
        <f t="shared" si="155"/>
        <v>1423.6314572089439</v>
      </c>
      <c r="AC183" s="4"/>
      <c r="AD183" s="2">
        <v>21.506</v>
      </c>
      <c r="AE183" s="3">
        <v>3914.5</v>
      </c>
      <c r="AF183" s="5">
        <f t="shared" si="153"/>
        <v>5.3144297390845113E-3</v>
      </c>
      <c r="AG183" s="4">
        <f t="shared" si="156"/>
        <v>1422.7833461835005</v>
      </c>
      <c r="AH183" s="40">
        <f t="shared" si="137"/>
        <v>1.2191096222282856E-2</v>
      </c>
      <c r="AL183" s="42"/>
      <c r="AM183" s="4"/>
      <c r="AQ183" s="42"/>
      <c r="AR183" s="4"/>
      <c r="AV183" s="42"/>
      <c r="AW183" s="4"/>
      <c r="AX183" s="42"/>
    </row>
    <row r="184" spans="1:50" x14ac:dyDescent="0.25">
      <c r="A184" s="1" t="s">
        <v>132</v>
      </c>
      <c r="B184" s="10">
        <v>1453</v>
      </c>
      <c r="C184" s="10" t="s">
        <v>205</v>
      </c>
      <c r="D184" s="2">
        <v>22.344999999999999</v>
      </c>
      <c r="E184" s="3">
        <v>28655.3</v>
      </c>
      <c r="F184" s="5">
        <f t="shared" si="134"/>
        <v>5.4871937457944081E-2</v>
      </c>
      <c r="G184" s="4">
        <f>(((D184-D$177)/(D$283-D$177)*100+1400))</f>
        <v>1455.6197074672825</v>
      </c>
      <c r="H184" s="4"/>
      <c r="I184" s="2">
        <v>22.356000000000002</v>
      </c>
      <c r="J184" s="3">
        <v>23608.9</v>
      </c>
      <c r="K184" s="5">
        <f>J184/K$1</f>
        <v>3.1538334220125926E-2</v>
      </c>
      <c r="L184" s="4">
        <f>(((I184-I$177)/(I$283-I$177)*100+1400))</f>
        <v>1455.5512721665382</v>
      </c>
      <c r="M184" s="4"/>
      <c r="N184" s="2">
        <v>22.356000000000002</v>
      </c>
      <c r="O184" s="3">
        <v>14808.1</v>
      </c>
      <c r="P184" s="5">
        <f>O184/P$1</f>
        <v>1.8999426736457357E-2</v>
      </c>
      <c r="Q184" s="4">
        <f>(((N184-N$177)/(N$283-N$177)*100+1400))</f>
        <v>1455.9106661532537</v>
      </c>
      <c r="R184" s="40">
        <f t="shared" si="139"/>
        <v>3.5136566138175784E-2</v>
      </c>
      <c r="S184" s="4"/>
      <c r="T184" s="2">
        <v>22.382000000000001</v>
      </c>
      <c r="U184" s="3">
        <v>626034.30000000005</v>
      </c>
      <c r="V184" s="5">
        <f t="shared" si="157"/>
        <v>0.80806802682277457</v>
      </c>
      <c r="W184" s="4">
        <f t="shared" si="154"/>
        <v>1456.4683301343571</v>
      </c>
      <c r="X184" s="4"/>
      <c r="Y184" s="2">
        <v>22.378</v>
      </c>
      <c r="Z184" s="3">
        <v>118645.3</v>
      </c>
      <c r="AA184" s="5">
        <f t="shared" si="152"/>
        <v>0.14866650945275775</v>
      </c>
      <c r="AB184" s="4">
        <f t="shared" si="155"/>
        <v>1455.9753276792599</v>
      </c>
      <c r="AC184" s="4"/>
      <c r="AD184" s="2">
        <v>22.363</v>
      </c>
      <c r="AE184" s="3">
        <v>13053</v>
      </c>
      <c r="AF184" s="5">
        <f t="shared" si="153"/>
        <v>1.7721101388241189E-2</v>
      </c>
      <c r="AG184" s="4">
        <f t="shared" si="156"/>
        <v>1455.8211256746338</v>
      </c>
      <c r="AH184" s="40">
        <f t="shared" si="137"/>
        <v>0.32481854588792453</v>
      </c>
      <c r="AJ184" s="2">
        <v>22.643999999999998</v>
      </c>
      <c r="AK184" s="3">
        <v>65738.399999999994</v>
      </c>
      <c r="AL184" s="42">
        <f t="shared" si="141"/>
        <v>2.2388275478121705E-2</v>
      </c>
      <c r="AM184" s="4">
        <f>(((AJ184-AJ$177)/(AJ$283-AJ$177)*100+1400))</f>
        <v>1446.7857142857142</v>
      </c>
      <c r="AO184" s="2">
        <v>22.643999999999998</v>
      </c>
      <c r="AP184" s="3">
        <v>50611.1</v>
      </c>
      <c r="AQ184" s="42">
        <f t="shared" si="142"/>
        <v>1.7996135306377097E-2</v>
      </c>
      <c r="AR184" s="4">
        <f>(((AO184-AO$177)/(AO$283-AO$177)*100+1400))</f>
        <v>1446.7011128775835</v>
      </c>
      <c r="AT184" s="2">
        <v>22.64</v>
      </c>
      <c r="AU184" s="3">
        <v>45568.9</v>
      </c>
      <c r="AV184" s="42">
        <f t="shared" si="143"/>
        <v>2.043089011740222E-2</v>
      </c>
      <c r="AW184" s="4">
        <f>(((AT184-AT$177)/(AT$283-AT$177)*100+1400))</f>
        <v>1446.6825586015098</v>
      </c>
      <c r="AX184" s="42">
        <f t="shared" si="144"/>
        <v>2.0271766967300344E-2</v>
      </c>
    </row>
    <row r="185" spans="1:50" s="31" customFormat="1" x14ac:dyDescent="0.25">
      <c r="A185" s="1" t="s">
        <v>690</v>
      </c>
      <c r="B185" s="10">
        <v>1465</v>
      </c>
      <c r="C185" s="10" t="s">
        <v>201</v>
      </c>
      <c r="D185" s="2">
        <v>22.844000000000001</v>
      </c>
      <c r="E185" s="3">
        <v>24356.2</v>
      </c>
      <c r="F185" s="30">
        <f t="shared" si="134"/>
        <v>4.6639605347463739E-2</v>
      </c>
      <c r="G185" s="4">
        <f>(((D185-D$177)/(D$283-D$177)*100+1400))</f>
        <v>1474.8267898383372</v>
      </c>
      <c r="H185" s="4"/>
      <c r="I185" s="2">
        <v>22.821000000000002</v>
      </c>
      <c r="J185" s="3">
        <v>20708.5</v>
      </c>
      <c r="K185" s="30">
        <f>J185/K$1</f>
        <v>2.7663787563057898E-2</v>
      </c>
      <c r="L185" s="4">
        <f>(((I185-I$177)/(I$283-I$177)*100+1400))</f>
        <v>1473.4772552043178</v>
      </c>
      <c r="M185" s="4"/>
      <c r="N185" s="2">
        <v>22.835999999999999</v>
      </c>
      <c r="O185" s="3">
        <v>19108.099999999999</v>
      </c>
      <c r="P185" s="30">
        <f>O185/P$1</f>
        <v>2.451651096514075E-2</v>
      </c>
      <c r="Q185" s="4">
        <f>(((N185-N$177)/(N$283-N$177)*100+1400))</f>
        <v>1474.3935309973044</v>
      </c>
      <c r="R185" s="40">
        <f t="shared" si="139"/>
        <v>3.2939967958554132E-2</v>
      </c>
      <c r="S185" s="4"/>
      <c r="T185" s="2">
        <v>22.861999999999998</v>
      </c>
      <c r="U185" s="3">
        <v>26793.4</v>
      </c>
      <c r="V185" s="30">
        <f t="shared" si="157"/>
        <v>3.4584191105620457E-2</v>
      </c>
      <c r="W185" s="4">
        <f t="shared" si="154"/>
        <v>1474.8944337811899</v>
      </c>
      <c r="X185" s="4"/>
      <c r="Y185" s="2">
        <v>22.881</v>
      </c>
      <c r="Z185" s="3">
        <v>33477.1</v>
      </c>
      <c r="AA185" s="30">
        <f t="shared" si="152"/>
        <v>4.1947920428376993E-2</v>
      </c>
      <c r="AB185" s="4">
        <f t="shared" si="155"/>
        <v>1475.3662297609869</v>
      </c>
      <c r="AC185" s="4"/>
      <c r="AD185" s="2">
        <v>22.824999999999999</v>
      </c>
      <c r="AE185" s="3">
        <v>15200.9</v>
      </c>
      <c r="AF185" s="30">
        <f t="shared" si="153"/>
        <v>2.0637147789206733E-2</v>
      </c>
      <c r="AG185" s="4">
        <f t="shared" si="156"/>
        <v>1473.6314572089436</v>
      </c>
      <c r="AH185" s="40">
        <f t="shared" si="137"/>
        <v>3.2389753107734724E-2</v>
      </c>
      <c r="AJ185" s="2"/>
      <c r="AK185" s="3"/>
      <c r="AL185" s="42"/>
      <c r="AM185" s="4"/>
      <c r="AO185" s="2"/>
      <c r="AP185" s="3"/>
      <c r="AQ185" s="42"/>
      <c r="AR185" s="4"/>
      <c r="AT185" s="2"/>
      <c r="AU185" s="3"/>
      <c r="AV185" s="42"/>
      <c r="AW185" s="4"/>
      <c r="AX185" s="42"/>
    </row>
    <row r="186" spans="1:50" x14ac:dyDescent="0.25">
      <c r="A186" s="1" t="s">
        <v>454</v>
      </c>
      <c r="B186" s="10">
        <v>1482</v>
      </c>
      <c r="C186" s="10" t="s">
        <v>205</v>
      </c>
      <c r="G186" s="4"/>
      <c r="H186" s="4"/>
      <c r="L186" s="4"/>
      <c r="M186" s="4"/>
      <c r="Q186" s="4"/>
      <c r="R186" s="40"/>
      <c r="S186" s="4"/>
      <c r="T186" s="2">
        <v>23.062000000000001</v>
      </c>
      <c r="U186" s="3">
        <v>21976</v>
      </c>
      <c r="V186" s="5">
        <f t="shared" si="157"/>
        <v>2.8366022368833933E-2</v>
      </c>
      <c r="W186" s="4">
        <f t="shared" si="154"/>
        <v>1482.5719769673706</v>
      </c>
      <c r="X186" s="4"/>
      <c r="Y186" s="2">
        <v>23.077000000000002</v>
      </c>
      <c r="Z186" s="3">
        <v>22384.9</v>
      </c>
      <c r="AA186" s="5">
        <f t="shared" si="152"/>
        <v>2.8049024676485602E-2</v>
      </c>
      <c r="AB186" s="4">
        <f t="shared" si="155"/>
        <v>1482.922127987664</v>
      </c>
      <c r="AC186" s="4"/>
      <c r="AF186" s="5"/>
      <c r="AG186" s="4"/>
      <c r="AH186" s="40">
        <f t="shared" si="137"/>
        <v>2.8207523522659768E-2</v>
      </c>
      <c r="AL186" s="42"/>
      <c r="AM186" s="4"/>
      <c r="AQ186" s="42"/>
      <c r="AR186" s="4"/>
      <c r="AV186" s="42"/>
      <c r="AW186" s="4"/>
      <c r="AX186" s="42"/>
    </row>
    <row r="187" spans="1:50" x14ac:dyDescent="0.25">
      <c r="A187" s="1" t="s">
        <v>135</v>
      </c>
      <c r="B187" s="12">
        <v>1491</v>
      </c>
      <c r="D187" s="2">
        <v>23.276</v>
      </c>
      <c r="E187" s="3">
        <v>13814.4</v>
      </c>
      <c r="F187" s="5">
        <f t="shared" si="134"/>
        <v>2.6453148032616048E-2</v>
      </c>
      <c r="G187" s="4">
        <f>(((D187-D$177)/(D$283-D$177)*100+1400))</f>
        <v>1491.4549653579677</v>
      </c>
      <c r="H187" s="4"/>
      <c r="I187" s="2">
        <v>23.291</v>
      </c>
      <c r="J187" s="3">
        <v>7513.5</v>
      </c>
      <c r="K187" s="5">
        <f>J187/K$1</f>
        <v>1.0037031550089844E-2</v>
      </c>
      <c r="L187" s="4">
        <f>(((I187-I$177)/(I$283-I$177)*100+1400))</f>
        <v>1491.5959907478798</v>
      </c>
      <c r="M187" s="4"/>
      <c r="N187" s="2">
        <v>23.28</v>
      </c>
      <c r="O187" s="3">
        <v>5414.2</v>
      </c>
      <c r="P187" s="5">
        <f>O187/P$1</f>
        <v>6.9466505653343379E-3</v>
      </c>
      <c r="Q187" s="4">
        <f>(((N187-N$177)/(N$283-N$177)*100+1400))</f>
        <v>1491.4901809780515</v>
      </c>
      <c r="R187" s="40">
        <f t="shared" si="139"/>
        <v>1.4478943382680078E-2</v>
      </c>
      <c r="S187" s="4"/>
      <c r="V187" s="5"/>
      <c r="W187" s="4"/>
      <c r="X187" s="4"/>
      <c r="AA187" s="5"/>
      <c r="AB187" s="4"/>
      <c r="AC187" s="4"/>
      <c r="AF187" s="5"/>
      <c r="AG187" s="4"/>
      <c r="AH187" s="40"/>
      <c r="AL187" s="42"/>
      <c r="AM187" s="4"/>
      <c r="AQ187" s="42"/>
      <c r="AR187" s="4"/>
      <c r="AV187" s="42"/>
      <c r="AW187" s="4"/>
      <c r="AX187" s="42"/>
    </row>
    <row r="188" spans="1:50" x14ac:dyDescent="0.25">
      <c r="A188" s="6" t="s">
        <v>455</v>
      </c>
      <c r="B188" s="10">
        <v>1500</v>
      </c>
      <c r="C188" s="10" t="s">
        <v>205</v>
      </c>
      <c r="G188" s="4"/>
      <c r="H188" s="4"/>
      <c r="L188" s="4"/>
      <c r="M188" s="4"/>
      <c r="Q188" s="4"/>
      <c r="R188" s="40"/>
      <c r="S188" s="4"/>
      <c r="T188" s="2">
        <v>23.657</v>
      </c>
      <c r="U188" s="3">
        <v>37215.4</v>
      </c>
      <c r="V188" s="5">
        <f t="shared" si="157"/>
        <v>4.8036624902853216E-2</v>
      </c>
      <c r="W188" s="4">
        <f>(((T188-T$177)/(T$283-T$177)*100+1400))</f>
        <v>1505.4126679462572</v>
      </c>
      <c r="X188" s="4"/>
      <c r="Y188" s="2">
        <v>26.678999999999998</v>
      </c>
      <c r="Z188" s="3">
        <v>30865.7</v>
      </c>
      <c r="AA188" s="5">
        <f t="shared" si="152"/>
        <v>3.8675749320166791E-2</v>
      </c>
      <c r="AB188" s="4">
        <f>(((Y188-Y$177)/(Y$283-Y$177)*100+1400))</f>
        <v>1621.7810331534308</v>
      </c>
      <c r="AC188" s="4"/>
      <c r="AF188" s="5"/>
      <c r="AG188" s="4"/>
      <c r="AH188" s="40">
        <f t="shared" si="137"/>
        <v>4.335618711151E-2</v>
      </c>
      <c r="AL188" s="42"/>
      <c r="AM188" s="4"/>
      <c r="AQ188" s="42"/>
      <c r="AR188" s="4"/>
      <c r="AV188" s="42"/>
      <c r="AW188" s="4"/>
      <c r="AX188" s="42"/>
    </row>
    <row r="189" spans="1:50" x14ac:dyDescent="0.25">
      <c r="A189" s="6" t="s">
        <v>183</v>
      </c>
      <c r="B189" s="10">
        <v>1511</v>
      </c>
      <c r="C189" s="10" t="s">
        <v>201</v>
      </c>
      <c r="D189" s="2">
        <v>23.937000000000001</v>
      </c>
      <c r="E189" s="3">
        <v>84079.6</v>
      </c>
      <c r="F189" s="5">
        <f t="shared" si="134"/>
        <v>0.16100374285695684</v>
      </c>
      <c r="G189" s="4">
        <f>(((D189-D$177)/(D$283-D$177)*100+1400))</f>
        <v>1516.8976135488838</v>
      </c>
      <c r="H189" s="4"/>
      <c r="I189" s="2">
        <v>23.956</v>
      </c>
      <c r="J189" s="3">
        <v>64008.2</v>
      </c>
      <c r="K189" s="5">
        <f>J189/K$1</f>
        <v>8.5506398198504113E-2</v>
      </c>
      <c r="L189" s="4">
        <f>(((I189-I$177)/(I$283-I$177)*100+1400))</f>
        <v>1517.2320740169621</v>
      </c>
      <c r="M189" s="4"/>
      <c r="N189" s="2">
        <v>23.940999999999999</v>
      </c>
      <c r="O189" s="3">
        <v>117417.8</v>
      </c>
      <c r="P189" s="5">
        <f>O189/P$1</f>
        <v>0.15065206803411663</v>
      </c>
      <c r="Q189" s="4">
        <f>(((N189-N$177)/(N$283-N$177)*100+1400))</f>
        <v>1516.9426261070464</v>
      </c>
      <c r="R189" s="40">
        <f t="shared" si="139"/>
        <v>0.13238740302985919</v>
      </c>
      <c r="S189" s="4"/>
      <c r="T189" s="2">
        <v>23.978000000000002</v>
      </c>
      <c r="U189" s="3">
        <v>50223.8</v>
      </c>
      <c r="V189" s="5">
        <f t="shared" si="157"/>
        <v>6.4827513389508637E-2</v>
      </c>
      <c r="W189" s="4">
        <f>(((T189-T$177)/(T$283-T$177)*100+1400))</f>
        <v>1517.7351247600768</v>
      </c>
      <c r="X189" s="4"/>
      <c r="Y189" s="2">
        <v>23.978000000000002</v>
      </c>
      <c r="Z189" s="3">
        <v>33374.300000000003</v>
      </c>
      <c r="AA189" s="5">
        <f t="shared" si="152"/>
        <v>4.1819108607160788E-2</v>
      </c>
      <c r="AB189" s="4">
        <f>(((Y189-Y$177)/(Y$283-Y$177)*100+1400))</f>
        <v>1517.656129529684</v>
      </c>
      <c r="AC189" s="4"/>
      <c r="AD189" s="2">
        <v>23.952000000000002</v>
      </c>
      <c r="AE189" s="3">
        <v>70241.899999999994</v>
      </c>
      <c r="AF189" s="5">
        <f>AE189/AF$1</f>
        <v>9.5362279292323493E-2</v>
      </c>
      <c r="AG189" s="4">
        <f>(((AD189-AD$177)/(AD$283-AD$177)*100+1400))</f>
        <v>1517.0778720123362</v>
      </c>
      <c r="AH189" s="40">
        <f t="shared" si="137"/>
        <v>6.7336300429664306E-2</v>
      </c>
      <c r="AJ189" s="2">
        <v>24.033000000000001</v>
      </c>
      <c r="AK189" s="3">
        <v>79991.5</v>
      </c>
      <c r="AL189" s="42">
        <f t="shared" si="141"/>
        <v>2.7242399235578786E-2</v>
      </c>
      <c r="AM189" s="4">
        <f>(((AJ189-AJ$283)/(AJ$199-AJ$283)*100+1500))</f>
        <v>1502.0100502512564</v>
      </c>
      <c r="AO189" s="2">
        <v>24.03</v>
      </c>
      <c r="AP189" s="3">
        <v>126399.3</v>
      </c>
      <c r="AQ189" s="42">
        <f t="shared" si="142"/>
        <v>4.494466442008474E-2</v>
      </c>
      <c r="AR189" s="4">
        <f>(((AO189-AO$283)/(AO$199-AO$283)*100+1500))</f>
        <v>1501.8844221105528</v>
      </c>
      <c r="AT189" s="2">
        <v>24.021999999999998</v>
      </c>
      <c r="AU189" s="3">
        <v>51462.8</v>
      </c>
      <c r="AV189" s="42">
        <f t="shared" si="143"/>
        <v>2.3073429728034844E-2</v>
      </c>
      <c r="AW189" s="4">
        <f>(((AT189-AT$283)/(AT$199-AT$283)*100+1500))</f>
        <v>1501.6736401673641</v>
      </c>
      <c r="AX189" s="42">
        <f t="shared" si="144"/>
        <v>3.1753497794566127E-2</v>
      </c>
    </row>
    <row r="190" spans="1:50" x14ac:dyDescent="0.25">
      <c r="A190" s="6">
        <v>140</v>
      </c>
      <c r="G190" s="4"/>
      <c r="H190" s="4"/>
      <c r="L190" s="4"/>
      <c r="M190" s="4"/>
      <c r="Q190" s="4"/>
      <c r="R190" s="40"/>
      <c r="S190" s="4"/>
      <c r="T190" s="2">
        <v>23.849</v>
      </c>
      <c r="U190" s="3">
        <v>2827387.7</v>
      </c>
      <c r="V190" s="5">
        <f t="shared" si="157"/>
        <v>3.6495150502168698</v>
      </c>
      <c r="W190" s="4">
        <f>(((T190-T$177)/(T$283-T$177)*100+1400))</f>
        <v>1512.7831094049905</v>
      </c>
      <c r="X190" s="4"/>
      <c r="Y190" s="2">
        <v>23.827000000000002</v>
      </c>
      <c r="Z190" s="3">
        <v>1190143.6000000001</v>
      </c>
      <c r="AA190" s="5">
        <f t="shared" si="152"/>
        <v>1.4912895391519021</v>
      </c>
      <c r="AB190" s="4">
        <f>(((Y190-Y$177)/(Y$283-Y$177)*100+1400))</f>
        <v>1511.8350038550502</v>
      </c>
      <c r="AC190" s="4"/>
      <c r="AF190" s="5"/>
      <c r="AG190" s="4"/>
      <c r="AH190" s="40">
        <f t="shared" si="137"/>
        <v>2.5704022946843859</v>
      </c>
      <c r="AL190" s="42"/>
      <c r="AM190" s="4"/>
      <c r="AQ190" s="42"/>
      <c r="AR190" s="4"/>
      <c r="AV190" s="42"/>
      <c r="AW190" s="4"/>
      <c r="AX190" s="42"/>
    </row>
    <row r="191" spans="1:50" x14ac:dyDescent="0.25">
      <c r="A191" s="6" t="s">
        <v>483</v>
      </c>
      <c r="B191" s="10">
        <v>1515</v>
      </c>
      <c r="C191" s="10" t="s">
        <v>201</v>
      </c>
      <c r="G191" s="4"/>
      <c r="H191" s="4"/>
      <c r="L191" s="4"/>
      <c r="M191" s="4"/>
      <c r="Q191" s="4"/>
      <c r="R191" s="40"/>
      <c r="S191" s="4"/>
      <c r="T191" s="2">
        <v>23.849</v>
      </c>
      <c r="U191" s="3">
        <v>2816301.3</v>
      </c>
      <c r="V191" s="5">
        <f t="shared" si="157"/>
        <v>3.6352050269919949</v>
      </c>
      <c r="W191" s="4">
        <f>(((T191-T$177)/(T$283-T$177)*100+1400))</f>
        <v>1512.7831094049905</v>
      </c>
      <c r="X191" s="4"/>
      <c r="Y191" s="2">
        <v>23.827000000000002</v>
      </c>
      <c r="Z191" s="3">
        <v>1179184.5</v>
      </c>
      <c r="AA191" s="5">
        <f t="shared" si="152"/>
        <v>1.4775574221296202</v>
      </c>
      <c r="AB191" s="4">
        <f>(((Y191-Y$177)/(Y$283-Y$177)*100+1400))</f>
        <v>1511.8350038550502</v>
      </c>
      <c r="AC191" s="4"/>
      <c r="AF191" s="5"/>
      <c r="AG191" s="4"/>
      <c r="AH191" s="40">
        <f t="shared" si="137"/>
        <v>2.5563812245608073</v>
      </c>
      <c r="AL191" s="42"/>
      <c r="AM191" s="4"/>
      <c r="AQ191" s="42"/>
      <c r="AR191" s="4"/>
      <c r="AV191" s="42"/>
      <c r="AW191" s="4"/>
      <c r="AX191" s="42"/>
    </row>
    <row r="192" spans="1:50" x14ac:dyDescent="0.25">
      <c r="A192" s="1" t="s">
        <v>184</v>
      </c>
      <c r="B192" s="10">
        <v>1519</v>
      </c>
      <c r="C192" s="10" t="s">
        <v>201</v>
      </c>
      <c r="D192" s="2">
        <v>24.015000000000001</v>
      </c>
      <c r="E192" s="3">
        <v>499254.7</v>
      </c>
      <c r="F192" s="5">
        <f t="shared" si="134"/>
        <v>0.95602114352265144</v>
      </c>
      <c r="G192" s="4">
        <f>(((D192-D$283)/(D$199-D$283)*100+1500))</f>
        <v>1521.0419210419211</v>
      </c>
      <c r="H192" s="4"/>
      <c r="I192" s="2">
        <v>24.021999999999998</v>
      </c>
      <c r="J192" s="3">
        <v>210032.4</v>
      </c>
      <c r="K192" s="5">
        <f>J192/K$1</f>
        <v>0.28057520800440405</v>
      </c>
      <c r="L192" s="4">
        <f>(((I192-I$283)/(I$199-I$283)*100+1500))</f>
        <v>1520.8451848841933</v>
      </c>
      <c r="M192" s="4"/>
      <c r="N192" s="2">
        <v>24.007999999999999</v>
      </c>
      <c r="O192" s="3">
        <v>80995.399999999994</v>
      </c>
      <c r="P192" s="5">
        <f>O192/P$1</f>
        <v>0.10392056835718681</v>
      </c>
      <c r="Q192" s="4">
        <f>(((N192-N$283)/(N$199-N$283)*100+1500))</f>
        <v>1520.626525630594</v>
      </c>
      <c r="R192" s="40">
        <f t="shared" si="139"/>
        <v>0.44683897329474748</v>
      </c>
      <c r="S192" s="4"/>
      <c r="T192" s="2">
        <v>24.026</v>
      </c>
      <c r="U192" s="3">
        <v>412446</v>
      </c>
      <c r="V192" s="5">
        <f t="shared" si="157"/>
        <v>0.53237406543211141</v>
      </c>
      <c r="W192" s="4">
        <f t="shared" ref="W192:W199" si="158">(((T192-T$283)/(T$199-T$283)*100+1500))</f>
        <v>1520.7823960880196</v>
      </c>
      <c r="X192" s="4"/>
      <c r="Y192" s="2">
        <v>24.041</v>
      </c>
      <c r="Z192" s="3">
        <v>9301.6</v>
      </c>
      <c r="AA192" s="5">
        <f t="shared" si="152"/>
        <v>1.1655214360162364E-2</v>
      </c>
      <c r="AB192" s="4">
        <f t="shared" ref="AB192:AB199" si="159">(((Y192-Y$283)/(Y$199-Y$283)*100+1500))</f>
        <v>1521.1702559934986</v>
      </c>
      <c r="AC192" s="4"/>
      <c r="AD192" s="2">
        <v>24.018999999999998</v>
      </c>
      <c r="AE192" s="3">
        <v>65769.399999999994</v>
      </c>
      <c r="AF192" s="5">
        <f>AE192/AF$1</f>
        <v>8.9290293851512284E-2</v>
      </c>
      <c r="AG192" s="4">
        <f>(((AD192-AD$283)/(AD$199-AD$283)*100+1500))</f>
        <v>1520.6896551724137</v>
      </c>
      <c r="AH192" s="40">
        <f t="shared" si="137"/>
        <v>0.21110652454792869</v>
      </c>
      <c r="AL192" s="42"/>
      <c r="AM192" s="4"/>
      <c r="AQ192" s="42"/>
      <c r="AR192" s="4"/>
      <c r="AV192" s="42"/>
      <c r="AW192" s="4"/>
      <c r="AX192" s="42"/>
    </row>
    <row r="193" spans="1:50" x14ac:dyDescent="0.25">
      <c r="A193" s="1" t="s">
        <v>456</v>
      </c>
      <c r="B193" s="10">
        <v>1523</v>
      </c>
      <c r="C193" s="10" t="s">
        <v>205</v>
      </c>
      <c r="G193" s="4"/>
      <c r="H193" s="4"/>
      <c r="L193" s="4"/>
      <c r="M193" s="4"/>
      <c r="Q193" s="4"/>
      <c r="R193" s="40"/>
      <c r="S193" s="4"/>
      <c r="T193" s="2">
        <v>24.259</v>
      </c>
      <c r="U193" s="3">
        <v>24218.6</v>
      </c>
      <c r="V193" s="5">
        <f t="shared" si="157"/>
        <v>3.1260709380316776E-2</v>
      </c>
      <c r="W193" s="4">
        <f t="shared" si="158"/>
        <v>1530.2770986145069</v>
      </c>
      <c r="X193" s="4"/>
      <c r="Y193" s="2">
        <v>24.259</v>
      </c>
      <c r="Z193" s="3">
        <v>22332.2</v>
      </c>
      <c r="AA193" s="5">
        <f t="shared" si="152"/>
        <v>2.7982989822613092E-2</v>
      </c>
      <c r="AB193" s="4">
        <f t="shared" si="159"/>
        <v>1530.0284437220641</v>
      </c>
      <c r="AC193" s="4"/>
      <c r="AF193" s="5"/>
      <c r="AG193" s="4"/>
      <c r="AH193" s="40">
        <f t="shared" si="137"/>
        <v>2.9621849601464932E-2</v>
      </c>
      <c r="AL193" s="42"/>
      <c r="AM193" s="4"/>
      <c r="AQ193" s="42"/>
      <c r="AR193" s="4"/>
      <c r="AV193" s="42"/>
      <c r="AW193" s="4"/>
      <c r="AX193" s="42"/>
    </row>
    <row r="194" spans="1:50" x14ac:dyDescent="0.25">
      <c r="A194" s="1" t="s">
        <v>154</v>
      </c>
      <c r="B194" s="10">
        <v>1528</v>
      </c>
      <c r="C194" s="10" t="s">
        <v>205</v>
      </c>
      <c r="D194" s="2">
        <v>24.24</v>
      </c>
      <c r="E194" s="3">
        <v>101840</v>
      </c>
      <c r="F194" s="5">
        <f t="shared" si="134"/>
        <v>0.19501307299930642</v>
      </c>
      <c r="G194" s="4">
        <f>(((D194-D$283)/(D$199-D$283)*100+1500))</f>
        <v>1530.19943019943</v>
      </c>
      <c r="H194" s="4"/>
      <c r="I194" s="2">
        <v>24.251999999999999</v>
      </c>
      <c r="J194" s="3">
        <v>86097.4</v>
      </c>
      <c r="K194" s="5">
        <f>J194/K$1</f>
        <v>0.1150146163812744</v>
      </c>
      <c r="L194" s="4">
        <f>(((I194-I$283)/(I$199-I$283)*100+1500))</f>
        <v>1530.1909792767167</v>
      </c>
      <c r="M194" s="4"/>
      <c r="N194" s="2">
        <v>24.24</v>
      </c>
      <c r="O194" s="3">
        <v>73376</v>
      </c>
      <c r="P194" s="5">
        <f>O194/P$1</f>
        <v>9.4144551712528612E-2</v>
      </c>
      <c r="Q194" s="4">
        <f>(((N194-N$283)/(N$199-N$283)*100+1500))</f>
        <v>1530.0650935720096</v>
      </c>
      <c r="R194" s="40">
        <f t="shared" si="139"/>
        <v>0.13472408036436981</v>
      </c>
      <c r="S194" s="4"/>
      <c r="T194" s="2">
        <v>24.263000000000002</v>
      </c>
      <c r="U194" s="3">
        <v>165078.20000000001</v>
      </c>
      <c r="V194" s="5">
        <f t="shared" si="157"/>
        <v>0.21307844529517847</v>
      </c>
      <c r="W194" s="4">
        <f t="shared" si="158"/>
        <v>1530.440097799511</v>
      </c>
      <c r="X194" s="4"/>
      <c r="Y194" s="2">
        <v>24.265999999999998</v>
      </c>
      <c r="Z194" s="3">
        <v>40702.5</v>
      </c>
      <c r="AA194" s="5">
        <f t="shared" si="152"/>
        <v>5.1001587091952842E-2</v>
      </c>
      <c r="AB194" s="4">
        <f t="shared" si="159"/>
        <v>1530.3128809427062</v>
      </c>
      <c r="AC194" s="4"/>
      <c r="AD194" s="2">
        <v>24.254999999999999</v>
      </c>
      <c r="AE194" s="3">
        <v>37128.9</v>
      </c>
      <c r="AF194" s="5">
        <f>AE194/AF$1</f>
        <v>5.0407186189678099E-2</v>
      </c>
      <c r="AG194" s="4">
        <f>(((AD194-AD$283)/(AD$199-AD$283)*100+1500))</f>
        <v>1530.26369168357</v>
      </c>
      <c r="AH194" s="40">
        <f t="shared" si="137"/>
        <v>0.10482907285893646</v>
      </c>
      <c r="AL194" s="42"/>
      <c r="AM194" s="4"/>
      <c r="AQ194" s="42"/>
      <c r="AR194" s="4"/>
      <c r="AV194" s="42"/>
      <c r="AW194" s="4"/>
      <c r="AX194" s="42"/>
    </row>
    <row r="195" spans="1:50" x14ac:dyDescent="0.25">
      <c r="A195" s="1" t="s">
        <v>137</v>
      </c>
      <c r="D195" s="2">
        <v>24.259</v>
      </c>
      <c r="E195" s="3">
        <v>773014.4</v>
      </c>
      <c r="F195" s="5">
        <f t="shared" si="134"/>
        <v>1.4802426710203755</v>
      </c>
      <c r="G195" s="4">
        <f>(((D195-D$283)/(D$199-D$283)*100+1500))</f>
        <v>1530.9727309727309</v>
      </c>
      <c r="H195" s="4"/>
      <c r="I195" s="2">
        <v>24.263000000000002</v>
      </c>
      <c r="J195" s="3">
        <v>251860.3</v>
      </c>
      <c r="K195" s="5">
        <f>J195/K$1</f>
        <v>0.33645169059893432</v>
      </c>
      <c r="L195" s="4">
        <f>(((I195-I$283)/(I$199-I$283)*100+1500))</f>
        <v>1530.6379520520115</v>
      </c>
      <c r="M195" s="4"/>
      <c r="N195" s="2">
        <v>24.251999999999999</v>
      </c>
      <c r="O195" s="3">
        <v>115902.39999999999</v>
      </c>
      <c r="P195" s="5">
        <f>O195/P$1</f>
        <v>0.14870774490850108</v>
      </c>
      <c r="Q195" s="4">
        <f>(((N195-N$283)/(N$199-N$283)*100+1500))</f>
        <v>1530.553295362083</v>
      </c>
      <c r="R195" s="40">
        <f t="shared" si="139"/>
        <v>0.6551340355092703</v>
      </c>
      <c r="S195" s="4"/>
      <c r="T195" s="2">
        <v>24.27</v>
      </c>
      <c r="U195" s="3">
        <v>425141.2</v>
      </c>
      <c r="V195" s="5">
        <f t="shared" si="157"/>
        <v>0.54876068388755461</v>
      </c>
      <c r="W195" s="4">
        <f t="shared" si="158"/>
        <v>1530.7253463732682</v>
      </c>
      <c r="X195" s="4"/>
      <c r="Y195" s="2">
        <v>24.274000000000001</v>
      </c>
      <c r="Z195" s="3">
        <v>16949.8</v>
      </c>
      <c r="AA195" s="5">
        <f t="shared" si="152"/>
        <v>2.1238663494654683E-2</v>
      </c>
      <c r="AB195" s="4">
        <f t="shared" si="159"/>
        <v>1530.6379520520113</v>
      </c>
      <c r="AC195" s="4"/>
      <c r="AD195" s="2">
        <v>24.263000000000002</v>
      </c>
      <c r="AE195" s="3">
        <v>126620</v>
      </c>
      <c r="AF195" s="5">
        <f>AE195/AF$1</f>
        <v>0.17190269346350259</v>
      </c>
      <c r="AG195" s="4">
        <f>(((AD195-AD$283)/(AD$199-AD$283)*100+1500))</f>
        <v>1530.5882352941178</v>
      </c>
      <c r="AH195" s="40">
        <f t="shared" si="137"/>
        <v>0.24730068028190397</v>
      </c>
      <c r="AJ195" s="2">
        <v>24.518000000000001</v>
      </c>
      <c r="AK195" s="3">
        <v>130071.4</v>
      </c>
      <c r="AL195" s="42">
        <f t="shared" si="141"/>
        <v>4.4297919253053916E-2</v>
      </c>
      <c r="AM195" s="4">
        <f>(((AJ195-AJ$283)/(AJ$199-AJ$283)*100+1500))</f>
        <v>1522.3199329983249</v>
      </c>
      <c r="AO195" s="2">
        <v>24.513999999999999</v>
      </c>
      <c r="AP195" s="3">
        <v>134978.9</v>
      </c>
      <c r="AQ195" s="42">
        <f t="shared" si="142"/>
        <v>4.7995371527312064E-2</v>
      </c>
      <c r="AR195" s="4">
        <f>(((AO195-AO$283)/(AO$199-AO$283)*100+1500))</f>
        <v>1522.1524288107203</v>
      </c>
      <c r="AT195" s="2">
        <v>24.506</v>
      </c>
      <c r="AU195" s="3">
        <v>117017</v>
      </c>
      <c r="AV195" s="42">
        <f t="shared" si="143"/>
        <v>5.246476146819553E-2</v>
      </c>
      <c r="AW195" s="4">
        <f>(((AT195-AT$283)/(AT$199-AT$283)*100+1500))</f>
        <v>1521.9246861924687</v>
      </c>
      <c r="AX195" s="42">
        <f t="shared" si="144"/>
        <v>4.8252684082853846E-2</v>
      </c>
    </row>
    <row r="196" spans="1:50" x14ac:dyDescent="0.25">
      <c r="A196" s="1" t="s">
        <v>138</v>
      </c>
      <c r="B196" s="10">
        <v>1544</v>
      </c>
      <c r="C196" s="10" t="s">
        <v>205</v>
      </c>
      <c r="D196" s="2">
        <v>24.747</v>
      </c>
      <c r="E196" s="3">
        <v>4867.6000000000004</v>
      </c>
      <c r="F196" s="5">
        <f t="shared" si="134"/>
        <v>9.3209508457523949E-3</v>
      </c>
      <c r="G196" s="4">
        <f>(((D196-D$283)/(D$199-D$283)*100+1500))</f>
        <v>1550.8343508343507</v>
      </c>
      <c r="H196" s="4"/>
      <c r="I196" s="2">
        <v>24.757999999999999</v>
      </c>
      <c r="J196" s="3">
        <v>4702.8</v>
      </c>
      <c r="K196" s="5">
        <f>J196/K$1</f>
        <v>6.2823121013858415E-3</v>
      </c>
      <c r="L196" s="4">
        <f>(((I196-I$283)/(I$199-I$283)*100+1500))</f>
        <v>1550.7517269402681</v>
      </c>
      <c r="M196" s="4"/>
      <c r="N196" s="2">
        <v>24.742999999999999</v>
      </c>
      <c r="O196" s="3">
        <v>3092.4</v>
      </c>
      <c r="P196" s="5">
        <f>O196/P$1</f>
        <v>3.967681690414079E-3</v>
      </c>
      <c r="Q196" s="4">
        <f>(((N196-N$283)/(N$199-N$283)*100+1500))</f>
        <v>1550.5288852725794</v>
      </c>
      <c r="R196" s="40">
        <f t="shared" si="139"/>
        <v>6.5236482125174385E-3</v>
      </c>
      <c r="S196" s="4"/>
      <c r="T196" s="2">
        <v>24.765000000000001</v>
      </c>
      <c r="U196" s="3">
        <v>27798.7</v>
      </c>
      <c r="V196" s="5">
        <f t="shared" si="157"/>
        <v>3.5881804970172182E-2</v>
      </c>
      <c r="W196" s="4">
        <f t="shared" si="158"/>
        <v>1550.8964955175225</v>
      </c>
      <c r="X196" s="4"/>
      <c r="Y196" s="2">
        <v>24.768999999999998</v>
      </c>
      <c r="Z196" s="3">
        <v>13215.9</v>
      </c>
      <c r="AA196" s="5">
        <f t="shared" si="152"/>
        <v>1.6559962529292784E-2</v>
      </c>
      <c r="AB196" s="4">
        <f t="shared" si="159"/>
        <v>1550.7517269402681</v>
      </c>
      <c r="AC196" s="4"/>
      <c r="AD196" s="2">
        <v>24.762</v>
      </c>
      <c r="AE196" s="3">
        <v>2384</v>
      </c>
      <c r="AF196" s="5">
        <f>AE196/AF$1</f>
        <v>3.2365820661585071E-3</v>
      </c>
      <c r="AG196" s="4">
        <f>(((AD196-AD$283)/(AD$199-AD$283)*100+1500))</f>
        <v>1550.8316430020284</v>
      </c>
      <c r="AH196" s="40">
        <f t="shared" si="137"/>
        <v>1.8559449855207823E-2</v>
      </c>
      <c r="AL196" s="42"/>
      <c r="AM196" s="4"/>
      <c r="AQ196" s="42"/>
      <c r="AR196" s="4"/>
      <c r="AV196" s="42"/>
      <c r="AW196" s="4"/>
      <c r="AX196" s="42"/>
    </row>
    <row r="197" spans="1:50" x14ac:dyDescent="0.25">
      <c r="A197" s="1" t="s">
        <v>457</v>
      </c>
      <c r="B197" s="47">
        <v>1570</v>
      </c>
      <c r="G197" s="4"/>
      <c r="H197" s="4"/>
      <c r="L197" s="4"/>
      <c r="M197" s="4"/>
      <c r="Q197" s="4"/>
      <c r="R197" s="40"/>
      <c r="S197" s="4"/>
      <c r="T197" s="2">
        <v>25.186</v>
      </c>
      <c r="U197" s="3">
        <v>105142.3</v>
      </c>
      <c r="V197" s="5">
        <f t="shared" si="157"/>
        <v>0.13571481769706262</v>
      </c>
      <c r="W197" s="4">
        <f t="shared" si="158"/>
        <v>1568.0521597392014</v>
      </c>
      <c r="X197" s="4"/>
      <c r="Y197" s="2">
        <v>25.198</v>
      </c>
      <c r="Z197" s="3">
        <v>79873.7</v>
      </c>
      <c r="AA197" s="5">
        <f t="shared" si="152"/>
        <v>0.1000844043217619</v>
      </c>
      <c r="AB197" s="4">
        <f t="shared" si="159"/>
        <v>1568.1836651767574</v>
      </c>
      <c r="AC197" s="4"/>
      <c r="AF197" s="5"/>
      <c r="AG197" s="4"/>
      <c r="AH197" s="40">
        <f t="shared" si="137"/>
        <v>0.11789961100941226</v>
      </c>
      <c r="AL197" s="42"/>
      <c r="AM197" s="4"/>
      <c r="AQ197" s="42"/>
      <c r="AR197" s="4"/>
      <c r="AV197" s="42"/>
      <c r="AW197" s="4"/>
      <c r="AX197" s="42"/>
    </row>
    <row r="198" spans="1:50" s="98" customFormat="1" x14ac:dyDescent="0.25">
      <c r="A198" s="64">
        <v>49</v>
      </c>
      <c r="B198" s="71"/>
      <c r="C198" s="69"/>
      <c r="D198" s="2"/>
      <c r="E198" s="3"/>
      <c r="F198" s="100"/>
      <c r="G198" s="4"/>
      <c r="H198" s="4"/>
      <c r="I198" s="2"/>
      <c r="J198" s="3"/>
      <c r="K198" s="100"/>
      <c r="L198" s="4"/>
      <c r="M198" s="4"/>
      <c r="N198" s="2"/>
      <c r="O198" s="3"/>
      <c r="P198" s="100"/>
      <c r="Q198" s="4"/>
      <c r="R198" s="100"/>
      <c r="S198" s="4"/>
      <c r="T198" s="2"/>
      <c r="U198" s="3"/>
      <c r="V198" s="100"/>
      <c r="W198" s="4"/>
      <c r="X198" s="4"/>
      <c r="Y198" s="2">
        <v>25.198</v>
      </c>
      <c r="Z198" s="3">
        <v>78474.399999999994</v>
      </c>
      <c r="AA198" s="100">
        <f t="shared" si="152"/>
        <v>9.8331034852619473E-2</v>
      </c>
      <c r="AB198" s="4">
        <f t="shared" si="159"/>
        <v>1568.1836651767574</v>
      </c>
      <c r="AC198" s="4"/>
      <c r="AD198" s="2">
        <v>25.186</v>
      </c>
      <c r="AE198" s="3">
        <v>105142.3</v>
      </c>
      <c r="AF198" s="100">
        <f t="shared" ref="AF198" si="160">AE198/AF$1</f>
        <v>0.14274399436856444</v>
      </c>
      <c r="AG198" s="4">
        <f>(((AD198-AD$283)/(AD$199-AD$283)*100+1500))</f>
        <v>1568.0324543610548</v>
      </c>
      <c r="AH198" s="100">
        <f t="shared" ref="AH198" si="161">AVERAGE(V198,AA198,AF198)</f>
        <v>0.12053751461059195</v>
      </c>
      <c r="AJ198" s="2"/>
      <c r="AK198" s="3"/>
      <c r="AL198" s="42"/>
      <c r="AM198" s="4"/>
      <c r="AO198" s="2"/>
      <c r="AP198" s="3"/>
      <c r="AQ198" s="42"/>
      <c r="AR198" s="4"/>
      <c r="AT198" s="2"/>
      <c r="AU198" s="3"/>
      <c r="AV198" s="42"/>
      <c r="AW198" s="4"/>
      <c r="AX198" s="42"/>
    </row>
    <row r="199" spans="1:50" x14ac:dyDescent="0.25">
      <c r="A199" s="15" t="s">
        <v>16</v>
      </c>
      <c r="B199" s="10">
        <v>1600</v>
      </c>
      <c r="D199" s="2">
        <v>25.954999999999998</v>
      </c>
      <c r="E199" s="3">
        <v>129413.9</v>
      </c>
      <c r="F199" s="5">
        <f t="shared" ref="F199:F228" si="162">E199/F$1</f>
        <v>0.24781424123944362</v>
      </c>
      <c r="G199" s="4">
        <f>(((D199-D$283)/(D$199-D$283)*100+1500))</f>
        <v>1600</v>
      </c>
      <c r="H199" s="4"/>
      <c r="I199" s="2">
        <v>25.97</v>
      </c>
      <c r="J199" s="3">
        <v>102798.9</v>
      </c>
      <c r="K199" s="5">
        <f>J199/K$1</f>
        <v>0.13732558762421385</v>
      </c>
      <c r="L199" s="4">
        <f>(((I199-I$283)/(I$199-I$283)*100+1500))</f>
        <v>1600</v>
      </c>
      <c r="M199" s="4"/>
      <c r="N199" s="2">
        <v>25.959</v>
      </c>
      <c r="O199" s="3">
        <v>95034.3</v>
      </c>
      <c r="P199" s="5">
        <f>O199/P$1</f>
        <v>0.12193307853813179</v>
      </c>
      <c r="Q199" s="4">
        <f>(((N199-N$283)/(N$199-N$283)*100+1500))</f>
        <v>1600</v>
      </c>
      <c r="R199" s="40">
        <f t="shared" si="139"/>
        <v>0.16902430246726308</v>
      </c>
      <c r="S199" s="4"/>
      <c r="T199" s="2">
        <v>25.97</v>
      </c>
      <c r="U199" s="3">
        <v>124904.5</v>
      </c>
      <c r="V199" s="5">
        <f t="shared" si="157"/>
        <v>0.16122332731015734</v>
      </c>
      <c r="W199" s="4">
        <f t="shared" si="158"/>
        <v>1600</v>
      </c>
      <c r="X199" s="4"/>
      <c r="Y199" s="2">
        <v>25.981000000000002</v>
      </c>
      <c r="Z199" s="3">
        <v>129577.60000000001</v>
      </c>
      <c r="AA199" s="5">
        <f t="shared" ref="AA199:AA224" si="163">Z199/AA$1</f>
        <v>0.16236504518312705</v>
      </c>
      <c r="AB199" s="4">
        <f t="shared" si="159"/>
        <v>1600</v>
      </c>
      <c r="AC199" s="4"/>
      <c r="AD199" s="2">
        <v>25.974</v>
      </c>
      <c r="AE199" s="3">
        <v>53642.5</v>
      </c>
      <c r="AF199" s="5">
        <f t="shared" ref="AF199:AF203" si="164">AE199/AF$1</f>
        <v>7.2826490555330414E-2</v>
      </c>
      <c r="AG199" s="4">
        <f>(((AD199-AD$283)/(AD$199-AD$283)*100+1500))</f>
        <v>1600</v>
      </c>
      <c r="AH199" s="40">
        <f t="shared" si="137"/>
        <v>0.13213828768287161</v>
      </c>
      <c r="AJ199" s="2">
        <v>26.373000000000001</v>
      </c>
      <c r="AK199" s="3">
        <v>424036.5</v>
      </c>
      <c r="AL199" s="42">
        <f t="shared" si="141"/>
        <v>0.14441248912018781</v>
      </c>
      <c r="AM199" s="4">
        <f>(((AJ199-AJ$283)/(AJ$199-AJ$283)*100+1500))</f>
        <v>1600</v>
      </c>
      <c r="AO199" s="2">
        <v>26.373000000000001</v>
      </c>
      <c r="AP199" s="3">
        <v>389333.2</v>
      </c>
      <c r="AQ199" s="42">
        <f t="shared" si="142"/>
        <v>0.13843787126667426</v>
      </c>
      <c r="AR199" s="4">
        <f>(((AO199-AO$283)/(AO$199-AO$283)*100+1500))</f>
        <v>1600</v>
      </c>
      <c r="AT199" s="2">
        <v>26.372</v>
      </c>
      <c r="AU199" s="3">
        <v>228959</v>
      </c>
      <c r="AV199" s="42">
        <f t="shared" si="143"/>
        <v>0.10265413846703113</v>
      </c>
      <c r="AW199" s="4">
        <f>(((AT199-AT$283)/(AT$199-AT$283)*100+1500))</f>
        <v>1600</v>
      </c>
      <c r="AX199" s="42">
        <f t="shared" si="144"/>
        <v>0.12850149961796439</v>
      </c>
    </row>
    <row r="200" spans="1:50" x14ac:dyDescent="0.25">
      <c r="A200" s="1">
        <v>53</v>
      </c>
      <c r="D200" s="2">
        <v>25.988</v>
      </c>
      <c r="E200" s="3">
        <v>327785.7</v>
      </c>
      <c r="F200" s="5">
        <f t="shared" si="162"/>
        <v>0.62767573293626033</v>
      </c>
      <c r="G200" s="4">
        <f>(((D200-D$199)/(D$288-D$199)*100+1600))</f>
        <v>1601.272166538165</v>
      </c>
      <c r="H200" s="4"/>
      <c r="I200" s="2">
        <v>25.998999999999999</v>
      </c>
      <c r="J200" s="3">
        <v>248559.5</v>
      </c>
      <c r="K200" s="5">
        <f>J200/K$1</f>
        <v>0.33204226306974866</v>
      </c>
      <c r="L200" s="4">
        <f>(((I200-I$199)/(I$288-I$199)*100+1600))</f>
        <v>1601.1209895632005</v>
      </c>
      <c r="M200" s="4"/>
      <c r="N200" s="2">
        <v>25.992000000000001</v>
      </c>
      <c r="O200" s="3">
        <v>195527.8</v>
      </c>
      <c r="P200" s="5">
        <f>O200/P$1</f>
        <v>0.25087054456957247</v>
      </c>
      <c r="Q200" s="4">
        <f>(((N200-N$199)/(N$288-N$199)*100+1600))</f>
        <v>1601.2775842044134</v>
      </c>
      <c r="R200" s="40">
        <f t="shared" si="139"/>
        <v>0.40352951352519378</v>
      </c>
      <c r="S200" s="4"/>
      <c r="T200" s="2">
        <v>25.995999999999999</v>
      </c>
      <c r="U200" s="3">
        <v>349691.9</v>
      </c>
      <c r="V200" s="5">
        <f t="shared" si="157"/>
        <v>0.4513727820167473</v>
      </c>
      <c r="W200" s="4">
        <f t="shared" ref="W200:W212" si="165">(((T200-T$199)/(T$288-T$199)*100+1600))</f>
        <v>1601.0081426909655</v>
      </c>
      <c r="X200" s="4"/>
      <c r="Y200" s="2">
        <v>26.007000000000001</v>
      </c>
      <c r="Z200" s="3">
        <v>447431.4</v>
      </c>
      <c r="AA200" s="5">
        <f t="shared" si="163"/>
        <v>0.56064643485718058</v>
      </c>
      <c r="AB200" s="4">
        <f t="shared" ref="AB200:AB212" si="166">(((Y200-Y$199)/(Y$288-Y$199)*100+1600))</f>
        <v>1601.0108864696733</v>
      </c>
      <c r="AC200" s="4"/>
      <c r="AD200" s="2">
        <v>26</v>
      </c>
      <c r="AE200" s="3">
        <v>181778.4</v>
      </c>
      <c r="AF200" s="5">
        <f t="shared" si="164"/>
        <v>0.24678721034185719</v>
      </c>
      <c r="AG200" s="4">
        <f>(((AD200-AD$199)/(AD$288-AD$199)*100+1600))</f>
        <v>1601.0081426909655</v>
      </c>
      <c r="AH200" s="40">
        <f t="shared" si="137"/>
        <v>0.41960214240526167</v>
      </c>
      <c r="AL200" s="42"/>
      <c r="AM200" s="4"/>
      <c r="AQ200" s="42"/>
      <c r="AR200" s="4"/>
      <c r="AV200" s="42"/>
      <c r="AW200" s="4"/>
      <c r="AX200" s="42"/>
    </row>
    <row r="201" spans="1:50" x14ac:dyDescent="0.25">
      <c r="A201" s="1" t="s">
        <v>140</v>
      </c>
      <c r="B201" s="10">
        <v>1607</v>
      </c>
      <c r="C201" s="10" t="s">
        <v>207</v>
      </c>
      <c r="D201" s="2">
        <v>26.242999999999999</v>
      </c>
      <c r="E201" s="3">
        <v>10830.8</v>
      </c>
      <c r="F201" s="5">
        <f t="shared" si="162"/>
        <v>2.0739862441485544E-2</v>
      </c>
      <c r="G201" s="4">
        <f>(((D201-D$199)/(D$288-D$199)*100+1600))</f>
        <v>1611.1025443330764</v>
      </c>
      <c r="H201" s="4"/>
      <c r="I201" s="2">
        <v>26.273</v>
      </c>
      <c r="J201" s="3">
        <v>9261.7000000000007</v>
      </c>
      <c r="K201" s="5">
        <f>J201/K$1</f>
        <v>1.2372393040189939E-2</v>
      </c>
      <c r="L201" s="4">
        <f>(((I201-I$199)/(I$288-I$199)*100+1600))</f>
        <v>1611.7124081948202</v>
      </c>
      <c r="M201" s="4"/>
      <c r="N201" s="2">
        <v>26.291</v>
      </c>
      <c r="O201" s="3">
        <v>7035.6</v>
      </c>
      <c r="P201" s="5">
        <f>O201/P$1</f>
        <v>9.0269762324011443E-3</v>
      </c>
      <c r="Q201" s="4">
        <f>(((N201-N$199)/(N$288-N$199)*100+1600))</f>
        <v>1612.8532713898567</v>
      </c>
      <c r="R201" s="40">
        <f t="shared" si="139"/>
        <v>1.4046410571358877E-2</v>
      </c>
      <c r="S201" s="4"/>
      <c r="T201" s="2">
        <v>26.31</v>
      </c>
      <c r="U201" s="3">
        <v>15242</v>
      </c>
      <c r="V201" s="5">
        <f t="shared" si="157"/>
        <v>1.9673958543218364E-2</v>
      </c>
      <c r="W201" s="4">
        <f t="shared" si="165"/>
        <v>1613.1834044203179</v>
      </c>
      <c r="X201" s="4"/>
      <c r="Y201" s="2">
        <v>26.247</v>
      </c>
      <c r="Z201" s="3">
        <v>15492.3</v>
      </c>
      <c r="AA201" s="5">
        <f t="shared" si="163"/>
        <v>1.9412367488598023E-2</v>
      </c>
      <c r="AB201" s="4">
        <f t="shared" si="166"/>
        <v>1610.3421461897356</v>
      </c>
      <c r="AC201" s="4"/>
      <c r="AD201" s="2">
        <v>26.268999999999998</v>
      </c>
      <c r="AE201" s="3">
        <v>6038.4</v>
      </c>
      <c r="AF201" s="5">
        <f t="shared" si="164"/>
        <v>8.1978930991155729E-3</v>
      </c>
      <c r="AG201" s="4">
        <f>(((AD201-AD$199)/(AD$288-AD$199)*100+1600))</f>
        <v>1611.4385420705698</v>
      </c>
      <c r="AH201" s="40">
        <f t="shared" si="137"/>
        <v>1.576140637697732E-2</v>
      </c>
      <c r="AJ201" s="2">
        <v>26.635000000000002</v>
      </c>
      <c r="AK201" s="3">
        <v>29457.1</v>
      </c>
      <c r="AL201" s="42">
        <f t="shared" si="141"/>
        <v>1.0032091891293048E-2</v>
      </c>
      <c r="AM201" s="4">
        <f>(((AJ201-AJ$199)/(AJ$288-AJ$199)*100+1600))</f>
        <v>1611.220556745182</v>
      </c>
      <c r="AO201" s="2">
        <v>26.631</v>
      </c>
      <c r="AP201" s="3">
        <v>22685.7</v>
      </c>
      <c r="AQ201" s="42">
        <f t="shared" si="142"/>
        <v>8.0665096534135589E-3</v>
      </c>
      <c r="AR201" s="4">
        <f>(((AO201-AO$199)/(AO$288-AO$199)*100+1600))</f>
        <v>1611.0492505353318</v>
      </c>
      <c r="AT201" s="2">
        <v>26.623999999999999</v>
      </c>
      <c r="AU201" s="3">
        <v>19610.400000000001</v>
      </c>
      <c r="AV201" s="42">
        <f t="shared" si="143"/>
        <v>8.7923546005785631E-3</v>
      </c>
      <c r="AW201" s="4">
        <f>(((AT201-AT$199)/(AT$288-AT$199)*100+1600))</f>
        <v>1610.8387096774193</v>
      </c>
      <c r="AX201" s="42">
        <f t="shared" si="144"/>
        <v>8.9636520484283888E-3</v>
      </c>
    </row>
    <row r="202" spans="1:50" x14ac:dyDescent="0.25">
      <c r="A202" s="1" t="s">
        <v>185</v>
      </c>
      <c r="D202" s="2">
        <v>26.65</v>
      </c>
      <c r="E202" s="3">
        <v>27090</v>
      </c>
      <c r="F202" s="5">
        <f t="shared" si="162"/>
        <v>5.187454975992941E-2</v>
      </c>
      <c r="G202" s="4">
        <f>(((D202-D$199)/(D$288-D$199)*100+1600))</f>
        <v>1626.792598303778</v>
      </c>
      <c r="H202" s="4"/>
      <c r="I202" s="2">
        <v>26.693999999999999</v>
      </c>
      <c r="J202" s="3">
        <v>6388.55</v>
      </c>
      <c r="K202" s="5">
        <f>J202/K$1</f>
        <v>8.5342487401778751E-3</v>
      </c>
      <c r="L202" s="4">
        <f>(((I202-I$199)/(I$288-I$199)*100+1600))</f>
        <v>1627.9860842674914</v>
      </c>
      <c r="M202" s="4"/>
      <c r="N202" s="2">
        <v>26.652999999999999</v>
      </c>
      <c r="O202" s="3">
        <v>500571.2</v>
      </c>
      <c r="P202" s="5">
        <f>O202/P$1</f>
        <v>0.64225429601235418</v>
      </c>
      <c r="Q202" s="4">
        <f>(((N202-N$199)/(N$288-N$199)*100+1600))</f>
        <v>1626.8679829655439</v>
      </c>
      <c r="R202" s="40">
        <f t="shared" si="139"/>
        <v>0.23422103150415383</v>
      </c>
      <c r="S202" s="4"/>
      <c r="T202" s="2">
        <v>26.693999999999999</v>
      </c>
      <c r="U202" s="3">
        <v>6711.5</v>
      </c>
      <c r="V202" s="5">
        <f t="shared" si="157"/>
        <v>8.6630214383158419E-3</v>
      </c>
      <c r="W202" s="4">
        <f t="shared" si="165"/>
        <v>1628.0728964715006</v>
      </c>
      <c r="X202" s="4"/>
      <c r="Y202" s="2">
        <v>26.675999999999998</v>
      </c>
      <c r="Z202" s="3">
        <v>3613.4</v>
      </c>
      <c r="AA202" s="5">
        <f t="shared" si="163"/>
        <v>4.5277104550841447E-3</v>
      </c>
      <c r="AB202" s="4">
        <f t="shared" si="166"/>
        <v>1627.0217729393466</v>
      </c>
      <c r="AC202" s="4"/>
      <c r="AD202" s="2">
        <v>26.667999999999999</v>
      </c>
      <c r="AE202" s="3">
        <v>39929.800000000003</v>
      </c>
      <c r="AF202" s="5">
        <f t="shared" si="164"/>
        <v>5.4209762829402666E-2</v>
      </c>
      <c r="AG202" s="4">
        <f>(((AD202-AD$199)/(AD$288-AD$199)*100+1600))</f>
        <v>1626.9096549050018</v>
      </c>
      <c r="AH202" s="40">
        <f t="shared" si="137"/>
        <v>2.2466831574267553E-2</v>
      </c>
      <c r="AL202" s="42"/>
      <c r="AM202" s="4"/>
      <c r="AQ202" s="42"/>
      <c r="AR202" s="4"/>
      <c r="AV202" s="42"/>
      <c r="AW202" s="4"/>
      <c r="AX202" s="42"/>
    </row>
    <row r="203" spans="1:50" x14ac:dyDescent="0.25">
      <c r="A203" s="1" t="s">
        <v>141</v>
      </c>
      <c r="D203" s="2">
        <v>26.952999999999999</v>
      </c>
      <c r="E203" s="3">
        <v>158270.1</v>
      </c>
      <c r="F203" s="5">
        <f t="shared" si="162"/>
        <v>0.30307088143074951</v>
      </c>
      <c r="G203" s="4">
        <f>(((D203-D$199)/(D$288-D$199)*100+1600))</f>
        <v>1638.473400154202</v>
      </c>
      <c r="H203" s="4"/>
      <c r="I203" s="2">
        <v>26.971</v>
      </c>
      <c r="J203" s="3">
        <v>129315.8</v>
      </c>
      <c r="K203" s="5">
        <f>J203/K$1</f>
        <v>0.17274862108539404</v>
      </c>
      <c r="L203" s="4">
        <f>(((I203-I$199)/(I$288-I$199)*100+1600))</f>
        <v>1638.6934673366834</v>
      </c>
      <c r="M203" s="4"/>
      <c r="N203" s="2">
        <v>26.96</v>
      </c>
      <c r="O203" s="3">
        <v>51037</v>
      </c>
      <c r="P203" s="5">
        <f>O203/P$1</f>
        <v>6.5482657623096421E-2</v>
      </c>
      <c r="Q203" s="4">
        <f>(((N203-N$199)/(N$288-N$199)*100+1600))</f>
        <v>1638.7533875338754</v>
      </c>
      <c r="R203" s="40">
        <f t="shared" si="139"/>
        <v>0.18043405337974669</v>
      </c>
      <c r="S203" s="4"/>
      <c r="T203" s="2">
        <v>26.963999999999999</v>
      </c>
      <c r="U203" s="3">
        <v>152434.9</v>
      </c>
      <c r="V203" s="5">
        <f t="shared" si="157"/>
        <v>0.1967588179464399</v>
      </c>
      <c r="W203" s="4">
        <f t="shared" si="165"/>
        <v>1638.5420705699883</v>
      </c>
      <c r="X203" s="4"/>
      <c r="Y203" s="2">
        <v>26.981999999999999</v>
      </c>
      <c r="Z203" s="3">
        <v>12592.8</v>
      </c>
      <c r="AA203" s="5">
        <f t="shared" si="163"/>
        <v>1.5779197492329554E-2</v>
      </c>
      <c r="AB203" s="4">
        <f t="shared" si="166"/>
        <v>1638.919129082426</v>
      </c>
      <c r="AC203" s="4"/>
      <c r="AD203" s="2">
        <v>26.971</v>
      </c>
      <c r="AE203" s="3">
        <v>47408.1</v>
      </c>
      <c r="AF203" s="5">
        <f t="shared" si="164"/>
        <v>6.4362502621916576E-2</v>
      </c>
      <c r="AG203" s="4">
        <f>(((AD203-AD$199)/(AD$288-AD$199)*100+1600))</f>
        <v>1638.6583947266381</v>
      </c>
      <c r="AH203" s="40">
        <f t="shared" si="137"/>
        <v>9.2300172686895346E-2</v>
      </c>
      <c r="AL203" s="42"/>
      <c r="AM203" s="4"/>
      <c r="AQ203" s="42"/>
      <c r="AR203" s="4"/>
      <c r="AV203" s="42"/>
      <c r="AW203" s="4"/>
      <c r="AX203" s="42"/>
    </row>
    <row r="204" spans="1:50" x14ac:dyDescent="0.25">
      <c r="A204" s="1" t="s">
        <v>458</v>
      </c>
      <c r="B204" s="10">
        <v>1640</v>
      </c>
      <c r="C204" s="10" t="s">
        <v>205</v>
      </c>
      <c r="G204" s="4"/>
      <c r="H204" s="4"/>
      <c r="L204" s="4"/>
      <c r="M204" s="4"/>
      <c r="Q204" s="4"/>
      <c r="R204" s="40"/>
      <c r="S204" s="4"/>
      <c r="T204" s="2">
        <v>27.175000000000001</v>
      </c>
      <c r="U204" s="3">
        <v>28137.9</v>
      </c>
      <c r="V204" s="5">
        <f t="shared" si="157"/>
        <v>3.6319635093375151E-2</v>
      </c>
      <c r="W204" s="4">
        <f t="shared" si="165"/>
        <v>1646.7235362543622</v>
      </c>
      <c r="X204" s="4"/>
      <c r="Y204" s="2">
        <v>27.189</v>
      </c>
      <c r="Z204" s="3">
        <v>27156.1</v>
      </c>
      <c r="AA204" s="5">
        <f t="shared" si="163"/>
        <v>3.4027497063516501E-2</v>
      </c>
      <c r="AB204" s="4">
        <f t="shared" si="166"/>
        <v>1646.9673405909798</v>
      </c>
      <c r="AC204" s="4"/>
      <c r="AF204" s="5"/>
      <c r="AG204" s="4"/>
      <c r="AH204" s="40">
        <f t="shared" si="137"/>
        <v>3.5173566078445823E-2</v>
      </c>
      <c r="AL204" s="42"/>
      <c r="AM204" s="4"/>
      <c r="AQ204" s="42"/>
      <c r="AR204" s="4"/>
      <c r="AV204" s="42"/>
      <c r="AW204" s="4"/>
      <c r="AX204" s="42"/>
    </row>
    <row r="205" spans="1:50" x14ac:dyDescent="0.25">
      <c r="A205" s="1" t="s">
        <v>459</v>
      </c>
      <c r="B205" s="10">
        <v>1661</v>
      </c>
      <c r="C205" s="10" t="s">
        <v>205</v>
      </c>
      <c r="G205" s="4"/>
      <c r="H205" s="4"/>
      <c r="L205" s="4"/>
      <c r="M205" s="4"/>
      <c r="Q205" s="4"/>
      <c r="R205" s="40"/>
      <c r="S205" s="4"/>
      <c r="T205" s="2">
        <v>27.251999999999999</v>
      </c>
      <c r="U205" s="3">
        <v>190138.2</v>
      </c>
      <c r="V205" s="5">
        <f t="shared" si="157"/>
        <v>0.24542521088322808</v>
      </c>
      <c r="W205" s="4">
        <f t="shared" si="165"/>
        <v>1649.7091896083753</v>
      </c>
      <c r="X205" s="4"/>
      <c r="Y205" s="2">
        <v>27.263000000000002</v>
      </c>
      <c r="Z205" s="3">
        <v>137029.29999999999</v>
      </c>
      <c r="AA205" s="5">
        <f t="shared" si="163"/>
        <v>0.1717022732780378</v>
      </c>
      <c r="AB205" s="4">
        <f t="shared" si="166"/>
        <v>1649.8444790046656</v>
      </c>
      <c r="AC205" s="4"/>
      <c r="AD205" s="2">
        <v>27.308</v>
      </c>
      <c r="AE205" s="3">
        <v>16202.1</v>
      </c>
      <c r="AF205" s="5">
        <f>AE205/AF$1</f>
        <v>2.1996403646856857E-2</v>
      </c>
      <c r="AG205" s="4">
        <f>(((AD205-AD$199)/(AD$288-AD$199)*100+1600))</f>
        <v>1651.7254749903063</v>
      </c>
      <c r="AH205" s="40">
        <f t="shared" si="137"/>
        <v>0.14637462926937425</v>
      </c>
      <c r="AL205" s="42"/>
      <c r="AM205" s="4"/>
      <c r="AQ205" s="42"/>
      <c r="AR205" s="4"/>
      <c r="AV205" s="42"/>
      <c r="AW205" s="4"/>
      <c r="AX205" s="42"/>
    </row>
    <row r="206" spans="1:50" x14ac:dyDescent="0.25">
      <c r="A206" s="1" t="s">
        <v>143</v>
      </c>
      <c r="B206" s="12">
        <v>1655</v>
      </c>
      <c r="D206" s="2">
        <v>27.363</v>
      </c>
      <c r="E206" s="3">
        <v>30089</v>
      </c>
      <c r="F206" s="5">
        <f t="shared" si="162"/>
        <v>5.7617324759192172E-2</v>
      </c>
      <c r="G206" s="4">
        <f t="shared" ref="G206:G212" si="167">(((D206-D$199)/(D$288-D$199)*100+1600))</f>
        <v>1654.2791056283731</v>
      </c>
      <c r="H206" s="4"/>
      <c r="I206" s="2">
        <v>27.37</v>
      </c>
      <c r="J206" s="3">
        <v>29773.4</v>
      </c>
      <c r="K206" s="5">
        <f t="shared" ref="K206:K228" si="168">J206/K$1</f>
        <v>3.9773282112656544E-2</v>
      </c>
      <c r="L206" s="4">
        <f t="shared" ref="L206:L212" si="169">(((I206-I$199)/(I$288-I$199)*100+1600))</f>
        <v>1654.116737533823</v>
      </c>
      <c r="M206" s="4"/>
      <c r="Q206" s="4"/>
      <c r="R206" s="40">
        <f t="shared" si="139"/>
        <v>4.8695303435924361E-2</v>
      </c>
      <c r="S206" s="4"/>
      <c r="T206" s="2">
        <v>27.378</v>
      </c>
      <c r="U206" s="3">
        <v>53304.3</v>
      </c>
      <c r="V206" s="5">
        <f t="shared" si="157"/>
        <v>6.880373890403324E-2</v>
      </c>
      <c r="W206" s="4">
        <f t="shared" si="165"/>
        <v>1654.5948041876698</v>
      </c>
      <c r="X206" s="4"/>
      <c r="Y206" s="2">
        <v>27.388999999999999</v>
      </c>
      <c r="Z206" s="3">
        <v>42753.4</v>
      </c>
      <c r="AA206" s="5">
        <f t="shared" si="163"/>
        <v>5.3571433046547427E-2</v>
      </c>
      <c r="AB206" s="4">
        <f t="shared" si="166"/>
        <v>1654.7433903576982</v>
      </c>
      <c r="AC206" s="4"/>
      <c r="AD206" s="2">
        <v>27.277999999999999</v>
      </c>
      <c r="AE206" s="3">
        <v>20768.400000000001</v>
      </c>
      <c r="AF206" s="5">
        <f>AE206/AF$1</f>
        <v>2.8195734472653666E-2</v>
      </c>
      <c r="AG206" s="4">
        <f>(((AD206-AD$199)/(AD$288-AD$199)*100+1600))</f>
        <v>1650.5622334238076</v>
      </c>
      <c r="AH206" s="40">
        <f t="shared" si="137"/>
        <v>5.0190302141078114E-2</v>
      </c>
      <c r="AJ206" s="2">
        <v>27.452000000000002</v>
      </c>
      <c r="AK206" s="3">
        <v>58789.4</v>
      </c>
      <c r="AL206" s="42">
        <f t="shared" si="141"/>
        <v>2.0021681123871104E-2</v>
      </c>
      <c r="AM206" s="4">
        <f>(((AJ206-AJ$199)/(AJ$288-AJ$199)*100+1600))</f>
        <v>1646.2098501070664</v>
      </c>
      <c r="AO206" s="2">
        <v>27.452000000000002</v>
      </c>
      <c r="AP206" s="3">
        <v>80243.3</v>
      </c>
      <c r="AQ206" s="42">
        <f t="shared" si="142"/>
        <v>2.8532659519951344E-2</v>
      </c>
      <c r="AR206" s="4">
        <f>(((AO206-AO$199)/(AO$288-AO$199)*100+1600))</f>
        <v>1646.2098501070664</v>
      </c>
      <c r="AT206" s="2">
        <v>27.44</v>
      </c>
      <c r="AU206" s="3">
        <v>36400.699999999997</v>
      </c>
      <c r="AV206" s="42">
        <f t="shared" si="143"/>
        <v>1.632031279878432E-2</v>
      </c>
      <c r="AW206" s="4">
        <f>(((AT206-AT$199)/(AT$288-AT$199)*100+1600))</f>
        <v>1645.9354838709678</v>
      </c>
      <c r="AX206" s="42">
        <f t="shared" si="144"/>
        <v>2.1624884480868925E-2</v>
      </c>
    </row>
    <row r="207" spans="1:50" x14ac:dyDescent="0.25">
      <c r="A207" s="1" t="s">
        <v>144</v>
      </c>
      <c r="B207" s="10">
        <v>1652</v>
      </c>
      <c r="C207" s="10" t="s">
        <v>205</v>
      </c>
      <c r="D207" s="2">
        <v>27.672999999999998</v>
      </c>
      <c r="E207" s="3">
        <v>14853.5</v>
      </c>
      <c r="F207" s="5">
        <f t="shared" si="162"/>
        <v>2.8442917122890789E-2</v>
      </c>
      <c r="G207" s="4">
        <f t="shared" si="167"/>
        <v>1666.2297609868929</v>
      </c>
      <c r="H207" s="4"/>
      <c r="I207" s="2">
        <v>27.677</v>
      </c>
      <c r="J207" s="3">
        <v>12955.6</v>
      </c>
      <c r="K207" s="5">
        <f t="shared" si="168"/>
        <v>1.7306949617401209E-2</v>
      </c>
      <c r="L207" s="4">
        <f t="shared" si="169"/>
        <v>1665.9837649787398</v>
      </c>
      <c r="M207" s="4"/>
      <c r="N207" s="2">
        <v>27.67</v>
      </c>
      <c r="O207" s="3">
        <v>15304.6</v>
      </c>
      <c r="P207" s="5">
        <f t="shared" ref="P207:P228" si="170">O207/P$1</f>
        <v>1.9636457508443707E-2</v>
      </c>
      <c r="Q207" s="4">
        <f t="shared" ref="Q207:Q212" si="171">(((N207-N$199)/(N$288-N$199)*100+1600))</f>
        <v>1666.2408052651956</v>
      </c>
      <c r="R207" s="40">
        <f t="shared" si="139"/>
        <v>2.1795441416245231E-2</v>
      </c>
      <c r="S207" s="4"/>
      <c r="T207" s="2">
        <v>27.495999999999999</v>
      </c>
      <c r="U207" s="3">
        <v>32958.199999999997</v>
      </c>
      <c r="V207" s="5">
        <f t="shared" si="157"/>
        <v>4.2541547071191406E-2</v>
      </c>
      <c r="W207" s="4">
        <f t="shared" si="165"/>
        <v>1659.1702210158976</v>
      </c>
      <c r="X207" s="4"/>
      <c r="Y207" s="2">
        <v>27.492000000000001</v>
      </c>
      <c r="Z207" s="3">
        <v>26299.200000000001</v>
      </c>
      <c r="AA207" s="5">
        <f t="shared" si="163"/>
        <v>3.2953772845616028E-2</v>
      </c>
      <c r="AB207" s="4">
        <f t="shared" si="166"/>
        <v>1658.7480559875582</v>
      </c>
      <c r="AC207" s="4"/>
      <c r="AF207" s="5"/>
      <c r="AG207" s="4"/>
      <c r="AH207" s="40">
        <f t="shared" si="137"/>
        <v>3.774765995840372E-2</v>
      </c>
      <c r="AL207" s="42"/>
      <c r="AM207" s="4"/>
      <c r="AQ207" s="42"/>
      <c r="AR207" s="4"/>
      <c r="AV207" s="42"/>
      <c r="AW207" s="4"/>
      <c r="AX207" s="42"/>
    </row>
    <row r="208" spans="1:50" s="29" customFormat="1" x14ac:dyDescent="0.25">
      <c r="A208" s="1" t="s">
        <v>643</v>
      </c>
      <c r="B208" s="10">
        <v>1676</v>
      </c>
      <c r="C208" s="10" t="s">
        <v>201</v>
      </c>
      <c r="D208" s="2">
        <v>27.827999999999999</v>
      </c>
      <c r="E208" s="3">
        <v>51106.6</v>
      </c>
      <c r="F208" s="28">
        <f t="shared" ref="F208" si="172">E208/F$1</f>
        <v>9.7863856211177852E-2</v>
      </c>
      <c r="G208" s="4">
        <f t="shared" si="167"/>
        <v>1672.2050886661527</v>
      </c>
      <c r="H208" s="4"/>
      <c r="I208" s="2">
        <v>27.84</v>
      </c>
      <c r="J208" s="3">
        <v>55241.1</v>
      </c>
      <c r="K208" s="28">
        <f t="shared" si="168"/>
        <v>7.3794724637208764E-2</v>
      </c>
      <c r="L208" s="4">
        <f t="shared" si="169"/>
        <v>1672.2844994201778</v>
      </c>
      <c r="M208" s="4"/>
      <c r="N208" s="2">
        <v>27.835999999999999</v>
      </c>
      <c r="O208" s="3">
        <v>60679.8</v>
      </c>
      <c r="P208" s="28">
        <f t="shared" si="170"/>
        <v>7.785478315806113E-2</v>
      </c>
      <c r="Q208" s="4">
        <f t="shared" si="171"/>
        <v>1672.6674409601237</v>
      </c>
      <c r="R208" s="40">
        <f t="shared" si="139"/>
        <v>8.3171121335482587E-2</v>
      </c>
      <c r="S208" s="4"/>
      <c r="T208" s="2">
        <v>27.84</v>
      </c>
      <c r="U208" s="3">
        <v>92753.4</v>
      </c>
      <c r="V208" s="28">
        <f t="shared" si="157"/>
        <v>0.11972356294072629</v>
      </c>
      <c r="W208" s="4">
        <f t="shared" si="165"/>
        <v>1672.5087243117487</v>
      </c>
      <c r="X208" s="4"/>
      <c r="Y208" s="2">
        <v>27.835999999999999</v>
      </c>
      <c r="Z208" s="3">
        <v>61353.599999999999</v>
      </c>
      <c r="AA208" s="28">
        <f t="shared" si="163"/>
        <v>7.6878102667031212E-2</v>
      </c>
      <c r="AB208" s="4">
        <f t="shared" si="166"/>
        <v>1672.122861586314</v>
      </c>
      <c r="AC208" s="4"/>
      <c r="AD208" s="2">
        <v>27.843</v>
      </c>
      <c r="AE208" s="3">
        <v>45267.1</v>
      </c>
      <c r="AF208" s="28">
        <f t="shared" ref="AF208" si="173">AE208/AF$1</f>
        <v>6.1455823845219693E-2</v>
      </c>
      <c r="AG208" s="4">
        <f>(((AD208-AD$199)/(AD$288-AD$199)*100+1600))</f>
        <v>1672.4699495928653</v>
      </c>
      <c r="AH208" s="40">
        <f t="shared" si="137"/>
        <v>8.6019163150992395E-2</v>
      </c>
      <c r="AJ208" s="2">
        <v>28.106000000000002</v>
      </c>
      <c r="AK208" s="3">
        <v>205715.3</v>
      </c>
      <c r="AL208" s="42">
        <f t="shared" si="141"/>
        <v>7.0059672983590254E-2</v>
      </c>
      <c r="AM208" s="4">
        <f>(((AJ208-AJ$199)/(AJ$288-AJ$199)*100+1600))</f>
        <v>1674.2184154175591</v>
      </c>
      <c r="AO208" s="2">
        <v>28.109000000000002</v>
      </c>
      <c r="AP208" s="3">
        <v>201615.1</v>
      </c>
      <c r="AQ208" s="42">
        <f t="shared" si="142"/>
        <v>7.168966134718964E-2</v>
      </c>
      <c r="AR208" s="4">
        <f>(((AO208-AO$199)/(AO$288-AO$199)*100+1600))</f>
        <v>1674.3468950749466</v>
      </c>
      <c r="AT208" s="2">
        <v>28.097999999999999</v>
      </c>
      <c r="AU208" s="3">
        <v>92793.1</v>
      </c>
      <c r="AV208" s="42">
        <f t="shared" si="143"/>
        <v>4.1603936670692419E-2</v>
      </c>
      <c r="AW208" s="4">
        <f>(((AT208-AT$199)/(AT$288-AT$199)*100+1600))</f>
        <v>1674.236559139785</v>
      </c>
      <c r="AX208" s="42">
        <f t="shared" si="144"/>
        <v>6.1117757000490769E-2</v>
      </c>
    </row>
    <row r="209" spans="1:50" x14ac:dyDescent="0.25">
      <c r="A209" s="1" t="s">
        <v>145</v>
      </c>
      <c r="B209" s="10">
        <v>1678</v>
      </c>
      <c r="C209" s="10" t="s">
        <v>205</v>
      </c>
      <c r="D209" s="2">
        <v>27.925000000000001</v>
      </c>
      <c r="E209" s="3">
        <v>8539.2999999999993</v>
      </c>
      <c r="F209" s="5">
        <f t="shared" si="162"/>
        <v>1.6351876809337952E-2</v>
      </c>
      <c r="G209" s="4">
        <f t="shared" si="167"/>
        <v>1675.9444872783347</v>
      </c>
      <c r="H209" s="4"/>
      <c r="I209" s="2">
        <v>27.939</v>
      </c>
      <c r="J209" s="3">
        <v>9699.7000000000007</v>
      </c>
      <c r="K209" s="5">
        <f t="shared" si="168"/>
        <v>1.2957502485713245E-2</v>
      </c>
      <c r="L209" s="4">
        <f t="shared" si="169"/>
        <v>1676.1113258600697</v>
      </c>
      <c r="M209" s="4"/>
      <c r="N209" s="2">
        <v>27.931999999999999</v>
      </c>
      <c r="O209" s="3">
        <v>8457.1</v>
      </c>
      <c r="P209" s="5">
        <f t="shared" si="170"/>
        <v>1.0850821634976365E-2</v>
      </c>
      <c r="Q209" s="4">
        <f t="shared" si="171"/>
        <v>1676.3840495547811</v>
      </c>
      <c r="R209" s="40">
        <f t="shared" si="139"/>
        <v>1.3386733643342521E-2</v>
      </c>
      <c r="S209" s="4"/>
      <c r="T209" s="2">
        <v>27.936</v>
      </c>
      <c r="U209" s="3">
        <v>16405.5</v>
      </c>
      <c r="V209" s="5">
        <f t="shared" si="157"/>
        <v>2.1175772659806382E-2</v>
      </c>
      <c r="W209" s="4">
        <f t="shared" si="165"/>
        <v>1676.2310973245444</v>
      </c>
      <c r="X209" s="4"/>
      <c r="Y209" s="2">
        <v>27.954000000000001</v>
      </c>
      <c r="Z209" s="3">
        <v>4424.7</v>
      </c>
      <c r="AA209" s="5">
        <f t="shared" si="163"/>
        <v>5.5442963554023401E-3</v>
      </c>
      <c r="AB209" s="4">
        <f t="shared" si="166"/>
        <v>1676.710730948678</v>
      </c>
      <c r="AC209" s="4"/>
      <c r="AD209" s="2">
        <v>27.94</v>
      </c>
      <c r="AE209" s="3">
        <v>3112.9</v>
      </c>
      <c r="AF209" s="5">
        <f t="shared" ref="AF209:AF228" si="174">AE209/AF$1</f>
        <v>4.2261561718728259E-3</v>
      </c>
      <c r="AG209" s="4">
        <f>(((AD209-AD$199)/(AD$288-AD$199)*100+1600))</f>
        <v>1676.2310973245444</v>
      </c>
      <c r="AH209" s="40">
        <f t="shared" si="137"/>
        <v>1.0315408395693849E-2</v>
      </c>
      <c r="AL209" s="42"/>
      <c r="AM209" s="4"/>
      <c r="AQ209" s="42"/>
      <c r="AR209" s="4"/>
      <c r="AV209" s="42"/>
      <c r="AW209" s="4"/>
      <c r="AX209" s="42"/>
    </row>
    <row r="210" spans="1:50" s="29" customFormat="1" x14ac:dyDescent="0.25">
      <c r="A210" s="1" t="s">
        <v>575</v>
      </c>
      <c r="B210" s="10">
        <v>1663</v>
      </c>
      <c r="C210" s="10" t="s">
        <v>201</v>
      </c>
      <c r="D210" s="2">
        <v>27.984000000000002</v>
      </c>
      <c r="E210" s="3">
        <v>26156.2</v>
      </c>
      <c r="F210" s="28">
        <f t="shared" si="162"/>
        <v>5.0086419285000579E-2</v>
      </c>
      <c r="G210" s="4">
        <f t="shared" si="167"/>
        <v>1678.2189668465692</v>
      </c>
      <c r="H210" s="4"/>
      <c r="I210" s="2">
        <v>27.998999999999999</v>
      </c>
      <c r="J210" s="3">
        <v>33976.300000000003</v>
      </c>
      <c r="K210" s="28">
        <f t="shared" si="168"/>
        <v>4.5387794643683713E-2</v>
      </c>
      <c r="L210" s="4">
        <f t="shared" si="169"/>
        <v>1678.4306146115191</v>
      </c>
      <c r="M210" s="4"/>
      <c r="N210" s="2">
        <v>27.988</v>
      </c>
      <c r="O210" s="3">
        <v>16293.3</v>
      </c>
      <c r="P210" s="28">
        <f t="shared" si="170"/>
        <v>2.0905001968187724E-2</v>
      </c>
      <c r="Q210" s="4">
        <f t="shared" si="171"/>
        <v>1678.552071234998</v>
      </c>
      <c r="R210" s="40">
        <f t="shared" si="139"/>
        <v>3.879307196562401E-2</v>
      </c>
      <c r="S210" s="4"/>
      <c r="T210" s="2">
        <v>27.995000000000001</v>
      </c>
      <c r="U210" s="3">
        <v>35179.5</v>
      </c>
      <c r="V210" s="28">
        <f t="shared" si="157"/>
        <v>4.5408740622697182E-2</v>
      </c>
      <c r="W210" s="4">
        <f t="shared" si="165"/>
        <v>1678.5188057386586</v>
      </c>
      <c r="X210" s="4"/>
      <c r="Y210" s="2">
        <v>28.01</v>
      </c>
      <c r="Z210" s="3">
        <v>15198</v>
      </c>
      <c r="AA210" s="28">
        <f t="shared" si="163"/>
        <v>1.9043599794201813E-2</v>
      </c>
      <c r="AB210" s="4">
        <f t="shared" si="166"/>
        <v>1678.8880248833593</v>
      </c>
      <c r="AC210" s="4"/>
      <c r="AD210" s="2">
        <v>27.998999999999999</v>
      </c>
      <c r="AE210" s="3">
        <v>14943.1</v>
      </c>
      <c r="AF210" s="28">
        <f t="shared" si="174"/>
        <v>2.0287151624502175E-2</v>
      </c>
      <c r="AG210" s="4">
        <f>(((AD210-AD$199)/(AD$288-AD$199)*100+1600))</f>
        <v>1678.5188057386583</v>
      </c>
      <c r="AH210" s="40">
        <f t="shared" si="137"/>
        <v>2.8246497347133723E-2</v>
      </c>
      <c r="AJ210" s="2">
        <v>28.032</v>
      </c>
      <c r="AK210" s="3">
        <v>15215.5</v>
      </c>
      <c r="AL210" s="42">
        <f t="shared" si="141"/>
        <v>5.1818846448553786E-3</v>
      </c>
      <c r="AM210" s="4">
        <f>(((AJ210-AJ$199)/(AJ$288-AJ$199)*100+1600))</f>
        <v>1671.049250535332</v>
      </c>
      <c r="AO210" s="2">
        <v>28.035</v>
      </c>
      <c r="AP210" s="3">
        <v>14264.6</v>
      </c>
      <c r="AQ210" s="42">
        <f t="shared" si="142"/>
        <v>5.0721614762640364E-3</v>
      </c>
      <c r="AR210" s="4">
        <f>(((AO210-AO$199)/(AO$288-AO$199)*100+1600))</f>
        <v>1671.1777301927195</v>
      </c>
      <c r="AT210" s="2">
        <v>28.027999999999999</v>
      </c>
      <c r="AU210" s="3">
        <v>8173.3</v>
      </c>
      <c r="AV210" s="42">
        <f t="shared" si="143"/>
        <v>3.6645122922994312E-3</v>
      </c>
      <c r="AW210" s="4">
        <f>(((AT210-AT$199)/(AT$288-AT$199)*100+1600))</f>
        <v>1671.2258064516129</v>
      </c>
      <c r="AX210" s="42">
        <f t="shared" si="144"/>
        <v>4.6395194711396151E-3</v>
      </c>
    </row>
    <row r="211" spans="1:50" s="29" customFormat="1" x14ac:dyDescent="0.25">
      <c r="A211" s="1" t="s">
        <v>631</v>
      </c>
      <c r="B211" s="10"/>
      <c r="C211" s="10"/>
      <c r="D211" s="2">
        <v>28.427</v>
      </c>
      <c r="E211" s="3">
        <v>36829.699999999997</v>
      </c>
      <c r="F211" s="28">
        <f t="shared" si="162"/>
        <v>7.0525068486278028E-2</v>
      </c>
      <c r="G211" s="4">
        <f t="shared" si="167"/>
        <v>1695.2968388589052</v>
      </c>
      <c r="H211" s="4"/>
      <c r="I211" s="2">
        <v>28.446000000000002</v>
      </c>
      <c r="J211" s="3">
        <v>30340.799999999999</v>
      </c>
      <c r="K211" s="28">
        <f t="shared" si="168"/>
        <v>4.0531252659208879E-2</v>
      </c>
      <c r="L211" s="4">
        <f t="shared" si="169"/>
        <v>1695.7093158098185</v>
      </c>
      <c r="M211" s="4"/>
      <c r="N211" s="2">
        <v>28.442</v>
      </c>
      <c r="O211" s="3">
        <v>66895.899999999994</v>
      </c>
      <c r="P211" s="28">
        <f t="shared" si="170"/>
        <v>8.5830305779902721E-2</v>
      </c>
      <c r="Q211" s="4">
        <f t="shared" si="171"/>
        <v>1696.1285327138985</v>
      </c>
      <c r="R211" s="40">
        <f t="shared" si="139"/>
        <v>6.562887564179655E-2</v>
      </c>
      <c r="S211" s="4"/>
      <c r="T211" s="2">
        <v>28.437999999999999</v>
      </c>
      <c r="U211" s="3">
        <v>111627.4</v>
      </c>
      <c r="V211" s="28">
        <f t="shared" ref="V211:V219" si="175">U211/V$1</f>
        <v>0.14408560818050475</v>
      </c>
      <c r="W211" s="4">
        <f t="shared" si="165"/>
        <v>1695.696006203955</v>
      </c>
      <c r="X211" s="4"/>
      <c r="Y211" s="2">
        <v>28.446000000000002</v>
      </c>
      <c r="Z211" s="3">
        <v>73708.5</v>
      </c>
      <c r="AA211" s="28">
        <f t="shared" si="163"/>
        <v>9.235920354197423E-2</v>
      </c>
      <c r="AB211" s="4">
        <f t="shared" si="166"/>
        <v>1695.8398133748055</v>
      </c>
      <c r="AC211" s="4"/>
      <c r="AD211" s="2">
        <v>28.442</v>
      </c>
      <c r="AE211" s="3">
        <v>67985.100000000006</v>
      </c>
      <c r="AF211" s="28">
        <f t="shared" si="174"/>
        <v>9.2298387343117752E-2</v>
      </c>
      <c r="AG211" s="4">
        <f>(((AD211-AD$199)/(AD$288-AD$199)*100+1600))</f>
        <v>1695.696006203955</v>
      </c>
      <c r="AH211" s="40">
        <f t="shared" si="137"/>
        <v>0.10958106635519892</v>
      </c>
      <c r="AJ211" s="2">
        <v>28.66</v>
      </c>
      <c r="AK211" s="3">
        <v>105218.7</v>
      </c>
      <c r="AL211" s="42">
        <f t="shared" si="141"/>
        <v>3.5833930260697616E-2</v>
      </c>
      <c r="AM211" s="4">
        <f>(((AJ211-AJ$199)/(AJ$288-AJ$199)*100+1600))</f>
        <v>1697.9443254817988</v>
      </c>
      <c r="AO211" s="2">
        <v>28.655999999999999</v>
      </c>
      <c r="AP211" s="3">
        <v>141680.29999999999</v>
      </c>
      <c r="AQ211" s="42">
        <f t="shared" si="142"/>
        <v>5.0378234202538556E-2</v>
      </c>
      <c r="AR211" s="4">
        <f>(((AO211-AO$199)/(AO$288-AO$199)*100+1600))</f>
        <v>1697.7730192719487</v>
      </c>
      <c r="AT211" s="2">
        <v>28.652000000000001</v>
      </c>
      <c r="AU211" s="3">
        <v>75450</v>
      </c>
      <c r="AV211" s="42">
        <f t="shared" si="143"/>
        <v>3.3828129697183767E-2</v>
      </c>
      <c r="AW211" s="4">
        <f>(((AT211-AT$199)/(AT$288-AT$199)*100+1600))</f>
        <v>1698.0645161290324</v>
      </c>
      <c r="AX211" s="42">
        <f t="shared" si="144"/>
        <v>4.0013431386806651E-2</v>
      </c>
    </row>
    <row r="212" spans="1:50" x14ac:dyDescent="0.25">
      <c r="A212" s="6" t="s">
        <v>187</v>
      </c>
      <c r="D212" s="2">
        <v>28.652999999999999</v>
      </c>
      <c r="E212" s="3">
        <v>222244.6</v>
      </c>
      <c r="F212" s="5">
        <f t="shared" si="162"/>
        <v>0.42557543601238862</v>
      </c>
      <c r="G212" s="4">
        <f t="shared" si="167"/>
        <v>1704.0092521202776</v>
      </c>
      <c r="H212" s="4"/>
      <c r="I212" s="2">
        <v>28.66</v>
      </c>
      <c r="J212" s="3">
        <v>48508.4</v>
      </c>
      <c r="K212" s="5">
        <f t="shared" si="168"/>
        <v>6.4800737505074618E-2</v>
      </c>
      <c r="L212" s="4">
        <f t="shared" si="169"/>
        <v>1703.9814456899885</v>
      </c>
      <c r="M212" s="4"/>
      <c r="N212" s="2">
        <v>28.652999999999999</v>
      </c>
      <c r="O212" s="3">
        <v>45821.3</v>
      </c>
      <c r="P212" s="5">
        <f t="shared" si="170"/>
        <v>5.8790691062272235E-2</v>
      </c>
      <c r="Q212" s="4">
        <f t="shared" si="171"/>
        <v>1704.2973286875724</v>
      </c>
      <c r="R212" s="40">
        <f t="shared" si="139"/>
        <v>0.18305562152657848</v>
      </c>
      <c r="S212" s="4"/>
      <c r="T212" s="2">
        <v>28.66</v>
      </c>
      <c r="U212" s="3">
        <v>72023.5</v>
      </c>
      <c r="V212" s="5">
        <f t="shared" si="175"/>
        <v>9.2965972519189602E-2</v>
      </c>
      <c r="W212" s="4">
        <f t="shared" si="165"/>
        <v>1704.303993796045</v>
      </c>
      <c r="X212" s="4"/>
      <c r="Y212" s="2">
        <v>28.664000000000001</v>
      </c>
      <c r="Z212" s="3">
        <v>54682.6</v>
      </c>
      <c r="AA212" s="5">
        <f t="shared" si="163"/>
        <v>6.851911765406106E-2</v>
      </c>
      <c r="AB212" s="4">
        <f t="shared" si="166"/>
        <v>1704.3157076205289</v>
      </c>
      <c r="AC212" s="4"/>
      <c r="AD212" s="2">
        <v>28.66</v>
      </c>
      <c r="AE212" s="3">
        <v>32737.599999999999</v>
      </c>
      <c r="AF212" s="5">
        <f t="shared" si="174"/>
        <v>4.4445440037361887E-2</v>
      </c>
      <c r="AG212" s="4">
        <f>(((AD212-AD$199)/(AD$288-AD$199)*100+1600))</f>
        <v>1704.1488949205118</v>
      </c>
      <c r="AH212" s="40">
        <f t="shared" si="137"/>
        <v>6.8643510070204181E-2</v>
      </c>
      <c r="AJ212" s="2">
        <v>28.792999999999999</v>
      </c>
      <c r="AK212" s="3">
        <v>187037.7</v>
      </c>
      <c r="AL212" s="42">
        <f t="shared" si="141"/>
        <v>6.3698714182187033E-2</v>
      </c>
      <c r="AM212" s="4">
        <f>(((AJ212-AJ$288)/(AJ$215-AJ$288)*100+1700))</f>
        <v>1704.0865384615386</v>
      </c>
      <c r="AO212" s="2">
        <v>28.789000000000001</v>
      </c>
      <c r="AP212" s="3">
        <v>164721.60000000001</v>
      </c>
      <c r="AQ212" s="42">
        <f t="shared" si="142"/>
        <v>5.8571186982360114E-2</v>
      </c>
      <c r="AR212" s="4">
        <f>(((AO212-AO$288)/(AO$215-AO$288)*100+1700))</f>
        <v>1703.886756238004</v>
      </c>
      <c r="AT212" s="2">
        <v>28.782</v>
      </c>
      <c r="AU212" s="3">
        <v>84582.5</v>
      </c>
      <c r="AV212" s="42">
        <f t="shared" si="143"/>
        <v>3.7922700862982717E-2</v>
      </c>
      <c r="AW212" s="4">
        <f>(((AT212-AT$288)/(AT$215-AT$288)*100+1700))</f>
        <v>1704.0650406504064</v>
      </c>
      <c r="AX212" s="42">
        <f t="shared" si="144"/>
        <v>5.3397534009176621E-2</v>
      </c>
    </row>
    <row r="213" spans="1:50" x14ac:dyDescent="0.25">
      <c r="A213" s="1" t="s">
        <v>146</v>
      </c>
      <c r="B213" s="10">
        <v>1767</v>
      </c>
      <c r="C213" s="10" t="s">
        <v>204</v>
      </c>
      <c r="D213" s="2">
        <v>29.887</v>
      </c>
      <c r="E213" s="3">
        <v>255668.1</v>
      </c>
      <c r="F213" s="5">
        <f t="shared" si="162"/>
        <v>0.48957798359086779</v>
      </c>
      <c r="G213" s="4">
        <f>(((D213-D$288)/(D$215-D$288)*100+1700))</f>
        <v>1767.6783004552353</v>
      </c>
      <c r="H213" s="4"/>
      <c r="I213" s="2">
        <v>29.92</v>
      </c>
      <c r="J213" s="3">
        <v>342837.7</v>
      </c>
      <c r="K213" s="5">
        <f t="shared" si="168"/>
        <v>0.45798533459243185</v>
      </c>
      <c r="L213" s="4">
        <f>(((I213-I$288)/(I$215-I$288)*100+1700))</f>
        <v>1768.5613682092555</v>
      </c>
      <c r="M213" s="4"/>
      <c r="N213" s="2">
        <v>29.942</v>
      </c>
      <c r="O213" s="3">
        <v>368126.6</v>
      </c>
      <c r="P213" s="5">
        <f t="shared" si="170"/>
        <v>0.47232219977182366</v>
      </c>
      <c r="Q213" s="4">
        <f>(((N213-N$288)/(N$215-N$288)*100+1700))</f>
        <v>1770.2811244979921</v>
      </c>
      <c r="R213" s="40">
        <f t="shared" si="139"/>
        <v>0.47329517265170779</v>
      </c>
      <c r="S213" s="4"/>
      <c r="T213" s="2">
        <v>29.952999999999999</v>
      </c>
      <c r="U213" s="3">
        <v>419218.4</v>
      </c>
      <c r="V213" s="5">
        <f t="shared" si="175"/>
        <v>0.54111569493205181</v>
      </c>
      <c r="W213" s="4">
        <f>(((T213-T$288)/(T$215-T$288)*100+1700))</f>
        <v>1770.4819277108434</v>
      </c>
      <c r="X213" s="4"/>
      <c r="Y213" s="2">
        <v>29.939</v>
      </c>
      <c r="Z213" s="3">
        <v>380012.6</v>
      </c>
      <c r="AA213" s="5">
        <f t="shared" si="163"/>
        <v>0.47616843473839293</v>
      </c>
      <c r="AB213" s="4">
        <f>(((Y213-Y$288)/(Y$215-Y$288)*100+1700))</f>
        <v>1769.858870967742</v>
      </c>
      <c r="AC213" s="4"/>
      <c r="AD213" s="2">
        <v>29.934999999999999</v>
      </c>
      <c r="AE213" s="3">
        <v>288121.7</v>
      </c>
      <c r="AF213" s="5">
        <f t="shared" si="174"/>
        <v>0.39116171438385133</v>
      </c>
      <c r="AG213" s="4">
        <f>(((AD213-AD$288)/(AD$215-AD$288)*100+1700))</f>
        <v>1769.5171026156941</v>
      </c>
      <c r="AH213" s="40">
        <f t="shared" si="137"/>
        <v>0.46948194801809867</v>
      </c>
      <c r="AJ213" s="2">
        <v>30.064</v>
      </c>
      <c r="AK213" s="3">
        <v>1446643.8</v>
      </c>
      <c r="AL213" s="42">
        <f t="shared" si="141"/>
        <v>0.49267794642274232</v>
      </c>
      <c r="AM213" s="4">
        <f>(((AJ213-AJ$288)/(AJ$215-AJ$288)*100+1700))</f>
        <v>1765.1923076923076</v>
      </c>
      <c r="AO213" s="2">
        <v>30.024000000000001</v>
      </c>
      <c r="AP213" s="3">
        <v>957726.6</v>
      </c>
      <c r="AQ213" s="42">
        <f t="shared" si="142"/>
        <v>0.34054540367857045</v>
      </c>
      <c r="AR213" s="4">
        <f>(((AO213-AO$288)/(AO$215-AO$288)*100+1700))</f>
        <v>1763.147792706334</v>
      </c>
      <c r="AT213" s="2">
        <v>29.927</v>
      </c>
      <c r="AU213" s="3">
        <v>219216.8</v>
      </c>
      <c r="AV213" s="42">
        <f t="shared" si="143"/>
        <v>9.8286207318775271E-2</v>
      </c>
      <c r="AW213" s="4">
        <f>(((AT213-AT$288)/(AT$215-AT$288)*100+1700))</f>
        <v>1758.8235294117646</v>
      </c>
      <c r="AX213" s="42">
        <f t="shared" si="144"/>
        <v>0.310503185806696</v>
      </c>
    </row>
    <row r="214" spans="1:50" s="96" customFormat="1" x14ac:dyDescent="0.25">
      <c r="A214" s="64" t="s">
        <v>685</v>
      </c>
      <c r="B214" s="69">
        <v>1761</v>
      </c>
      <c r="C214" s="69"/>
      <c r="D214" s="2">
        <v>29.939</v>
      </c>
      <c r="E214" s="3">
        <v>110737.9</v>
      </c>
      <c r="F214" s="97">
        <f t="shared" si="162"/>
        <v>0.21205163174086697</v>
      </c>
      <c r="G214" s="4">
        <f>(((D214-D$288)/(D$215-D$288)*100+1700))</f>
        <v>1770.3085483055133</v>
      </c>
      <c r="H214" s="4"/>
      <c r="I214" s="2">
        <v>29.952999999999999</v>
      </c>
      <c r="J214" s="3">
        <v>100511.3</v>
      </c>
      <c r="K214" s="97">
        <f t="shared" si="168"/>
        <v>0.13426965984435288</v>
      </c>
      <c r="L214" s="4">
        <f>(((I214-I$288)/(I$215-I$288)*100+1700))</f>
        <v>1770.2213279678067</v>
      </c>
      <c r="M214" s="4"/>
      <c r="N214" s="2">
        <v>29.946000000000002</v>
      </c>
      <c r="O214" s="3">
        <v>86626.8</v>
      </c>
      <c r="P214" s="97">
        <f t="shared" si="170"/>
        <v>0.11114589582821187</v>
      </c>
      <c r="Q214" s="4">
        <f>(((N214-N$288)/(N$215-N$288)*100+1700))</f>
        <v>1770.4819277108434</v>
      </c>
      <c r="R214" s="97">
        <f t="shared" si="139"/>
        <v>0.15248906247114391</v>
      </c>
      <c r="S214" s="4"/>
      <c r="T214" s="2">
        <v>29.954000000000001</v>
      </c>
      <c r="U214" s="3">
        <v>52883.1</v>
      </c>
      <c r="V214" s="97">
        <f t="shared" si="175"/>
        <v>6.8260065413782378E-2</v>
      </c>
      <c r="W214" s="4">
        <f>(((T214-T$288)/(T$215-T$288)*100+1700))</f>
        <v>1770.5321285140562</v>
      </c>
      <c r="X214" s="4"/>
      <c r="Y214" s="2">
        <v>29.952999999999999</v>
      </c>
      <c r="Z214" s="3">
        <v>42018.7</v>
      </c>
      <c r="AA214" s="97">
        <f t="shared" si="163"/>
        <v>5.2650829495501227E-2</v>
      </c>
      <c r="AB214" s="4">
        <f>(((Y214-Y$288)/(Y$215-Y$288)*100+1700))</f>
        <v>1770.5645161290322</v>
      </c>
      <c r="AC214" s="4"/>
      <c r="AD214" s="2">
        <v>29.95</v>
      </c>
      <c r="AE214" s="3">
        <v>136086.1</v>
      </c>
      <c r="AF214" s="97">
        <f t="shared" si="174"/>
        <v>0.18475412362141494</v>
      </c>
      <c r="AG214" s="4">
        <f>(((AD214-AD$288)/(AD$215-AD$288)*100+1700))</f>
        <v>1770.2716297786719</v>
      </c>
      <c r="AH214" s="97">
        <f t="shared" si="137"/>
        <v>0.10188833951023285</v>
      </c>
      <c r="AJ214" s="2">
        <v>30.071999999999999</v>
      </c>
      <c r="AK214" s="3">
        <v>145506.1</v>
      </c>
      <c r="AL214" s="42">
        <f t="shared" si="141"/>
        <v>4.9554456003601012E-2</v>
      </c>
      <c r="AM214" s="4">
        <f>(((AJ214-AJ$288)/(AJ$215-AJ$288)*100+1700))</f>
        <v>1765.5769230769231</v>
      </c>
      <c r="AO214" s="2">
        <v>30.064</v>
      </c>
      <c r="AP214" s="3">
        <v>157410.1</v>
      </c>
      <c r="AQ214" s="42">
        <f t="shared" si="142"/>
        <v>5.5971386873439818E-2</v>
      </c>
      <c r="AR214" s="4">
        <f>(((AO214-AO$288)/(AO$215-AO$288)*100+1700))</f>
        <v>1765.067178502879</v>
      </c>
      <c r="AT214" s="2">
        <v>30.06</v>
      </c>
      <c r="AU214" s="3">
        <v>51539.3</v>
      </c>
      <c r="AV214" s="42">
        <f t="shared" si="143"/>
        <v>2.3107728626932583E-2</v>
      </c>
      <c r="AW214" s="4">
        <f>(((AT214-AT$288)/(AT$215-AT$288)*100+1700))</f>
        <v>1765.1841224294594</v>
      </c>
      <c r="AX214" s="42">
        <f t="shared" si="144"/>
        <v>4.287785716799114E-2</v>
      </c>
    </row>
    <row r="215" spans="1:50" x14ac:dyDescent="0.25">
      <c r="A215" s="15" t="s">
        <v>18</v>
      </c>
      <c r="B215" s="10">
        <v>1800</v>
      </c>
      <c r="D215" s="2">
        <v>30.526</v>
      </c>
      <c r="E215" s="3">
        <v>78048.399999999994</v>
      </c>
      <c r="F215" s="5">
        <f t="shared" si="162"/>
        <v>0.14945461829025006</v>
      </c>
      <c r="G215" s="4">
        <f>(((D215-D$288)/(D$215-D$288)*100+1700))</f>
        <v>1800</v>
      </c>
      <c r="H215" s="4"/>
      <c r="I215" s="2">
        <v>30.545000000000002</v>
      </c>
      <c r="J215" s="3">
        <v>52000.2</v>
      </c>
      <c r="K215" s="5">
        <f t="shared" si="168"/>
        <v>6.9465315500230496E-2</v>
      </c>
      <c r="L215" s="4">
        <f>(((I215-I$288)/(I$215-I$288)*100+1700))</f>
        <v>1800</v>
      </c>
      <c r="M215" s="4"/>
      <c r="N215" s="2">
        <v>30.533999999999999</v>
      </c>
      <c r="O215" s="3">
        <v>72889.7</v>
      </c>
      <c r="P215" s="5">
        <f t="shared" si="170"/>
        <v>9.3520607977549824E-2</v>
      </c>
      <c r="Q215" s="4">
        <f>(((N215-N$288)/(N$215-N$288)*100+1700))</f>
        <v>1800</v>
      </c>
      <c r="R215" s="40">
        <f t="shared" ref="R215:R228" si="176">AVERAGE(F215,K215,P215)</f>
        <v>0.10414684725601013</v>
      </c>
      <c r="S215" s="4"/>
      <c r="T215" s="2">
        <v>30.541</v>
      </c>
      <c r="U215" s="3">
        <v>76773.100000000006</v>
      </c>
      <c r="V215" s="5">
        <f t="shared" si="175"/>
        <v>9.9096626862246295E-2</v>
      </c>
      <c r="W215" s="4">
        <f>(((T215-T$288)/(T$215-T$288)*100+1700))</f>
        <v>1800</v>
      </c>
      <c r="X215" s="4"/>
      <c r="Y215" s="2">
        <v>30.536999999999999</v>
      </c>
      <c r="Z215" s="3">
        <v>66054.899999999994</v>
      </c>
      <c r="AA215" s="5">
        <f t="shared" si="163"/>
        <v>8.2768988027768206E-2</v>
      </c>
      <c r="AB215" s="4">
        <f>(((Y215-Y$288)/(Y$215-Y$288)*100+1700))</f>
        <v>1800</v>
      </c>
      <c r="AC215" s="4"/>
      <c r="AD215" s="2">
        <v>30.541</v>
      </c>
      <c r="AE215" s="3">
        <v>42778.400000000001</v>
      </c>
      <c r="AF215" s="5">
        <f t="shared" si="174"/>
        <v>5.8077098262984517E-2</v>
      </c>
      <c r="AG215" s="4">
        <f>(((AD215-AD$288)/(AD$215-AD$288)*100+1700))</f>
        <v>1800</v>
      </c>
      <c r="AH215" s="40">
        <f t="shared" ref="AH215:AH228" si="177">AVERAGE(V215,AA215,AF215)</f>
        <v>7.9980904384333015E-2</v>
      </c>
      <c r="AJ215" s="2">
        <v>30.788</v>
      </c>
      <c r="AK215" s="3">
        <v>282831.5</v>
      </c>
      <c r="AL215" s="42">
        <f t="shared" ref="AL215:AL227" si="178">AK215/AL$1</f>
        <v>9.6322842294463806E-2</v>
      </c>
      <c r="AM215" s="4">
        <f>(((AJ215-AJ$288)/(AJ$215-AJ$288)*100+1700))</f>
        <v>1800</v>
      </c>
      <c r="AO215" s="2">
        <v>30.792000000000002</v>
      </c>
      <c r="AP215" s="3">
        <v>271262.2</v>
      </c>
      <c r="AQ215" s="42">
        <f t="shared" ref="AQ215:AQ227" si="179">AP215/AQ$1</f>
        <v>9.6454557492437948E-2</v>
      </c>
      <c r="AR215" s="4">
        <f>(((AO215-AO$288)/(AO$215-AO$288)*100+1700))</f>
        <v>1800</v>
      </c>
      <c r="AT215" s="2">
        <v>30.788</v>
      </c>
      <c r="AU215" s="3">
        <v>150848.5</v>
      </c>
      <c r="AV215" s="42">
        <f t="shared" ref="AV215:AV227" si="180">AU215/AV$1</f>
        <v>6.7633169285959249E-2</v>
      </c>
      <c r="AW215" s="4">
        <f>(((AT215-AT$288)/(AT$215-AT$288)*100+1700))</f>
        <v>1800</v>
      </c>
      <c r="AX215" s="42">
        <f t="shared" ref="AX215:AX227" si="181">AVERAGE(AV215,AQ215,AL215)</f>
        <v>8.6803523024286997E-2</v>
      </c>
    </row>
    <row r="216" spans="1:50" x14ac:dyDescent="0.25">
      <c r="A216" s="1" t="s">
        <v>149</v>
      </c>
      <c r="B216" s="12">
        <v>1826</v>
      </c>
      <c r="D216" s="2">
        <v>31.106000000000002</v>
      </c>
      <c r="E216" s="3">
        <v>20189.400000000001</v>
      </c>
      <c r="F216" s="5">
        <f t="shared" si="162"/>
        <v>3.8660614061392352E-2</v>
      </c>
      <c r="G216" s="4">
        <f>(((D216-D$215)/(D$293-D$215)*100+1800))</f>
        <v>1827.5403608736942</v>
      </c>
      <c r="H216" s="4"/>
      <c r="I216" s="2">
        <v>31.120999999999999</v>
      </c>
      <c r="J216" s="3">
        <v>16468.400000000001</v>
      </c>
      <c r="K216" s="5">
        <f t="shared" si="168"/>
        <v>2.1999580805150673E-2</v>
      </c>
      <c r="L216" s="4">
        <f>(((I216-I$215)/(I$293-I$215)*100+1800))</f>
        <v>1827.4024738344433</v>
      </c>
      <c r="M216" s="4"/>
      <c r="N216" s="2">
        <v>31.114000000000001</v>
      </c>
      <c r="O216" s="3">
        <v>12251.3</v>
      </c>
      <c r="P216" s="5">
        <f t="shared" si="170"/>
        <v>1.5718942793225329E-2</v>
      </c>
      <c r="Q216" s="4">
        <f>(((N216-N$215)/(N$293-N$215)*100+1800))</f>
        <v>1827.4491244675817</v>
      </c>
      <c r="R216" s="40">
        <f t="shared" si="176"/>
        <v>2.5459712553256117E-2</v>
      </c>
      <c r="S216" s="4"/>
      <c r="T216" s="2">
        <v>31.120999999999999</v>
      </c>
      <c r="U216" s="3">
        <v>36795.699999999997</v>
      </c>
      <c r="V216" s="5">
        <f t="shared" si="175"/>
        <v>4.749488757175567E-2</v>
      </c>
      <c r="W216" s="4">
        <f>(((T216-T$215)/(T$293-T$215)*100+1800))</f>
        <v>1827.5796481217308</v>
      </c>
      <c r="X216" s="4"/>
      <c r="Y216" s="2">
        <v>31.117999999999999</v>
      </c>
      <c r="Z216" s="3">
        <v>24675.9</v>
      </c>
      <c r="AA216" s="5">
        <f t="shared" si="163"/>
        <v>3.0919723921683417E-2</v>
      </c>
      <c r="AB216" s="4">
        <f>(((Y216-Y$215)/(Y$293-Y$215)*100+1800))</f>
        <v>1827.5355450236966</v>
      </c>
      <c r="AC216" s="4"/>
      <c r="AD216" s="2">
        <v>31.125</v>
      </c>
      <c r="AE216" s="3">
        <v>11724.9</v>
      </c>
      <c r="AF216" s="5">
        <f t="shared" si="174"/>
        <v>1.5918037360529311E-2</v>
      </c>
      <c r="AG216" s="4">
        <f>(((AD216-AD$215)/(AD$293-AD$215)*100+1800))</f>
        <v>1827.6777251184833</v>
      </c>
      <c r="AH216" s="40">
        <f t="shared" si="177"/>
        <v>3.1444216284656136E-2</v>
      </c>
      <c r="AJ216" s="2">
        <v>31.28</v>
      </c>
      <c r="AK216" s="3">
        <v>45419.6</v>
      </c>
      <c r="AL216" s="42">
        <f t="shared" si="178"/>
        <v>1.5468379469322292E-2</v>
      </c>
      <c r="AM216" s="4">
        <f>(((AJ216-AJ$215)/(AJ$293-AJ$215)*100+1800))</f>
        <v>1823.9416058394161</v>
      </c>
      <c r="AO216" s="2">
        <v>31.276</v>
      </c>
      <c r="AP216" s="3">
        <v>48558.5</v>
      </c>
      <c r="AQ216" s="42">
        <f t="shared" si="179"/>
        <v>1.7266278272448383E-2</v>
      </c>
      <c r="AR216" s="4">
        <f>(((AO216-AO$215)/(AO$293-AO$215)*100+1800))</f>
        <v>1823.5982447586541</v>
      </c>
      <c r="AT216" s="2">
        <v>31.268999999999998</v>
      </c>
      <c r="AU216" s="3">
        <v>19499.400000000001</v>
      </c>
      <c r="AV216" s="42">
        <f t="shared" si="180"/>
        <v>8.7425875708053713E-3</v>
      </c>
      <c r="AW216" s="4">
        <f>(((AT216-AT$215)/(AT$293-AT$215)*100+1800))</f>
        <v>1823.486328125</v>
      </c>
      <c r="AX216" s="42">
        <f t="shared" si="181"/>
        <v>1.3825748437525348E-2</v>
      </c>
    </row>
    <row r="217" spans="1:50" x14ac:dyDescent="0.25">
      <c r="A217" s="1">
        <v>70</v>
      </c>
      <c r="D217" s="2">
        <v>31.786000000000001</v>
      </c>
      <c r="E217" s="3">
        <v>1172723.6000000001</v>
      </c>
      <c r="F217" s="5">
        <f t="shared" si="162"/>
        <v>2.2456444718657642</v>
      </c>
      <c r="G217" s="4">
        <f>(((D217-D$215)/(D$293-D$215)*100+1800))</f>
        <v>1859.82905982906</v>
      </c>
      <c r="H217" s="4"/>
      <c r="I217" s="2">
        <v>31.808</v>
      </c>
      <c r="J217" s="3">
        <v>1648495.7</v>
      </c>
      <c r="K217" s="5">
        <f t="shared" si="168"/>
        <v>2.202169874371124</v>
      </c>
      <c r="L217" s="4">
        <f>(((I217-I$215)/(I$293-I$215)*100+1800))</f>
        <v>1860.0856327307326</v>
      </c>
      <c r="M217" s="4"/>
      <c r="N217" s="2">
        <v>31.794</v>
      </c>
      <c r="O217" s="3">
        <v>975220</v>
      </c>
      <c r="P217" s="5">
        <f t="shared" si="170"/>
        <v>1.2512490422085172</v>
      </c>
      <c r="Q217" s="4">
        <f>(((N217-N$215)/(N$293-N$215)*100+1800))</f>
        <v>1859.6308566019877</v>
      </c>
      <c r="R217" s="40">
        <f t="shared" si="176"/>
        <v>1.8996877961484684</v>
      </c>
      <c r="S217" s="4"/>
      <c r="T217" s="2">
        <v>31.805</v>
      </c>
      <c r="U217" s="3">
        <v>1616589.8</v>
      </c>
      <c r="V217" s="5">
        <f t="shared" si="175"/>
        <v>2.0866500922837994</v>
      </c>
      <c r="W217" s="4">
        <f>(((T217-T$215)/(T$293-T$215)*100+1800))</f>
        <v>1860.1046124583927</v>
      </c>
      <c r="X217" s="4"/>
      <c r="Y217" s="2">
        <v>31.783000000000001</v>
      </c>
      <c r="Z217" s="3">
        <v>92486.2</v>
      </c>
      <c r="AA217" s="5">
        <f t="shared" si="163"/>
        <v>0.11588828656971363</v>
      </c>
      <c r="AB217" s="4">
        <f>(((Y217-Y$215)/(Y$293-Y$215)*100+1800))</f>
        <v>1859.0521327014219</v>
      </c>
      <c r="AC217" s="4"/>
      <c r="AD217" s="2">
        <v>31.805</v>
      </c>
      <c r="AE217" s="3">
        <v>911307.7</v>
      </c>
      <c r="AF217" s="5">
        <f t="shared" si="174"/>
        <v>1.2372156705420121</v>
      </c>
      <c r="AG217" s="4">
        <f>(((AD217-AD$215)/(AD$293-AD$215)*100+1800))</f>
        <v>1859.905213270142</v>
      </c>
      <c r="AH217" s="40">
        <f t="shared" si="177"/>
        <v>1.1465846831318418</v>
      </c>
      <c r="AL217" s="42"/>
      <c r="AM217" s="4"/>
      <c r="AQ217" s="42"/>
      <c r="AR217" s="4"/>
      <c r="AV217" s="42"/>
      <c r="AW217" s="4"/>
      <c r="AX217" s="42"/>
    </row>
    <row r="218" spans="1:50" s="29" customFormat="1" x14ac:dyDescent="0.25">
      <c r="A218" s="1" t="s">
        <v>577</v>
      </c>
      <c r="B218" s="29">
        <v>1867</v>
      </c>
      <c r="C218" s="10" t="s">
        <v>201</v>
      </c>
      <c r="D218" s="2">
        <v>31.992999999999999</v>
      </c>
      <c r="E218" s="3">
        <v>11489.1</v>
      </c>
      <c r="F218" s="28">
        <f t="shared" si="162"/>
        <v>2.2000438894308045E-2</v>
      </c>
      <c r="G218" s="4">
        <f>(((D218-D$215)/(D$293-D$215)*100+1800))</f>
        <v>1869.6581196581196</v>
      </c>
      <c r="H218" s="4"/>
      <c r="I218" s="2">
        <v>31.986000000000001</v>
      </c>
      <c r="J218" s="3">
        <v>59209.5</v>
      </c>
      <c r="K218" s="28">
        <f t="shared" si="168"/>
        <v>7.909597651760758E-2</v>
      </c>
      <c r="L218" s="4">
        <f>(((I218-I$215)/(I$293-I$215)*100+1800))</f>
        <v>1868.5537583254045</v>
      </c>
      <c r="M218" s="4"/>
      <c r="N218" s="2">
        <v>31.992999999999999</v>
      </c>
      <c r="O218" s="3">
        <v>117369.7</v>
      </c>
      <c r="P218" s="28">
        <f t="shared" si="170"/>
        <v>0.15059035367332602</v>
      </c>
      <c r="Q218" s="4">
        <f>(((N218-N$215)/(N$293-N$215)*100+1800))</f>
        <v>1869.0487458589682</v>
      </c>
      <c r="R218" s="40">
        <f t="shared" si="176"/>
        <v>8.3895589695080541E-2</v>
      </c>
      <c r="S218" s="4"/>
      <c r="T218" s="2">
        <v>31.99</v>
      </c>
      <c r="U218" s="3">
        <v>65521.5</v>
      </c>
      <c r="V218" s="28">
        <f t="shared" si="175"/>
        <v>8.4573367975953426E-2</v>
      </c>
      <c r="W218" s="4">
        <f>(((T218-T$215)/(T$293-T$215)*100+1800))</f>
        <v>1868.9015691868758</v>
      </c>
      <c r="X218" s="4"/>
      <c r="Y218" s="2">
        <v>31.997</v>
      </c>
      <c r="Z218" s="3">
        <v>89988.7</v>
      </c>
      <c r="AA218" s="28">
        <f t="shared" si="163"/>
        <v>0.11275883595213111</v>
      </c>
      <c r="AB218" s="4">
        <f>(((Y218-Y$215)/(Y$293-Y$215)*100+1800))</f>
        <v>1869.1943127962086</v>
      </c>
      <c r="AC218" s="4"/>
      <c r="AD218" s="2">
        <v>32.000999999999998</v>
      </c>
      <c r="AE218" s="3">
        <v>101140.2</v>
      </c>
      <c r="AF218" s="28">
        <f t="shared" si="174"/>
        <v>0.13731063653006906</v>
      </c>
      <c r="AG218" s="4">
        <f>(((AD218-AD$215)/(AD$293-AD$215)*100+1800))</f>
        <v>1869.1943127962084</v>
      </c>
      <c r="AH218" s="40">
        <f t="shared" si="177"/>
        <v>0.1115476134860512</v>
      </c>
      <c r="AJ218" s="2">
        <v>32.052</v>
      </c>
      <c r="AK218" s="3">
        <v>403525</v>
      </c>
      <c r="AL218" s="42">
        <f t="shared" si="178"/>
        <v>0.13742696600935012</v>
      </c>
      <c r="AM218" s="4">
        <f>(((AJ218-AJ$215)/(AJ$293-AJ$215)*100+1800))</f>
        <v>1861.508515815085</v>
      </c>
      <c r="AO218" s="2">
        <v>32.018999999999998</v>
      </c>
      <c r="AP218" s="3">
        <v>218380.4</v>
      </c>
      <c r="AQ218" s="42">
        <f t="shared" si="179"/>
        <v>7.7651013842037681E-2</v>
      </c>
      <c r="AR218" s="4">
        <f>(((AO218-AO$215)/(AO$293-AO$215)*100+1800))</f>
        <v>1859.8244758654314</v>
      </c>
      <c r="AT218" s="2">
        <v>31.978000000000002</v>
      </c>
      <c r="AU218" s="3">
        <v>60816.9</v>
      </c>
      <c r="AV218" s="42">
        <f t="shared" si="180"/>
        <v>2.7267355612732348E-2</v>
      </c>
      <c r="AW218" s="4">
        <f>(((AT218-AT$215)/(AT$293-AT$215)*100+1800))</f>
        <v>1858.10546875</v>
      </c>
      <c r="AX218" s="42">
        <f t="shared" si="181"/>
        <v>8.0781778488040037E-2</v>
      </c>
    </row>
    <row r="219" spans="1:50" x14ac:dyDescent="0.25">
      <c r="A219" s="1">
        <v>145</v>
      </c>
      <c r="D219" s="2">
        <v>32.097000000000001</v>
      </c>
      <c r="E219" s="3">
        <v>369873.7</v>
      </c>
      <c r="F219" s="5">
        <f t="shared" si="162"/>
        <v>0.70826990238239951</v>
      </c>
      <c r="G219" s="4">
        <f>(((D219-D$215)/(D$293-D$215)*100+1800))</f>
        <v>1874.596391263058</v>
      </c>
      <c r="H219" s="4"/>
      <c r="I219" s="2">
        <v>32.115000000000002</v>
      </c>
      <c r="J219" s="3">
        <v>286877.2</v>
      </c>
      <c r="K219" s="5">
        <f t="shared" si="168"/>
        <v>0.38322958772894578</v>
      </c>
      <c r="L219" s="4">
        <f>(((I219-I$215)/(I$293-I$215)*100+1800))</f>
        <v>1874.6907706945767</v>
      </c>
      <c r="M219" s="4"/>
      <c r="N219" s="2">
        <v>32.103999999999999</v>
      </c>
      <c r="O219" s="3">
        <v>179362.7</v>
      </c>
      <c r="P219" s="5">
        <f t="shared" si="170"/>
        <v>0.2301300286939702</v>
      </c>
      <c r="Q219" s="4">
        <f>(((N219-N$215)/(N$293-N$215)*100+1800))</f>
        <v>1874.3019403691435</v>
      </c>
      <c r="R219" s="40">
        <f t="shared" si="176"/>
        <v>0.4405431729351052</v>
      </c>
      <c r="S219" s="4"/>
      <c r="T219" s="2">
        <v>32.103999999999999</v>
      </c>
      <c r="U219" s="3">
        <v>365352.4</v>
      </c>
      <c r="V219" s="5">
        <f t="shared" si="175"/>
        <v>0.47158692896374055</v>
      </c>
      <c r="W219" s="4">
        <f>(((T219-T$215)/(T$293-T$215)*100+1800))</f>
        <v>1874.3223965763195</v>
      </c>
      <c r="X219" s="4"/>
      <c r="Y219" s="2">
        <v>32.112000000000002</v>
      </c>
      <c r="Z219" s="3">
        <v>267662.7</v>
      </c>
      <c r="AA219" s="5">
        <f t="shared" si="163"/>
        <v>0.33539027099851965</v>
      </c>
      <c r="AB219" s="4">
        <f>(((Y219-Y$215)/(Y$293-Y$215)*100+1800))</f>
        <v>1874.6445497630334</v>
      </c>
      <c r="AC219" s="4"/>
      <c r="AD219" s="2">
        <v>32.112000000000002</v>
      </c>
      <c r="AE219" s="3">
        <v>100976.2</v>
      </c>
      <c r="AF219" s="5">
        <f t="shared" si="174"/>
        <v>0.13708798575035008</v>
      </c>
      <c r="AG219" s="4">
        <f>(((AD219-AD$215)/(AD$293-AD$215)*100+1800))</f>
        <v>1874.4549763033174</v>
      </c>
      <c r="AH219" s="40">
        <f t="shared" si="177"/>
        <v>0.31468839523753672</v>
      </c>
      <c r="AJ219" s="2">
        <v>31.963999999999999</v>
      </c>
      <c r="AK219" s="3">
        <v>581195.80000000005</v>
      </c>
      <c r="AL219" s="42">
        <f t="shared" si="178"/>
        <v>0.19793563088130117</v>
      </c>
      <c r="AM219" s="4">
        <f>(((AJ219-AJ$215)/(AJ$293-AJ$215)*100+1800))</f>
        <v>1857.2262773722625</v>
      </c>
      <c r="AO219" s="2">
        <v>31.952999999999999</v>
      </c>
      <c r="AP219" s="3">
        <v>613082.6</v>
      </c>
      <c r="AQ219" s="42">
        <f t="shared" si="179"/>
        <v>0.21799797719443895</v>
      </c>
      <c r="AR219" s="4">
        <f>(((AO219-AO$215)/(AO$293-AO$215)*100+1800))</f>
        <v>1856.6065333983422</v>
      </c>
      <c r="AT219" s="2">
        <v>31.940999999999999</v>
      </c>
      <c r="AU219" s="3">
        <v>224020.6</v>
      </c>
      <c r="AV219" s="42">
        <f t="shared" si="180"/>
        <v>0.10043999882890559</v>
      </c>
      <c r="AW219" s="4">
        <f>(((AT219-AT$215)/(AT$293-AT$215)*100+1800))</f>
        <v>1856.298828125</v>
      </c>
      <c r="AX219" s="42">
        <f t="shared" si="181"/>
        <v>0.17212453563488192</v>
      </c>
    </row>
    <row r="220" spans="1:50" x14ac:dyDescent="0.25">
      <c r="A220" s="1" t="s">
        <v>151</v>
      </c>
      <c r="B220" s="12">
        <v>1925</v>
      </c>
      <c r="D220" s="2">
        <v>33.201000000000001</v>
      </c>
      <c r="E220" s="3">
        <v>39406.699999999997</v>
      </c>
      <c r="F220" s="5">
        <f t="shared" si="162"/>
        <v>7.5459757106851599E-2</v>
      </c>
      <c r="G220" s="4">
        <f>(((D220-D$293)/(D$294-D$293)*100+1900))</f>
        <v>1927.7425646026329</v>
      </c>
      <c r="H220" s="4"/>
      <c r="I220" s="2">
        <v>33.223999999999997</v>
      </c>
      <c r="J220" s="3">
        <v>35269.199999999997</v>
      </c>
      <c r="K220" s="5">
        <f t="shared" si="168"/>
        <v>4.7114936201028641E-2</v>
      </c>
      <c r="L220" s="4">
        <f>(((I220-I$293)/(I$294-I$293)*100+1900))</f>
        <v>1928.3398821218072</v>
      </c>
      <c r="M220" s="4"/>
      <c r="N220" s="2">
        <v>33.216000000000001</v>
      </c>
      <c r="O220" s="3">
        <v>46713.2</v>
      </c>
      <c r="P220" s="5">
        <f t="shared" si="170"/>
        <v>5.9935036974728677E-2</v>
      </c>
      <c r="Q220" s="4">
        <f>(((N220-N$293)/(N$294-N$293)*100+1900))</f>
        <v>1927.9469548133595</v>
      </c>
      <c r="R220" s="40">
        <f t="shared" si="176"/>
        <v>6.0836576760869641E-2</v>
      </c>
      <c r="S220" s="4"/>
      <c r="T220" s="2">
        <v>33.22</v>
      </c>
      <c r="U220" s="3">
        <v>41726.1</v>
      </c>
      <c r="V220" s="5">
        <f t="shared" ref="V220:V225" si="182">U220/V$1</f>
        <v>5.3858913631425261E-2</v>
      </c>
      <c r="W220" s="4">
        <f>(((T220-T$293)/(T$294-T$293)*100+1900))</f>
        <v>1928.3464566929133</v>
      </c>
      <c r="X220" s="4"/>
      <c r="Y220" s="2">
        <v>33.22</v>
      </c>
      <c r="Z220" s="3">
        <v>43331.1</v>
      </c>
      <c r="AA220" s="5">
        <f t="shared" si="163"/>
        <v>5.4295310372584428E-2</v>
      </c>
      <c r="AB220" s="4">
        <f>(((Y220-Y$293)/(Y$294-Y$293)*100+1900))</f>
        <v>1928.2962962962963</v>
      </c>
      <c r="AC220" s="4"/>
      <c r="AD220" s="2">
        <v>33.223999999999997</v>
      </c>
      <c r="AE220" s="3">
        <v>35239.699999999997</v>
      </c>
      <c r="AF220" s="5">
        <f t="shared" si="174"/>
        <v>4.784235781745215E-2</v>
      </c>
      <c r="AG220" s="4">
        <f>(((AD220-AD$293)/(AD$294-AD$293)*100+1900))</f>
        <v>1928.1434184675832</v>
      </c>
      <c r="AH220" s="40">
        <f t="shared" si="177"/>
        <v>5.1998860607153946E-2</v>
      </c>
      <c r="AJ220" s="2">
        <v>33.316000000000003</v>
      </c>
      <c r="AK220" s="3">
        <v>159734</v>
      </c>
      <c r="AL220" s="42">
        <f t="shared" si="178"/>
        <v>5.4399997493432953E-2</v>
      </c>
      <c r="AM220" s="4">
        <f>(((AJ220-AJ$293)/(AJ$294-AJ$293)*100+1900))</f>
        <v>1923.925139099646</v>
      </c>
      <c r="AO220" s="2">
        <v>33.311999999999998</v>
      </c>
      <c r="AP220" s="3">
        <v>171269.9</v>
      </c>
      <c r="AQ220" s="42">
        <f t="shared" si="179"/>
        <v>6.0899610842476748E-2</v>
      </c>
      <c r="AR220" s="4">
        <f>(((AO220-AO$293)/(AO$294-AO$293)*100+1900))</f>
        <v>1923.7709072478456</v>
      </c>
      <c r="AT220" s="2">
        <v>33.311999999999998</v>
      </c>
      <c r="AU220" s="3">
        <v>66512.5</v>
      </c>
      <c r="AV220" s="42">
        <f t="shared" si="180"/>
        <v>2.982098709720259E-2</v>
      </c>
      <c r="AW220" s="4">
        <f>(((AT220-AT$293)/(AT$294-AT$293)*100+1900))</f>
        <v>1924.1747079735906</v>
      </c>
      <c r="AX220" s="42">
        <f t="shared" si="181"/>
        <v>4.8373531811037429E-2</v>
      </c>
    </row>
    <row r="221" spans="1:50" x14ac:dyDescent="0.25">
      <c r="A221" s="1" t="s">
        <v>188</v>
      </c>
      <c r="B221" s="10">
        <v>1965</v>
      </c>
      <c r="C221" s="10" t="s">
        <v>201</v>
      </c>
      <c r="D221" s="2">
        <v>34.31</v>
      </c>
      <c r="E221" s="3">
        <v>5501661</v>
      </c>
      <c r="F221" s="5">
        <f t="shared" si="162"/>
        <v>10.535112119112698</v>
      </c>
      <c r="G221" s="4">
        <f>(((D221-D$293)/(D$294-D$293)*100+1900))</f>
        <v>1981.8137493905413</v>
      </c>
      <c r="H221" s="4"/>
      <c r="I221" s="2">
        <v>34.332000000000001</v>
      </c>
      <c r="J221" s="3">
        <v>6565512.0999999996</v>
      </c>
      <c r="K221" s="5">
        <f t="shared" si="168"/>
        <v>8.7706464484190612</v>
      </c>
      <c r="L221" s="4">
        <f>(((I221-I$293)/(I$294-I$293)*100+1900))</f>
        <v>1982.7603143418469</v>
      </c>
      <c r="M221" s="4"/>
      <c r="N221" s="2">
        <v>34.325000000000003</v>
      </c>
      <c r="O221" s="3">
        <v>6442818</v>
      </c>
      <c r="P221" s="5">
        <f t="shared" si="170"/>
        <v>8.2664115293203526</v>
      </c>
      <c r="Q221" s="4">
        <f>(((N221-N$293)/(N$294-N$293)*100+1900))</f>
        <v>1982.416502946955</v>
      </c>
      <c r="R221" s="40">
        <f t="shared" si="176"/>
        <v>9.1907233656173712</v>
      </c>
      <c r="S221" s="4"/>
      <c r="T221" s="2">
        <v>34.320999999999998</v>
      </c>
      <c r="U221" s="3">
        <v>5665840.0999999996</v>
      </c>
      <c r="V221" s="5">
        <f t="shared" si="182"/>
        <v>7.3133121138895278</v>
      </c>
      <c r="W221" s="4">
        <f>(((T221-T$293)/(T$294-T$293)*100+1900))</f>
        <v>1982.5295275590549</v>
      </c>
      <c r="X221" s="4"/>
      <c r="Y221" s="2">
        <v>34.332000000000001</v>
      </c>
      <c r="Z221" s="3">
        <v>5146231.7</v>
      </c>
      <c r="AA221" s="5">
        <f t="shared" si="163"/>
        <v>6.4483995883033858</v>
      </c>
      <c r="AB221" s="4">
        <f>(((Y221-Y$293)/(Y$294-Y$293)*100+1900))</f>
        <v>1983.2098765432102</v>
      </c>
      <c r="AC221" s="4"/>
      <c r="AD221" s="2">
        <v>34.514000000000003</v>
      </c>
      <c r="AE221" s="3">
        <v>5893813.5</v>
      </c>
      <c r="AF221" s="5">
        <f t="shared" si="174"/>
        <v>8.0015986054458477</v>
      </c>
      <c r="AG221" s="4">
        <f>(((AD221-AD$293)/(AD$294-AD$293)*100+1900))</f>
        <v>1991.5029469548135</v>
      </c>
      <c r="AH221" s="40">
        <f t="shared" si="177"/>
        <v>7.2544367692129201</v>
      </c>
      <c r="AJ221" s="2">
        <v>34.572000000000003</v>
      </c>
      <c r="AK221" s="3">
        <v>25358728.699999999</v>
      </c>
      <c r="AL221" s="42">
        <f t="shared" si="178"/>
        <v>8.6363252514595903</v>
      </c>
      <c r="AM221" s="4">
        <f>(((AJ221-AJ$293)/(AJ$294-AJ$293)*100+1900))</f>
        <v>1987.4557410217503</v>
      </c>
      <c r="AO221" s="2">
        <v>34.554000000000002</v>
      </c>
      <c r="AP221" s="3">
        <v>25764115.800000001</v>
      </c>
      <c r="AQ221" s="42">
        <f t="shared" si="179"/>
        <v>9.1611230339978409</v>
      </c>
      <c r="AR221" s="4">
        <f>(((AO221-AO$293)/(AO$294-AO$293)*100+1900))</f>
        <v>1986.7207298530157</v>
      </c>
      <c r="AT221" s="2">
        <v>34.31</v>
      </c>
      <c r="AU221" s="3">
        <v>7853234.2000000002</v>
      </c>
      <c r="AV221" s="42">
        <f t="shared" si="180"/>
        <v>3.5210102724978025</v>
      </c>
      <c r="AW221" s="4">
        <f>(((AT221-AT$293)/(AT$294-AT$293)*100+1900))</f>
        <v>1974.8603351955308</v>
      </c>
      <c r="AX221" s="42">
        <f t="shared" si="181"/>
        <v>7.1061528526517437</v>
      </c>
    </row>
    <row r="222" spans="1:50" x14ac:dyDescent="0.25">
      <c r="A222" s="6" t="s">
        <v>152</v>
      </c>
      <c r="B222" s="12">
        <v>2025</v>
      </c>
      <c r="D222" s="2">
        <v>35.186</v>
      </c>
      <c r="E222" s="3">
        <v>53999.6</v>
      </c>
      <c r="F222" s="5">
        <f t="shared" ref="F222:F223" si="183">E222/F$1</f>
        <v>0.10340365216745234</v>
      </c>
      <c r="G222" s="4">
        <f>(((D222-D$293)/(D$294-D$293)*100+1900))</f>
        <v>2024.5246221355437</v>
      </c>
      <c r="H222" s="4"/>
      <c r="I222" s="2">
        <v>35.204000000000001</v>
      </c>
      <c r="J222" s="3">
        <v>70334.399999999994</v>
      </c>
      <c r="K222" s="5">
        <f t="shared" si="168"/>
        <v>9.395735567400533E-2</v>
      </c>
      <c r="L222" s="4">
        <f>(((I222-I$293)/(I$294-I$293)*100+1900))</f>
        <v>2025.589390962672</v>
      </c>
      <c r="M222" s="4"/>
      <c r="N222" s="2">
        <v>35.204000000000001</v>
      </c>
      <c r="O222" s="3">
        <v>68751.100000000006</v>
      </c>
      <c r="P222" s="5">
        <f t="shared" si="170"/>
        <v>8.8210606863868654E-2</v>
      </c>
      <c r="Q222" s="4">
        <f>(((N222-N$293)/(N$294-N$293)*100+1900))</f>
        <v>2025.589390962672</v>
      </c>
      <c r="R222" s="40">
        <f t="shared" si="176"/>
        <v>9.5190538235108771E-2</v>
      </c>
      <c r="S222" s="4"/>
      <c r="T222" s="2">
        <v>35.197000000000003</v>
      </c>
      <c r="U222" s="3">
        <v>90527.3</v>
      </c>
      <c r="V222" s="5">
        <f t="shared" si="182"/>
        <v>0.11685017367992993</v>
      </c>
      <c r="W222" s="4">
        <f>(((T222-T$293)/(T$294-T$293)*100+1900))</f>
        <v>2025.6397637795276</v>
      </c>
      <c r="X222" s="4"/>
      <c r="Y222" s="2">
        <v>35.207999999999998</v>
      </c>
      <c r="Z222" s="3">
        <v>27896.1</v>
      </c>
      <c r="AA222" s="5">
        <f t="shared" si="163"/>
        <v>3.4954741690948359E-2</v>
      </c>
      <c r="AB222" s="4">
        <f>(((Y222-Y$293)/(Y$294-Y$293)*100+1900))</f>
        <v>2026.4691358024693</v>
      </c>
      <c r="AC222" s="4"/>
      <c r="AD222" s="2">
        <v>35.207999999999998</v>
      </c>
      <c r="AE222" s="3">
        <v>32522.799999999999</v>
      </c>
      <c r="AF222" s="5">
        <f t="shared" si="174"/>
        <v>4.4153821820998272E-2</v>
      </c>
      <c r="AG222" s="4">
        <f>(((AD222-AD$293)/(AD$294-AD$293)*100+1900))</f>
        <v>2025.589390962672</v>
      </c>
      <c r="AH222" s="40">
        <f t="shared" si="177"/>
        <v>6.5319579063958855E-2</v>
      </c>
      <c r="AL222" s="42"/>
      <c r="AM222" s="4"/>
      <c r="AQ222" s="42"/>
      <c r="AR222" s="4"/>
      <c r="AV222" s="42"/>
      <c r="AW222" s="4"/>
      <c r="AX222" s="42"/>
    </row>
    <row r="223" spans="1:50" x14ac:dyDescent="0.25">
      <c r="A223" s="6" t="s">
        <v>153</v>
      </c>
      <c r="B223" s="10">
        <v>2077</v>
      </c>
      <c r="C223" s="10" t="s">
        <v>205</v>
      </c>
      <c r="D223" s="2">
        <v>36.353999999999999</v>
      </c>
      <c r="E223" s="3">
        <v>142439.70000000001</v>
      </c>
      <c r="F223" s="5">
        <f t="shared" si="183"/>
        <v>0.27275730178809221</v>
      </c>
      <c r="G223" s="4">
        <f>(((D223-D$293)/(D$294-D$293)*100+1900))</f>
        <v>2081.4724524622134</v>
      </c>
      <c r="H223" s="4"/>
      <c r="I223" s="2">
        <v>36.368000000000002</v>
      </c>
      <c r="J223" s="3">
        <v>151449.70000000001</v>
      </c>
      <c r="K223" s="5">
        <f t="shared" si="168"/>
        <v>0.20231655249239927</v>
      </c>
      <c r="L223" s="4">
        <f>(((I223-I$293)/(I$294-I$293)*100+1900))</f>
        <v>2082.7603143418469</v>
      </c>
      <c r="M223" s="4"/>
      <c r="N223" s="2">
        <v>36.365000000000002</v>
      </c>
      <c r="O223" s="3">
        <v>119256.1</v>
      </c>
      <c r="P223" s="5">
        <f t="shared" si="170"/>
        <v>0.15301068569402099</v>
      </c>
      <c r="Q223" s="4">
        <f>(((N223-N$293)/(N$294-N$293)*100+1900))</f>
        <v>2082.6129666011789</v>
      </c>
      <c r="R223" s="40">
        <f t="shared" si="176"/>
        <v>0.20936151332483752</v>
      </c>
      <c r="S223" s="4"/>
      <c r="T223" s="2">
        <v>36.356999999999999</v>
      </c>
      <c r="U223" s="3">
        <v>194977.1</v>
      </c>
      <c r="V223" s="5">
        <f t="shared" si="182"/>
        <v>0.25167113123454543</v>
      </c>
      <c r="W223" s="4">
        <f>(((T223-T$293)/(T$294-T$293)*100+1900))</f>
        <v>2082.7263779527557</v>
      </c>
      <c r="X223" s="4"/>
      <c r="Y223" s="2">
        <v>36.365000000000002</v>
      </c>
      <c r="Z223" s="3">
        <v>159703</v>
      </c>
      <c r="AA223" s="5">
        <f t="shared" si="163"/>
        <v>0.20011317396587788</v>
      </c>
      <c r="AB223" s="4">
        <f>(((Y223-Y$293)/(Y$294-Y$293)*100+1900))</f>
        <v>2083.6049382716051</v>
      </c>
      <c r="AC223" s="4"/>
      <c r="AD223" s="2">
        <v>36.369</v>
      </c>
      <c r="AE223" s="3">
        <v>82698.100000000006</v>
      </c>
      <c r="AF223" s="5">
        <f t="shared" si="174"/>
        <v>0.11227314906266059</v>
      </c>
      <c r="AG223" s="4">
        <f>(((AD223-AD$293)/(AD$294-AD$293)*100+1900))</f>
        <v>2082.6129666011793</v>
      </c>
      <c r="AH223" s="40">
        <f t="shared" si="177"/>
        <v>0.18801915142102799</v>
      </c>
      <c r="AJ223" s="2">
        <v>36.390999999999998</v>
      </c>
      <c r="AK223" s="3">
        <v>261244.5</v>
      </c>
      <c r="AL223" s="42">
        <f t="shared" si="178"/>
        <v>8.8971040261767345E-2</v>
      </c>
      <c r="AM223" s="4">
        <f>(((AJ223-AJ$294)/(AJ$224-AJ$294)*100+2000))</f>
        <v>2084.5077998924153</v>
      </c>
      <c r="AO223" s="2">
        <v>36.383000000000003</v>
      </c>
      <c r="AP223" s="3">
        <v>314744.7</v>
      </c>
      <c r="AQ223" s="42">
        <f t="shared" si="179"/>
        <v>0.11191592769501292</v>
      </c>
      <c r="AR223" s="4">
        <f>(((AO223-AO$294)/(AO$224-AO$294)*100+2000))</f>
        <v>2083.9764201500534</v>
      </c>
      <c r="AT223" s="2">
        <v>36.365000000000002</v>
      </c>
      <c r="AU223" s="3">
        <v>162758.6</v>
      </c>
      <c r="AV223" s="42">
        <f t="shared" si="180"/>
        <v>7.2973081910298929E-2</v>
      </c>
      <c r="AW223" s="4">
        <f>(((AT223-AT$294)/(AT$224-AT$294)*100+2000))</f>
        <v>2083.6012861736335</v>
      </c>
      <c r="AX223" s="42">
        <f t="shared" si="181"/>
        <v>9.1286683289026394E-2</v>
      </c>
    </row>
    <row r="224" spans="1:50" x14ac:dyDescent="0.25">
      <c r="A224" s="15" t="s">
        <v>21</v>
      </c>
      <c r="B224" s="10">
        <v>2100</v>
      </c>
      <c r="D224" s="2">
        <v>36.585999999999999</v>
      </c>
      <c r="E224" s="3">
        <v>50114.6</v>
      </c>
      <c r="F224" s="5">
        <f t="shared" si="162"/>
        <v>9.5964278752268664E-2</v>
      </c>
      <c r="G224" s="4">
        <f>(((D224-D$224)/(D$225-D$224)*100+2100))</f>
        <v>2100</v>
      </c>
      <c r="H224" s="4"/>
      <c r="I224" s="2">
        <v>36.604999999999997</v>
      </c>
      <c r="J224" s="3">
        <v>57044.4</v>
      </c>
      <c r="K224" s="5">
        <f t="shared" si="168"/>
        <v>7.6203692361209163E-2</v>
      </c>
      <c r="L224" s="4">
        <f>(((I224-I$224)/(I$225-I$224)*100+2100))</f>
        <v>2100</v>
      </c>
      <c r="M224" s="4"/>
      <c r="N224" s="2">
        <v>36.604999999999997</v>
      </c>
      <c r="O224" s="3">
        <v>106674.4</v>
      </c>
      <c r="P224" s="5">
        <f t="shared" si="170"/>
        <v>0.13686782554517773</v>
      </c>
      <c r="Q224" s="4">
        <f>(((N224-N$224)/(N$225-N$224)*100+2100))</f>
        <v>2100</v>
      </c>
      <c r="R224" s="40">
        <f t="shared" si="176"/>
        <v>0.10301193221955185</v>
      </c>
      <c r="S224" s="4"/>
      <c r="T224" s="2">
        <v>36.604999999999997</v>
      </c>
      <c r="U224" s="3">
        <v>66962.399999999994</v>
      </c>
      <c r="V224" s="5">
        <f t="shared" si="182"/>
        <v>8.6433242458627824E-2</v>
      </c>
      <c r="W224" s="4">
        <f>(((T224-T$224)/(T$225-T$224)*100+2100))</f>
        <v>2100</v>
      </c>
      <c r="X224" s="4"/>
      <c r="Y224" s="2">
        <v>36.609000000000002</v>
      </c>
      <c r="Z224" s="3">
        <v>52959.199999999997</v>
      </c>
      <c r="AA224" s="5">
        <f t="shared" si="163"/>
        <v>6.6359640098769088E-2</v>
      </c>
      <c r="AB224" s="4">
        <f>(((Y224-Y$224)/(Y$225-Y$224)*100+2100))</f>
        <v>2100</v>
      </c>
      <c r="AC224" s="4"/>
      <c r="AD224" s="2">
        <v>36.604999999999997</v>
      </c>
      <c r="AE224" s="3">
        <v>45827.4</v>
      </c>
      <c r="AF224" s="5">
        <f t="shared" si="174"/>
        <v>6.2216502088369284E-2</v>
      </c>
      <c r="AG224" s="4">
        <f>(((AD224-AD$224)/(AD$225-AD$224)*100+2100))</f>
        <v>2100</v>
      </c>
      <c r="AH224" s="40">
        <f t="shared" si="177"/>
        <v>7.1669794881922072E-2</v>
      </c>
      <c r="AJ224" s="2">
        <v>36.679000000000002</v>
      </c>
      <c r="AK224" s="3">
        <v>198927.4</v>
      </c>
      <c r="AL224" s="42">
        <f t="shared" si="178"/>
        <v>6.7747943840228961E-2</v>
      </c>
      <c r="AM224" s="4">
        <f>(((AJ224-AJ$294)/(AJ$224-AJ$294)*100+2000))</f>
        <v>2100</v>
      </c>
      <c r="AO224" s="2">
        <v>36.682000000000002</v>
      </c>
      <c r="AP224" s="3">
        <v>205571.6</v>
      </c>
      <c r="AQ224" s="42">
        <f t="shared" si="179"/>
        <v>7.3096501138059253E-2</v>
      </c>
      <c r="AR224" s="4">
        <f>(((AO224-AO$294)/(AO$224-AO$294)*100+2000))</f>
        <v>2100</v>
      </c>
      <c r="AT224" s="2">
        <v>36.670999999999999</v>
      </c>
      <c r="AU224" s="3">
        <v>66138.3</v>
      </c>
      <c r="AV224" s="42">
        <f t="shared" si="180"/>
        <v>2.9653213921156385E-2</v>
      </c>
      <c r="AW224" s="4">
        <f>(((AT224-AT$294)/(AT$224-AT$294)*100+2000))</f>
        <v>2100</v>
      </c>
      <c r="AX224" s="42">
        <f t="shared" si="181"/>
        <v>5.6832552966481535E-2</v>
      </c>
    </row>
    <row r="225" spans="1:50" x14ac:dyDescent="0.25">
      <c r="A225" s="15" t="s">
        <v>22</v>
      </c>
      <c r="B225" s="10">
        <v>2200</v>
      </c>
      <c r="D225" s="2">
        <v>38.448999999999998</v>
      </c>
      <c r="E225" s="3">
        <v>56921.1</v>
      </c>
      <c r="F225" s="5">
        <f t="shared" si="162"/>
        <v>0.10899802267773782</v>
      </c>
      <c r="G225" s="4">
        <f>(((D225-D$224)/(D$225-D$224)*100+2100))</f>
        <v>2200</v>
      </c>
      <c r="H225" s="4"/>
      <c r="I225" s="2">
        <v>38.445</v>
      </c>
      <c r="J225" s="3">
        <v>42625.1</v>
      </c>
      <c r="K225" s="5">
        <f t="shared" si="168"/>
        <v>5.6941435220035211E-2</v>
      </c>
      <c r="L225" s="4">
        <f>(((I225-I$224)/(I$225-I$224)*100+2100))</f>
        <v>2200</v>
      </c>
      <c r="M225" s="4"/>
      <c r="N225" s="2">
        <v>38.448999999999998</v>
      </c>
      <c r="O225" s="3">
        <v>113931.1</v>
      </c>
      <c r="P225" s="5">
        <f t="shared" si="170"/>
        <v>0.14617848255036073</v>
      </c>
      <c r="Q225" s="4">
        <f>(((N225-N$224)/(N$225-N$224)*100+2100))</f>
        <v>2200</v>
      </c>
      <c r="R225" s="40">
        <f t="shared" si="176"/>
        <v>0.10403931348271127</v>
      </c>
      <c r="S225" s="4"/>
      <c r="T225" s="2">
        <v>38.448999999999998</v>
      </c>
      <c r="U225" s="3">
        <v>44875.7</v>
      </c>
      <c r="V225" s="5">
        <f t="shared" si="182"/>
        <v>5.7924331544279249E-2</v>
      </c>
      <c r="W225" s="4">
        <f>(((T225-T$224)/(T$225-T$224)*100+2100))</f>
        <v>2200</v>
      </c>
      <c r="X225" s="4"/>
      <c r="Y225" s="2">
        <v>38.448999999999998</v>
      </c>
      <c r="Z225" s="3">
        <v>40524.199999999997</v>
      </c>
      <c r="AA225" s="5">
        <f t="shared" ref="AA225:AA228" si="184">Z225/AA$1</f>
        <v>5.0778171258072977E-2</v>
      </c>
      <c r="AB225" s="4">
        <f>(((Y225-Y$224)/(Y$225-Y$224)*100+2100))</f>
        <v>2200</v>
      </c>
      <c r="AC225" s="4"/>
      <c r="AD225" s="2">
        <v>38.463999999999999</v>
      </c>
      <c r="AE225" s="3">
        <v>57138.6</v>
      </c>
      <c r="AF225" s="5">
        <f t="shared" si="174"/>
        <v>7.7572889280790466E-2</v>
      </c>
      <c r="AG225" s="4">
        <f>(((AD225-AD$224)/(AD$225-AD$224)*100+2100))</f>
        <v>2200</v>
      </c>
      <c r="AH225" s="40">
        <f t="shared" si="177"/>
        <v>6.2091797361047564E-2</v>
      </c>
      <c r="AJ225" s="2">
        <v>38.481999999999999</v>
      </c>
      <c r="AK225" s="3">
        <v>124589.7</v>
      </c>
      <c r="AL225" s="42">
        <f t="shared" si="178"/>
        <v>4.2431037648262504E-2</v>
      </c>
      <c r="AM225" s="4">
        <f>(((AJ225-AJ$224)/(AJ$225-AJ$224)*100+2100))</f>
        <v>2200</v>
      </c>
      <c r="AO225" s="2">
        <v>38.478000000000002</v>
      </c>
      <c r="AP225" s="3">
        <v>102817.9</v>
      </c>
      <c r="AQ225" s="42">
        <f t="shared" si="179"/>
        <v>3.6559664585783552E-2</v>
      </c>
      <c r="AR225" s="4">
        <f>(((AO225-AO$224)/(AO$225-AO$224)*100+2100))</f>
        <v>2200</v>
      </c>
      <c r="AT225" s="2">
        <v>38.466999999999999</v>
      </c>
      <c r="AU225" s="3">
        <v>43207.1</v>
      </c>
      <c r="AV225" s="42">
        <f t="shared" si="180"/>
        <v>1.9371973262282155E-2</v>
      </c>
      <c r="AW225" s="4">
        <f>(((AT225-AT$224)/(AT$225-AT$224)*100+2100))</f>
        <v>2200</v>
      </c>
      <c r="AX225" s="42">
        <f t="shared" si="181"/>
        <v>3.278755849877607E-2</v>
      </c>
    </row>
    <row r="226" spans="1:50" x14ac:dyDescent="0.25">
      <c r="A226" s="15" t="s">
        <v>23</v>
      </c>
      <c r="B226" s="10">
        <v>2300</v>
      </c>
      <c r="D226" s="2">
        <v>40.207999999999998</v>
      </c>
      <c r="E226" s="3">
        <v>62951.7</v>
      </c>
      <c r="F226" s="5">
        <f t="shared" si="162"/>
        <v>0.12054599830646541</v>
      </c>
      <c r="G226" s="4">
        <f>(((D226-D$225)/(D$226-D$225)*100+2200))</f>
        <v>2300</v>
      </c>
      <c r="H226" s="4"/>
      <c r="I226" s="2">
        <v>40.219000000000001</v>
      </c>
      <c r="J226" s="3">
        <v>41032.800000000003</v>
      </c>
      <c r="K226" s="5">
        <f t="shared" si="168"/>
        <v>5.4814335288284631E-2</v>
      </c>
      <c r="L226" s="4">
        <f>(((I226-I$225)/(I$226-I$225)*100+2200))</f>
        <v>2300</v>
      </c>
      <c r="M226" s="4"/>
      <c r="N226" s="2">
        <v>40.215000000000003</v>
      </c>
      <c r="O226" s="3">
        <v>88657.8</v>
      </c>
      <c r="P226" s="5">
        <f t="shared" si="170"/>
        <v>0.11375175584413186</v>
      </c>
      <c r="Q226" s="4">
        <f>(((N226-N$225)/(N$226-N$225)*100+2200))</f>
        <v>2300</v>
      </c>
      <c r="R226" s="40">
        <f t="shared" si="176"/>
        <v>9.6370696479627302E-2</v>
      </c>
      <c r="S226" s="4"/>
      <c r="T226" s="2">
        <v>40.212000000000003</v>
      </c>
      <c r="U226" s="3">
        <v>41733.1</v>
      </c>
      <c r="V226" s="5">
        <f>U226/V$1</f>
        <v>5.3867949040807397E-2</v>
      </c>
      <c r="W226" s="4">
        <f>(((T226-T$225)/(T$226-T$225)*100+2200))</f>
        <v>2300</v>
      </c>
      <c r="X226" s="4"/>
      <c r="Y226" s="2">
        <v>40.222999999999999</v>
      </c>
      <c r="Z226" s="3">
        <v>37392.9</v>
      </c>
      <c r="AA226" s="5">
        <f t="shared" si="184"/>
        <v>4.6854548147427885E-2</v>
      </c>
      <c r="AB226" s="4">
        <f>(((Y226-Y$225)/(Y$226-Y$225)*100+2200))</f>
        <v>2300</v>
      </c>
      <c r="AC226" s="4"/>
      <c r="AD226" s="2">
        <v>40.219000000000001</v>
      </c>
      <c r="AE226" s="3">
        <v>52088.9</v>
      </c>
      <c r="AF226" s="5">
        <f t="shared" si="174"/>
        <v>7.0717281705504981E-2</v>
      </c>
      <c r="AG226" s="4">
        <f>(((AD226-AD$225)/(AD$226-AD$225)*100+2200))</f>
        <v>2300</v>
      </c>
      <c r="AH226" s="40">
        <f t="shared" si="177"/>
        <v>5.7146592964580085E-2</v>
      </c>
      <c r="AJ226" s="2">
        <v>40.200000000000003</v>
      </c>
      <c r="AK226" s="3">
        <v>200742.5</v>
      </c>
      <c r="AL226" s="42">
        <f t="shared" si="178"/>
        <v>6.8366105505562144E-2</v>
      </c>
      <c r="AM226" s="4">
        <f>(((AJ226-AJ$225)/(AJ$226-AJ$225)*100+2200))</f>
        <v>2300</v>
      </c>
      <c r="AO226" s="2">
        <v>40.197000000000003</v>
      </c>
      <c r="AP226" s="3">
        <v>231303.6</v>
      </c>
      <c r="AQ226" s="42">
        <f t="shared" si="179"/>
        <v>8.2246204537189005E-2</v>
      </c>
      <c r="AR226" s="4">
        <f>(((AO226-AO$225)/(AO$226-AO$225)*100+2200))</f>
        <v>2300</v>
      </c>
      <c r="AT226" s="2">
        <v>40.186</v>
      </c>
      <c r="AU226" s="3">
        <v>73000.800000000003</v>
      </c>
      <c r="AV226" s="42">
        <f t="shared" si="180"/>
        <v>3.2730026910512564E-2</v>
      </c>
      <c r="AW226" s="4">
        <f>(((AT226-AT$225)/(AT$226-AT$225)*100+2200))</f>
        <v>2300</v>
      </c>
      <c r="AX226" s="42">
        <f t="shared" si="181"/>
        <v>6.1114112317754571E-2</v>
      </c>
    </row>
    <row r="227" spans="1:50" x14ac:dyDescent="0.25">
      <c r="A227" s="15" t="s">
        <v>25</v>
      </c>
      <c r="B227" s="10">
        <v>2500</v>
      </c>
      <c r="D227" s="2">
        <v>43.533999999999999</v>
      </c>
      <c r="E227" s="3">
        <v>90239.2</v>
      </c>
      <c r="F227" s="5">
        <f t="shared" si="162"/>
        <v>0.17279874015120789</v>
      </c>
      <c r="G227" s="4">
        <f>(((D227-D$296)/(D$227-D$296)*100+2400))</f>
        <v>2500</v>
      </c>
      <c r="H227" s="4"/>
      <c r="I227" s="2">
        <v>43.548000000000002</v>
      </c>
      <c r="J227" s="3">
        <v>55629.4</v>
      </c>
      <c r="K227" s="5">
        <f t="shared" si="168"/>
        <v>7.431344152692726E-2</v>
      </c>
      <c r="L227" s="4">
        <f>(((I227-I$296)/(I$227-I$296)*100+2400))</f>
        <v>2500</v>
      </c>
      <c r="M227" s="4"/>
      <c r="N227" s="2">
        <v>43.540999999999997</v>
      </c>
      <c r="O227" s="3">
        <v>106184.7</v>
      </c>
      <c r="P227" s="5">
        <f t="shared" si="170"/>
        <v>0.13623951946452978</v>
      </c>
      <c r="Q227" s="4">
        <f>(((N227-N$296)/(N$227-N$296)*100+2400))</f>
        <v>2500</v>
      </c>
      <c r="R227" s="40">
        <f t="shared" si="176"/>
        <v>0.1277839003808883</v>
      </c>
      <c r="S227" s="4"/>
      <c r="T227" s="2">
        <v>43.545000000000002</v>
      </c>
      <c r="U227" s="3">
        <v>63702</v>
      </c>
      <c r="V227" s="5">
        <f>U227/V$1</f>
        <v>8.2224806922982299E-2</v>
      </c>
      <c r="W227" s="4">
        <f>(((T227-T$296)/(T$227-T$296)*100+2400))</f>
        <v>2500</v>
      </c>
      <c r="X227" s="4"/>
      <c r="Y227" s="2">
        <v>43.555999999999997</v>
      </c>
      <c r="Z227" s="3">
        <v>56009.5</v>
      </c>
      <c r="AA227" s="5">
        <f t="shared" si="184"/>
        <v>7.0181767513708804E-2</v>
      </c>
      <c r="AB227" s="4">
        <f>(((Y227-Y$296)/(Y$227-Y$296)*100+2400))</f>
        <v>2500</v>
      </c>
      <c r="AC227" s="4"/>
      <c r="AD227" s="2">
        <v>43.563000000000002</v>
      </c>
      <c r="AE227" s="3">
        <v>62691.7</v>
      </c>
      <c r="AF227" s="5">
        <f t="shared" si="174"/>
        <v>8.5111926139676705E-2</v>
      </c>
      <c r="AG227" s="4">
        <f>(((AD227-AD$296)/(AD$227-AD$296)*100+2400))</f>
        <v>2500</v>
      </c>
      <c r="AH227" s="40">
        <f t="shared" si="177"/>
        <v>7.9172833525455941E-2</v>
      </c>
      <c r="AJ227" s="2">
        <v>43.438000000000002</v>
      </c>
      <c r="AK227" s="3">
        <v>242490.3</v>
      </c>
      <c r="AL227" s="42">
        <f t="shared" si="178"/>
        <v>8.2583994091313076E-2</v>
      </c>
      <c r="AM227" s="4">
        <f>(((AJ227-AJ$296)/(AJ$227-AJ$296)*100+2400))</f>
        <v>2500</v>
      </c>
      <c r="AO227" s="2">
        <v>43.441000000000003</v>
      </c>
      <c r="AP227" s="3">
        <v>538831.6</v>
      </c>
      <c r="AQ227" s="42">
        <f t="shared" si="179"/>
        <v>0.19159604080827453</v>
      </c>
      <c r="AR227" s="4">
        <f>(((AO227-AO$296)/(AO$227-AO$296)*100+2400))</f>
        <v>2500</v>
      </c>
      <c r="AT227" s="2">
        <v>43.43</v>
      </c>
      <c r="AU227" s="3">
        <v>20610.099999999999</v>
      </c>
      <c r="AV227" s="42">
        <f t="shared" si="180"/>
        <v>9.2405717146710024E-3</v>
      </c>
      <c r="AW227" s="4">
        <f>(((AT227-AT$296)/(AT$227-AT$296)*100+2400))</f>
        <v>2500</v>
      </c>
      <c r="AX227" s="42">
        <f t="shared" si="181"/>
        <v>9.4473535538086198E-2</v>
      </c>
    </row>
    <row r="228" spans="1:50" x14ac:dyDescent="0.25">
      <c r="A228" s="1" t="s">
        <v>578</v>
      </c>
      <c r="B228" s="10">
        <v>2833</v>
      </c>
      <c r="D228" s="2">
        <v>48.6</v>
      </c>
      <c r="E228" s="3">
        <v>13730.1</v>
      </c>
      <c r="F228" s="5">
        <f t="shared" si="162"/>
        <v>2.6291722246541409E-2</v>
      </c>
      <c r="G228" s="4">
        <f>(((D228-D$296)/(D$227-D$296)*100+2400))</f>
        <v>2812.1380160197173</v>
      </c>
      <c r="I228" s="2">
        <v>48.610999999999997</v>
      </c>
      <c r="J228" s="3">
        <v>9426.4</v>
      </c>
      <c r="K228" s="5">
        <f t="shared" si="168"/>
        <v>1.2592410222102468E-2</v>
      </c>
      <c r="L228" s="4">
        <f>(((I228-I$296)/(I$227-I$296)*100+2400))</f>
        <v>2810.804174340085</v>
      </c>
      <c r="M228" s="4"/>
      <c r="N228" s="2">
        <v>48.603999999999999</v>
      </c>
      <c r="O228" s="3">
        <v>19304</v>
      </c>
      <c r="P228" s="5">
        <f t="shared" si="170"/>
        <v>2.4767859058256819E-2</v>
      </c>
      <c r="Q228" s="4">
        <f>(((N228-N$296)/(N$227-N$296)*100+2400))</f>
        <v>2810.6134969325162</v>
      </c>
      <c r="R228" s="40">
        <f t="shared" si="176"/>
        <v>2.1217330508966899E-2</v>
      </c>
      <c r="S228" s="4"/>
      <c r="T228" s="2">
        <v>48.606999999999999</v>
      </c>
      <c r="U228" s="3">
        <v>5314.2</v>
      </c>
      <c r="V228" s="18">
        <f>U228/V$1</f>
        <v>6.8594246483644553E-3</v>
      </c>
      <c r="W228" s="4">
        <f>(((T228-T$296)/(T$227-T$296)*100+2400))</f>
        <v>2809.7919216646264</v>
      </c>
      <c r="Y228" s="2">
        <v>48.618000000000002</v>
      </c>
      <c r="Z228" s="3">
        <v>7721.9</v>
      </c>
      <c r="AA228" s="18">
        <f t="shared" si="184"/>
        <v>9.6757976872514136E-3</v>
      </c>
      <c r="AB228" s="4">
        <f>(((Y228-Y$296)/(Y$227-Y$296)*100+2400))</f>
        <v>2809.981628903859</v>
      </c>
      <c r="AD228" s="2">
        <v>48.622</v>
      </c>
      <c r="AE228" s="3">
        <v>16382.5</v>
      </c>
      <c r="AF228" s="18">
        <f t="shared" si="174"/>
        <v>2.2241319504547712E-2</v>
      </c>
      <c r="AG228" s="4">
        <f>(((AD228-AD$296)/(AD$227-AD$296)*100+2400))</f>
        <v>2810.5586249232647</v>
      </c>
      <c r="AH228" s="40">
        <f t="shared" si="177"/>
        <v>1.2925513946721194E-2</v>
      </c>
      <c r="AL228" s="42"/>
      <c r="AM228" s="4"/>
      <c r="AQ228" s="42"/>
      <c r="AR228" s="4"/>
      <c r="AV228" s="42"/>
      <c r="AW228" s="4"/>
      <c r="AX228" s="42"/>
    </row>
    <row r="233" spans="1:50" x14ac:dyDescent="0.25">
      <c r="A233" s="14" t="s">
        <v>721</v>
      </c>
    </row>
    <row r="234" spans="1:50" x14ac:dyDescent="0.25">
      <c r="A234" s="16" t="s">
        <v>714</v>
      </c>
      <c r="D234" s="2">
        <v>2.109</v>
      </c>
      <c r="E234" s="3">
        <v>84641.600000000006</v>
      </c>
      <c r="F234" s="5">
        <f>E234/F$1</f>
        <v>0.16207991476412112</v>
      </c>
      <c r="G234" s="4">
        <f>(((D234-D$237)/(D$29-D$237)*100+700))</f>
        <v>657.87292817679554</v>
      </c>
      <c r="H234" s="4"/>
      <c r="I234" s="2">
        <v>2.109</v>
      </c>
      <c r="J234" s="3">
        <v>104376</v>
      </c>
      <c r="K234" s="5">
        <f>J234/K$1</f>
        <v>0.13943238238799194</v>
      </c>
      <c r="L234" s="4">
        <f>(((I234-I$237)/(I$29-I$237)*100+700))</f>
        <v>657.98898071625342</v>
      </c>
      <c r="M234" s="4"/>
      <c r="N234" s="2">
        <v>2.0910000000000002</v>
      </c>
      <c r="O234" s="3">
        <v>103968.8</v>
      </c>
      <c r="P234" s="5">
        <f>O234/P$1</f>
        <v>0.13339642482677641</v>
      </c>
      <c r="Q234" s="4">
        <f>(((N234-N$237)/(N$29-N$237)*100+700))</f>
        <v>658.0756013745704</v>
      </c>
      <c r="R234" s="40">
        <f t="shared" ref="R234:R263" si="185">AVERAGE(F234,K234,P234)</f>
        <v>0.14496957399296315</v>
      </c>
      <c r="S234" s="4"/>
      <c r="T234" s="2">
        <v>2.12</v>
      </c>
      <c r="U234" s="3">
        <v>95313.8</v>
      </c>
      <c r="V234" s="5">
        <f t="shared" ref="V234:V263" si="186">U234/V$1</f>
        <v>0.12302845753815816</v>
      </c>
      <c r="W234" s="4">
        <f t="shared" ref="W234:W243" si="187">(((T234-T$237)/(T$29-T$237)*100+700))</f>
        <v>657.78546712802768</v>
      </c>
      <c r="X234" s="4"/>
      <c r="Y234" s="2">
        <v>2.1059999999999999</v>
      </c>
      <c r="Z234" s="3">
        <v>81787.3</v>
      </c>
      <c r="AA234" s="5">
        <f>Z234/AA$1</f>
        <v>0.10248220880696947</v>
      </c>
      <c r="AB234" s="4">
        <f>(((Y234-Y$237)/(Y$29-Y$237)*100+700))</f>
        <v>658.17307692307691</v>
      </c>
      <c r="AC234" s="4"/>
      <c r="AD234" s="2">
        <v>2.12</v>
      </c>
      <c r="AE234" s="3">
        <v>99608.4</v>
      </c>
      <c r="AF234" s="5">
        <f>AE234/AF$1</f>
        <v>0.13523102394242575</v>
      </c>
      <c r="AG234" s="4">
        <f>(((AD234-AD$237)/(AD$29-AD$237)*100+700))</f>
        <v>657.39070090215125</v>
      </c>
      <c r="AH234" s="40">
        <f t="shared" ref="AH234:AH263" si="188">AVERAGE(V234,AA234,AF234)</f>
        <v>0.12024723009585113</v>
      </c>
      <c r="AJ234" s="2">
        <v>2.9550000000000001</v>
      </c>
      <c r="AK234" s="3">
        <v>227910.5</v>
      </c>
      <c r="AL234" s="42">
        <f t="shared" ref="AL234:AL263" si="189">AK234/AL$1</f>
        <v>7.761860736428719E-2</v>
      </c>
      <c r="AM234" s="4">
        <f t="shared" ref="AM234:AM243" si="190">(((AJ234-AJ$237)/(AJ$29-AJ$237)*100+700))</f>
        <v>682.16249236408066</v>
      </c>
      <c r="AO234" s="2">
        <v>2.8820000000000001</v>
      </c>
      <c r="AP234" s="3">
        <v>206520.5</v>
      </c>
      <c r="AQ234" s="42">
        <f t="shared" ref="AQ234:AQ263" si="191">AP234/AQ$1</f>
        <v>7.3433908007149648E-2</v>
      </c>
      <c r="AR234" s="4">
        <f t="shared" ref="AR234:AR243" si="192">(((AO234-AO$237)/(AO$29-AO$237)*100+700))</f>
        <v>676.78680513133781</v>
      </c>
      <c r="AT234" s="2">
        <v>2.9260000000000002</v>
      </c>
      <c r="AU234" s="3">
        <v>168212.9</v>
      </c>
      <c r="AV234" s="42">
        <f t="shared" ref="AV234:AV263" si="193">AU234/AV$1</f>
        <v>7.5418526148964923E-2</v>
      </c>
      <c r="AW234" s="4">
        <f t="shared" ref="AW234:AW243" si="194">(((AT234-AT$237)/(AT$29-AT$237)*100+700))</f>
        <v>679.7684338817794</v>
      </c>
      <c r="AX234" s="42">
        <f t="shared" ref="AX234:AX263" si="195">AVERAGE(AV234,AQ234,AL234)</f>
        <v>7.5490347173467254E-2</v>
      </c>
    </row>
    <row r="235" spans="1:50" s="29" customFormat="1" x14ac:dyDescent="0.25">
      <c r="A235" s="1" t="s">
        <v>570</v>
      </c>
      <c r="B235" s="10">
        <v>656</v>
      </c>
      <c r="C235" s="10" t="s">
        <v>201</v>
      </c>
      <c r="D235" s="2"/>
      <c r="E235" s="3"/>
      <c r="F235" s="28"/>
      <c r="G235" s="4"/>
      <c r="H235" s="4"/>
      <c r="I235" s="2"/>
      <c r="J235" s="3"/>
      <c r="K235" s="28"/>
      <c r="L235" s="4"/>
      <c r="M235" s="4"/>
      <c r="N235" s="2"/>
      <c r="O235" s="3"/>
      <c r="P235" s="28"/>
      <c r="Q235" s="4"/>
      <c r="R235" s="40" t="e">
        <f t="shared" si="185"/>
        <v>#DIV/0!</v>
      </c>
      <c r="S235" s="4"/>
      <c r="T235" s="2">
        <v>2.4489999999999998</v>
      </c>
      <c r="U235" s="3">
        <v>29483.200000000001</v>
      </c>
      <c r="V235" s="28">
        <f t="shared" si="186"/>
        <v>3.8056111699344947E-2</v>
      </c>
      <c r="W235" s="4">
        <f t="shared" si="187"/>
        <v>680.55363321799302</v>
      </c>
      <c r="X235" s="4"/>
      <c r="Y235" s="2"/>
      <c r="Z235" s="3"/>
      <c r="AA235" s="28"/>
      <c r="AB235" s="4"/>
      <c r="AC235" s="4"/>
      <c r="AD235" s="2"/>
      <c r="AE235" s="3"/>
      <c r="AF235" s="28"/>
      <c r="AG235" s="4"/>
      <c r="AH235" s="40">
        <f t="shared" si="188"/>
        <v>3.8056111699344947E-2</v>
      </c>
      <c r="AJ235" s="2">
        <v>2.9590000000000001</v>
      </c>
      <c r="AK235" s="3">
        <v>133143.6</v>
      </c>
      <c r="AL235" s="42">
        <f t="shared" si="189"/>
        <v>4.5344206657734983E-2</v>
      </c>
      <c r="AM235" s="4">
        <f t="shared" si="190"/>
        <v>682.40684178375079</v>
      </c>
      <c r="AO235" s="2">
        <v>2.9780000000000002</v>
      </c>
      <c r="AP235" s="3">
        <v>117531.1</v>
      </c>
      <c r="AQ235" s="42">
        <f t="shared" si="191"/>
        <v>4.1791337835125841E-2</v>
      </c>
      <c r="AR235" s="4">
        <f t="shared" si="192"/>
        <v>682.65119120342092</v>
      </c>
      <c r="AT235" s="2">
        <v>2.9660000000000002</v>
      </c>
      <c r="AU235" s="3">
        <v>80879.8</v>
      </c>
      <c r="AV235" s="42">
        <f t="shared" si="193"/>
        <v>3.6262589321170095E-2</v>
      </c>
      <c r="AW235" s="4">
        <f t="shared" si="194"/>
        <v>682.20597196831204</v>
      </c>
      <c r="AX235" s="42">
        <f t="shared" si="195"/>
        <v>4.1132711271343637E-2</v>
      </c>
    </row>
    <row r="236" spans="1:50" x14ac:dyDescent="0.25">
      <c r="A236" s="1" t="s">
        <v>34</v>
      </c>
      <c r="B236" s="10">
        <v>610</v>
      </c>
      <c r="C236" s="10" t="s">
        <v>201</v>
      </c>
      <c r="D236" s="2">
        <v>2.4969999999999999</v>
      </c>
      <c r="E236" s="3">
        <v>970180.2</v>
      </c>
      <c r="F236" s="5">
        <f t="shared" ref="F236:F263" si="196">E236/F$1</f>
        <v>1.8577947973790425</v>
      </c>
      <c r="G236" s="4">
        <f t="shared" ref="G236:G244" si="197">(((D236-D$237)/(D$29-D$237)*100+700))</f>
        <v>684.66850828729287</v>
      </c>
      <c r="H236" s="4"/>
      <c r="I236" s="2">
        <v>2.4790000000000001</v>
      </c>
      <c r="J236" s="3">
        <v>972163.5</v>
      </c>
      <c r="K236" s="5">
        <f t="shared" ref="K236:K267" si="198">J236/K$1</f>
        <v>1.2986804713310398</v>
      </c>
      <c r="L236" s="4">
        <f t="shared" ref="L236:L244" si="199">(((I236-I$237)/(I$29-I$237)*100+700))</f>
        <v>683.47107438016531</v>
      </c>
      <c r="M236" s="4"/>
      <c r="N236" s="2">
        <v>2.5449999999999999</v>
      </c>
      <c r="O236" s="3">
        <v>602662.1</v>
      </c>
      <c r="P236" s="5">
        <f t="shared" ref="P236:P267" si="200">O236/P$1</f>
        <v>0.7732412946826086</v>
      </c>
      <c r="Q236" s="4">
        <f t="shared" ref="Q236:Q243" si="201">(((N236-N$237)/(N$29-N$237)*100+700))</f>
        <v>689.2783505154639</v>
      </c>
      <c r="R236" s="40">
        <f t="shared" si="185"/>
        <v>1.309905521130897</v>
      </c>
      <c r="S236" s="4"/>
      <c r="T236" s="2">
        <v>2.5310000000000001</v>
      </c>
      <c r="U236" s="3">
        <v>713453.7</v>
      </c>
      <c r="V236" s="5">
        <f t="shared" si="186"/>
        <v>0.92090660781431255</v>
      </c>
      <c r="W236" s="4">
        <f t="shared" si="187"/>
        <v>686.22837370242212</v>
      </c>
      <c r="X236" s="4"/>
      <c r="Y236" s="2">
        <v>2.512</v>
      </c>
      <c r="Z236" s="3">
        <v>1582341.9</v>
      </c>
      <c r="AA236" s="5">
        <f t="shared" ref="AA236:AA257" si="202">Z236/AA$1</f>
        <v>1.9827270615342087</v>
      </c>
      <c r="AB236" s="4">
        <f t="shared" ref="AB236:AB243" si="203">(((Y236-Y$237)/(Y$29-Y$237)*100+700))</f>
        <v>686.05769230769238</v>
      </c>
      <c r="AC236" s="4"/>
      <c r="AD236" s="2">
        <v>2.512</v>
      </c>
      <c r="AE236" s="3">
        <v>586568.4</v>
      </c>
      <c r="AF236" s="5">
        <f t="shared" ref="AF236:AF246" si="204">AE236/AF$1</f>
        <v>0.79634092450305771</v>
      </c>
      <c r="AG236" s="4">
        <f t="shared" ref="AG236:AG243" si="205">(((AD236-AD$237)/(AD$29-AD$237)*100+700))</f>
        <v>684.59403192227614</v>
      </c>
      <c r="AH236" s="40">
        <f t="shared" si="188"/>
        <v>1.2333248646171928</v>
      </c>
      <c r="AJ236" s="2">
        <v>3.3730000000000002</v>
      </c>
      <c r="AK236" s="3">
        <v>4853543.5</v>
      </c>
      <c r="AL236" s="42">
        <f t="shared" si="189"/>
        <v>1.6529527479075701</v>
      </c>
      <c r="AM236" s="4">
        <f t="shared" si="190"/>
        <v>707.69700671960902</v>
      </c>
      <c r="AO236" s="2">
        <v>3.3290000000000002</v>
      </c>
      <c r="AP236" s="3">
        <v>4328588.0999999996</v>
      </c>
      <c r="AQ236" s="42">
        <f t="shared" si="191"/>
        <v>1.5391457038707668</v>
      </c>
      <c r="AR236" s="4">
        <f t="shared" si="192"/>
        <v>704.0928527794747</v>
      </c>
      <c r="AT236" s="2">
        <v>3.2839999999999998</v>
      </c>
      <c r="AU236" s="3">
        <v>3335334</v>
      </c>
      <c r="AV236" s="42">
        <f t="shared" si="193"/>
        <v>1.4954024007346154</v>
      </c>
      <c r="AW236" s="4">
        <f t="shared" si="194"/>
        <v>701.58439975624617</v>
      </c>
      <c r="AX236" s="42">
        <f t="shared" si="195"/>
        <v>1.5625002841709843</v>
      </c>
    </row>
    <row r="237" spans="1:50" x14ac:dyDescent="0.25">
      <c r="A237" s="15" t="s">
        <v>26</v>
      </c>
      <c r="B237" s="10">
        <v>700</v>
      </c>
      <c r="D237" s="2">
        <v>2.7189999999999999</v>
      </c>
      <c r="E237" s="3">
        <v>5181.5</v>
      </c>
      <c r="F237" s="5">
        <f t="shared" si="196"/>
        <v>9.9220368985261809E-3</v>
      </c>
      <c r="G237" s="4">
        <f t="shared" si="197"/>
        <v>700</v>
      </c>
      <c r="H237" s="4"/>
      <c r="I237" s="2">
        <v>2.7189999999999999</v>
      </c>
      <c r="J237" s="3">
        <v>5266.6</v>
      </c>
      <c r="K237" s="5">
        <f t="shared" si="198"/>
        <v>7.035473529207849E-3</v>
      </c>
      <c r="L237" s="4">
        <f t="shared" si="199"/>
        <v>700</v>
      </c>
      <c r="M237" s="4"/>
      <c r="N237" s="2">
        <v>2.7010000000000001</v>
      </c>
      <c r="O237" s="3">
        <v>1577.4</v>
      </c>
      <c r="P237" s="5">
        <f t="shared" si="200"/>
        <v>2.0238717819360914E-3</v>
      </c>
      <c r="Q237" s="4">
        <f t="shared" si="201"/>
        <v>700</v>
      </c>
      <c r="R237" s="40">
        <f t="shared" si="185"/>
        <v>6.3271274032233741E-3</v>
      </c>
      <c r="S237" s="4"/>
      <c r="T237" s="2">
        <v>2.73</v>
      </c>
      <c r="U237" s="3">
        <v>4203</v>
      </c>
      <c r="V237" s="5">
        <f t="shared" si="186"/>
        <v>5.4251179475886882E-3</v>
      </c>
      <c r="W237" s="4">
        <f t="shared" si="187"/>
        <v>700</v>
      </c>
      <c r="X237" s="4"/>
      <c r="Y237" s="2">
        <v>2.7149999999999999</v>
      </c>
      <c r="Z237" s="3">
        <v>5967.8</v>
      </c>
      <c r="AA237" s="5">
        <f t="shared" si="202"/>
        <v>7.4778520102538222E-3</v>
      </c>
      <c r="AB237" s="4">
        <f t="shared" si="203"/>
        <v>700</v>
      </c>
      <c r="AC237" s="4"/>
      <c r="AD237" s="2">
        <v>2.734</v>
      </c>
      <c r="AE237" s="3">
        <v>1813.5</v>
      </c>
      <c r="AF237" s="5">
        <f t="shared" si="204"/>
        <v>2.4620560306117668E-3</v>
      </c>
      <c r="AG237" s="4">
        <f t="shared" si="205"/>
        <v>700</v>
      </c>
      <c r="AH237" s="40">
        <f t="shared" si="188"/>
        <v>5.1216753294847589E-3</v>
      </c>
      <c r="AJ237" s="2">
        <v>3.2469999999999999</v>
      </c>
      <c r="AK237" s="3">
        <v>40526.800000000003</v>
      </c>
      <c r="AL237" s="42">
        <f t="shared" si="189"/>
        <v>1.3802057285342248E-2</v>
      </c>
      <c r="AM237" s="4">
        <f t="shared" si="190"/>
        <v>700</v>
      </c>
      <c r="AO237" s="2">
        <v>3.262</v>
      </c>
      <c r="AP237" s="3">
        <v>59028.5</v>
      </c>
      <c r="AQ237" s="42">
        <f t="shared" si="191"/>
        <v>2.098916784919673E-2</v>
      </c>
      <c r="AR237" s="4">
        <f t="shared" si="192"/>
        <v>700</v>
      </c>
      <c r="AT237" s="2">
        <v>3.258</v>
      </c>
      <c r="AU237" s="3">
        <v>42155.8</v>
      </c>
      <c r="AV237" s="42">
        <f t="shared" si="193"/>
        <v>1.8900621204619477E-2</v>
      </c>
      <c r="AW237" s="4">
        <f t="shared" si="194"/>
        <v>700</v>
      </c>
      <c r="AX237" s="42">
        <f t="shared" si="195"/>
        <v>1.7897282113052821E-2</v>
      </c>
    </row>
    <row r="238" spans="1:50" s="29" customFormat="1" x14ac:dyDescent="0.25">
      <c r="A238" s="16" t="s">
        <v>683</v>
      </c>
      <c r="B238" s="10">
        <v>710</v>
      </c>
      <c r="C238" s="10" t="s">
        <v>201</v>
      </c>
      <c r="D238" s="2">
        <v>2.8889999999999998</v>
      </c>
      <c r="E238" s="3">
        <v>3434.7</v>
      </c>
      <c r="F238" s="28">
        <f t="shared" si="196"/>
        <v>6.5770954618098757E-3</v>
      </c>
      <c r="G238" s="4">
        <f t="shared" si="197"/>
        <v>711.74033149171271</v>
      </c>
      <c r="H238" s="4"/>
      <c r="I238" s="2">
        <v>2.8929999999999998</v>
      </c>
      <c r="J238" s="3">
        <v>5013.8999999999996</v>
      </c>
      <c r="K238" s="28">
        <f t="shared" si="198"/>
        <v>6.6979001116650649E-3</v>
      </c>
      <c r="L238" s="4">
        <f t="shared" si="199"/>
        <v>711.98347107438019</v>
      </c>
      <c r="M238" s="4"/>
      <c r="N238" s="2">
        <v>2.8740000000000001</v>
      </c>
      <c r="O238" s="3">
        <v>1722.9</v>
      </c>
      <c r="P238" s="28">
        <f t="shared" si="200"/>
        <v>2.2105545157206112E-3</v>
      </c>
      <c r="Q238" s="4">
        <f t="shared" si="201"/>
        <v>711.89003436426117</v>
      </c>
      <c r="R238" s="40">
        <f t="shared" si="185"/>
        <v>5.1618500297318506E-3</v>
      </c>
      <c r="S238" s="4"/>
      <c r="T238" s="2">
        <v>2.8959999999999999</v>
      </c>
      <c r="U238" s="3">
        <v>14197.2</v>
      </c>
      <c r="V238" s="28">
        <f t="shared" si="186"/>
        <v>1.8325359154296009E-2</v>
      </c>
      <c r="W238" s="4">
        <f t="shared" si="187"/>
        <v>711.48788927335636</v>
      </c>
      <c r="X238" s="4"/>
      <c r="Y238" s="2">
        <v>2.8849999999999998</v>
      </c>
      <c r="Z238" s="3">
        <v>10753.4</v>
      </c>
      <c r="AA238" s="28">
        <f t="shared" si="202"/>
        <v>1.3474368076521238E-2</v>
      </c>
      <c r="AB238" s="4">
        <f t="shared" si="203"/>
        <v>711.67582417582412</v>
      </c>
      <c r="AC238" s="4"/>
      <c r="AD238" s="2">
        <v>2.9</v>
      </c>
      <c r="AE238" s="3">
        <v>3588.1</v>
      </c>
      <c r="AF238" s="28">
        <f t="shared" si="204"/>
        <v>4.8713003823755612E-3</v>
      </c>
      <c r="AG238" s="4">
        <f t="shared" si="205"/>
        <v>711.51977793199171</v>
      </c>
      <c r="AH238" s="40">
        <f t="shared" si="188"/>
        <v>1.2223675871064271E-2</v>
      </c>
      <c r="AJ238" s="2">
        <v>3.4649999999999999</v>
      </c>
      <c r="AK238" s="3">
        <v>59887.3</v>
      </c>
      <c r="AL238" s="42">
        <f t="shared" si="189"/>
        <v>2.0395588728063324E-2</v>
      </c>
      <c r="AM238" s="4">
        <f t="shared" si="190"/>
        <v>713.317043372022</v>
      </c>
      <c r="AO238" s="2">
        <v>3.48</v>
      </c>
      <c r="AP238" s="3">
        <v>35137.699999999997</v>
      </c>
      <c r="AQ238" s="42">
        <f t="shared" si="191"/>
        <v>1.2494152538768897E-2</v>
      </c>
      <c r="AR238" s="4">
        <f t="shared" si="192"/>
        <v>713.317043372022</v>
      </c>
      <c r="AT238" s="2">
        <v>3.4689999999999999</v>
      </c>
      <c r="AU238" s="3">
        <v>31760.3</v>
      </c>
      <c r="AV238" s="42">
        <f t="shared" si="193"/>
        <v>1.4239781943293115E-2</v>
      </c>
      <c r="AW238" s="4">
        <f t="shared" si="194"/>
        <v>712.85801340645946</v>
      </c>
      <c r="AX238" s="42">
        <f t="shared" si="195"/>
        <v>1.570984107004178E-2</v>
      </c>
    </row>
    <row r="239" spans="1:50" x14ac:dyDescent="0.25">
      <c r="A239" s="16" t="s">
        <v>485</v>
      </c>
      <c r="B239" s="9">
        <v>728</v>
      </c>
      <c r="C239" s="9" t="s">
        <v>201</v>
      </c>
      <c r="D239" s="2">
        <v>3.2330000000000001</v>
      </c>
      <c r="E239" s="3">
        <v>10140.700000000001</v>
      </c>
      <c r="F239" s="5">
        <f t="shared" si="196"/>
        <v>1.9418392275766562E-2</v>
      </c>
      <c r="G239" s="4">
        <f t="shared" si="197"/>
        <v>735.49723756906076</v>
      </c>
      <c r="H239" s="4"/>
      <c r="I239" s="2">
        <v>3.24</v>
      </c>
      <c r="J239" s="3">
        <v>8960.2000000000007</v>
      </c>
      <c r="K239" s="5">
        <f t="shared" si="198"/>
        <v>1.1969629346524924E-2</v>
      </c>
      <c r="L239" s="4">
        <f t="shared" si="199"/>
        <v>735.88154269972449</v>
      </c>
      <c r="M239" s="4"/>
      <c r="N239" s="2">
        <v>3.2250000000000001</v>
      </c>
      <c r="O239" s="3">
        <v>3237.2</v>
      </c>
      <c r="P239" s="5">
        <f t="shared" si="200"/>
        <v>4.1534662942078826E-3</v>
      </c>
      <c r="Q239" s="4">
        <f t="shared" si="201"/>
        <v>736.0137457044674</v>
      </c>
      <c r="R239" s="40">
        <f t="shared" si="185"/>
        <v>1.1847162638833121E-2</v>
      </c>
      <c r="S239" s="4"/>
      <c r="T239" s="2">
        <v>3.2730000000000001</v>
      </c>
      <c r="U239" s="3">
        <v>11252.4</v>
      </c>
      <c r="V239" s="5">
        <f t="shared" si="186"/>
        <v>1.452429150450796E-2</v>
      </c>
      <c r="W239" s="4">
        <f t="shared" si="187"/>
        <v>737.57785467128031</v>
      </c>
      <c r="X239" s="4"/>
      <c r="Y239" s="2">
        <v>3.2509999999999999</v>
      </c>
      <c r="Z239" s="3">
        <v>9478.4</v>
      </c>
      <c r="AA239" s="5">
        <f t="shared" si="202"/>
        <v>1.1876750644121756E-2</v>
      </c>
      <c r="AB239" s="4">
        <f t="shared" si="203"/>
        <v>736.8131868131868</v>
      </c>
      <c r="AC239" s="4"/>
      <c r="AD239" s="2">
        <v>3.2480000000000002</v>
      </c>
      <c r="AE239" s="3">
        <v>3334.5</v>
      </c>
      <c r="AF239" s="5">
        <f t="shared" si="204"/>
        <v>4.5270062498345394E-3</v>
      </c>
      <c r="AG239" s="4">
        <f t="shared" si="205"/>
        <v>735.66967383761278</v>
      </c>
      <c r="AH239" s="40">
        <f t="shared" si="188"/>
        <v>1.0309349466154751E-2</v>
      </c>
      <c r="AJ239" s="2">
        <v>3.8759999999999999</v>
      </c>
      <c r="AK239" s="3">
        <v>34869.9</v>
      </c>
      <c r="AL239" s="42">
        <f t="shared" si="189"/>
        <v>1.1875508486585558E-2</v>
      </c>
      <c r="AM239" s="4">
        <f t="shared" si="190"/>
        <v>738.4239462431276</v>
      </c>
      <c r="AO239" s="2">
        <v>3.89</v>
      </c>
      <c r="AP239" s="3">
        <v>36504.1</v>
      </c>
      <c r="AQ239" s="42">
        <f t="shared" si="191"/>
        <v>1.2980012741029542E-2</v>
      </c>
      <c r="AR239" s="4">
        <f t="shared" si="192"/>
        <v>738.3628588882101</v>
      </c>
      <c r="AT239" s="2">
        <v>3.879</v>
      </c>
      <c r="AU239" s="3">
        <v>22972</v>
      </c>
      <c r="AV239" s="42">
        <f t="shared" si="193"/>
        <v>1.0299533404953022E-2</v>
      </c>
      <c r="AW239" s="4">
        <f t="shared" si="194"/>
        <v>737.84277879341869</v>
      </c>
      <c r="AX239" s="42">
        <f t="shared" si="195"/>
        <v>1.1718351544189374E-2</v>
      </c>
    </row>
    <row r="240" spans="1:50" x14ac:dyDescent="0.25">
      <c r="A240" s="1" t="s">
        <v>36</v>
      </c>
      <c r="B240" s="10">
        <v>754</v>
      </c>
      <c r="C240" s="10" t="s">
        <v>201</v>
      </c>
      <c r="D240" s="2">
        <v>3.4580000000000002</v>
      </c>
      <c r="E240" s="3">
        <v>8984.4</v>
      </c>
      <c r="F240" s="5">
        <f t="shared" si="196"/>
        <v>1.7204197300225536E-2</v>
      </c>
      <c r="G240" s="4">
        <f t="shared" si="197"/>
        <v>751.03591160220992</v>
      </c>
      <c r="H240" s="4"/>
      <c r="I240" s="2">
        <v>3.4649999999999999</v>
      </c>
      <c r="J240" s="3">
        <v>10492</v>
      </c>
      <c r="K240" s="5">
        <f t="shared" si="198"/>
        <v>1.4015909366279715E-2</v>
      </c>
      <c r="L240" s="4">
        <f t="shared" si="199"/>
        <v>751.37741046831957</v>
      </c>
      <c r="M240" s="4"/>
      <c r="N240" s="2">
        <v>3.4470000000000001</v>
      </c>
      <c r="O240" s="3">
        <v>4347.6000000000004</v>
      </c>
      <c r="P240" s="5">
        <f t="shared" si="200"/>
        <v>5.5781570680520799E-3</v>
      </c>
      <c r="Q240" s="4">
        <f t="shared" si="201"/>
        <v>751.27147766323026</v>
      </c>
      <c r="R240" s="40">
        <f t="shared" si="185"/>
        <v>1.226608791151911E-2</v>
      </c>
      <c r="S240" s="4"/>
      <c r="T240" s="2">
        <v>3.4540000000000002</v>
      </c>
      <c r="U240" s="3">
        <v>20010.900000000001</v>
      </c>
      <c r="V240" s="5">
        <f t="shared" si="186"/>
        <v>2.5829524800714369E-2</v>
      </c>
      <c r="W240" s="4">
        <f t="shared" si="187"/>
        <v>750.10380622837374</v>
      </c>
      <c r="X240" s="4"/>
      <c r="Y240" s="2">
        <v>3.4729999999999999</v>
      </c>
      <c r="Z240" s="3">
        <v>22289.1</v>
      </c>
      <c r="AA240" s="5">
        <f t="shared" si="202"/>
        <v>2.7928984088231586E-2</v>
      </c>
      <c r="AB240" s="4">
        <f t="shared" si="203"/>
        <v>752.06043956043959</v>
      </c>
      <c r="AC240" s="4"/>
      <c r="AD240" s="2">
        <v>3.4729999999999999</v>
      </c>
      <c r="AE240" s="3">
        <v>5083.7</v>
      </c>
      <c r="AF240" s="5">
        <f t="shared" si="204"/>
        <v>6.9017668832760072E-3</v>
      </c>
      <c r="AG240" s="4">
        <f t="shared" si="205"/>
        <v>751.2838306731436</v>
      </c>
      <c r="AH240" s="40">
        <f t="shared" si="188"/>
        <v>2.0220091924073987E-2</v>
      </c>
      <c r="AJ240" s="2">
        <v>4.1420000000000003</v>
      </c>
      <c r="AK240" s="3">
        <v>62549.9</v>
      </c>
      <c r="AL240" s="42">
        <f t="shared" si="189"/>
        <v>2.1302380227218261E-2</v>
      </c>
      <c r="AM240" s="4">
        <f t="shared" si="190"/>
        <v>754.67318265119127</v>
      </c>
      <c r="AO240" s="2">
        <v>4.1340000000000003</v>
      </c>
      <c r="AP240" s="3">
        <v>26630.400000000001</v>
      </c>
      <c r="AQ240" s="42">
        <f t="shared" si="191"/>
        <v>9.469153637501353E-3</v>
      </c>
      <c r="AR240" s="4">
        <f t="shared" si="192"/>
        <v>753.268173488088</v>
      </c>
      <c r="AT240" s="2">
        <v>4.1269999999999998</v>
      </c>
      <c r="AU240" s="3">
        <v>17932.900000000001</v>
      </c>
      <c r="AV240" s="42">
        <f t="shared" si="193"/>
        <v>8.0402447587359423E-3</v>
      </c>
      <c r="AW240" s="4">
        <f t="shared" si="194"/>
        <v>752.95551492992081</v>
      </c>
      <c r="AX240" s="42">
        <f t="shared" si="195"/>
        <v>1.2937259541151852E-2</v>
      </c>
    </row>
    <row r="241" spans="1:50" x14ac:dyDescent="0.25">
      <c r="A241" s="6" t="s">
        <v>38</v>
      </c>
      <c r="B241" s="12">
        <v>776</v>
      </c>
      <c r="D241" s="2">
        <v>3.6760000000000002</v>
      </c>
      <c r="E241" s="3">
        <v>17117.3</v>
      </c>
      <c r="F241" s="5">
        <f t="shared" si="196"/>
        <v>3.2777860118332947E-2</v>
      </c>
      <c r="G241" s="4">
        <f t="shared" si="197"/>
        <v>766.09116022099454</v>
      </c>
      <c r="H241" s="4"/>
      <c r="I241" s="2">
        <v>3.6949999999999998</v>
      </c>
      <c r="J241" s="3">
        <v>21642.5</v>
      </c>
      <c r="K241" s="5">
        <f t="shared" si="198"/>
        <v>2.8911486700315358E-2</v>
      </c>
      <c r="L241" s="4">
        <f t="shared" si="199"/>
        <v>767.21763085399448</v>
      </c>
      <c r="M241" s="4"/>
      <c r="N241" s="2">
        <v>3.6720000000000002</v>
      </c>
      <c r="O241" s="3">
        <v>8145.5</v>
      </c>
      <c r="P241" s="5">
        <f t="shared" si="200"/>
        <v>1.0451025484823399E-2</v>
      </c>
      <c r="Q241" s="4">
        <f t="shared" si="201"/>
        <v>766.7353951890035</v>
      </c>
      <c r="R241" s="40">
        <f t="shared" si="185"/>
        <v>2.40467907678239E-2</v>
      </c>
      <c r="S241" s="4"/>
      <c r="T241" s="2">
        <v>3.6949999999999998</v>
      </c>
      <c r="U241" s="3">
        <v>14972.1</v>
      </c>
      <c r="V241" s="5">
        <f t="shared" si="186"/>
        <v>1.9325578972898549E-2</v>
      </c>
      <c r="W241" s="4">
        <f t="shared" si="187"/>
        <v>766.78200692041526</v>
      </c>
      <c r="X241" s="4"/>
      <c r="Y241" s="2">
        <v>3.698</v>
      </c>
      <c r="Z241" s="3">
        <v>27602</v>
      </c>
      <c r="AA241" s="5">
        <f t="shared" si="202"/>
        <v>3.4586224603208218E-2</v>
      </c>
      <c r="AB241" s="4">
        <f t="shared" si="203"/>
        <v>767.51373626373629</v>
      </c>
      <c r="AC241" s="4"/>
      <c r="AD241" s="2">
        <v>3.6949999999999998</v>
      </c>
      <c r="AE241" s="3">
        <v>10196.6</v>
      </c>
      <c r="AF241" s="5">
        <f t="shared" si="204"/>
        <v>1.3843176466355635E-2</v>
      </c>
      <c r="AG241" s="4">
        <f t="shared" si="205"/>
        <v>766.68979875086745</v>
      </c>
      <c r="AH241" s="40">
        <f t="shared" si="188"/>
        <v>2.2584993347487467E-2</v>
      </c>
      <c r="AJ241" s="2">
        <v>4.3120000000000003</v>
      </c>
      <c r="AK241" s="3">
        <v>63304.9</v>
      </c>
      <c r="AL241" s="42">
        <f t="shared" si="189"/>
        <v>2.1559507689796933E-2</v>
      </c>
      <c r="AM241" s="4">
        <f t="shared" si="190"/>
        <v>765.05803298717171</v>
      </c>
      <c r="AO241" s="2">
        <v>4.319</v>
      </c>
      <c r="AP241" s="3">
        <v>105354.2</v>
      </c>
      <c r="AQ241" s="42">
        <f t="shared" si="191"/>
        <v>3.7461514140082197E-2</v>
      </c>
      <c r="AR241" s="4">
        <f t="shared" si="192"/>
        <v>764.56933414783134</v>
      </c>
      <c r="AT241" s="2">
        <v>4.3150000000000004</v>
      </c>
      <c r="AU241" s="3">
        <v>47798.7</v>
      </c>
      <c r="AV241" s="42">
        <f t="shared" si="193"/>
        <v>2.143062455873794E-2</v>
      </c>
      <c r="AW241" s="4">
        <f t="shared" si="194"/>
        <v>764.41194393662408</v>
      </c>
      <c r="AX241" s="42">
        <f t="shared" si="195"/>
        <v>2.6817215462872357E-2</v>
      </c>
    </row>
    <row r="242" spans="1:50" x14ac:dyDescent="0.25">
      <c r="A242" s="1" t="s">
        <v>39</v>
      </c>
      <c r="B242" s="10">
        <v>786</v>
      </c>
      <c r="C242" s="10" t="s">
        <v>201</v>
      </c>
      <c r="D242" s="2">
        <v>4.0090000000000003</v>
      </c>
      <c r="E242" s="3">
        <v>17075.099999999999</v>
      </c>
      <c r="F242" s="5">
        <f t="shared" si="196"/>
        <v>3.2697051480464027E-2</v>
      </c>
      <c r="G242" s="4">
        <f t="shared" si="197"/>
        <v>789.0883977900553</v>
      </c>
      <c r="H242" s="4"/>
      <c r="I242" s="2">
        <v>4.016</v>
      </c>
      <c r="J242" s="3">
        <v>19845</v>
      </c>
      <c r="K242" s="5">
        <f t="shared" si="198"/>
        <v>2.651026700093604E-2</v>
      </c>
      <c r="L242" s="4">
        <f t="shared" si="199"/>
        <v>789.32506887052341</v>
      </c>
      <c r="M242" s="4"/>
      <c r="N242" s="2">
        <v>4.0049999999999999</v>
      </c>
      <c r="O242" s="3">
        <v>7974.2</v>
      </c>
      <c r="P242" s="5">
        <f t="shared" si="200"/>
        <v>1.0231240245666779E-2</v>
      </c>
      <c r="Q242" s="4">
        <f t="shared" si="201"/>
        <v>789.62199312714779</v>
      </c>
      <c r="R242" s="40">
        <f t="shared" si="185"/>
        <v>2.3146186242355617E-2</v>
      </c>
      <c r="S242" s="4"/>
      <c r="T242" s="2">
        <v>4.0270000000000001</v>
      </c>
      <c r="U242" s="3">
        <v>16327.1</v>
      </c>
      <c r="V242" s="5">
        <f t="shared" si="186"/>
        <v>2.1074576074726452E-2</v>
      </c>
      <c r="W242" s="4">
        <f t="shared" si="187"/>
        <v>789.75778546712809</v>
      </c>
      <c r="X242" s="4"/>
      <c r="Y242" s="2">
        <v>4.024</v>
      </c>
      <c r="Z242" s="3">
        <v>17986</v>
      </c>
      <c r="AA242" s="5">
        <f t="shared" si="202"/>
        <v>2.2537056579715345E-2</v>
      </c>
      <c r="AB242" s="4">
        <f t="shared" si="203"/>
        <v>789.90384615384619</v>
      </c>
      <c r="AC242" s="4"/>
      <c r="AD242" s="2">
        <v>4.024</v>
      </c>
      <c r="AE242" s="3">
        <v>9038.7000000000007</v>
      </c>
      <c r="AF242" s="5">
        <f t="shared" si="204"/>
        <v>1.2271180503937457E-2</v>
      </c>
      <c r="AG242" s="4">
        <f t="shared" si="205"/>
        <v>789.52116585704368</v>
      </c>
      <c r="AH242" s="40">
        <f t="shared" si="188"/>
        <v>1.8627604386126418E-2</v>
      </c>
      <c r="AJ242" s="2">
        <v>4.6959999999999997</v>
      </c>
      <c r="AK242" s="3">
        <v>123748.4</v>
      </c>
      <c r="AL242" s="42">
        <f t="shared" si="189"/>
        <v>4.2144519324729471E-2</v>
      </c>
      <c r="AM242" s="4">
        <f t="shared" si="190"/>
        <v>788.51557727550392</v>
      </c>
      <c r="AO242" s="2">
        <v>4.7069999999999999</v>
      </c>
      <c r="AP242" s="3">
        <v>109235.5</v>
      </c>
      <c r="AQ242" s="42">
        <f t="shared" si="191"/>
        <v>3.8841614552138873E-2</v>
      </c>
      <c r="AR242" s="4">
        <f t="shared" si="192"/>
        <v>788.27122785583379</v>
      </c>
      <c r="AT242" s="2">
        <v>4.7</v>
      </c>
      <c r="AU242" s="3">
        <v>58999.6</v>
      </c>
      <c r="AV242" s="42">
        <f t="shared" si="193"/>
        <v>2.6452566214472676E-2</v>
      </c>
      <c r="AW242" s="4">
        <f t="shared" si="194"/>
        <v>787.87324801950035</v>
      </c>
      <c r="AX242" s="42">
        <f t="shared" si="195"/>
        <v>3.5812900030447008E-2</v>
      </c>
    </row>
    <row r="243" spans="1:50" s="29" customFormat="1" x14ac:dyDescent="0.25">
      <c r="A243" s="6" t="s">
        <v>571</v>
      </c>
      <c r="B243" s="10"/>
      <c r="C243" s="10"/>
      <c r="D243" s="2">
        <v>4.0229999999999997</v>
      </c>
      <c r="E243" s="3">
        <v>25359</v>
      </c>
      <c r="F243" s="28">
        <f t="shared" si="196"/>
        <v>4.8559863689998151E-2</v>
      </c>
      <c r="G243" s="4">
        <f t="shared" si="197"/>
        <v>790.0552486187845</v>
      </c>
      <c r="H243" s="4"/>
      <c r="I243" s="2">
        <v>4.0460000000000003</v>
      </c>
      <c r="J243" s="3">
        <v>26673.599999999999</v>
      </c>
      <c r="K243" s="28">
        <f t="shared" si="198"/>
        <v>3.5632363712580876E-2</v>
      </c>
      <c r="L243" s="4">
        <f t="shared" si="199"/>
        <v>791.39118457300276</v>
      </c>
      <c r="M243" s="4"/>
      <c r="N243" s="2">
        <v>4.0309999999999997</v>
      </c>
      <c r="O243" s="3">
        <v>27310.400000000001</v>
      </c>
      <c r="P243" s="28">
        <f t="shared" si="200"/>
        <v>3.5040413283496531E-2</v>
      </c>
      <c r="Q243" s="4">
        <f t="shared" si="201"/>
        <v>791.40893470790377</v>
      </c>
      <c r="R243" s="40">
        <f t="shared" si="185"/>
        <v>3.9744213562025184E-2</v>
      </c>
      <c r="S243" s="4"/>
      <c r="T243" s="2">
        <v>4.0490000000000004</v>
      </c>
      <c r="U243" s="3">
        <v>15286.6</v>
      </c>
      <c r="V243" s="28">
        <f t="shared" si="186"/>
        <v>1.9731527008710264E-2</v>
      </c>
      <c r="W243" s="4">
        <f t="shared" si="187"/>
        <v>791.28027681660899</v>
      </c>
      <c r="X243" s="4"/>
      <c r="Y243" s="2">
        <v>4.0570000000000004</v>
      </c>
      <c r="Z243" s="3">
        <v>18959</v>
      </c>
      <c r="AA243" s="28">
        <f t="shared" si="202"/>
        <v>2.3756257961460202E-2</v>
      </c>
      <c r="AB243" s="4">
        <f t="shared" si="203"/>
        <v>792.17032967032969</v>
      </c>
      <c r="AC243" s="4"/>
      <c r="AD243" s="2">
        <v>4.0490000000000004</v>
      </c>
      <c r="AE243" s="3">
        <v>22868.5</v>
      </c>
      <c r="AF243" s="28">
        <f t="shared" si="204"/>
        <v>3.1046886317091366E-2</v>
      </c>
      <c r="AG243" s="4">
        <f t="shared" si="205"/>
        <v>791.25607217210279</v>
      </c>
      <c r="AH243" s="40">
        <f t="shared" si="188"/>
        <v>2.4844890429087278E-2</v>
      </c>
      <c r="AJ243" s="2">
        <v>4.7549999999999999</v>
      </c>
      <c r="AK243" s="3">
        <v>129622.6</v>
      </c>
      <c r="AL243" s="42">
        <f t="shared" si="189"/>
        <v>4.4145073153444236E-2</v>
      </c>
      <c r="AM243" s="4">
        <f t="shared" si="190"/>
        <v>792.11973121563835</v>
      </c>
      <c r="AO243" s="2">
        <v>4.7590000000000003</v>
      </c>
      <c r="AP243" s="3">
        <v>153267.20000000001</v>
      </c>
      <c r="AQ243" s="42">
        <f t="shared" si="191"/>
        <v>5.4498267558491326E-2</v>
      </c>
      <c r="AR243" s="4">
        <f t="shared" si="192"/>
        <v>791.44777031154558</v>
      </c>
      <c r="AT243" s="2">
        <v>4.7549999999999999</v>
      </c>
      <c r="AU243" s="3">
        <v>83359.100000000006</v>
      </c>
      <c r="AV243" s="42">
        <f t="shared" si="193"/>
        <v>3.7374187491590612E-2</v>
      </c>
      <c r="AW243" s="4">
        <f t="shared" si="194"/>
        <v>791.22486288848268</v>
      </c>
      <c r="AX243" s="42">
        <f t="shared" si="195"/>
        <v>4.5339176067842053E-2</v>
      </c>
    </row>
    <row r="244" spans="1:50" x14ac:dyDescent="0.25">
      <c r="A244" s="6" t="s">
        <v>43</v>
      </c>
      <c r="B244" s="12">
        <v>801</v>
      </c>
      <c r="D244" s="2">
        <v>4.1859999999999999</v>
      </c>
      <c r="E244" s="3">
        <v>100864.9</v>
      </c>
      <c r="F244" s="5">
        <f t="shared" si="196"/>
        <v>0.19314585729347741</v>
      </c>
      <c r="G244" s="4">
        <f t="shared" si="197"/>
        <v>801.31215469613255</v>
      </c>
      <c r="H244" s="4"/>
      <c r="I244" s="2">
        <v>4.1929999999999996</v>
      </c>
      <c r="J244" s="3">
        <v>131830.5</v>
      </c>
      <c r="K244" s="5">
        <f t="shared" si="198"/>
        <v>0.17610792410515994</v>
      </c>
      <c r="L244" s="4">
        <f t="shared" si="199"/>
        <v>801.5151515151515</v>
      </c>
      <c r="M244" s="4"/>
      <c r="N244" s="2">
        <v>4.1749999999999998</v>
      </c>
      <c r="O244" s="3">
        <v>98099</v>
      </c>
      <c r="P244" s="5">
        <f t="shared" si="200"/>
        <v>0.12586521994177038</v>
      </c>
      <c r="Q244" s="4">
        <f>(((N244-N$29)/(N$63-N$29)*100+800))</f>
        <v>800.83589969203695</v>
      </c>
      <c r="R244" s="40">
        <f t="shared" si="185"/>
        <v>0.16503966711346926</v>
      </c>
      <c r="S244" s="4"/>
      <c r="T244" s="2">
        <v>4.2009999999999996</v>
      </c>
      <c r="U244" s="3">
        <v>127974.39999999999</v>
      </c>
      <c r="V244" s="5">
        <f t="shared" si="186"/>
        <v>0.16518587063333187</v>
      </c>
      <c r="W244" s="4">
        <f>(((T244-T$29)/(T$63-T$29)*100+800))</f>
        <v>801.14386273647165</v>
      </c>
      <c r="X244" s="4"/>
      <c r="Y244" s="2">
        <v>4.2009999999999996</v>
      </c>
      <c r="Z244" s="3">
        <v>189148.2</v>
      </c>
      <c r="AA244" s="5">
        <f t="shared" si="202"/>
        <v>0.23700898951135962</v>
      </c>
      <c r="AB244" s="4">
        <f>(((Y244-Y$29)/(Y$63-Y$29)*100+800))</f>
        <v>801.31348511383533</v>
      </c>
      <c r="AC244" s="4"/>
      <c r="AD244" s="2">
        <v>4.1970000000000001</v>
      </c>
      <c r="AE244" s="3">
        <v>95118.7</v>
      </c>
      <c r="AF244" s="5">
        <f t="shared" si="204"/>
        <v>0.12913568732227818</v>
      </c>
      <c r="AG244" s="4">
        <f>(((AD244-AD$29)/(AD$63-AD$29)*100+800))</f>
        <v>800.96959012780962</v>
      </c>
      <c r="AH244" s="40">
        <f t="shared" si="188"/>
        <v>0.17711018248898991</v>
      </c>
      <c r="AJ244" s="2">
        <v>4.9210000000000003</v>
      </c>
      <c r="AK244" s="3">
        <v>674900.4</v>
      </c>
      <c r="AL244" s="42">
        <f t="shared" si="189"/>
        <v>0.22984824813951255</v>
      </c>
      <c r="AM244" s="4">
        <f>(((AJ244-AJ$29)/(AJ$63-AJ$29)*100+800))</f>
        <v>801.56912637828668</v>
      </c>
      <c r="AO244" s="2">
        <v>4.9359999999999999</v>
      </c>
      <c r="AP244" s="3">
        <v>695092.8</v>
      </c>
      <c r="AQ244" s="42">
        <f t="shared" si="191"/>
        <v>0.2471589054434406</v>
      </c>
      <c r="AR244" s="4">
        <f>(((AO244-AO$29)/(AO$63-AO$29)*100+800))</f>
        <v>801.57446808510633</v>
      </c>
      <c r="AT244" s="2">
        <v>4.9249999999999998</v>
      </c>
      <c r="AU244" s="3">
        <v>325317.5</v>
      </c>
      <c r="AV244" s="42">
        <f t="shared" si="193"/>
        <v>0.14585662800216806</v>
      </c>
      <c r="AW244" s="4">
        <f>(((AT244-AT$29)/(AT$63-AT$29)*100+800))</f>
        <v>801.10968843363207</v>
      </c>
      <c r="AX244" s="42">
        <f t="shared" si="195"/>
        <v>0.20762126052837374</v>
      </c>
    </row>
    <row r="245" spans="1:50" x14ac:dyDescent="0.25">
      <c r="A245" s="6" t="s">
        <v>45</v>
      </c>
      <c r="B245" s="10">
        <v>819</v>
      </c>
      <c r="C245" s="10" t="s">
        <v>201</v>
      </c>
      <c r="D245" s="2">
        <v>4.4889999999999999</v>
      </c>
      <c r="E245" s="3">
        <v>57568.9</v>
      </c>
      <c r="F245" s="5">
        <f t="shared" si="196"/>
        <v>0.1102384927159247</v>
      </c>
      <c r="G245" s="4">
        <f>(((D245-D$29)/(D$63-D$29)*100+800))</f>
        <v>814.16630004399474</v>
      </c>
      <c r="H245" s="4"/>
      <c r="I245" s="2">
        <v>4.5</v>
      </c>
      <c r="J245" s="3">
        <v>46773.4</v>
      </c>
      <c r="K245" s="5">
        <f t="shared" si="198"/>
        <v>6.2483009450319066E-2</v>
      </c>
      <c r="L245" s="4">
        <f>(((I245-I$29)/(I$63-I$29)*100+800))</f>
        <v>814.47426308842932</v>
      </c>
      <c r="M245" s="4"/>
      <c r="N245" s="2">
        <v>4.4820000000000002</v>
      </c>
      <c r="O245" s="3">
        <v>21779.9</v>
      </c>
      <c r="P245" s="5">
        <f t="shared" si="200"/>
        <v>2.7944544835418965E-2</v>
      </c>
      <c r="Q245" s="4">
        <f>(((N245-N$29)/(N$63-N$29)*100+800))</f>
        <v>814.34227892652882</v>
      </c>
      <c r="R245" s="40">
        <f t="shared" si="185"/>
        <v>6.6888682333887575E-2</v>
      </c>
      <c r="S245" s="4"/>
      <c r="T245" s="2">
        <v>4.508</v>
      </c>
      <c r="U245" s="3">
        <v>61098.7</v>
      </c>
      <c r="V245" s="5">
        <f t="shared" si="186"/>
        <v>7.8864538173765639E-2</v>
      </c>
      <c r="W245" s="4">
        <f>(((T245-T$29)/(T$63-T$29)*100+800))</f>
        <v>814.65024197096352</v>
      </c>
      <c r="X245" s="4"/>
      <c r="Y245" s="2">
        <v>4.508</v>
      </c>
      <c r="Z245" s="3">
        <v>53352.2</v>
      </c>
      <c r="AA245" s="5">
        <f t="shared" si="202"/>
        <v>6.6852082177932218E-2</v>
      </c>
      <c r="AB245" s="4">
        <f>(((Y245-Y$29)/(Y$63-Y$29)*100+800))</f>
        <v>814.75481611208409</v>
      </c>
      <c r="AC245" s="4"/>
      <c r="AD245" s="2">
        <v>4.508</v>
      </c>
      <c r="AE245" s="3">
        <v>26752.5</v>
      </c>
      <c r="AF245" s="5">
        <f t="shared" si="204"/>
        <v>3.6319908441654974E-2</v>
      </c>
      <c r="AG245" s="4">
        <f>(((AD245-AD$29)/(AD$63-AD$29)*100+800))</f>
        <v>814.67606875275453</v>
      </c>
      <c r="AH245" s="40">
        <f t="shared" si="188"/>
        <v>6.067884293111761E-2</v>
      </c>
      <c r="AJ245" s="2">
        <v>5.1980000000000004</v>
      </c>
      <c r="AK245" s="3">
        <v>237504.5</v>
      </c>
      <c r="AL245" s="42">
        <f t="shared" si="189"/>
        <v>8.0885999253002147E-2</v>
      </c>
      <c r="AM245" s="4">
        <f>(((AJ245-AJ$29)/(AJ$63-AJ$29)*100+800))</f>
        <v>813.31636980491942</v>
      </c>
      <c r="AO245" s="2">
        <v>5.2060000000000004</v>
      </c>
      <c r="AP245" s="3">
        <v>233802.5</v>
      </c>
      <c r="AQ245" s="42">
        <f t="shared" si="191"/>
        <v>8.3134755517450351E-2</v>
      </c>
      <c r="AR245" s="4">
        <f>(((AO245-AO$29)/(AO$63-AO$29)*100+800))</f>
        <v>813.06382978723411</v>
      </c>
      <c r="AT245" s="2">
        <v>5.1980000000000004</v>
      </c>
      <c r="AU245" s="3">
        <v>54538.9</v>
      </c>
      <c r="AV245" s="42">
        <f t="shared" si="193"/>
        <v>2.4452604145019693E-2</v>
      </c>
      <c r="AW245" s="4">
        <f>(((AT245-AT$29)/(AT$63-AT$29)*100+800))</f>
        <v>812.76141698676906</v>
      </c>
      <c r="AX245" s="42">
        <f t="shared" si="195"/>
        <v>6.2824452971824055E-2</v>
      </c>
    </row>
    <row r="246" spans="1:50" x14ac:dyDescent="0.25">
      <c r="A246" s="1" t="s">
        <v>50</v>
      </c>
      <c r="B246" s="12">
        <v>833</v>
      </c>
      <c r="D246" s="2">
        <v>4.9210000000000003</v>
      </c>
      <c r="E246" s="3">
        <v>102969.7</v>
      </c>
      <c r="F246" s="5">
        <f t="shared" si="196"/>
        <v>0.19717633172443716</v>
      </c>
      <c r="G246" s="4">
        <f>(((D246-D$29)/(D$63-D$29)*100+800))</f>
        <v>833.17201935767707</v>
      </c>
      <c r="H246" s="4"/>
      <c r="I246" s="2">
        <v>4.9359999999999999</v>
      </c>
      <c r="J246" s="3">
        <v>86557.4</v>
      </c>
      <c r="K246" s="5">
        <f t="shared" si="198"/>
        <v>0.11562911488570526</v>
      </c>
      <c r="L246" s="4">
        <f>(((I246-I$29)/(I$63-I$29)*100+800))</f>
        <v>833.65596128464585</v>
      </c>
      <c r="M246" s="4"/>
      <c r="N246" s="2">
        <v>4.9139999999999997</v>
      </c>
      <c r="O246" s="3">
        <v>55346.7</v>
      </c>
      <c r="P246" s="5">
        <f t="shared" si="200"/>
        <v>7.1012187367365448E-2</v>
      </c>
      <c r="Q246" s="4">
        <f>(((N246-N$29)/(N$63-N$29)*100+800))</f>
        <v>833.34799824021115</v>
      </c>
      <c r="R246" s="40">
        <f t="shared" si="185"/>
        <v>0.12793921132583597</v>
      </c>
      <c r="S246" s="4"/>
      <c r="T246" s="2">
        <v>4.9210000000000003</v>
      </c>
      <c r="U246" s="3">
        <v>111764.5</v>
      </c>
      <c r="V246" s="5">
        <f t="shared" si="186"/>
        <v>0.14426257312711777</v>
      </c>
      <c r="W246" s="4">
        <f>(((T246-T$29)/(T$63-T$29)*100+800))</f>
        <v>832.82006159260891</v>
      </c>
      <c r="X246" s="4"/>
      <c r="Y246" s="2">
        <v>4.9329999999999998</v>
      </c>
      <c r="Z246" s="3">
        <v>74119.7</v>
      </c>
      <c r="AA246" s="5">
        <f t="shared" si="202"/>
        <v>9.2874450826839067E-2</v>
      </c>
      <c r="AB246" s="4">
        <f>(((Y246-Y$29)/(Y$63-Y$29)*100+800))</f>
        <v>833.36252189141851</v>
      </c>
      <c r="AC246" s="4"/>
      <c r="AD246" s="2">
        <v>4.9329999999999998</v>
      </c>
      <c r="AE246" s="3">
        <v>84572.3</v>
      </c>
      <c r="AF246" s="5">
        <f t="shared" si="204"/>
        <v>0.11481761303430248</v>
      </c>
      <c r="AG246" s="4">
        <f>(((AD246-AD$29)/(AD$63-AD$29)*100+800))</f>
        <v>833.40678713089471</v>
      </c>
      <c r="AH246" s="40">
        <f t="shared" si="188"/>
        <v>0.11731821232941976</v>
      </c>
      <c r="AJ246" s="2">
        <v>5.5830000000000002</v>
      </c>
      <c r="AK246" s="3">
        <v>1526138.2</v>
      </c>
      <c r="AL246" s="42">
        <f t="shared" si="189"/>
        <v>0.51975105021242984</v>
      </c>
      <c r="AM246" s="4">
        <f>(((AJ246-AJ$29)/(AJ$63-AJ$29)*100+800))</f>
        <v>829.64376590330789</v>
      </c>
      <c r="AO246" s="2">
        <v>5.5869999999999997</v>
      </c>
      <c r="AP246" s="3">
        <v>1599290.5</v>
      </c>
      <c r="AQ246" s="42">
        <f t="shared" si="191"/>
        <v>0.56867067169461805</v>
      </c>
      <c r="AR246" s="4">
        <f>(((AO246-AO$29)/(AO$63-AO$29)*100+800))</f>
        <v>829.27659574468089</v>
      </c>
      <c r="AT246" s="2">
        <v>5.5789999999999997</v>
      </c>
      <c r="AU246" s="3">
        <v>803639.5</v>
      </c>
      <c r="AV246" s="42">
        <f t="shared" si="193"/>
        <v>0.36031307138210622</v>
      </c>
      <c r="AW246" s="4">
        <f>(((AT246-AT$29)/(AT$63-AT$29)*100+800))</f>
        <v>829.02262057191638</v>
      </c>
      <c r="AX246" s="42">
        <f t="shared" si="195"/>
        <v>0.48291159776305137</v>
      </c>
    </row>
    <row r="247" spans="1:50" x14ac:dyDescent="0.25">
      <c r="A247" s="6" t="s">
        <v>48</v>
      </c>
      <c r="D247" s="2">
        <v>5.15</v>
      </c>
      <c r="E247" s="3">
        <v>9815.7999999999993</v>
      </c>
      <c r="F247" s="5">
        <f t="shared" si="196"/>
        <v>1.8796242360041161E-2</v>
      </c>
      <c r="G247" s="4">
        <f>(((D247-D$29)/(D$63-D$29)*100+800))</f>
        <v>843.24681038275412</v>
      </c>
      <c r="H247" s="4"/>
      <c r="I247" s="2">
        <v>5.1470000000000002</v>
      </c>
      <c r="J247" s="3">
        <v>6507.2</v>
      </c>
      <c r="K247" s="5">
        <f t="shared" si="198"/>
        <v>8.6927492783316195E-3</v>
      </c>
      <c r="L247" s="4">
        <f>(((I247-I$29)/(I$63-I$29)*100+800))</f>
        <v>842.93884733831942</v>
      </c>
      <c r="M247" s="4"/>
      <c r="N247" s="2">
        <v>5.1429999999999998</v>
      </c>
      <c r="O247" s="3">
        <v>3717.1</v>
      </c>
      <c r="P247" s="5">
        <f t="shared" si="200"/>
        <v>4.7691985549858278E-3</v>
      </c>
      <c r="Q247" s="4">
        <f>(((N247-N$29)/(N$63-N$29)*100+800))</f>
        <v>843.4227892652882</v>
      </c>
      <c r="R247" s="40">
        <f t="shared" si="185"/>
        <v>1.075273006445287E-2</v>
      </c>
      <c r="S247" s="4"/>
      <c r="T247" s="2">
        <v>5.1539999999999999</v>
      </c>
      <c r="U247" s="3">
        <v>223110.7</v>
      </c>
      <c r="V247" s="5">
        <f t="shared" si="186"/>
        <v>0.28798521600501442</v>
      </c>
      <c r="W247" s="4">
        <f>(((T247-T$29)/(T$63-T$29)*100+800))</f>
        <v>843.07083150021992</v>
      </c>
      <c r="X247" s="4"/>
      <c r="Y247" s="2">
        <v>5.1580000000000004</v>
      </c>
      <c r="Z247" s="3">
        <v>131877</v>
      </c>
      <c r="AA247" s="5">
        <f t="shared" si="202"/>
        <v>0.16524626990787949</v>
      </c>
      <c r="AB247" s="4">
        <f>(((Y247-Y$29)/(Y$63-Y$29)*100+800))</f>
        <v>843.21366024518386</v>
      </c>
      <c r="AC247" s="4"/>
      <c r="AF247" s="5"/>
      <c r="AG247" s="4"/>
      <c r="AH247" s="40">
        <f t="shared" si="188"/>
        <v>0.22661574295644696</v>
      </c>
      <c r="AJ247" s="2">
        <v>5.694</v>
      </c>
      <c r="AK247" s="3">
        <v>103156.8</v>
      </c>
      <c r="AL247" s="42">
        <f t="shared" si="189"/>
        <v>3.5131716863226137E-2</v>
      </c>
      <c r="AM247" s="4">
        <f>(((AJ247-AJ$29)/(AJ$63-AJ$29)*100+800))</f>
        <v>834.35114503816794</v>
      </c>
      <c r="AO247" s="2">
        <v>5.694</v>
      </c>
      <c r="AP247" s="3">
        <v>111170.9</v>
      </c>
      <c r="AQ247" s="42">
        <f t="shared" si="191"/>
        <v>3.9529797979726146E-2</v>
      </c>
      <c r="AR247" s="4">
        <f>(((AO247-AO$29)/(AO$63-AO$29)*100+800))</f>
        <v>833.82978723404256</v>
      </c>
      <c r="AT247" s="2">
        <v>5.694</v>
      </c>
      <c r="AU247" s="3">
        <v>27375.9</v>
      </c>
      <c r="AV247" s="42">
        <f t="shared" si="193"/>
        <v>1.2274029102413958E-2</v>
      </c>
      <c r="AW247" s="4">
        <f>(((AT247-AT$29)/(AT$63-AT$29)*100+800))</f>
        <v>833.9308578745198</v>
      </c>
      <c r="AX247" s="42">
        <f t="shared" si="195"/>
        <v>2.8978514648455411E-2</v>
      </c>
    </row>
    <row r="248" spans="1:50" x14ac:dyDescent="0.25">
      <c r="A248" s="1" t="s">
        <v>158</v>
      </c>
      <c r="D248" s="2">
        <v>5.8970000000000002</v>
      </c>
      <c r="E248" s="3">
        <v>73643.199999999997</v>
      </c>
      <c r="F248" s="5">
        <f t="shared" si="196"/>
        <v>0.14101911564711825</v>
      </c>
      <c r="G248" s="4">
        <f>(((D248-D$29)/(D$63-D$29)*100+800))</f>
        <v>876.11086669599649</v>
      </c>
      <c r="H248" s="4"/>
      <c r="I248" s="2">
        <v>5.9009999999999998</v>
      </c>
      <c r="J248" s="3">
        <v>52918.400000000001</v>
      </c>
      <c r="K248" s="5">
        <f t="shared" si="198"/>
        <v>7.0691907949727073E-2</v>
      </c>
      <c r="L248" s="4">
        <f>(((I248-I$29)/(I$63-I$29)*100+800))</f>
        <v>876.11086669599649</v>
      </c>
      <c r="M248" s="4"/>
      <c r="N248" s="2">
        <v>5.8860000000000001</v>
      </c>
      <c r="O248" s="3">
        <v>56574.9</v>
      </c>
      <c r="P248" s="5">
        <f t="shared" si="200"/>
        <v>7.2588020588218699E-2</v>
      </c>
      <c r="Q248" s="4">
        <f>(((N248-N$29)/(N$63-N$29)*100+800))</f>
        <v>876.11086669599649</v>
      </c>
      <c r="R248" s="40">
        <f t="shared" si="185"/>
        <v>9.4766348061688002E-2</v>
      </c>
      <c r="S248" s="4"/>
      <c r="T248" s="2">
        <v>5.9080000000000004</v>
      </c>
      <c r="U248" s="3">
        <v>28790.7</v>
      </c>
      <c r="V248" s="5">
        <f t="shared" si="186"/>
        <v>3.7162251556897848E-2</v>
      </c>
      <c r="W248" s="4">
        <f>(((T248-T$29)/(T$63-T$29)*100+800))</f>
        <v>876.24285085789711</v>
      </c>
      <c r="X248" s="4"/>
      <c r="Y248" s="2">
        <v>5.9080000000000004</v>
      </c>
      <c r="Z248" s="3">
        <v>59167.9</v>
      </c>
      <c r="AA248" s="5">
        <f t="shared" si="202"/>
        <v>7.4139347826250396E-2</v>
      </c>
      <c r="AB248" s="4">
        <f>(((Y248-Y$29)/(Y$63-Y$29)*100+800))</f>
        <v>876.05078809106828</v>
      </c>
      <c r="AC248" s="4"/>
      <c r="AD248" s="2">
        <v>5.9039999999999999</v>
      </c>
      <c r="AE248" s="3">
        <v>66905.3</v>
      </c>
      <c r="AF248" s="5">
        <f t="shared" ref="AF248:AF263" si="206">AE248/AF$1</f>
        <v>9.0832422026407206E-2</v>
      </c>
      <c r="AG248" s="4">
        <f>(((AD248-AD$29)/(AD$63-AD$29)*100+800))</f>
        <v>876.20096959012778</v>
      </c>
      <c r="AH248" s="40">
        <f t="shared" si="188"/>
        <v>6.7378007136518481E-2</v>
      </c>
      <c r="AJ248" s="2">
        <v>6.6289999999999996</v>
      </c>
      <c r="AK248" s="3">
        <v>291355.3</v>
      </c>
      <c r="AL248" s="42">
        <f t="shared" si="189"/>
        <v>9.9225760262050683E-2</v>
      </c>
      <c r="AM248" s="4">
        <f>(((AJ248-AJ$29)/(AJ$63-AJ$29)*100+800))</f>
        <v>874.0033927056827</v>
      </c>
      <c r="AO248" s="2">
        <v>6.6360000000000001</v>
      </c>
      <c r="AP248" s="3">
        <v>321863.09999999998</v>
      </c>
      <c r="AQ248" s="42">
        <f t="shared" si="191"/>
        <v>0.11444706591498668</v>
      </c>
      <c r="AR248" s="4">
        <f>(((AO248-AO$29)/(AO$63-AO$29)*100+800))</f>
        <v>873.91489361702133</v>
      </c>
      <c r="AT248" s="2">
        <v>6.6319999999999997</v>
      </c>
      <c r="AU248" s="3">
        <v>178027.4</v>
      </c>
      <c r="AV248" s="42">
        <f t="shared" si="193"/>
        <v>7.9818873119316278E-2</v>
      </c>
      <c r="AW248" s="4">
        <f>(((AT248-AT$29)/(AT$63-AT$29)*100+800))</f>
        <v>873.96500213401623</v>
      </c>
      <c r="AX248" s="42">
        <f t="shared" si="195"/>
        <v>9.7830566432117891E-2</v>
      </c>
    </row>
    <row r="249" spans="1:50" x14ac:dyDescent="0.25">
      <c r="A249" s="1" t="s">
        <v>67</v>
      </c>
      <c r="B249" s="10">
        <v>903</v>
      </c>
      <c r="C249" s="10" t="s">
        <v>202</v>
      </c>
      <c r="D249" s="2">
        <v>6.7060000000000004</v>
      </c>
      <c r="E249" s="3">
        <v>129091.6</v>
      </c>
      <c r="F249" s="5">
        <f t="shared" si="196"/>
        <v>0.24719707005496136</v>
      </c>
      <c r="G249" s="4">
        <f t="shared" ref="G249:G256" si="207">(((D249-D$63)/(D$256-D$63)*100+900))</f>
        <v>909.39597315436242</v>
      </c>
      <c r="H249" s="4"/>
      <c r="I249" s="2">
        <v>6.71</v>
      </c>
      <c r="J249" s="3">
        <v>180252.2</v>
      </c>
      <c r="K249" s="5">
        <f t="shared" si="198"/>
        <v>0.24079284200081247</v>
      </c>
      <c r="L249" s="4">
        <f t="shared" ref="L249:L256" si="208">(((I249-I$63)/(I$256-I$63)*100+900))</f>
        <v>909.37279774489082</v>
      </c>
      <c r="M249" s="4"/>
      <c r="N249" s="2">
        <v>6.7030000000000003</v>
      </c>
      <c r="O249" s="3">
        <v>72801.899999999994</v>
      </c>
      <c r="P249" s="5">
        <f t="shared" si="200"/>
        <v>9.3407956815857174E-2</v>
      </c>
      <c r="Q249" s="4">
        <f t="shared" ref="Q249:Q256" si="209">(((N249-N$63)/(N$256-N$63)*100+900))</f>
        <v>909.67855881314028</v>
      </c>
      <c r="R249" s="40">
        <f t="shared" si="185"/>
        <v>0.19379928962387702</v>
      </c>
      <c r="S249" s="4"/>
      <c r="T249" s="2">
        <v>6.74</v>
      </c>
      <c r="U249" s="3">
        <v>217875.3</v>
      </c>
      <c r="V249" s="5">
        <f t="shared" si="186"/>
        <v>0.28122750425083742</v>
      </c>
      <c r="W249" s="4">
        <f t="shared" ref="W249:W256" si="210">(((T249-T$63)/(T$256-T$63)*100+900))</f>
        <v>910.31802120141344</v>
      </c>
      <c r="X249" s="4"/>
      <c r="Y249" s="2">
        <v>6.7430000000000003</v>
      </c>
      <c r="Z249" s="3">
        <v>138114.5</v>
      </c>
      <c r="AA249" s="5">
        <f t="shared" si="202"/>
        <v>0.17306206499383381</v>
      </c>
      <c r="AB249" s="4">
        <f t="shared" ref="AB249:AB256" si="211">(((Y249-Y$63)/(Y$256-Y$63)*100+900))</f>
        <v>910.16231474947074</v>
      </c>
      <c r="AC249" s="4"/>
      <c r="AD249" s="2">
        <v>6.6950000000000003</v>
      </c>
      <c r="AE249" s="3">
        <v>74379.8</v>
      </c>
      <c r="AF249" s="5">
        <f t="shared" si="206"/>
        <v>0.10098000283743983</v>
      </c>
      <c r="AG249" s="4">
        <f t="shared" ref="AG249:AG256" si="212">(((AD249-AD$63)/(AD$256-AD$63)*100+900))</f>
        <v>908.86612504415405</v>
      </c>
      <c r="AH249" s="40">
        <f t="shared" si="188"/>
        <v>0.18508985736070369</v>
      </c>
      <c r="AJ249" s="2">
        <v>7.3639999999999999</v>
      </c>
      <c r="AK249" s="3">
        <v>1110784.8</v>
      </c>
      <c r="AL249" s="42">
        <f t="shared" si="189"/>
        <v>0.37829573125160215</v>
      </c>
      <c r="AM249" s="4">
        <f t="shared" ref="AM249:AM256" si="213">(((AJ249-AJ$63)/(AJ$256-AJ$63)*100+900))</f>
        <v>904.2538354253835</v>
      </c>
      <c r="AO249" s="2">
        <v>7.3680000000000003</v>
      </c>
      <c r="AP249" s="3">
        <v>1070314.3999999999</v>
      </c>
      <c r="AQ249" s="42">
        <f t="shared" si="191"/>
        <v>0.38057901849127601</v>
      </c>
      <c r="AR249" s="4">
        <f t="shared" ref="AR249:AR256" si="214">(((AO249-AO$63)/(AO$256-AO$63)*100+900))</f>
        <v>904.15502793296093</v>
      </c>
      <c r="AT249" s="2">
        <v>7.3680000000000003</v>
      </c>
      <c r="AU249" s="3">
        <v>449150.2</v>
      </c>
      <c r="AV249" s="42">
        <f t="shared" si="193"/>
        <v>0.20137721960392352</v>
      </c>
      <c r="AW249" s="4">
        <f t="shared" ref="AW249:AW256" si="215">(((AT249-AT$63)/(AT$256-AT$63)*100+900))</f>
        <v>904.40559440559446</v>
      </c>
      <c r="AX249" s="42">
        <f t="shared" si="195"/>
        <v>0.32008398978226721</v>
      </c>
    </row>
    <row r="250" spans="1:50" x14ac:dyDescent="0.25">
      <c r="A250" s="1" t="s">
        <v>69</v>
      </c>
      <c r="B250" s="10">
        <v>918</v>
      </c>
      <c r="C250" s="10" t="s">
        <v>202</v>
      </c>
      <c r="D250" s="2">
        <v>7.02</v>
      </c>
      <c r="E250" s="3">
        <v>52491.1</v>
      </c>
      <c r="F250" s="5">
        <f t="shared" si="196"/>
        <v>0.10051503059813327</v>
      </c>
      <c r="G250" s="4">
        <f t="shared" si="207"/>
        <v>920.48746026139167</v>
      </c>
      <c r="H250" s="4"/>
      <c r="I250" s="2">
        <v>7.024</v>
      </c>
      <c r="J250" s="3">
        <v>59555.9</v>
      </c>
      <c r="K250" s="5">
        <f t="shared" si="198"/>
        <v>7.9558720608770311E-2</v>
      </c>
      <c r="L250" s="4">
        <f t="shared" si="208"/>
        <v>920.43692741367158</v>
      </c>
      <c r="M250" s="4"/>
      <c r="N250" s="2">
        <v>7.0430000000000001</v>
      </c>
      <c r="O250" s="3">
        <v>57405.5</v>
      </c>
      <c r="P250" s="5">
        <f t="shared" si="200"/>
        <v>7.3653715974345307E-2</v>
      </c>
      <c r="Q250" s="4">
        <f t="shared" si="209"/>
        <v>921.68844931119747</v>
      </c>
      <c r="R250" s="40">
        <f t="shared" si="185"/>
        <v>8.4575822393749625E-2</v>
      </c>
      <c r="S250" s="4"/>
      <c r="T250" s="2">
        <v>7.0540000000000003</v>
      </c>
      <c r="U250" s="3">
        <v>66444.5</v>
      </c>
      <c r="V250" s="5">
        <f t="shared" si="186"/>
        <v>8.5764751241626608E-2</v>
      </c>
      <c r="W250" s="4">
        <f t="shared" si="210"/>
        <v>921.41342756183747</v>
      </c>
      <c r="X250" s="4"/>
      <c r="Y250" s="2">
        <v>7.0389999999999997</v>
      </c>
      <c r="Z250" s="3">
        <v>66671.100000000006</v>
      </c>
      <c r="AA250" s="5">
        <f t="shared" si="202"/>
        <v>8.3541107135097298E-2</v>
      </c>
      <c r="AB250" s="4">
        <f t="shared" si="211"/>
        <v>920.60691601976009</v>
      </c>
      <c r="AC250" s="4"/>
      <c r="AD250" s="2">
        <v>7.0389999999999997</v>
      </c>
      <c r="AE250" s="3">
        <v>69350.8</v>
      </c>
      <c r="AF250" s="5">
        <f t="shared" si="206"/>
        <v>9.4152498134960322E-2</v>
      </c>
      <c r="AG250" s="4">
        <f t="shared" si="212"/>
        <v>921.01730837160017</v>
      </c>
      <c r="AH250" s="40">
        <f t="shared" si="188"/>
        <v>8.7819452170561418E-2</v>
      </c>
      <c r="AJ250" s="2">
        <v>7.66</v>
      </c>
      <c r="AK250" s="3">
        <v>295115.90000000002</v>
      </c>
      <c r="AL250" s="42">
        <f t="shared" si="189"/>
        <v>0.10050649342201541</v>
      </c>
      <c r="AM250" s="4">
        <f t="shared" si="213"/>
        <v>914.57461645746162</v>
      </c>
      <c r="AO250" s="2">
        <v>7.6369999999999996</v>
      </c>
      <c r="AP250" s="3">
        <v>378174.3</v>
      </c>
      <c r="AQ250" s="42">
        <f t="shared" si="191"/>
        <v>0.13447002480077383</v>
      </c>
      <c r="AR250" s="4">
        <f t="shared" si="214"/>
        <v>913.54748603351959</v>
      </c>
      <c r="AT250" s="2">
        <v>7.6449999999999996</v>
      </c>
      <c r="AU250" s="3">
        <v>155281.29999999999</v>
      </c>
      <c r="AV250" s="42">
        <f t="shared" si="193"/>
        <v>6.9620622345225994E-2</v>
      </c>
      <c r="AW250" s="4">
        <f t="shared" si="215"/>
        <v>914.09090909090912</v>
      </c>
      <c r="AX250" s="42">
        <f t="shared" si="195"/>
        <v>0.10153238018933841</v>
      </c>
    </row>
    <row r="251" spans="1:50" x14ac:dyDescent="0.25">
      <c r="A251" s="1" t="s">
        <v>477</v>
      </c>
      <c r="D251" s="2">
        <v>7.0720000000000001</v>
      </c>
      <c r="E251" s="3">
        <v>71068.800000000003</v>
      </c>
      <c r="F251" s="5">
        <f t="shared" si="196"/>
        <v>0.1360894057577878</v>
      </c>
      <c r="G251" s="4">
        <f t="shared" si="207"/>
        <v>922.32426704344755</v>
      </c>
      <c r="H251" s="4"/>
      <c r="I251" s="2">
        <v>7.0869999999999997</v>
      </c>
      <c r="J251" s="3">
        <v>90064</v>
      </c>
      <c r="K251" s="5">
        <f t="shared" si="198"/>
        <v>0.12031346370230807</v>
      </c>
      <c r="L251" s="4">
        <f t="shared" si="208"/>
        <v>922.65680056377732</v>
      </c>
      <c r="M251" s="4"/>
      <c r="N251" s="2">
        <v>7.0720000000000001</v>
      </c>
      <c r="O251" s="3">
        <v>67072</v>
      </c>
      <c r="P251" s="5">
        <f t="shared" si="200"/>
        <v>8.605624962470998E-2</v>
      </c>
      <c r="Q251" s="4">
        <f t="shared" si="209"/>
        <v>922.71282232426699</v>
      </c>
      <c r="R251" s="40">
        <f t="shared" si="185"/>
        <v>0.11415303969493529</v>
      </c>
      <c r="S251" s="4"/>
      <c r="T251" s="2">
        <v>7.15</v>
      </c>
      <c r="U251" s="3">
        <v>71081.2</v>
      </c>
      <c r="V251" s="5">
        <f t="shared" si="186"/>
        <v>9.1749677339077101E-2</v>
      </c>
      <c r="W251" s="4">
        <f t="shared" si="210"/>
        <v>924.80565371024738</v>
      </c>
      <c r="X251" s="4"/>
      <c r="Y251" s="2">
        <v>7.1459999999999999</v>
      </c>
      <c r="Z251" s="3">
        <v>154685</v>
      </c>
      <c r="AA251" s="5">
        <f t="shared" si="202"/>
        <v>0.19382545296526565</v>
      </c>
      <c r="AB251" s="4">
        <f t="shared" si="211"/>
        <v>924.38249823570925</v>
      </c>
      <c r="AC251" s="4"/>
      <c r="AD251" s="2">
        <v>7.0720000000000001</v>
      </c>
      <c r="AE251" s="3">
        <v>80721.600000000006</v>
      </c>
      <c r="AF251" s="5">
        <f t="shared" si="206"/>
        <v>0.10958979987903547</v>
      </c>
      <c r="AG251" s="4">
        <f t="shared" si="212"/>
        <v>922.18297421405862</v>
      </c>
      <c r="AH251" s="40">
        <f t="shared" si="188"/>
        <v>0.13172164339445944</v>
      </c>
      <c r="AJ251" s="2">
        <v>7.4489999999999998</v>
      </c>
      <c r="AK251" s="3">
        <v>399575.1</v>
      </c>
      <c r="AL251" s="42">
        <f t="shared" si="189"/>
        <v>0.13608176367234415</v>
      </c>
      <c r="AM251" s="4">
        <f t="shared" si="213"/>
        <v>907.21757322175733</v>
      </c>
      <c r="AO251" s="2">
        <v>7.4489999999999998</v>
      </c>
      <c r="AP251" s="3">
        <v>605826.9</v>
      </c>
      <c r="AQ251" s="42">
        <f t="shared" si="191"/>
        <v>0.21541801827352081</v>
      </c>
      <c r="AR251" s="4">
        <f t="shared" si="214"/>
        <v>906.98324022346367</v>
      </c>
      <c r="AT251" s="2">
        <v>7.3860000000000001</v>
      </c>
      <c r="AU251" s="3">
        <v>656125.1</v>
      </c>
      <c r="AV251" s="42">
        <f t="shared" si="193"/>
        <v>0.29417475123098302</v>
      </c>
      <c r="AW251" s="4">
        <f t="shared" si="215"/>
        <v>905.03496503496501</v>
      </c>
      <c r="AX251" s="42">
        <f t="shared" si="195"/>
        <v>0.21522484439228265</v>
      </c>
    </row>
    <row r="252" spans="1:50" x14ac:dyDescent="0.25">
      <c r="A252" s="1" t="s">
        <v>159</v>
      </c>
      <c r="B252" s="10">
        <v>930</v>
      </c>
      <c r="D252" s="2">
        <v>7.2350000000000003</v>
      </c>
      <c r="E252" s="3">
        <v>46517.4</v>
      </c>
      <c r="F252" s="5">
        <f t="shared" si="196"/>
        <v>8.90760125877645E-2</v>
      </c>
      <c r="G252" s="4">
        <f t="shared" si="207"/>
        <v>928.08194984104557</v>
      </c>
      <c r="H252" s="4"/>
      <c r="I252" s="2">
        <v>7.242</v>
      </c>
      <c r="J252" s="3">
        <v>34809.4</v>
      </c>
      <c r="K252" s="5">
        <f t="shared" si="198"/>
        <v>4.6500704869860569E-2</v>
      </c>
      <c r="L252" s="4">
        <f t="shared" si="208"/>
        <v>928.11839323467234</v>
      </c>
      <c r="M252" s="4"/>
      <c r="N252" s="2">
        <v>7.2270000000000003</v>
      </c>
      <c r="O252" s="3">
        <v>9829.5</v>
      </c>
      <c r="P252" s="5">
        <f t="shared" si="200"/>
        <v>1.2611669633917084E-2</v>
      </c>
      <c r="Q252" s="4">
        <f t="shared" si="209"/>
        <v>928.18791946308727</v>
      </c>
      <c r="R252" s="40">
        <f t="shared" si="185"/>
        <v>4.9396129030514047E-2</v>
      </c>
      <c r="S252" s="4"/>
      <c r="T252" s="2">
        <v>7.242</v>
      </c>
      <c r="U252" s="3">
        <v>34795.599999999999</v>
      </c>
      <c r="V252" s="5">
        <f t="shared" si="186"/>
        <v>4.4913212956725422E-2</v>
      </c>
      <c r="W252" s="4">
        <f t="shared" si="210"/>
        <v>928.0565371024735</v>
      </c>
      <c r="X252" s="4"/>
      <c r="Y252" s="2">
        <v>7.25</v>
      </c>
      <c r="Z252" s="3">
        <v>28092.6</v>
      </c>
      <c r="AA252" s="5">
        <f t="shared" si="202"/>
        <v>3.5200962730529931E-2</v>
      </c>
      <c r="AB252" s="4">
        <f t="shared" si="211"/>
        <v>928.05222300635148</v>
      </c>
      <c r="AC252" s="4"/>
      <c r="AD252" s="2">
        <v>7.2460000000000004</v>
      </c>
      <c r="AE252" s="3">
        <v>11635.3</v>
      </c>
      <c r="AF252" s="5">
        <f t="shared" si="206"/>
        <v>1.5796394007707246E-2</v>
      </c>
      <c r="AG252" s="4">
        <f t="shared" si="212"/>
        <v>928.3292122924762</v>
      </c>
      <c r="AH252" s="40">
        <f t="shared" si="188"/>
        <v>3.1970189898320865E-2</v>
      </c>
      <c r="AJ252" s="2">
        <v>8.1029999999999998</v>
      </c>
      <c r="AK252" s="3">
        <v>244503</v>
      </c>
      <c r="AL252" s="42">
        <f t="shared" si="189"/>
        <v>8.3269451632944996E-2</v>
      </c>
      <c r="AM252" s="4">
        <f t="shared" si="213"/>
        <v>930.02092050209205</v>
      </c>
      <c r="AO252" s="2">
        <v>8.1069999999999993</v>
      </c>
      <c r="AP252" s="3">
        <v>259870.8</v>
      </c>
      <c r="AQ252" s="42">
        <f t="shared" si="191"/>
        <v>9.2404039409861902E-2</v>
      </c>
      <c r="AR252" s="4">
        <f t="shared" si="214"/>
        <v>929.95810055865923</v>
      </c>
      <c r="AT252" s="2">
        <v>8.1069999999999993</v>
      </c>
      <c r="AU252" s="3">
        <v>281024.7</v>
      </c>
      <c r="AV252" s="42">
        <f t="shared" si="193"/>
        <v>0.12599787938650975</v>
      </c>
      <c r="AW252" s="4">
        <f t="shared" si="215"/>
        <v>930.2447552447552</v>
      </c>
      <c r="AX252" s="42">
        <f t="shared" si="195"/>
        <v>0.1005571234764389</v>
      </c>
    </row>
    <row r="253" spans="1:50" x14ac:dyDescent="0.25">
      <c r="A253" s="6" t="s">
        <v>74</v>
      </c>
      <c r="B253" s="12">
        <v>960</v>
      </c>
      <c r="D253" s="2">
        <v>8.1549999999999994</v>
      </c>
      <c r="E253" s="3">
        <v>1374357.4</v>
      </c>
      <c r="F253" s="5">
        <f t="shared" si="196"/>
        <v>2.6317523563760501</v>
      </c>
      <c r="G253" s="4">
        <f t="shared" si="207"/>
        <v>960.57930060049443</v>
      </c>
      <c r="H253" s="4"/>
      <c r="I253" s="2">
        <v>8.1620000000000008</v>
      </c>
      <c r="J253" s="3">
        <v>1270004</v>
      </c>
      <c r="K253" s="5">
        <f t="shared" si="198"/>
        <v>1.6965555622200441</v>
      </c>
      <c r="L253" s="4">
        <f t="shared" si="208"/>
        <v>960.5355884425652</v>
      </c>
      <c r="M253" s="4"/>
      <c r="N253" s="2">
        <v>8.1440000000000001</v>
      </c>
      <c r="O253" s="3">
        <v>1031085.6</v>
      </c>
      <c r="P253" s="5">
        <f t="shared" si="200"/>
        <v>1.3229270005075717</v>
      </c>
      <c r="Q253" s="4">
        <f t="shared" si="209"/>
        <v>960.57930060049455</v>
      </c>
      <c r="R253" s="40">
        <f t="shared" si="185"/>
        <v>1.8837449730345552</v>
      </c>
      <c r="S253" s="4"/>
      <c r="T253" s="2">
        <v>8.1590000000000007</v>
      </c>
      <c r="U253" s="3">
        <v>972618.7</v>
      </c>
      <c r="V253" s="5">
        <f t="shared" si="186"/>
        <v>1.2554297324602375</v>
      </c>
      <c r="W253" s="4">
        <f t="shared" si="210"/>
        <v>960.45936395759713</v>
      </c>
      <c r="X253" s="4"/>
      <c r="Y253" s="2">
        <v>8.1769999999999996</v>
      </c>
      <c r="Z253" s="3">
        <v>1383228.7</v>
      </c>
      <c r="AA253" s="5">
        <f t="shared" si="202"/>
        <v>1.733231595384527</v>
      </c>
      <c r="AB253" s="4">
        <f t="shared" si="211"/>
        <v>960.76217360621024</v>
      </c>
      <c r="AC253" s="4"/>
      <c r="AD253" s="2">
        <v>8.1590000000000007</v>
      </c>
      <c r="AE253" s="3">
        <v>1041074</v>
      </c>
      <c r="AF253" s="5">
        <f t="shared" si="206"/>
        <v>1.4133898649093546</v>
      </c>
      <c r="AG253" s="4">
        <f t="shared" si="212"/>
        <v>960.57930060049455</v>
      </c>
      <c r="AH253" s="40">
        <f t="shared" si="188"/>
        <v>1.4673503975847062</v>
      </c>
      <c r="AJ253" s="2">
        <v>9.0079999999999991</v>
      </c>
      <c r="AK253" s="3">
        <v>5041632.8</v>
      </c>
      <c r="AL253" s="42">
        <f t="shared" si="189"/>
        <v>1.7170096014800189</v>
      </c>
      <c r="AM253" s="4">
        <f t="shared" si="213"/>
        <v>961.5760111576011</v>
      </c>
      <c r="AO253" s="2">
        <v>9.016</v>
      </c>
      <c r="AP253" s="3">
        <v>5404458.5</v>
      </c>
      <c r="AQ253" s="42">
        <f t="shared" si="191"/>
        <v>1.9217003073179564</v>
      </c>
      <c r="AR253" s="4">
        <f t="shared" si="214"/>
        <v>961.69692737430171</v>
      </c>
      <c r="AT253" s="2">
        <v>8.99</v>
      </c>
      <c r="AU253" s="3">
        <v>2411617.2999999998</v>
      </c>
      <c r="AV253" s="42">
        <f t="shared" si="193"/>
        <v>1.08125252225808</v>
      </c>
      <c r="AW253" s="4">
        <f t="shared" si="215"/>
        <v>961.11888111888106</v>
      </c>
      <c r="AX253" s="42">
        <f t="shared" si="195"/>
        <v>1.5733208103520184</v>
      </c>
    </row>
    <row r="254" spans="1:50" x14ac:dyDescent="0.25">
      <c r="A254" s="1" t="s">
        <v>73</v>
      </c>
      <c r="B254" s="10">
        <v>993</v>
      </c>
      <c r="C254" s="10" t="s">
        <v>201</v>
      </c>
      <c r="D254" s="2">
        <v>8.3580000000000005</v>
      </c>
      <c r="E254" s="3">
        <v>185311.2</v>
      </c>
      <c r="F254" s="5">
        <f t="shared" si="196"/>
        <v>0.35485179274537582</v>
      </c>
      <c r="G254" s="4">
        <f t="shared" si="207"/>
        <v>967.74991169198165</v>
      </c>
      <c r="H254" s="4"/>
      <c r="I254" s="2">
        <v>8.3689999999999998</v>
      </c>
      <c r="J254" s="3">
        <v>274075.2</v>
      </c>
      <c r="K254" s="5">
        <f t="shared" si="198"/>
        <v>0.36612782717737191</v>
      </c>
      <c r="L254" s="4">
        <f t="shared" si="208"/>
        <v>967.82945736434112</v>
      </c>
      <c r="M254" s="4"/>
      <c r="N254" s="2">
        <v>8.3510000000000009</v>
      </c>
      <c r="O254" s="3">
        <v>38615</v>
      </c>
      <c r="P254" s="5">
        <f t="shared" si="200"/>
        <v>4.9544699416420798E-2</v>
      </c>
      <c r="Q254" s="4">
        <f t="shared" si="209"/>
        <v>967.89120452137058</v>
      </c>
      <c r="R254" s="40">
        <f t="shared" si="185"/>
        <v>0.25684143977972285</v>
      </c>
      <c r="S254" s="4"/>
      <c r="T254" s="2">
        <v>8.3650000000000002</v>
      </c>
      <c r="U254" s="3">
        <v>164669.9</v>
      </c>
      <c r="V254" s="5">
        <f t="shared" si="186"/>
        <v>0.21255142277364608</v>
      </c>
      <c r="W254" s="4">
        <f t="shared" si="210"/>
        <v>967.73851590106005</v>
      </c>
      <c r="X254" s="4"/>
      <c r="Y254" s="2">
        <v>8.3729999999999993</v>
      </c>
      <c r="Z254" s="3">
        <v>238181.2</v>
      </c>
      <c r="AA254" s="5">
        <f t="shared" si="202"/>
        <v>0.29844897034496259</v>
      </c>
      <c r="AB254" s="4">
        <f t="shared" si="211"/>
        <v>967.67819336626678</v>
      </c>
      <c r="AC254" s="4"/>
      <c r="AD254" s="2">
        <v>8.3659999999999997</v>
      </c>
      <c r="AE254" s="3">
        <v>45699.6</v>
      </c>
      <c r="AF254" s="5">
        <f t="shared" si="206"/>
        <v>6.2042997395393165E-2</v>
      </c>
      <c r="AG254" s="4">
        <f t="shared" si="212"/>
        <v>967.89120452137058</v>
      </c>
      <c r="AH254" s="40">
        <f t="shared" si="188"/>
        <v>0.1910144635046673</v>
      </c>
      <c r="AJ254" s="2">
        <v>9.1780000000000008</v>
      </c>
      <c r="AK254" s="3">
        <v>786820.5</v>
      </c>
      <c r="AL254" s="42">
        <f t="shared" si="189"/>
        <v>0.26796444856938195</v>
      </c>
      <c r="AM254" s="4">
        <f t="shared" si="213"/>
        <v>967.50348675034866</v>
      </c>
      <c r="AO254" s="2">
        <v>9.1859999999999999</v>
      </c>
      <c r="AP254" s="3">
        <v>837739.1</v>
      </c>
      <c r="AQ254" s="42">
        <f t="shared" si="191"/>
        <v>0.29788062687913469</v>
      </c>
      <c r="AR254" s="4">
        <f t="shared" si="214"/>
        <v>967.63268156424579</v>
      </c>
      <c r="AT254" s="2">
        <v>9.1750000000000007</v>
      </c>
      <c r="AU254" s="3">
        <v>497412.9</v>
      </c>
      <c r="AV254" s="42">
        <f t="shared" si="193"/>
        <v>0.22301587931414579</v>
      </c>
      <c r="AW254" s="4">
        <f t="shared" si="215"/>
        <v>967.58741258741259</v>
      </c>
      <c r="AX254" s="42">
        <f t="shared" si="195"/>
        <v>0.26295365158755413</v>
      </c>
    </row>
    <row r="255" spans="1:50" x14ac:dyDescent="0.25">
      <c r="A255" s="6" t="s">
        <v>79</v>
      </c>
      <c r="B255" s="12">
        <v>981</v>
      </c>
      <c r="D255" s="2">
        <v>9.2370000000000001</v>
      </c>
      <c r="E255" s="3">
        <v>486876.3</v>
      </c>
      <c r="F255" s="5">
        <f t="shared" si="196"/>
        <v>0.93231778705353696</v>
      </c>
      <c r="G255" s="4">
        <f t="shared" si="207"/>
        <v>998.79901095019432</v>
      </c>
      <c r="H255" s="4"/>
      <c r="I255" s="2">
        <v>9.2560000000000002</v>
      </c>
      <c r="J255" s="3">
        <v>422824.1</v>
      </c>
      <c r="K255" s="5">
        <f t="shared" si="198"/>
        <v>0.56483647192897357</v>
      </c>
      <c r="L255" s="4">
        <f t="shared" si="208"/>
        <v>999.0838618745596</v>
      </c>
      <c r="M255" s="4"/>
      <c r="N255" s="2">
        <v>9.2230000000000008</v>
      </c>
      <c r="O255" s="3">
        <v>371096.9</v>
      </c>
      <c r="P255" s="5">
        <f t="shared" si="200"/>
        <v>0.47613322193100005</v>
      </c>
      <c r="Q255" s="4">
        <f t="shared" si="209"/>
        <v>998.69304132815262</v>
      </c>
      <c r="R255" s="40">
        <f t="shared" si="185"/>
        <v>0.6577624936378369</v>
      </c>
      <c r="S255" s="4"/>
      <c r="T255" s="2">
        <v>9.3450000000000006</v>
      </c>
      <c r="U255" s="3">
        <v>344038.3</v>
      </c>
      <c r="V255" s="5">
        <f t="shared" si="186"/>
        <v>0.44407526909062606</v>
      </c>
      <c r="W255" s="4">
        <f t="shared" si="210"/>
        <v>1002.3674911660778</v>
      </c>
      <c r="X255" s="4"/>
      <c r="Y255" s="2">
        <v>9.33</v>
      </c>
      <c r="Z255" s="3">
        <v>506881.2</v>
      </c>
      <c r="AA255" s="5">
        <f t="shared" si="202"/>
        <v>0.63513901276515128</v>
      </c>
      <c r="AB255" s="4">
        <f t="shared" si="211"/>
        <v>1001.4467184191955</v>
      </c>
      <c r="AC255" s="4"/>
      <c r="AD255" s="2">
        <v>9.2270000000000003</v>
      </c>
      <c r="AE255" s="3">
        <v>394431.9</v>
      </c>
      <c r="AF255" s="5">
        <f t="shared" si="206"/>
        <v>0.53549128098188992</v>
      </c>
      <c r="AG255" s="4">
        <f t="shared" si="212"/>
        <v>998.30448604733306</v>
      </c>
      <c r="AH255" s="40">
        <f t="shared" si="188"/>
        <v>0.53823518761255573</v>
      </c>
      <c r="AJ255" s="2">
        <v>9.6289999999999996</v>
      </c>
      <c r="AK255" s="3">
        <v>2642740.5</v>
      </c>
      <c r="AL255" s="42">
        <f t="shared" si="189"/>
        <v>0.90002802519059022</v>
      </c>
      <c r="AM255" s="4">
        <f t="shared" si="213"/>
        <v>983.2287308228731</v>
      </c>
      <c r="AO255" s="2">
        <v>9.6219999999999999</v>
      </c>
      <c r="AP255" s="3">
        <v>2777288.8</v>
      </c>
      <c r="AQ255" s="42">
        <f t="shared" si="191"/>
        <v>0.98753959170390848</v>
      </c>
      <c r="AR255" s="4">
        <f t="shared" si="214"/>
        <v>982.8561452513967</v>
      </c>
      <c r="AT255" s="2">
        <v>9.5289999999999999</v>
      </c>
      <c r="AU255" s="3">
        <v>1141397.1000000001</v>
      </c>
      <c r="AV255" s="42">
        <f t="shared" si="193"/>
        <v>0.51174723836699054</v>
      </c>
      <c r="AW255" s="4">
        <f t="shared" si="215"/>
        <v>979.96503496503499</v>
      </c>
      <c r="AX255" s="42">
        <f t="shared" si="195"/>
        <v>0.79977161842049638</v>
      </c>
    </row>
    <row r="256" spans="1:50" x14ac:dyDescent="0.25">
      <c r="A256" s="15" t="s">
        <v>10</v>
      </c>
      <c r="B256" s="10">
        <v>1000</v>
      </c>
      <c r="D256" s="2">
        <v>9.2710000000000008</v>
      </c>
      <c r="E256" s="3">
        <v>554123</v>
      </c>
      <c r="F256" s="5">
        <f t="shared" si="196"/>
        <v>1.0610882663942918</v>
      </c>
      <c r="G256" s="4">
        <f t="shared" si="207"/>
        <v>1000</v>
      </c>
      <c r="H256" s="4"/>
      <c r="I256" s="2">
        <v>9.282</v>
      </c>
      <c r="J256" s="3">
        <v>467853.1</v>
      </c>
      <c r="K256" s="5">
        <f t="shared" si="198"/>
        <v>0.62498919618118565</v>
      </c>
      <c r="L256" s="4">
        <f t="shared" si="208"/>
        <v>1000</v>
      </c>
      <c r="M256" s="4"/>
      <c r="N256" s="2">
        <v>9.26</v>
      </c>
      <c r="O256" s="3">
        <v>128570</v>
      </c>
      <c r="P256" s="5">
        <f t="shared" si="200"/>
        <v>0.16496081843763361</v>
      </c>
      <c r="Q256" s="4">
        <f t="shared" si="209"/>
        <v>1000</v>
      </c>
      <c r="R256" s="40">
        <f t="shared" si="185"/>
        <v>0.61701276033770369</v>
      </c>
      <c r="S256" s="4"/>
      <c r="T256" s="2">
        <v>9.2780000000000005</v>
      </c>
      <c r="U256" s="3">
        <v>509981.8</v>
      </c>
      <c r="V256" s="5">
        <f t="shared" si="186"/>
        <v>0.65827062006271353</v>
      </c>
      <c r="W256" s="4">
        <f t="shared" si="210"/>
        <v>1000</v>
      </c>
      <c r="X256" s="4"/>
      <c r="Y256" s="2">
        <v>9.2889999999999997</v>
      </c>
      <c r="Z256" s="3">
        <v>506641.3</v>
      </c>
      <c r="AA256" s="5">
        <f t="shared" si="202"/>
        <v>0.63483841008120401</v>
      </c>
      <c r="AB256" s="4">
        <f t="shared" si="211"/>
        <v>1000</v>
      </c>
      <c r="AC256" s="4"/>
      <c r="AD256" s="2">
        <v>9.2750000000000004</v>
      </c>
      <c r="AE256" s="3">
        <v>149158.9</v>
      </c>
      <c r="AF256" s="5">
        <f t="shared" si="206"/>
        <v>0.20250210601842705</v>
      </c>
      <c r="AG256" s="4">
        <f t="shared" si="212"/>
        <v>1000</v>
      </c>
      <c r="AH256" s="40">
        <f t="shared" si="188"/>
        <v>0.4985370453874482</v>
      </c>
      <c r="AJ256" s="2">
        <v>10.11</v>
      </c>
      <c r="AK256" s="3">
        <v>3970565.3</v>
      </c>
      <c r="AL256" s="42">
        <f t="shared" si="189"/>
        <v>1.35224023919461</v>
      </c>
      <c r="AM256" s="4">
        <f t="shared" si="213"/>
        <v>1000</v>
      </c>
      <c r="AO256" s="2">
        <v>10.113</v>
      </c>
      <c r="AP256" s="3">
        <v>4027570.5</v>
      </c>
      <c r="AQ256" s="42">
        <f t="shared" si="191"/>
        <v>1.4321108150973376</v>
      </c>
      <c r="AR256" s="4">
        <f t="shared" si="214"/>
        <v>1000</v>
      </c>
      <c r="AT256" s="2">
        <v>10.102</v>
      </c>
      <c r="AU256" s="3">
        <v>2067545.8</v>
      </c>
      <c r="AV256" s="42">
        <f t="shared" si="193"/>
        <v>0.9269875079823402</v>
      </c>
      <c r="AW256" s="4">
        <f t="shared" si="215"/>
        <v>1000</v>
      </c>
      <c r="AX256" s="42">
        <f t="shared" si="195"/>
        <v>1.2371128540914293</v>
      </c>
    </row>
    <row r="257" spans="1:50" x14ac:dyDescent="0.25">
      <c r="A257" s="1" t="s">
        <v>81</v>
      </c>
      <c r="B257" s="12">
        <v>998</v>
      </c>
      <c r="D257" s="2">
        <v>9.5440000000000005</v>
      </c>
      <c r="E257" s="3">
        <v>532200.19999999995</v>
      </c>
      <c r="F257" s="5">
        <f t="shared" si="196"/>
        <v>1.0191083705110513</v>
      </c>
      <c r="G257" s="4">
        <f t="shared" ref="G257:G269" si="216">(((D257-D$256)/(D$269-D$256)*100+1000))</f>
        <v>1009.0337524818001</v>
      </c>
      <c r="H257" s="4"/>
      <c r="I257" s="2">
        <v>9.5630000000000006</v>
      </c>
      <c r="J257" s="3">
        <v>545272.1</v>
      </c>
      <c r="K257" s="5">
        <f t="shared" si="198"/>
        <v>0.72841063034321474</v>
      </c>
      <c r="L257" s="4">
        <f t="shared" ref="L257:L269" si="217">(((I257-I$256)/(I$269-I$256)*100+1000))</f>
        <v>1009.295401918624</v>
      </c>
      <c r="M257" s="4"/>
      <c r="N257" s="2">
        <v>9.4700000000000006</v>
      </c>
      <c r="O257" s="3">
        <v>278676.59999999998</v>
      </c>
      <c r="P257" s="5">
        <f t="shared" si="200"/>
        <v>0.35755401738677017</v>
      </c>
      <c r="Q257" s="4">
        <f t="shared" ref="Q257:Q269" si="218">(((N257-N$256)/(N$269-N$256)*100+1000))</f>
        <v>1006.9398545935228</v>
      </c>
      <c r="R257" s="40">
        <f t="shared" si="185"/>
        <v>0.7016910060803454</v>
      </c>
      <c r="S257" s="4"/>
      <c r="T257" s="2">
        <v>9.548</v>
      </c>
      <c r="U257" s="3">
        <v>245828.8</v>
      </c>
      <c r="V257" s="5">
        <f t="shared" si="186"/>
        <v>0.31730912084563173</v>
      </c>
      <c r="W257" s="4">
        <f t="shared" ref="W257:W269" si="219">(((T257-T$256)/(T$269-T$256)*100+1000))</f>
        <v>1008.9315249751902</v>
      </c>
      <c r="X257" s="4"/>
      <c r="Y257" s="2">
        <v>9.7070000000000007</v>
      </c>
      <c r="Z257" s="3">
        <v>607003.6</v>
      </c>
      <c r="AA257" s="5">
        <f t="shared" si="202"/>
        <v>0.76059571206999343</v>
      </c>
      <c r="AB257" s="4">
        <f>(((Y257-Y$256)/(Y$269-Y$256)*100+1000))</f>
        <v>1013.8090518665346</v>
      </c>
      <c r="AC257" s="4"/>
      <c r="AD257" s="2">
        <v>9.4450000000000003</v>
      </c>
      <c r="AE257" s="3">
        <v>258700.6</v>
      </c>
      <c r="AF257" s="5">
        <f t="shared" si="206"/>
        <v>0.35121884331562309</v>
      </c>
      <c r="AG257" s="4">
        <f t="shared" ref="AG257:AG269" si="220">(((AD257-AD$256)/(AD$269-AD$256)*100+1000))</f>
        <v>1005.6254136333554</v>
      </c>
      <c r="AH257" s="40">
        <f t="shared" si="188"/>
        <v>0.4763745587437494</v>
      </c>
      <c r="AJ257" s="2">
        <v>10.102</v>
      </c>
      <c r="AK257" s="3">
        <v>2778706</v>
      </c>
      <c r="AL257" s="42">
        <f t="shared" si="189"/>
        <v>0.94633327553925339</v>
      </c>
      <c r="AM257" s="4">
        <f t="shared" ref="AM257:AM269" si="221">(((AJ257-AJ$256)/(AJ$269-AJ$256)*100+1000))</f>
        <v>999.73235195717632</v>
      </c>
      <c r="AO257" s="2">
        <v>10.058</v>
      </c>
      <c r="AP257" s="3">
        <v>2671876.5</v>
      </c>
      <c r="AQ257" s="42">
        <f t="shared" si="191"/>
        <v>0.95005741854907866</v>
      </c>
      <c r="AR257" s="4">
        <f t="shared" ref="AR257:AR269" si="222">(((AO257-AO$256)/(AO$269-AO$256)*100+1000))</f>
        <v>998.16053511705684</v>
      </c>
      <c r="AT257" s="2">
        <v>9.9250000000000007</v>
      </c>
      <c r="AU257" s="3">
        <v>1172221.8</v>
      </c>
      <c r="AV257" s="42">
        <f t="shared" si="193"/>
        <v>0.52556754253500615</v>
      </c>
      <c r="AW257" s="4">
        <f t="shared" ref="AW257:AW269" si="223">(((AT257-AT$256)/(AT$269-AT$256)*100+1000))</f>
        <v>994.07233757535164</v>
      </c>
      <c r="AX257" s="42">
        <f t="shared" si="195"/>
        <v>0.80731941220777947</v>
      </c>
    </row>
    <row r="258" spans="1:50" s="29" customFormat="1" x14ac:dyDescent="0.25">
      <c r="A258" s="6" t="s">
        <v>716</v>
      </c>
      <c r="B258" s="10"/>
      <c r="C258" s="10"/>
      <c r="D258" s="2">
        <v>9.8290000000000006</v>
      </c>
      <c r="E258" s="3">
        <v>12245.3</v>
      </c>
      <c r="F258" s="28">
        <f t="shared" si="196"/>
        <v>2.344848372739991E-2</v>
      </c>
      <c r="G258" s="4">
        <f t="shared" si="216"/>
        <v>1018.4645929847783</v>
      </c>
      <c r="H258" s="4"/>
      <c r="I258" s="2">
        <v>9.84</v>
      </c>
      <c r="J258" s="3">
        <v>11468.8</v>
      </c>
      <c r="K258" s="28">
        <f t="shared" si="198"/>
        <v>1.5320783581775523E-2</v>
      </c>
      <c r="L258" s="4">
        <f t="shared" si="217"/>
        <v>1018.4584849487264</v>
      </c>
      <c r="M258" s="4"/>
      <c r="N258" s="2">
        <v>9.8179999999999996</v>
      </c>
      <c r="O258" s="3">
        <v>2461.6999999999998</v>
      </c>
      <c r="P258" s="28">
        <f t="shared" si="200"/>
        <v>3.1584665687790512E-3</v>
      </c>
      <c r="Q258" s="4">
        <f t="shared" si="218"/>
        <v>1018.4401850627892</v>
      </c>
      <c r="R258" s="40">
        <f t="shared" si="185"/>
        <v>1.3975911292651494E-2</v>
      </c>
      <c r="S258" s="4"/>
      <c r="T258" s="2">
        <v>9.8840000000000003</v>
      </c>
      <c r="U258" s="3">
        <v>14554.1</v>
      </c>
      <c r="V258" s="28">
        <f t="shared" si="186"/>
        <v>1.8786035955508096E-2</v>
      </c>
      <c r="W258" s="4">
        <f t="shared" si="219"/>
        <v>1020.0463116109825</v>
      </c>
      <c r="X258" s="4"/>
      <c r="Y258" s="2"/>
      <c r="Z258" s="3"/>
      <c r="AA258" s="28"/>
      <c r="AB258" s="4"/>
      <c r="AC258" s="4"/>
      <c r="AD258" s="2">
        <v>9.8360000000000003</v>
      </c>
      <c r="AE258" s="3">
        <v>4130.8</v>
      </c>
      <c r="AF258" s="28">
        <f t="shared" si="206"/>
        <v>5.608084395506527E-3</v>
      </c>
      <c r="AG258" s="4">
        <f t="shared" si="220"/>
        <v>1018.5638649900728</v>
      </c>
      <c r="AH258" s="40">
        <f t="shared" si="188"/>
        <v>1.2197060175507311E-2</v>
      </c>
      <c r="AJ258" s="2">
        <v>10.627000000000001</v>
      </c>
      <c r="AK258" s="3">
        <v>40535.599999999999</v>
      </c>
      <c r="AL258" s="42">
        <f t="shared" si="189"/>
        <v>1.3805054267687534E-2</v>
      </c>
      <c r="AM258" s="4">
        <f t="shared" si="221"/>
        <v>1017.2967547674808</v>
      </c>
      <c r="AO258" s="2">
        <v>10.634</v>
      </c>
      <c r="AP258" s="3">
        <v>36404.199999999997</v>
      </c>
      <c r="AQ258" s="42">
        <f t="shared" si="191"/>
        <v>1.2944490614122459E-2</v>
      </c>
      <c r="AR258" s="4">
        <f t="shared" si="222"/>
        <v>1017.4247491638796</v>
      </c>
      <c r="AT258" s="2">
        <v>10.622999999999999</v>
      </c>
      <c r="AU258" s="3">
        <v>36203.5</v>
      </c>
      <c r="AV258" s="42">
        <f t="shared" si="193"/>
        <v>1.6231897859403481E-2</v>
      </c>
      <c r="AW258" s="4">
        <f t="shared" si="223"/>
        <v>1017.4480910917615</v>
      </c>
      <c r="AX258" s="42">
        <f t="shared" si="195"/>
        <v>1.4327147580404492E-2</v>
      </c>
    </row>
    <row r="259" spans="1:50" x14ac:dyDescent="0.25">
      <c r="A259" s="1" t="s">
        <v>88</v>
      </c>
      <c r="B259" s="10">
        <v>1021</v>
      </c>
      <c r="C259" s="10" t="s">
        <v>205</v>
      </c>
      <c r="D259" s="2">
        <v>9.9510000000000005</v>
      </c>
      <c r="E259" s="3">
        <v>161524.79999999999</v>
      </c>
      <c r="F259" s="5">
        <f t="shared" si="196"/>
        <v>0.30930329549880564</v>
      </c>
      <c r="G259" s="4">
        <f t="shared" si="216"/>
        <v>1022.5016545334216</v>
      </c>
      <c r="H259" s="4"/>
      <c r="I259" s="2">
        <v>9.9619999999999997</v>
      </c>
      <c r="J259" s="3">
        <v>253716.1</v>
      </c>
      <c r="K259" s="5">
        <f t="shared" si="198"/>
        <v>0.33893079130441867</v>
      </c>
      <c r="L259" s="4">
        <f t="shared" si="217"/>
        <v>1022.4942110486272</v>
      </c>
      <c r="M259" s="4"/>
      <c r="N259" s="2">
        <v>9.94</v>
      </c>
      <c r="O259" s="3">
        <v>34185.1</v>
      </c>
      <c r="P259" s="5">
        <f t="shared" si="200"/>
        <v>4.38609479223174E-2</v>
      </c>
      <c r="Q259" s="4">
        <f t="shared" si="218"/>
        <v>1022.4719101123595</v>
      </c>
      <c r="R259" s="40">
        <f t="shared" si="185"/>
        <v>0.23069834490851393</v>
      </c>
      <c r="S259" s="4"/>
      <c r="T259" s="2">
        <v>9.98</v>
      </c>
      <c r="U259" s="3">
        <v>144422.9</v>
      </c>
      <c r="V259" s="5">
        <f t="shared" si="186"/>
        <v>0.18641714652219993</v>
      </c>
      <c r="W259" s="4">
        <f t="shared" si="219"/>
        <v>1023.2219649354945</v>
      </c>
      <c r="X259" s="4"/>
      <c r="Y259" s="2">
        <v>9.9909999999999997</v>
      </c>
      <c r="Z259" s="3">
        <v>221404.1</v>
      </c>
      <c r="AA259" s="5">
        <f>Z259/AA$1</f>
        <v>0.27742670569781797</v>
      </c>
      <c r="AB259" s="4">
        <f t="shared" ref="AB259:AB269" si="224">(((Y259-Y$256)/(Y$269-Y$256)*100+1000))</f>
        <v>1023.191278493558</v>
      </c>
      <c r="AC259" s="4"/>
      <c r="AD259" s="2">
        <v>9.9580000000000002</v>
      </c>
      <c r="AE259" s="3">
        <v>41695.4</v>
      </c>
      <c r="AF259" s="5">
        <f t="shared" si="206"/>
        <v>5.6606788540816029E-2</v>
      </c>
      <c r="AG259" s="4">
        <f t="shared" si="220"/>
        <v>1022.6009265387161</v>
      </c>
      <c r="AH259" s="40">
        <f t="shared" si="188"/>
        <v>0.17348354692027798</v>
      </c>
      <c r="AJ259" s="2">
        <v>10.686</v>
      </c>
      <c r="AK259" s="3">
        <v>659472.4</v>
      </c>
      <c r="AL259" s="42">
        <f t="shared" si="189"/>
        <v>0.22459399318234197</v>
      </c>
      <c r="AM259" s="4">
        <f t="shared" si="221"/>
        <v>1019.2706590833054</v>
      </c>
      <c r="AO259" s="2">
        <v>10.69</v>
      </c>
      <c r="AP259" s="3">
        <v>708968.8</v>
      </c>
      <c r="AQ259" s="42">
        <f t="shared" si="191"/>
        <v>0.25209288975738137</v>
      </c>
      <c r="AR259" s="4">
        <f t="shared" si="222"/>
        <v>1019.2976588628762</v>
      </c>
      <c r="AT259" s="2">
        <v>10.682</v>
      </c>
      <c r="AU259" s="3">
        <v>406457.1</v>
      </c>
      <c r="AV259" s="42">
        <f t="shared" si="193"/>
        <v>0.18223569907410458</v>
      </c>
      <c r="AW259" s="4">
        <f t="shared" si="223"/>
        <v>1019.4239785666443</v>
      </c>
      <c r="AX259" s="42">
        <f t="shared" si="195"/>
        <v>0.21964086067127597</v>
      </c>
    </row>
    <row r="260" spans="1:50" x14ac:dyDescent="0.25">
      <c r="A260" s="6" t="s">
        <v>96</v>
      </c>
      <c r="B260" s="12">
        <v>1045</v>
      </c>
      <c r="D260" s="2">
        <v>10.627000000000001</v>
      </c>
      <c r="E260" s="3">
        <v>153967.79999999999</v>
      </c>
      <c r="F260" s="5">
        <f t="shared" si="196"/>
        <v>0.29483242165104684</v>
      </c>
      <c r="G260" s="4">
        <f t="shared" si="216"/>
        <v>1044.8709463931173</v>
      </c>
      <c r="H260" s="4"/>
      <c r="I260" s="2">
        <v>10.653</v>
      </c>
      <c r="J260" s="3">
        <v>111864.9</v>
      </c>
      <c r="K260" s="5">
        <f t="shared" si="198"/>
        <v>0.14943655162675787</v>
      </c>
      <c r="L260" s="4">
        <f t="shared" si="217"/>
        <v>1045.352299040688</v>
      </c>
      <c r="M260" s="4"/>
      <c r="N260" s="2">
        <v>10.622999999999999</v>
      </c>
      <c r="O260" s="3">
        <v>168962.9</v>
      </c>
      <c r="P260" s="5">
        <f t="shared" si="200"/>
        <v>0.21678663972618839</v>
      </c>
      <c r="Q260" s="4">
        <f t="shared" si="218"/>
        <v>1045.0429610046265</v>
      </c>
      <c r="R260" s="40">
        <f t="shared" si="185"/>
        <v>0.22035187100133102</v>
      </c>
      <c r="S260" s="4"/>
      <c r="T260" s="2">
        <v>10.664</v>
      </c>
      <c r="U260" s="3">
        <v>100134.5</v>
      </c>
      <c r="V260" s="5">
        <f t="shared" si="186"/>
        <v>0.12925088582508196</v>
      </c>
      <c r="W260" s="4">
        <f t="shared" si="219"/>
        <v>1045.848494872643</v>
      </c>
      <c r="X260" s="4"/>
      <c r="Y260" s="2">
        <v>10.675000000000001</v>
      </c>
      <c r="Z260" s="3">
        <v>174300.2</v>
      </c>
      <c r="AA260" s="5">
        <f>Z260/AA$1</f>
        <v>0.21840395136526747</v>
      </c>
      <c r="AB260" s="4">
        <f t="shared" si="224"/>
        <v>1045.7879088206146</v>
      </c>
      <c r="AC260" s="4"/>
      <c r="AD260" s="2">
        <v>10.634</v>
      </c>
      <c r="AE260" s="3">
        <v>160686.6</v>
      </c>
      <c r="AF260" s="5">
        <f t="shared" si="206"/>
        <v>0.2181524193926114</v>
      </c>
      <c r="AG260" s="4">
        <f t="shared" si="220"/>
        <v>1044.9702183984116</v>
      </c>
      <c r="AH260" s="40">
        <f t="shared" si="188"/>
        <v>0.18860241886098694</v>
      </c>
      <c r="AJ260" s="2">
        <v>11.391999999999999</v>
      </c>
      <c r="AK260" s="3">
        <v>773106.4</v>
      </c>
      <c r="AL260" s="42">
        <f t="shared" si="189"/>
        <v>0.26329388998057379</v>
      </c>
      <c r="AM260" s="4">
        <f t="shared" si="221"/>
        <v>1042.8905988624958</v>
      </c>
      <c r="AO260" s="2">
        <v>11.391999999999999</v>
      </c>
      <c r="AP260" s="3">
        <v>875338.5</v>
      </c>
      <c r="AQ260" s="42">
        <f t="shared" si="191"/>
        <v>0.3112501029394969</v>
      </c>
      <c r="AR260" s="4">
        <f t="shared" si="222"/>
        <v>1042.7759197324415</v>
      </c>
      <c r="AT260" s="2">
        <v>11.388</v>
      </c>
      <c r="AU260" s="3">
        <v>502225.7</v>
      </c>
      <c r="AV260" s="42">
        <f t="shared" si="193"/>
        <v>0.22517370598885231</v>
      </c>
      <c r="AW260" s="4">
        <f t="shared" si="223"/>
        <v>1043.067649028801</v>
      </c>
      <c r="AX260" s="42">
        <f t="shared" si="195"/>
        <v>0.26657256630297432</v>
      </c>
    </row>
    <row r="261" spans="1:50" x14ac:dyDescent="0.25">
      <c r="A261" s="1" t="s">
        <v>163</v>
      </c>
      <c r="B261" s="10">
        <v>1049</v>
      </c>
      <c r="C261" s="10" t="s">
        <v>201</v>
      </c>
      <c r="D261" s="2">
        <v>10.823</v>
      </c>
      <c r="E261" s="3">
        <v>127357.1</v>
      </c>
      <c r="F261" s="5">
        <f t="shared" si="196"/>
        <v>0.24387568184681824</v>
      </c>
      <c r="G261" s="4">
        <f t="shared" si="216"/>
        <v>1051.3567174056916</v>
      </c>
      <c r="H261" s="4"/>
      <c r="I261" s="2">
        <v>10.837999999999999</v>
      </c>
      <c r="J261" s="3">
        <v>223656</v>
      </c>
      <c r="K261" s="5">
        <f t="shared" si="198"/>
        <v>0.29877451631954405</v>
      </c>
      <c r="L261" s="4">
        <f t="shared" si="217"/>
        <v>1051.4720476347998</v>
      </c>
      <c r="M261" s="4"/>
      <c r="N261" s="2">
        <v>10.819000000000001</v>
      </c>
      <c r="O261" s="3">
        <v>29865.7</v>
      </c>
      <c r="P261" s="5">
        <f t="shared" si="200"/>
        <v>3.8318972662462737E-2</v>
      </c>
      <c r="Q261" s="4">
        <f t="shared" si="218"/>
        <v>1051.5201586252479</v>
      </c>
      <c r="R261" s="40">
        <f t="shared" si="185"/>
        <v>0.19365639027627501</v>
      </c>
      <c r="S261" s="4"/>
      <c r="T261" s="2">
        <v>10.849</v>
      </c>
      <c r="U261" s="3">
        <v>125658.9</v>
      </c>
      <c r="V261" s="5">
        <f t="shared" si="186"/>
        <v>0.16219708628699792</v>
      </c>
      <c r="W261" s="4">
        <f t="shared" si="219"/>
        <v>1051.9682434667548</v>
      </c>
      <c r="X261" s="4"/>
      <c r="Y261" s="2">
        <v>10.852</v>
      </c>
      <c r="Z261" s="3">
        <v>264198.2</v>
      </c>
      <c r="AA261" s="5">
        <f>Z261/AA$1</f>
        <v>0.33104913719887419</v>
      </c>
      <c r="AB261" s="4">
        <f t="shared" si="224"/>
        <v>1051.6352824578792</v>
      </c>
      <c r="AC261" s="4"/>
      <c r="AD261" s="2">
        <v>10.834</v>
      </c>
      <c r="AE261" s="3">
        <v>33638.199999999997</v>
      </c>
      <c r="AF261" s="5">
        <f t="shared" si="206"/>
        <v>4.5668118648428305E-2</v>
      </c>
      <c r="AG261" s="4">
        <f t="shared" si="220"/>
        <v>1051.5883520847121</v>
      </c>
      <c r="AH261" s="40">
        <f t="shared" si="188"/>
        <v>0.17963811404476682</v>
      </c>
      <c r="AJ261" s="2">
        <v>11.584</v>
      </c>
      <c r="AK261" s="3">
        <v>592401.69999999995</v>
      </c>
      <c r="AL261" s="42">
        <f t="shared" si="189"/>
        <v>0.20175198138846717</v>
      </c>
      <c r="AM261" s="4">
        <f t="shared" si="221"/>
        <v>1049.3141518902644</v>
      </c>
      <c r="AO261" s="2">
        <v>11.584</v>
      </c>
      <c r="AP261" s="3">
        <v>616817.4</v>
      </c>
      <c r="AQ261" s="42">
        <f t="shared" si="191"/>
        <v>0.21932598559856881</v>
      </c>
      <c r="AR261" s="4">
        <f t="shared" si="222"/>
        <v>1049.1973244147157</v>
      </c>
      <c r="AT261" s="2">
        <v>11.58</v>
      </c>
      <c r="AU261" s="3">
        <v>286532.09999999998</v>
      </c>
      <c r="AV261" s="42">
        <f t="shared" si="193"/>
        <v>0.12846713109617533</v>
      </c>
      <c r="AW261" s="4">
        <f t="shared" si="223"/>
        <v>1049.4976557267248</v>
      </c>
      <c r="AX261" s="42">
        <f t="shared" si="195"/>
        <v>0.18318169936107043</v>
      </c>
    </row>
    <row r="262" spans="1:50" s="31" customFormat="1" x14ac:dyDescent="0.25">
      <c r="A262" s="6" t="s">
        <v>687</v>
      </c>
      <c r="B262" s="10"/>
      <c r="C262" s="10"/>
      <c r="D262" s="2">
        <v>10.945</v>
      </c>
      <c r="E262" s="3">
        <v>27433.4</v>
      </c>
      <c r="F262" s="30">
        <f t="shared" si="196"/>
        <v>5.2532125263346156E-2</v>
      </c>
      <c r="G262" s="4">
        <f t="shared" si="216"/>
        <v>1055.3937789543349</v>
      </c>
      <c r="H262" s="4"/>
      <c r="I262" s="2">
        <v>10.956</v>
      </c>
      <c r="J262" s="3">
        <v>32822.5</v>
      </c>
      <c r="K262" s="30">
        <f t="shared" si="198"/>
        <v>4.3846472090613417E-2</v>
      </c>
      <c r="L262" s="4">
        <f t="shared" si="217"/>
        <v>1055.3754548461793</v>
      </c>
      <c r="M262" s="4"/>
      <c r="N262" s="2">
        <v>10.96</v>
      </c>
      <c r="O262" s="3">
        <v>35659.699999999997</v>
      </c>
      <c r="P262" s="30">
        <f t="shared" si="200"/>
        <v>4.575292289990264E-2</v>
      </c>
      <c r="Q262" s="4">
        <f t="shared" si="218"/>
        <v>1056.1797752808989</v>
      </c>
      <c r="R262" s="40">
        <f t="shared" si="185"/>
        <v>4.7377173417954076E-2</v>
      </c>
      <c r="S262" s="4"/>
      <c r="T262" s="2">
        <v>10.981999999999999</v>
      </c>
      <c r="U262" s="3">
        <v>49243.199999999997</v>
      </c>
      <c r="V262" s="30">
        <f t="shared" si="186"/>
        <v>6.3561781612348156E-2</v>
      </c>
      <c r="W262" s="4">
        <f t="shared" si="219"/>
        <v>1056.3678465100893</v>
      </c>
      <c r="X262" s="4"/>
      <c r="Y262" s="2">
        <v>10.989000000000001</v>
      </c>
      <c r="Z262" s="3">
        <v>103923.5</v>
      </c>
      <c r="AA262" s="30">
        <f>Z262/AA$1</f>
        <v>0.13021960410664116</v>
      </c>
      <c r="AB262" s="4">
        <f t="shared" si="224"/>
        <v>1056.1612157251404</v>
      </c>
      <c r="AC262" s="4"/>
      <c r="AD262" s="2">
        <v>10.96</v>
      </c>
      <c r="AE262" s="3">
        <v>33705.699999999997</v>
      </c>
      <c r="AF262" s="30">
        <f t="shared" si="206"/>
        <v>4.5759758451056537E-2</v>
      </c>
      <c r="AG262" s="4">
        <f t="shared" si="220"/>
        <v>1055.7577763070815</v>
      </c>
      <c r="AH262" s="40">
        <f t="shared" si="188"/>
        <v>7.9847048056681955E-2</v>
      </c>
      <c r="AJ262" s="2">
        <v>11.635999999999999</v>
      </c>
      <c r="AK262" s="3">
        <v>269831.7</v>
      </c>
      <c r="AL262" s="42">
        <f t="shared" si="189"/>
        <v>9.1895550124887329E-2</v>
      </c>
      <c r="AM262" s="4">
        <f t="shared" si="221"/>
        <v>1051.0538641686182</v>
      </c>
      <c r="AO262" s="2">
        <v>11.628</v>
      </c>
      <c r="AP262" s="3">
        <v>240051.4</v>
      </c>
      <c r="AQ262" s="42">
        <f t="shared" si="191"/>
        <v>8.5356719669899522E-2</v>
      </c>
      <c r="AR262" s="4">
        <f t="shared" si="222"/>
        <v>1050.6688963210702</v>
      </c>
      <c r="AT262" s="2">
        <v>11.606</v>
      </c>
      <c r="AU262" s="3">
        <v>110389.6</v>
      </c>
      <c r="AV262" s="42">
        <f t="shared" si="193"/>
        <v>4.9493355944602219E-2</v>
      </c>
      <c r="AW262" s="4">
        <f t="shared" si="223"/>
        <v>1050.3683858004019</v>
      </c>
      <c r="AX262" s="42">
        <f t="shared" si="195"/>
        <v>7.5581875246463023E-2</v>
      </c>
    </row>
    <row r="263" spans="1:50" x14ac:dyDescent="0.25">
      <c r="A263" s="1" t="s">
        <v>164</v>
      </c>
      <c r="B263" s="10">
        <v>1074</v>
      </c>
      <c r="C263" s="10" t="s">
        <v>201</v>
      </c>
      <c r="D263" s="2">
        <v>11.044</v>
      </c>
      <c r="E263" s="3">
        <v>125509.7</v>
      </c>
      <c r="F263" s="5">
        <f t="shared" si="196"/>
        <v>0.24033810180892623</v>
      </c>
      <c r="G263" s="4">
        <f t="shared" si="216"/>
        <v>1058.6697551290536</v>
      </c>
      <c r="H263" s="4"/>
      <c r="I263" s="2">
        <v>11.058999999999999</v>
      </c>
      <c r="J263" s="3">
        <v>193506.2</v>
      </c>
      <c r="K263" s="5">
        <f t="shared" si="198"/>
        <v>0.25849841412630536</v>
      </c>
      <c r="L263" s="4">
        <f t="shared" si="217"/>
        <v>1058.7826662256036</v>
      </c>
      <c r="M263" s="4"/>
      <c r="N263" s="2">
        <v>11.041</v>
      </c>
      <c r="O263" s="3">
        <v>26673.7</v>
      </c>
      <c r="P263" s="5">
        <f t="shared" si="200"/>
        <v>3.4223499904798227E-2</v>
      </c>
      <c r="Q263" s="4">
        <f t="shared" si="218"/>
        <v>1058.8565763384006</v>
      </c>
      <c r="R263" s="40">
        <f t="shared" si="185"/>
        <v>0.17768667194667662</v>
      </c>
      <c r="S263" s="4"/>
      <c r="T263" s="2">
        <v>11.067</v>
      </c>
      <c r="U263" s="3">
        <v>113787.8</v>
      </c>
      <c r="V263" s="5">
        <f t="shared" si="186"/>
        <v>0.14687419367038596</v>
      </c>
      <c r="W263" s="4">
        <f t="shared" si="219"/>
        <v>1059.1796228911678</v>
      </c>
      <c r="X263" s="4"/>
      <c r="Y263" s="2">
        <v>11.07</v>
      </c>
      <c r="Z263" s="3">
        <v>188647.9</v>
      </c>
      <c r="AA263" s="5">
        <f>Z263/AA$1</f>
        <v>0.23638209696121887</v>
      </c>
      <c r="AB263" s="4">
        <f t="shared" si="224"/>
        <v>1058.8371324743971</v>
      </c>
      <c r="AC263" s="4"/>
      <c r="AD263" s="2">
        <v>11.055999999999999</v>
      </c>
      <c r="AE263" s="3">
        <v>29600.6</v>
      </c>
      <c r="AF263" s="5">
        <f t="shared" si="206"/>
        <v>4.0186565061884019E-2</v>
      </c>
      <c r="AG263" s="4">
        <f t="shared" si="220"/>
        <v>1058.9344804765055</v>
      </c>
      <c r="AH263" s="40">
        <f t="shared" si="188"/>
        <v>0.14114761856449629</v>
      </c>
      <c r="AJ263" s="2">
        <v>11.772</v>
      </c>
      <c r="AK263" s="3">
        <v>506100.4</v>
      </c>
      <c r="AL263" s="42">
        <f t="shared" si="189"/>
        <v>0.17236067769808189</v>
      </c>
      <c r="AM263" s="4">
        <f t="shared" si="221"/>
        <v>1055.6038808966209</v>
      </c>
      <c r="AO263" s="2">
        <v>11.776</v>
      </c>
      <c r="AP263" s="3">
        <v>532213</v>
      </c>
      <c r="AQ263" s="42">
        <f t="shared" si="191"/>
        <v>0.18924261989588995</v>
      </c>
      <c r="AR263" s="4">
        <f t="shared" si="222"/>
        <v>1055.6187290969899</v>
      </c>
      <c r="AT263" s="2">
        <v>11.769</v>
      </c>
      <c r="AU263" s="3">
        <v>278900.2</v>
      </c>
      <c r="AV263" s="42">
        <f t="shared" si="193"/>
        <v>0.12504535637071559</v>
      </c>
      <c r="AW263" s="4">
        <f t="shared" si="223"/>
        <v>1055.8271935699934</v>
      </c>
      <c r="AX263" s="42">
        <f t="shared" si="195"/>
        <v>0.16221621798822913</v>
      </c>
    </row>
    <row r="264" spans="1:50" s="39" customFormat="1" x14ac:dyDescent="0.25">
      <c r="A264" s="1" t="s">
        <v>165</v>
      </c>
      <c r="B264" s="9">
        <v>1061</v>
      </c>
      <c r="C264" s="9" t="s">
        <v>201</v>
      </c>
      <c r="D264" s="2">
        <v>11.089</v>
      </c>
      <c r="E264" s="3">
        <v>88626.2</v>
      </c>
      <c r="F264" s="40">
        <f t="shared" ref="F264" si="225">E264/F$1</f>
        <v>0.16971001188384849</v>
      </c>
      <c r="G264" s="4">
        <f t="shared" si="216"/>
        <v>1060.1588352084711</v>
      </c>
      <c r="H264" s="4"/>
      <c r="I264" s="2">
        <v>11.103999999999999</v>
      </c>
      <c r="J264" s="3">
        <v>64952.9</v>
      </c>
      <c r="K264" s="40">
        <f t="shared" si="198"/>
        <v>8.6768391105321169E-2</v>
      </c>
      <c r="L264" s="4">
        <f t="shared" si="217"/>
        <v>1060.2712537214686</v>
      </c>
      <c r="M264" s="4"/>
      <c r="N264" s="2">
        <v>11.081</v>
      </c>
      <c r="O264" s="3">
        <v>18539.099999999999</v>
      </c>
      <c r="P264" s="40">
        <f t="shared" si="200"/>
        <v>2.3786459586973112E-2</v>
      </c>
      <c r="Q264" s="4">
        <f t="shared" si="218"/>
        <v>1060.1784534038334</v>
      </c>
      <c r="R264" s="40">
        <f t="shared" ref="R264" si="226">AVERAGE(F264,K264,P264)</f>
        <v>9.3421620858714263E-2</v>
      </c>
      <c r="S264" s="4"/>
      <c r="T264" s="2">
        <v>11.1</v>
      </c>
      <c r="U264" s="3">
        <v>74276.899999999994</v>
      </c>
      <c r="V264" s="40">
        <f t="shared" ref="V264" si="227">U264/V$1</f>
        <v>9.5874599876576302E-2</v>
      </c>
      <c r="W264" s="4">
        <f t="shared" si="219"/>
        <v>1060.2712537214686</v>
      </c>
      <c r="X264" s="4"/>
      <c r="Y264" s="2">
        <v>11.115</v>
      </c>
      <c r="Z264" s="3">
        <v>66858.600000000006</v>
      </c>
      <c r="AA264" s="40">
        <f t="shared" ref="AA264" si="228">Z264/AA$1</f>
        <v>8.3776050875156036E-2</v>
      </c>
      <c r="AB264" s="4">
        <f t="shared" si="224"/>
        <v>1060.3237528906509</v>
      </c>
      <c r="AC264" s="4"/>
      <c r="AD264" s="2">
        <v>11.1</v>
      </c>
      <c r="AE264" s="3">
        <v>21178.6</v>
      </c>
      <c r="AF264" s="40">
        <f t="shared" ref="AF264" si="229">AE264/AF$1</f>
        <v>2.8752632947292179E-2</v>
      </c>
      <c r="AG264" s="4">
        <f t="shared" si="220"/>
        <v>1060.3904698874917</v>
      </c>
      <c r="AH264" s="40">
        <f t="shared" ref="AH264" si="230">AVERAGE(V264,AA264,AF264)</f>
        <v>6.9467761233008171E-2</v>
      </c>
      <c r="AJ264" s="2">
        <v>11.88</v>
      </c>
      <c r="AK264" s="3">
        <v>576501</v>
      </c>
      <c r="AL264" s="42">
        <f t="shared" ref="AL264" si="231">AK264/AL$1</f>
        <v>0.19633674080009009</v>
      </c>
      <c r="AM264" s="4">
        <f t="shared" si="221"/>
        <v>1059.2171294747407</v>
      </c>
      <c r="AO264" s="2">
        <v>11.882999999999999</v>
      </c>
      <c r="AP264" s="3">
        <v>595844.19999999995</v>
      </c>
      <c r="AQ264" s="42">
        <f t="shared" ref="AQ264" si="232">AP264/AQ$1</f>
        <v>0.21186840129378767</v>
      </c>
      <c r="AR264" s="4">
        <f t="shared" si="222"/>
        <v>1059.1973244147157</v>
      </c>
      <c r="AT264" s="2">
        <v>11.875999999999999</v>
      </c>
      <c r="AU264" s="3">
        <v>316469.2</v>
      </c>
      <c r="AV264" s="42">
        <f t="shared" ref="AV264" si="233">AU264/AV$1</f>
        <v>0.14188947836665328</v>
      </c>
      <c r="AW264" s="4">
        <f t="shared" si="223"/>
        <v>1059.4105827193571</v>
      </c>
      <c r="AX264" s="42">
        <f t="shared" ref="AX264" si="234">AVERAGE(AV264,AQ264,AL264)</f>
        <v>0.18336487348684369</v>
      </c>
    </row>
    <row r="265" spans="1:50" x14ac:dyDescent="0.25">
      <c r="A265" s="16" t="s">
        <v>166</v>
      </c>
      <c r="B265" s="9">
        <v>1065</v>
      </c>
      <c r="C265" s="9" t="s">
        <v>201</v>
      </c>
      <c r="D265" s="2">
        <v>11.202999999999999</v>
      </c>
      <c r="E265" s="3">
        <v>133514</v>
      </c>
      <c r="F265" s="5">
        <f t="shared" ref="F265:F291" si="235">E265/F$1</f>
        <v>0.25566550892016299</v>
      </c>
      <c r="G265" s="4">
        <f t="shared" si="216"/>
        <v>1063.9311714096625</v>
      </c>
      <c r="H265" s="4"/>
      <c r="I265" s="2">
        <v>11.207000000000001</v>
      </c>
      <c r="J265" s="3">
        <v>130548.1</v>
      </c>
      <c r="K265" s="5">
        <f t="shared" si="198"/>
        <v>0.17439480914411179</v>
      </c>
      <c r="L265" s="4">
        <f t="shared" si="217"/>
        <v>1063.6784651008932</v>
      </c>
      <c r="M265" s="4"/>
      <c r="N265" s="2">
        <v>11.189</v>
      </c>
      <c r="O265" s="3">
        <v>35659.699999999997</v>
      </c>
      <c r="P265" s="5">
        <f t="shared" si="200"/>
        <v>4.575292289990264E-2</v>
      </c>
      <c r="Q265" s="4">
        <f t="shared" si="218"/>
        <v>1063.7475214805024</v>
      </c>
      <c r="R265" s="40">
        <f t="shared" ref="R265:R296" si="236">AVERAGE(F265,K265,P265)</f>
        <v>0.1586044136547258</v>
      </c>
      <c r="S265" s="4"/>
      <c r="T265" s="2">
        <v>11.202999999999999</v>
      </c>
      <c r="U265" s="3">
        <v>152655.29999999999</v>
      </c>
      <c r="V265" s="5">
        <f t="shared" ref="V265:V291" si="237">U265/V$1</f>
        <v>0.19704330426470032</v>
      </c>
      <c r="W265" s="4">
        <f t="shared" si="219"/>
        <v>1063.6784651008932</v>
      </c>
      <c r="X265" s="4"/>
      <c r="Y265" s="2">
        <v>11.218</v>
      </c>
      <c r="Z265" s="3">
        <v>120045.7</v>
      </c>
      <c r="AA265" s="5">
        <f t="shared" ref="AA265:AA296" si="238">Z265/AA$1</f>
        <v>0.15042125725850852</v>
      </c>
      <c r="AB265" s="4">
        <f t="shared" si="224"/>
        <v>1063.7264618434092</v>
      </c>
      <c r="AC265" s="4"/>
      <c r="AD265" s="2">
        <v>11.207000000000001</v>
      </c>
      <c r="AE265" s="3">
        <v>37699.199999999997</v>
      </c>
      <c r="AF265" s="5">
        <f t="shared" ref="AF265:AF296" si="239">AE265/AF$1</f>
        <v>5.1181440699883715E-2</v>
      </c>
      <c r="AG265" s="4">
        <f t="shared" si="220"/>
        <v>1063.9311714096625</v>
      </c>
      <c r="AH265" s="40">
        <f t="shared" ref="AH265:AH296" si="240">AVERAGE(V265,AA265,AF265)</f>
        <v>0.13288200074103085</v>
      </c>
      <c r="AJ265" s="2">
        <v>12.02</v>
      </c>
      <c r="AK265" s="3">
        <v>949500.8</v>
      </c>
      <c r="AL265" s="42">
        <f t="shared" ref="AL265:AL296" si="241">AK265/AL$1</f>
        <v>0.32336785618598785</v>
      </c>
      <c r="AM265" s="4">
        <f t="shared" si="221"/>
        <v>1063.9009702241551</v>
      </c>
      <c r="AO265" s="2">
        <v>12.02</v>
      </c>
      <c r="AP265" s="3">
        <v>996112.7</v>
      </c>
      <c r="AQ265" s="42">
        <f t="shared" ref="AQ265:AQ296" si="242">AP265/AQ$1</f>
        <v>0.3541946120436153</v>
      </c>
      <c r="AR265" s="4">
        <f t="shared" si="222"/>
        <v>1063.7792642140469</v>
      </c>
      <c r="AT265" s="2">
        <v>12.013</v>
      </c>
      <c r="AU265" s="3">
        <v>534787.9</v>
      </c>
      <c r="AV265" s="42">
        <f t="shared" ref="AV265:AV296" si="243">AU265/AV$1</f>
        <v>0.23977302109588527</v>
      </c>
      <c r="AW265" s="4">
        <f t="shared" si="223"/>
        <v>1063.9986604152714</v>
      </c>
      <c r="AX265" s="42">
        <f t="shared" ref="AX265:AX296" si="244">AVERAGE(AV265,AQ265,AL265)</f>
        <v>0.30577849644182947</v>
      </c>
    </row>
    <row r="266" spans="1:50" x14ac:dyDescent="0.25">
      <c r="A266" s="1" t="s">
        <v>99</v>
      </c>
      <c r="B266" s="12">
        <v>1065</v>
      </c>
      <c r="C266" s="9"/>
      <c r="D266" s="2">
        <v>11.321999999999999</v>
      </c>
      <c r="E266" s="3">
        <v>1827212.4</v>
      </c>
      <c r="F266" s="5">
        <f t="shared" si="235"/>
        <v>3.4989228706445195</v>
      </c>
      <c r="G266" s="4">
        <f t="shared" si="216"/>
        <v>1067.8689609530113</v>
      </c>
      <c r="H266" s="4"/>
      <c r="I266" s="2">
        <v>11.324999999999999</v>
      </c>
      <c r="J266" s="3">
        <v>1272072.6000000001</v>
      </c>
      <c r="K266" s="5">
        <f t="shared" si="198"/>
        <v>1.6993189352771436</v>
      </c>
      <c r="L266" s="4">
        <f t="shared" si="217"/>
        <v>1067.5818723122725</v>
      </c>
      <c r="M266" s="4"/>
      <c r="N266" s="2">
        <v>11.318</v>
      </c>
      <c r="O266" s="3">
        <v>1516923.1</v>
      </c>
      <c r="P266" s="5">
        <f t="shared" si="200"/>
        <v>1.9462773281710535</v>
      </c>
      <c r="Q266" s="4">
        <f t="shared" si="218"/>
        <v>1068.0105750165235</v>
      </c>
      <c r="R266" s="40">
        <f t="shared" si="236"/>
        <v>2.3815063780309056</v>
      </c>
      <c r="S266" s="4"/>
      <c r="T266" s="2">
        <v>11.324999999999999</v>
      </c>
      <c r="U266" s="3">
        <v>892722.4</v>
      </c>
      <c r="V266" s="5">
        <f t="shared" si="237"/>
        <v>1.1523017640862356</v>
      </c>
      <c r="W266" s="4">
        <f t="shared" si="219"/>
        <v>1067.7141912007939</v>
      </c>
      <c r="X266" s="4"/>
      <c r="Y266" s="2">
        <v>11.34</v>
      </c>
      <c r="Z266" s="3">
        <v>1336919.6000000001</v>
      </c>
      <c r="AA266" s="5">
        <f t="shared" si="238"/>
        <v>1.6752047519031696</v>
      </c>
      <c r="AB266" s="4">
        <f t="shared" si="224"/>
        <v>1067.7568549719194</v>
      </c>
      <c r="AC266" s="4"/>
      <c r="AD266" s="2">
        <v>11.329000000000001</v>
      </c>
      <c r="AE266" s="3">
        <v>1434306.1</v>
      </c>
      <c r="AF266" s="5">
        <f t="shared" si="239"/>
        <v>1.9472522653698618</v>
      </c>
      <c r="AG266" s="4">
        <f t="shared" si="220"/>
        <v>1067.9682329583059</v>
      </c>
      <c r="AH266" s="40">
        <f t="shared" si="240"/>
        <v>1.591586260453089</v>
      </c>
      <c r="AJ266" s="2">
        <v>12.068</v>
      </c>
      <c r="AK266" s="3">
        <v>6616416.2999999998</v>
      </c>
      <c r="AL266" s="42">
        <f t="shared" si="241"/>
        <v>2.2533275954744068</v>
      </c>
      <c r="AM266" s="4">
        <f t="shared" si="221"/>
        <v>1065.5068584810974</v>
      </c>
      <c r="AO266" s="2">
        <v>12.071999999999999</v>
      </c>
      <c r="AP266" s="3">
        <v>7353088.4000000004</v>
      </c>
      <c r="AQ266" s="42">
        <f t="shared" si="242"/>
        <v>2.6145879810190236</v>
      </c>
      <c r="AR266" s="4">
        <f t="shared" si="222"/>
        <v>1065.5183946488294</v>
      </c>
      <c r="AT266" s="2">
        <v>12.038</v>
      </c>
      <c r="AU266" s="3">
        <v>3038661.5</v>
      </c>
      <c r="AV266" s="42">
        <f t="shared" si="243"/>
        <v>1.3623888048752679</v>
      </c>
      <c r="AW266" s="4">
        <f t="shared" si="223"/>
        <v>1064.83590087073</v>
      </c>
      <c r="AX266" s="42">
        <f t="shared" si="244"/>
        <v>2.0767681271228997</v>
      </c>
    </row>
    <row r="267" spans="1:50" x14ac:dyDescent="0.25">
      <c r="A267" s="1" t="s">
        <v>167</v>
      </c>
      <c r="B267" s="10">
        <v>1071</v>
      </c>
      <c r="C267" s="10" t="s">
        <v>201</v>
      </c>
      <c r="D267" s="2">
        <v>11.391999999999999</v>
      </c>
      <c r="E267" s="3">
        <v>131207.29999999999</v>
      </c>
      <c r="F267" s="5">
        <f t="shared" si="235"/>
        <v>0.25124841685920951</v>
      </c>
      <c r="G267" s="4">
        <f t="shared" si="216"/>
        <v>1070.1853077432165</v>
      </c>
      <c r="H267" s="4"/>
      <c r="I267" s="2">
        <v>11.403</v>
      </c>
      <c r="J267" s="3">
        <v>107192.1</v>
      </c>
      <c r="K267" s="5">
        <f t="shared" si="198"/>
        <v>0.14319431551479145</v>
      </c>
      <c r="L267" s="4">
        <f t="shared" si="217"/>
        <v>1070.1620906384387</v>
      </c>
      <c r="M267" s="4"/>
      <c r="N267" s="2">
        <v>11.377000000000001</v>
      </c>
      <c r="O267" s="3">
        <v>39386.6</v>
      </c>
      <c r="P267" s="5">
        <f t="shared" si="200"/>
        <v>5.0534695274758491E-2</v>
      </c>
      <c r="Q267" s="4">
        <f t="shared" si="218"/>
        <v>1069.960343688037</v>
      </c>
      <c r="R267" s="40">
        <f t="shared" si="236"/>
        <v>0.14832580921625316</v>
      </c>
      <c r="S267" s="4"/>
      <c r="T267" s="2">
        <v>11.398999999999999</v>
      </c>
      <c r="U267" s="3">
        <v>155045.9</v>
      </c>
      <c r="V267" s="5">
        <f t="shared" si="237"/>
        <v>0.20012902564597693</v>
      </c>
      <c r="W267" s="4">
        <f t="shared" si="219"/>
        <v>1070.1620906384387</v>
      </c>
      <c r="X267" s="4"/>
      <c r="Y267" s="2">
        <v>11.403</v>
      </c>
      <c r="Z267" s="3">
        <v>266405.90000000002</v>
      </c>
      <c r="AA267" s="5">
        <f t="shared" si="238"/>
        <v>0.33381545877182189</v>
      </c>
      <c r="AB267" s="4">
        <f t="shared" si="224"/>
        <v>1069.8381235546747</v>
      </c>
      <c r="AC267" s="4"/>
      <c r="AD267" s="2">
        <v>11.396000000000001</v>
      </c>
      <c r="AE267" s="3">
        <v>47658.400000000001</v>
      </c>
      <c r="AF267" s="5">
        <f t="shared" si="239"/>
        <v>6.4702316586329106E-2</v>
      </c>
      <c r="AG267" s="4">
        <f t="shared" si="220"/>
        <v>1070.1853077432165</v>
      </c>
      <c r="AH267" s="40">
        <f t="shared" si="240"/>
        <v>0.19954893366804263</v>
      </c>
      <c r="AJ267" s="2">
        <v>12.194000000000001</v>
      </c>
      <c r="AK267" s="3">
        <v>616098.69999999995</v>
      </c>
      <c r="AL267" s="42">
        <f t="shared" si="241"/>
        <v>0.20982237805168152</v>
      </c>
      <c r="AM267" s="4">
        <f t="shared" si="221"/>
        <v>1069.7223151555704</v>
      </c>
      <c r="AO267" s="2">
        <v>12.196999999999999</v>
      </c>
      <c r="AP267" s="3">
        <v>686051</v>
      </c>
      <c r="AQ267" s="42">
        <f t="shared" si="242"/>
        <v>0.24394385071803054</v>
      </c>
      <c r="AR267" s="4">
        <f t="shared" si="222"/>
        <v>1069.6989966555184</v>
      </c>
      <c r="AT267" s="2">
        <v>12.194000000000001</v>
      </c>
      <c r="AU267" s="3">
        <v>380392</v>
      </c>
      <c r="AV267" s="42">
        <f t="shared" si="243"/>
        <v>0.17054936927463391</v>
      </c>
      <c r="AW267" s="4">
        <f t="shared" si="223"/>
        <v>1070.060281312793</v>
      </c>
      <c r="AX267" s="42">
        <f t="shared" si="244"/>
        <v>0.20810519934811533</v>
      </c>
    </row>
    <row r="268" spans="1:50" x14ac:dyDescent="0.25">
      <c r="A268" s="1" t="s">
        <v>103</v>
      </c>
      <c r="B268" s="12">
        <v>1079</v>
      </c>
      <c r="D268" s="2">
        <v>12.196999999999999</v>
      </c>
      <c r="E268" s="3">
        <v>164603</v>
      </c>
      <c r="F268" s="5">
        <f t="shared" si="235"/>
        <v>0.31519773031132003</v>
      </c>
      <c r="G268" s="4">
        <f t="shared" si="216"/>
        <v>1096.8232958305757</v>
      </c>
      <c r="H268" s="4"/>
      <c r="I268" s="2">
        <v>12.194000000000001</v>
      </c>
      <c r="J268" s="3">
        <v>157299.5</v>
      </c>
      <c r="K268" s="5">
        <f t="shared" ref="K268:K291" si="245">J268/K$1</f>
        <v>0.21013110325592033</v>
      </c>
      <c r="L268" s="4">
        <f t="shared" si="217"/>
        <v>1096.328150843533</v>
      </c>
      <c r="M268" s="4"/>
      <c r="N268" s="2">
        <v>12.179</v>
      </c>
      <c r="O268" s="3">
        <v>103959.8</v>
      </c>
      <c r="P268" s="5">
        <f t="shared" ref="P268:P291" si="246">O268/P$1</f>
        <v>0.13338487744118147</v>
      </c>
      <c r="Q268" s="4">
        <f t="shared" si="218"/>
        <v>1096.4639788499669</v>
      </c>
      <c r="R268" s="40">
        <f t="shared" si="236"/>
        <v>0.21957123700280726</v>
      </c>
      <c r="S268" s="4"/>
      <c r="T268" s="2">
        <v>12.334</v>
      </c>
      <c r="U268" s="3">
        <v>191312.2</v>
      </c>
      <c r="V268" s="5">
        <f t="shared" si="237"/>
        <v>0.24694057811388931</v>
      </c>
      <c r="W268" s="4">
        <f t="shared" si="219"/>
        <v>1101.091630830301</v>
      </c>
      <c r="X268" s="4"/>
      <c r="Y268" s="2">
        <v>12.512</v>
      </c>
      <c r="Z268" s="3">
        <v>299830.8</v>
      </c>
      <c r="AA268" s="5">
        <f t="shared" si="238"/>
        <v>0.37569797086296652</v>
      </c>
      <c r="AB268" s="4">
        <f t="shared" si="224"/>
        <v>1106.4750578130161</v>
      </c>
      <c r="AC268" s="4"/>
      <c r="AD268" s="2">
        <v>12.146000000000001</v>
      </c>
      <c r="AE268" s="3">
        <v>85829.5</v>
      </c>
      <c r="AF268" s="5">
        <f t="shared" si="239"/>
        <v>0.11652442132858708</v>
      </c>
      <c r="AG268" s="4">
        <f t="shared" si="220"/>
        <v>1095.0033090668433</v>
      </c>
      <c r="AH268" s="40">
        <f t="shared" si="240"/>
        <v>0.24638765676848096</v>
      </c>
      <c r="AJ268" s="2">
        <v>12.680999999999999</v>
      </c>
      <c r="AK268" s="3">
        <v>952143.1</v>
      </c>
      <c r="AL268" s="42">
        <f t="shared" si="241"/>
        <v>0.32426773419177807</v>
      </c>
      <c r="AM268" s="4">
        <f t="shared" si="221"/>
        <v>1086.0153897624623</v>
      </c>
      <c r="AO268" s="2">
        <v>12.680999999999999</v>
      </c>
      <c r="AP268" s="3">
        <v>947805.9</v>
      </c>
      <c r="AQ268" s="42">
        <f t="shared" si="242"/>
        <v>0.33701783246328421</v>
      </c>
      <c r="AR268" s="4">
        <f t="shared" si="222"/>
        <v>1085.8862876254179</v>
      </c>
      <c r="AT268" s="2">
        <v>12.5</v>
      </c>
      <c r="AU268" s="3">
        <v>401713.7</v>
      </c>
      <c r="AV268" s="42">
        <f t="shared" si="243"/>
        <v>0.18010898800179684</v>
      </c>
      <c r="AW268" s="4">
        <f t="shared" si="223"/>
        <v>1080.3081044876089</v>
      </c>
      <c r="AX268" s="42">
        <f t="shared" si="244"/>
        <v>0.28046485155228634</v>
      </c>
    </row>
    <row r="269" spans="1:50" x14ac:dyDescent="0.25">
      <c r="A269" s="15" t="s">
        <v>11</v>
      </c>
      <c r="B269" s="10">
        <v>1100</v>
      </c>
      <c r="D269" s="2">
        <v>12.292999999999999</v>
      </c>
      <c r="E269" s="3">
        <v>578899.4</v>
      </c>
      <c r="F269" s="5">
        <f t="shared" si="235"/>
        <v>1.1085325113065072</v>
      </c>
      <c r="G269" s="4">
        <f t="shared" si="216"/>
        <v>1100</v>
      </c>
      <c r="H269" s="4"/>
      <c r="I269" s="2">
        <v>12.305</v>
      </c>
      <c r="J269" s="3">
        <v>506495.9</v>
      </c>
      <c r="K269" s="5">
        <f t="shared" si="245"/>
        <v>0.67661081097905773</v>
      </c>
      <c r="L269" s="4">
        <f t="shared" si="217"/>
        <v>1100</v>
      </c>
      <c r="M269" s="4"/>
      <c r="N269" s="2">
        <v>12.286</v>
      </c>
      <c r="O269" s="3">
        <v>196946.1</v>
      </c>
      <c r="P269" s="5">
        <f t="shared" si="246"/>
        <v>0.2526902842350473</v>
      </c>
      <c r="Q269" s="4">
        <f t="shared" si="218"/>
        <v>1100</v>
      </c>
      <c r="R269" s="40">
        <f t="shared" si="236"/>
        <v>0.67927786884020414</v>
      </c>
      <c r="S269" s="4"/>
      <c r="T269" s="2">
        <v>12.301</v>
      </c>
      <c r="U269" s="3">
        <v>656653.6</v>
      </c>
      <c r="V269" s="5">
        <f t="shared" si="237"/>
        <v>0.84759058546484023</v>
      </c>
      <c r="W269" s="4">
        <f t="shared" si="219"/>
        <v>1100</v>
      </c>
      <c r="X269" s="4"/>
      <c r="Y269" s="2">
        <v>12.316000000000001</v>
      </c>
      <c r="Z269" s="3">
        <v>640456.9</v>
      </c>
      <c r="AA269" s="5">
        <f t="shared" si="238"/>
        <v>0.80251381030629898</v>
      </c>
      <c r="AB269" s="4">
        <f t="shared" si="224"/>
        <v>1100</v>
      </c>
      <c r="AC269" s="4"/>
      <c r="AD269" s="2">
        <v>12.297000000000001</v>
      </c>
      <c r="AE269" s="3">
        <v>187007.5</v>
      </c>
      <c r="AF269" s="5">
        <f t="shared" si="239"/>
        <v>0.25388637614812792</v>
      </c>
      <c r="AG269" s="4">
        <f t="shared" si="220"/>
        <v>1100</v>
      </c>
      <c r="AH269" s="40">
        <f t="shared" si="240"/>
        <v>0.63466359063975564</v>
      </c>
      <c r="AJ269" s="2">
        <v>13.099</v>
      </c>
      <c r="AK269" s="3">
        <v>4350154.4000000004</v>
      </c>
      <c r="AL269" s="42">
        <f t="shared" si="241"/>
        <v>1.4815154472813949</v>
      </c>
      <c r="AM269" s="4">
        <f t="shared" si="221"/>
        <v>1100</v>
      </c>
      <c r="AO269" s="2">
        <v>13.103</v>
      </c>
      <c r="AP269" s="3">
        <v>4387206.8</v>
      </c>
      <c r="AQ269" s="42">
        <f t="shared" si="242"/>
        <v>1.5599891563285069</v>
      </c>
      <c r="AR269" s="4">
        <f t="shared" si="222"/>
        <v>1100</v>
      </c>
      <c r="AT269" s="2">
        <v>13.087999999999999</v>
      </c>
      <c r="AU269" s="3">
        <v>2135171.7000000002</v>
      </c>
      <c r="AV269" s="42">
        <f t="shared" si="243"/>
        <v>0.95730768977278136</v>
      </c>
      <c r="AW269" s="4">
        <f t="shared" si="223"/>
        <v>1100</v>
      </c>
      <c r="AX269" s="42">
        <f t="shared" si="244"/>
        <v>1.332937431127561</v>
      </c>
    </row>
    <row r="270" spans="1:50" x14ac:dyDescent="0.25">
      <c r="A270" s="1" t="s">
        <v>169</v>
      </c>
      <c r="B270" s="10">
        <v>1115</v>
      </c>
      <c r="C270" s="10" t="s">
        <v>201</v>
      </c>
      <c r="D270" s="2">
        <v>12.917999999999999</v>
      </c>
      <c r="E270" s="3">
        <v>90727.4</v>
      </c>
      <c r="F270" s="5">
        <f t="shared" si="235"/>
        <v>0.17373359268693314</v>
      </c>
      <c r="G270" s="4">
        <f>(((D270-D$269)/(D$273-D$269)*100+1100))</f>
        <v>1120.8750835003341</v>
      </c>
      <c r="H270" s="4"/>
      <c r="I270" s="2">
        <v>12.933</v>
      </c>
      <c r="J270" s="3">
        <v>156111</v>
      </c>
      <c r="K270" s="5">
        <f t="shared" si="245"/>
        <v>0.20854342614175492</v>
      </c>
      <c r="L270" s="4">
        <f>(((I270-I$269)/(I$273-I$269)*100+1100))</f>
        <v>1120.982292014701</v>
      </c>
      <c r="M270" s="4"/>
      <c r="N270" s="2">
        <v>12.917999999999999</v>
      </c>
      <c r="O270" s="3">
        <v>20805.7</v>
      </c>
      <c r="P270" s="5">
        <f t="shared" si="246"/>
        <v>2.6694604496911207E-2</v>
      </c>
      <c r="Q270" s="4">
        <f>(((N270-N$269)/(N$273-N$269)*100+1100))</f>
        <v>1121.0596467844052</v>
      </c>
      <c r="R270" s="40">
        <f t="shared" si="236"/>
        <v>0.13632387444186642</v>
      </c>
      <c r="S270" s="4"/>
      <c r="T270" s="2">
        <v>12.94</v>
      </c>
      <c r="U270" s="3">
        <v>83584.3</v>
      </c>
      <c r="V270" s="5">
        <f t="shared" si="237"/>
        <v>0.10788833834561913</v>
      </c>
      <c r="W270" s="4">
        <f>(((T270-T$269)/(T$273-T$269)*100+1100))</f>
        <v>1121.3213213213212</v>
      </c>
      <c r="X270" s="4"/>
      <c r="Y270" s="2">
        <v>12.955</v>
      </c>
      <c r="Z270" s="3">
        <v>134598.20000000001</v>
      </c>
      <c r="AA270" s="5">
        <f t="shared" si="238"/>
        <v>0.16865602407026811</v>
      </c>
      <c r="AB270" s="4">
        <f>(((Y270-Y$269)/(Y$273-Y$269)*100+1100))</f>
        <v>1121.3</v>
      </c>
      <c r="AC270" s="4"/>
      <c r="AD270" s="2">
        <v>12.933</v>
      </c>
      <c r="AE270" s="3">
        <v>23175.8</v>
      </c>
      <c r="AF270" s="5">
        <f t="shared" si="239"/>
        <v>3.1464085003723288E-2</v>
      </c>
      <c r="AG270" s="4">
        <f>(((AD270-AD$269)/(AD$273-AD$269)*100+1100))</f>
        <v>1121.1929356881039</v>
      </c>
      <c r="AH270" s="40">
        <f t="shared" si="240"/>
        <v>0.10266948247320351</v>
      </c>
      <c r="AJ270" s="2">
        <v>13.627000000000001</v>
      </c>
      <c r="AK270" s="3">
        <v>359855.5</v>
      </c>
      <c r="AL270" s="42">
        <f t="shared" si="241"/>
        <v>0.12255461140394694</v>
      </c>
      <c r="AM270" s="4">
        <f>(((AJ270-AJ$269)/(AJ$273-AJ$269)*100+1100))</f>
        <v>1118.1568088033011</v>
      </c>
      <c r="AO270" s="2">
        <v>13.631</v>
      </c>
      <c r="AP270" s="3">
        <v>379805.1</v>
      </c>
      <c r="AQ270" s="42">
        <f t="shared" si="242"/>
        <v>0.13504989952109486</v>
      </c>
      <c r="AR270" s="4">
        <f>(((AO270-AO$269)/(AO$273-AO$269)*100+1100))</f>
        <v>1118.1568088033011</v>
      </c>
      <c r="AT270" s="2">
        <v>13.624000000000001</v>
      </c>
      <c r="AU270" s="3">
        <v>192531.8</v>
      </c>
      <c r="AV270" s="42">
        <f t="shared" si="243"/>
        <v>8.6321944350327973E-2</v>
      </c>
      <c r="AW270" s="4">
        <f>(((AT270-AT$269)/(AT$273-AT$269)*100+1100))</f>
        <v>1118.3876500857634</v>
      </c>
      <c r="AX270" s="42">
        <f t="shared" si="244"/>
        <v>0.1146421517584566</v>
      </c>
    </row>
    <row r="271" spans="1:50" x14ac:dyDescent="0.25">
      <c r="A271" s="1" t="s">
        <v>112</v>
      </c>
      <c r="B271" s="10">
        <v>1173</v>
      </c>
      <c r="C271" s="10" t="s">
        <v>201</v>
      </c>
      <c r="D271" s="2">
        <v>14.529</v>
      </c>
      <c r="E271" s="3">
        <v>32225.4</v>
      </c>
      <c r="F271" s="5">
        <f t="shared" si="235"/>
        <v>6.1708309923722005E-2</v>
      </c>
      <c r="G271" s="4">
        <f>(((D271-D$269)/(D$273-D$269)*100+1100))</f>
        <v>1174.682698730795</v>
      </c>
      <c r="H271" s="4"/>
      <c r="I271" s="2">
        <v>14.544</v>
      </c>
      <c r="J271" s="3">
        <v>31245.7</v>
      </c>
      <c r="K271" s="5">
        <f t="shared" si="245"/>
        <v>4.1740078086729519E-2</v>
      </c>
      <c r="L271" s="4">
        <f>(((I271-I$269)/(I$273-I$269)*100+1100))</f>
        <v>1174.807885065152</v>
      </c>
      <c r="M271" s="4"/>
      <c r="N271" s="2">
        <v>14.522</v>
      </c>
      <c r="O271" s="3">
        <v>27175.3</v>
      </c>
      <c r="P271" s="5">
        <f t="shared" si="246"/>
        <v>3.486707419528836E-2</v>
      </c>
      <c r="Q271" s="4">
        <f>(((N271-N$269)/(N$273-N$269)*100+1100))</f>
        <v>1174.5084971676108</v>
      </c>
      <c r="R271" s="40">
        <f t="shared" si="236"/>
        <v>4.6105154068579964E-2</v>
      </c>
      <c r="S271" s="4"/>
      <c r="T271" s="2">
        <v>14.551</v>
      </c>
      <c r="U271" s="3">
        <v>42018.3</v>
      </c>
      <c r="V271" s="5">
        <f t="shared" si="237"/>
        <v>5.4236077434491027E-2</v>
      </c>
      <c r="W271" s="4">
        <f>(((T271-T$269)/(T$273-T$269)*100+1100))</f>
        <v>1175.0750750750751</v>
      </c>
      <c r="X271" s="4"/>
      <c r="Y271" s="2">
        <v>14.6</v>
      </c>
      <c r="Z271" s="3">
        <v>91874.6</v>
      </c>
      <c r="AA271" s="5">
        <f t="shared" si="238"/>
        <v>0.11512193141547401</v>
      </c>
      <c r="AB271" s="4">
        <f>(((Y271-Y$269)/(Y$273-Y$269)*100+1100))</f>
        <v>1176.1333333333332</v>
      </c>
      <c r="AC271" s="4"/>
      <c r="AD271" s="2">
        <v>14.537000000000001</v>
      </c>
      <c r="AE271" s="3">
        <v>25300.9</v>
      </c>
      <c r="AF271" s="5">
        <f t="shared" si="239"/>
        <v>3.4349177515801077E-2</v>
      </c>
      <c r="AG271" s="4">
        <f>(((AD271-AD$269)/(AD$273-AD$269)*100+1100))</f>
        <v>1174.6417860713095</v>
      </c>
      <c r="AH271" s="40">
        <f t="shared" si="240"/>
        <v>6.7902395455255379E-2</v>
      </c>
      <c r="AJ271" s="2">
        <v>15.161</v>
      </c>
      <c r="AK271" s="3">
        <v>388198</v>
      </c>
      <c r="AL271" s="42">
        <f t="shared" si="241"/>
        <v>0.13220710823591522</v>
      </c>
      <c r="AM271" s="4">
        <f>(((AJ271-AJ$269)/(AJ$273-AJ$269)*100+1100))</f>
        <v>1170.907840440165</v>
      </c>
      <c r="AO271" s="2">
        <v>15.172000000000001</v>
      </c>
      <c r="AP271" s="3">
        <v>349603.2</v>
      </c>
      <c r="AQ271" s="42">
        <f t="shared" si="242"/>
        <v>0.12431080317840186</v>
      </c>
      <c r="AR271" s="4">
        <f>(((AO271-AO$269)/(AO$273-AO$269)*100+1100))</f>
        <v>1171.1485557083906</v>
      </c>
      <c r="AT271" s="2">
        <v>15.157</v>
      </c>
      <c r="AU271" s="3">
        <v>236713.3</v>
      </c>
      <c r="AV271" s="42">
        <f t="shared" si="243"/>
        <v>0.10613079143072723</v>
      </c>
      <c r="AW271" s="4">
        <f>(((AT271-AT$269)/(AT$273-AT$269)*100+1100))</f>
        <v>1170.9777015437394</v>
      </c>
      <c r="AX271" s="42">
        <f t="shared" si="244"/>
        <v>0.12088290094834812</v>
      </c>
    </row>
    <row r="272" spans="1:50" x14ac:dyDescent="0.25">
      <c r="A272" s="6" t="s">
        <v>717</v>
      </c>
      <c r="B272" s="12">
        <v>1174</v>
      </c>
      <c r="D272" s="2">
        <v>15.042999999999999</v>
      </c>
      <c r="E272" s="3">
        <v>180485.3</v>
      </c>
      <c r="F272" s="5">
        <f t="shared" si="235"/>
        <v>0.3456106930891763</v>
      </c>
      <c r="G272" s="4">
        <f>(((D272-D$269)/(D$273-D$269)*100+1100))</f>
        <v>1191.8503674014696</v>
      </c>
      <c r="H272" s="4"/>
      <c r="I272" s="2">
        <v>15.042999999999999</v>
      </c>
      <c r="J272" s="3">
        <v>163957.4</v>
      </c>
      <c r="K272" s="5">
        <f t="shared" si="245"/>
        <v>0.21902516758776874</v>
      </c>
      <c r="L272" s="4">
        <f>(((I272-I$269)/(I$273-I$269)*100+1100))</f>
        <v>1191.4801202806548</v>
      </c>
      <c r="M272" s="4"/>
      <c r="N272" s="2">
        <v>14.98</v>
      </c>
      <c r="O272" s="3">
        <v>105825.9</v>
      </c>
      <c r="P272" s="5">
        <f t="shared" si="246"/>
        <v>0.13577916369214568</v>
      </c>
      <c r="Q272" s="4">
        <f>(((N272-N$269)/(N$273-N$269)*100+1100))</f>
        <v>1189.7700766411197</v>
      </c>
      <c r="R272" s="40">
        <f t="shared" si="236"/>
        <v>0.23347167478969691</v>
      </c>
      <c r="S272" s="4"/>
      <c r="T272" s="2">
        <v>15.065</v>
      </c>
      <c r="U272" s="3">
        <v>229644.9</v>
      </c>
      <c r="V272" s="5">
        <f t="shared" si="237"/>
        <v>0.29641938343140839</v>
      </c>
      <c r="W272" s="4">
        <f>(((T272-T$269)/(T$273-T$269)*100+1100))</f>
        <v>1192.2255588922255</v>
      </c>
      <c r="X272" s="4"/>
      <c r="Y272" s="2">
        <v>15.161</v>
      </c>
      <c r="Z272" s="3">
        <v>308101.40000000002</v>
      </c>
      <c r="AA272" s="5">
        <f t="shared" si="238"/>
        <v>0.38606130791112586</v>
      </c>
      <c r="AB272" s="4">
        <f>(((Y272-Y$269)/(Y$273-Y$269)*100+1100))</f>
        <v>1194.8333333333333</v>
      </c>
      <c r="AC272" s="4"/>
      <c r="AD272" s="2">
        <v>14.954000000000001</v>
      </c>
      <c r="AE272" s="3">
        <v>71069.5</v>
      </c>
      <c r="AF272" s="5">
        <f t="shared" si="239"/>
        <v>9.6485851153880878E-2</v>
      </c>
      <c r="AG272" s="4">
        <f>(((AD272-AD$269)/(AD$273-AD$269)*100+1100))</f>
        <v>1188.5371542819062</v>
      </c>
      <c r="AH272" s="40">
        <f t="shared" si="240"/>
        <v>0.25965551416547172</v>
      </c>
      <c r="AJ272" s="2">
        <v>15.601000000000001</v>
      </c>
      <c r="AK272" s="3">
        <v>1409566</v>
      </c>
      <c r="AL272" s="42">
        <f t="shared" si="241"/>
        <v>0.48005050187704751</v>
      </c>
      <c r="AM272" s="4">
        <f>(((AJ272-AJ$269)/(AJ$273-AJ$269)*100+1100))</f>
        <v>1186.038514442916</v>
      </c>
      <c r="AO272" s="2">
        <v>15.603999999999999</v>
      </c>
      <c r="AP272" s="3">
        <v>1154774.2</v>
      </c>
      <c r="AQ272" s="42">
        <f t="shared" si="242"/>
        <v>0.41061096778203532</v>
      </c>
      <c r="AR272" s="4">
        <f>(((AO272-AO$269)/(AO$273-AO$269)*100+1100))</f>
        <v>1186.0041265474554</v>
      </c>
      <c r="AT272" s="2">
        <v>15.586</v>
      </c>
      <c r="AU272" s="3">
        <v>677677.4</v>
      </c>
      <c r="AV272" s="42">
        <f t="shared" si="243"/>
        <v>0.3038377598416207</v>
      </c>
      <c r="AW272" s="4">
        <f>(((AT272-AT$269)/(AT$273-AT$269)*100+1100))</f>
        <v>1185.6946826758149</v>
      </c>
      <c r="AX272" s="42">
        <f t="shared" si="244"/>
        <v>0.39816640983356782</v>
      </c>
    </row>
    <row r="273" spans="1:50" x14ac:dyDescent="0.25">
      <c r="A273" s="15" t="s">
        <v>12</v>
      </c>
      <c r="B273" s="10">
        <v>1200</v>
      </c>
      <c r="D273" s="2">
        <v>15.287000000000001</v>
      </c>
      <c r="E273" s="3">
        <v>181928.3</v>
      </c>
      <c r="F273" s="5">
        <f t="shared" si="235"/>
        <v>0.3483738889291017</v>
      </c>
      <c r="G273" s="4">
        <f>(((D273-D$269)/(D$273-D$269)*100+1100))</f>
        <v>1200</v>
      </c>
      <c r="H273" s="4"/>
      <c r="I273" s="2">
        <v>15.298</v>
      </c>
      <c r="J273" s="3">
        <v>250611.9</v>
      </c>
      <c r="K273" s="5">
        <f t="shared" si="245"/>
        <v>0.33478399509256151</v>
      </c>
      <c r="L273" s="4">
        <f>(((I273-I$269)/(I$273-I$269)*100+1100))</f>
        <v>1200</v>
      </c>
      <c r="M273" s="4"/>
      <c r="N273" s="2">
        <v>15.287000000000001</v>
      </c>
      <c r="O273" s="3">
        <v>118500</v>
      </c>
      <c r="P273" s="5">
        <f t="shared" si="246"/>
        <v>0.15204057699976342</v>
      </c>
      <c r="Q273" s="4">
        <f>(((N273-N$269)/(N$273-N$269)*100+1100))</f>
        <v>1200</v>
      </c>
      <c r="R273" s="40">
        <f t="shared" si="236"/>
        <v>0.27839948700714223</v>
      </c>
      <c r="S273" s="4"/>
      <c r="T273" s="2">
        <v>15.298</v>
      </c>
      <c r="U273" s="3">
        <v>308071</v>
      </c>
      <c r="V273" s="5">
        <f t="shared" si="237"/>
        <v>0.39764965768060784</v>
      </c>
      <c r="W273" s="4">
        <f>(((T273-T$269)/(T$273-T$269)*100+1100))</f>
        <v>1200</v>
      </c>
      <c r="X273" s="4"/>
      <c r="Y273" s="2">
        <v>15.316000000000001</v>
      </c>
      <c r="Z273" s="3">
        <v>333829.7</v>
      </c>
      <c r="AA273" s="5">
        <f t="shared" si="238"/>
        <v>0.41829972405701099</v>
      </c>
      <c r="AB273" s="4">
        <f>(((Y273-Y$269)/(Y$273-Y$269)*100+1100))</f>
        <v>1200</v>
      </c>
      <c r="AC273" s="4"/>
      <c r="AD273" s="2">
        <v>15.298</v>
      </c>
      <c r="AE273" s="3">
        <v>72019.8</v>
      </c>
      <c r="AF273" s="5">
        <f t="shared" si="239"/>
        <v>9.7776003812215795E-2</v>
      </c>
      <c r="AG273" s="4">
        <f>(((AD273-AD$269)/(AD$273-AD$269)*100+1100))</f>
        <v>1200</v>
      </c>
      <c r="AH273" s="40">
        <f t="shared" si="240"/>
        <v>0.30457512851661156</v>
      </c>
      <c r="AJ273" s="2">
        <v>16.007000000000001</v>
      </c>
      <c r="AK273" s="3">
        <v>983663.8</v>
      </c>
      <c r="AL273" s="42">
        <f t="shared" si="241"/>
        <v>0.33500261844304113</v>
      </c>
      <c r="AM273" s="4">
        <f>(((AJ273-AJ$269)/(AJ$273-AJ$269)*100+1100))</f>
        <v>1200</v>
      </c>
      <c r="AO273" s="2">
        <v>16.010999999999999</v>
      </c>
      <c r="AP273" s="3">
        <v>981052.6</v>
      </c>
      <c r="AQ273" s="42">
        <f t="shared" si="242"/>
        <v>0.34883958918642449</v>
      </c>
      <c r="AR273" s="4">
        <f>(((AO273-AO$269)/(AO$273-AO$269)*100+1100))</f>
        <v>1200</v>
      </c>
      <c r="AT273" s="2">
        <v>16.003</v>
      </c>
      <c r="AU273" s="3">
        <v>429458</v>
      </c>
      <c r="AV273" s="42">
        <f t="shared" si="243"/>
        <v>0.19254818984086344</v>
      </c>
      <c r="AW273" s="4">
        <f>(((AT273-AT$269)/(AT$273-AT$269)*100+1100))</f>
        <v>1200</v>
      </c>
      <c r="AX273" s="42">
        <f t="shared" si="244"/>
        <v>0.29213013249010972</v>
      </c>
    </row>
    <row r="274" spans="1:50" x14ac:dyDescent="0.25">
      <c r="A274" s="6" t="s">
        <v>189</v>
      </c>
      <c r="B274" s="10">
        <v>1162</v>
      </c>
      <c r="D274" s="2">
        <v>15.778</v>
      </c>
      <c r="E274" s="3">
        <v>3805295.5</v>
      </c>
      <c r="F274" s="5">
        <f t="shared" si="235"/>
        <v>7.2867475365812275</v>
      </c>
      <c r="G274" s="4">
        <f>(((D274-D$273)/(D$165-D$273)*100+1200))</f>
        <v>1217.0604586518416</v>
      </c>
      <c r="H274" s="4"/>
      <c r="I274" s="2">
        <v>15.601000000000001</v>
      </c>
      <c r="J274" s="3">
        <v>2556472.9</v>
      </c>
      <c r="K274" s="5">
        <f t="shared" si="245"/>
        <v>3.4151060297131397</v>
      </c>
      <c r="L274" s="4">
        <f>(((I274-I$273)/(I$165-I$273)*100+1200))</f>
        <v>1210.5135322692574</v>
      </c>
      <c r="M274" s="4"/>
      <c r="N274" s="2">
        <v>15.738</v>
      </c>
      <c r="O274" s="3">
        <v>2974562</v>
      </c>
      <c r="P274" s="5">
        <f t="shared" si="246"/>
        <v>3.8164904877769641</v>
      </c>
      <c r="Q274" s="4">
        <f>(((N274-N$273)/(N$165-N$273)*100+1200))</f>
        <v>1215.6706045865185</v>
      </c>
      <c r="R274" s="40">
        <f t="shared" si="236"/>
        <v>4.8394480180237771</v>
      </c>
      <c r="S274" s="4"/>
      <c r="T274" s="2">
        <v>15.468</v>
      </c>
      <c r="U274" s="3">
        <v>1486660.9</v>
      </c>
      <c r="V274" s="5">
        <f t="shared" si="237"/>
        <v>1.9189414062736978</v>
      </c>
      <c r="W274" s="4">
        <f>(((T274-T$273)/(T$165-T$273)*100+1200))</f>
        <v>1205.8905058905059</v>
      </c>
      <c r="X274" s="4"/>
      <c r="Y274" s="2">
        <v>15.641999999999999</v>
      </c>
      <c r="Z274" s="3">
        <v>2288587.9</v>
      </c>
      <c r="AA274" s="5">
        <f t="shared" si="238"/>
        <v>2.8676768036223685</v>
      </c>
      <c r="AB274" s="4">
        <f>(((Y274-Y$273)/(Y$165-Y$273)*100+1200))</f>
        <v>1211.3391304347826</v>
      </c>
      <c r="AC274" s="4"/>
      <c r="AD274" s="2">
        <v>15.771000000000001</v>
      </c>
      <c r="AE274" s="3">
        <v>3321481.6</v>
      </c>
      <c r="AF274" s="5">
        <f t="shared" si="239"/>
        <v>4.5093321223303118</v>
      </c>
      <c r="AG274" s="4">
        <f>(((AD274-AD$273)/(AD$165-AD$273)*100+1200))</f>
        <v>1216.4293157346301</v>
      </c>
      <c r="AH274" s="40">
        <f t="shared" si="240"/>
        <v>3.0986501107421263</v>
      </c>
      <c r="AJ274" s="2">
        <v>16.417000000000002</v>
      </c>
      <c r="AK274" s="3">
        <v>20750305.399999999</v>
      </c>
      <c r="AL274" s="42">
        <f t="shared" si="241"/>
        <v>7.0668521526285453</v>
      </c>
      <c r="AM274" s="4">
        <f>(((AJ274-AJ$273)/(AJ$165-AJ$273)*100+1200))</f>
        <v>1214.6533238027162</v>
      </c>
      <c r="AO274" s="2">
        <v>16.513999999999999</v>
      </c>
      <c r="AP274" s="3">
        <v>24457388.199999999</v>
      </c>
      <c r="AQ274" s="42">
        <f t="shared" si="242"/>
        <v>8.6964809555174778</v>
      </c>
      <c r="AR274" s="4">
        <f>(((AO274-AO$273)/(AO$165-AO$273)*100+1200))</f>
        <v>1217.9835538076511</v>
      </c>
      <c r="AT274" s="2">
        <v>15.952</v>
      </c>
      <c r="AU274" s="3">
        <v>9082590.6999999993</v>
      </c>
      <c r="AV274" s="42">
        <f t="shared" si="243"/>
        <v>4.0721942503119291</v>
      </c>
      <c r="AW274" s="4">
        <f>(((AT274-AT$273)/(AT$165-AT$273)*100+1200))</f>
        <v>1198.1818181818182</v>
      </c>
      <c r="AX274" s="42">
        <f t="shared" si="244"/>
        <v>6.6118424528193174</v>
      </c>
    </row>
    <row r="275" spans="1:50" x14ac:dyDescent="0.25">
      <c r="A275" s="6" t="s">
        <v>175</v>
      </c>
      <c r="D275" s="2">
        <v>16.010999999999999</v>
      </c>
      <c r="E275" s="3">
        <v>105846.6</v>
      </c>
      <c r="F275" s="5">
        <f t="shared" si="235"/>
        <v>0.20268529784493702</v>
      </c>
      <c r="G275" s="4">
        <f>(((D275-D$273)/(D$165-D$273)*100+1200))</f>
        <v>1225.1563585823487</v>
      </c>
      <c r="H275" s="4"/>
      <c r="I275" s="2">
        <v>16.021999999999998</v>
      </c>
      <c r="J275" s="3">
        <v>100421.3</v>
      </c>
      <c r="K275" s="5">
        <f t="shared" si="245"/>
        <v>0.13414943187609465</v>
      </c>
      <c r="L275" s="4">
        <f>(((I275-I$273)/(I$165-I$273)*100+1200))</f>
        <v>1225.121443442054</v>
      </c>
      <c r="M275" s="4"/>
      <c r="N275" s="2">
        <v>16.018000000000001</v>
      </c>
      <c r="O275" s="3">
        <v>51006</v>
      </c>
      <c r="P275" s="5">
        <f t="shared" si="246"/>
        <v>6.5442883294936138E-2</v>
      </c>
      <c r="Q275" s="4">
        <f>(((N275-N$273)/(N$165-N$273)*100+1200))</f>
        <v>1225.3995830437805</v>
      </c>
      <c r="R275" s="40">
        <f t="shared" si="236"/>
        <v>0.13409253767198928</v>
      </c>
      <c r="S275" s="4"/>
      <c r="T275" s="2">
        <v>16.03</v>
      </c>
      <c r="U275" s="3">
        <v>117808.7</v>
      </c>
      <c r="V275" s="5">
        <f t="shared" si="237"/>
        <v>0.1520642618967622</v>
      </c>
      <c r="W275" s="4">
        <f>(((T275-T$273)/(T$165-T$273)*100+1200))</f>
        <v>1225.3638253638253</v>
      </c>
      <c r="X275" s="4"/>
      <c r="Y275" s="2">
        <v>16.062999999999999</v>
      </c>
      <c r="Z275" s="3">
        <v>142526.5</v>
      </c>
      <c r="AA275" s="5">
        <f t="shared" si="238"/>
        <v>0.17859044782657618</v>
      </c>
      <c r="AB275" s="4">
        <f>(((Y275-Y$273)/(Y$165-Y$273)*100+1200))</f>
        <v>1225.9826086956521</v>
      </c>
      <c r="AC275" s="4"/>
      <c r="AD275" s="2">
        <v>16.03</v>
      </c>
      <c r="AE275" s="3">
        <v>51055.5</v>
      </c>
      <c r="AF275" s="5">
        <f t="shared" si="239"/>
        <v>6.9314310267934415E-2</v>
      </c>
      <c r="AG275" s="4">
        <f>(((AD275-AD$273)/(AD$165-AD$273)*100+1200))</f>
        <v>1225.425494963529</v>
      </c>
      <c r="AH275" s="40">
        <f t="shared" si="240"/>
        <v>0.1333230066637576</v>
      </c>
      <c r="AJ275" s="2">
        <v>16.536000000000001</v>
      </c>
      <c r="AK275" s="3">
        <v>1159188.8</v>
      </c>
      <c r="AL275" s="42">
        <f t="shared" si="241"/>
        <v>0.39478049641538776</v>
      </c>
      <c r="AM275" s="4">
        <f>(((AJ275-AJ$273)/(AJ$165-AJ$273)*100+1200))</f>
        <v>1218.9063616869191</v>
      </c>
      <c r="AO275" s="2">
        <v>16.536000000000001</v>
      </c>
      <c r="AP275" s="3">
        <v>412944.5</v>
      </c>
      <c r="AQ275" s="42">
        <f t="shared" si="242"/>
        <v>0.14683350284866833</v>
      </c>
      <c r="AR275" s="4">
        <f>(((AO275-AO$273)/(AO$165-AO$273)*100+1200))</f>
        <v>1218.7701108330355</v>
      </c>
      <c r="AT275" s="2">
        <v>16.501999999999999</v>
      </c>
      <c r="AU275" s="3">
        <v>574297.4</v>
      </c>
      <c r="AV275" s="42">
        <f t="shared" si="243"/>
        <v>0.25748716940961464</v>
      </c>
      <c r="AW275" s="4">
        <f>(((AT275-AT$273)/(AT$165-AT$273)*100+1200))</f>
        <v>1217.789661319073</v>
      </c>
      <c r="AX275" s="42">
        <f t="shared" si="244"/>
        <v>0.26636705622455686</v>
      </c>
    </row>
    <row r="276" spans="1:50" x14ac:dyDescent="0.25">
      <c r="A276" s="1" t="s">
        <v>120</v>
      </c>
      <c r="B276" s="12">
        <v>1223</v>
      </c>
      <c r="D276" s="2">
        <v>16.077000000000002</v>
      </c>
      <c r="E276" s="3">
        <v>91906.6</v>
      </c>
      <c r="F276" s="5">
        <f t="shared" si="235"/>
        <v>0.17599163879534618</v>
      </c>
      <c r="G276" s="4">
        <f>(((D276-D$273)/(D$165-D$273)*100+1200))</f>
        <v>1227.4496177901322</v>
      </c>
      <c r="H276" s="4"/>
      <c r="I276" s="2">
        <v>16.091999999999999</v>
      </c>
      <c r="J276" s="3">
        <v>95352.2</v>
      </c>
      <c r="K276" s="5">
        <f t="shared" si="245"/>
        <v>0.12737779194389789</v>
      </c>
      <c r="L276" s="4">
        <f>(((I276-I$273)/(I$165-I$273)*100+1200))</f>
        <v>1227.5503122831367</v>
      </c>
      <c r="M276" s="4"/>
      <c r="N276" s="2">
        <v>16.074000000000002</v>
      </c>
      <c r="O276" s="3">
        <v>35409.4</v>
      </c>
      <c r="P276" s="5">
        <f t="shared" si="246"/>
        <v>4.543177727607952E-2</v>
      </c>
      <c r="Q276" s="4">
        <f>(((N276-N$273)/(N$165-N$273)*100+1200))</f>
        <v>1227.3453787352328</v>
      </c>
      <c r="R276" s="40">
        <f t="shared" si="236"/>
        <v>0.11626706933844118</v>
      </c>
      <c r="S276" s="4"/>
      <c r="T276" s="2">
        <v>16.100000000000001</v>
      </c>
      <c r="U276" s="3">
        <v>90348.800000000003</v>
      </c>
      <c r="V276" s="5">
        <f t="shared" si="237"/>
        <v>0.11661977074068544</v>
      </c>
      <c r="W276" s="4">
        <f>(((T276-T$273)/(T$165-T$273)*100+1200))</f>
        <v>1227.7893277893279</v>
      </c>
      <c r="X276" s="4"/>
      <c r="Y276" s="2">
        <v>16.143999999999998</v>
      </c>
      <c r="Z276" s="3">
        <v>102431.9</v>
      </c>
      <c r="AA276" s="5">
        <f t="shared" si="238"/>
        <v>0.1283505796657258</v>
      </c>
      <c r="AB276" s="4">
        <f>(((Y276-Y$273)/(Y$165-Y$273)*100+1200))</f>
        <v>1228.8</v>
      </c>
      <c r="AC276" s="4"/>
      <c r="AD276" s="2">
        <v>16.091999999999999</v>
      </c>
      <c r="AE276" s="3">
        <v>28661.9</v>
      </c>
      <c r="AF276" s="5">
        <f t="shared" si="239"/>
        <v>3.8912160873334108E-2</v>
      </c>
      <c r="AG276" s="4">
        <f>(((AD276-AD$273)/(AD$165-AD$273)*100+1200))</f>
        <v>1227.5790204932268</v>
      </c>
      <c r="AH276" s="40">
        <f t="shared" si="240"/>
        <v>9.4627503759915119E-2</v>
      </c>
      <c r="AJ276" s="2">
        <v>16.731999999999999</v>
      </c>
      <c r="AK276" s="3">
        <v>486662.40000000002</v>
      </c>
      <c r="AL276" s="42">
        <f t="shared" si="241"/>
        <v>0.16574075237675176</v>
      </c>
      <c r="AM276" s="4">
        <f>(((AJ276-AJ$273)/(AJ$165-AJ$273)*100+1200))</f>
        <v>1225.9113652609005</v>
      </c>
      <c r="AO276" s="2">
        <v>16.734999999999999</v>
      </c>
      <c r="AP276" s="3">
        <v>435867.6</v>
      </c>
      <c r="AQ276" s="42">
        <f t="shared" si="242"/>
        <v>0.15498442644530253</v>
      </c>
      <c r="AR276" s="4">
        <f>(((AO276-AO$273)/(AO$165-AO$273)*100+1200))</f>
        <v>1225.8848766535573</v>
      </c>
      <c r="AV276" s="42">
        <f t="shared" si="243"/>
        <v>0</v>
      </c>
      <c r="AW276" s="4">
        <f>(((AT276-AT$273)/(AT$165-AT$273)*100+1200))</f>
        <v>629.48306595365409</v>
      </c>
      <c r="AX276" s="42">
        <f t="shared" si="244"/>
        <v>0.10690839294068477</v>
      </c>
    </row>
    <row r="277" spans="1:50" x14ac:dyDescent="0.25">
      <c r="A277" s="1" t="s">
        <v>178</v>
      </c>
      <c r="D277" s="2">
        <v>16.734999999999999</v>
      </c>
      <c r="E277" s="3">
        <v>237075</v>
      </c>
      <c r="F277" s="5">
        <f t="shared" si="235"/>
        <v>0.45397411902308099</v>
      </c>
      <c r="G277" s="4">
        <f>(((D277-D$273)/(D$165-D$273)*100+1200))</f>
        <v>1250.3127171646977</v>
      </c>
      <c r="H277" s="4"/>
      <c r="I277" s="2">
        <v>16.745999999999999</v>
      </c>
      <c r="J277" s="3">
        <v>178513.4</v>
      </c>
      <c r="K277" s="5">
        <f t="shared" si="245"/>
        <v>0.23847003765406377</v>
      </c>
      <c r="L277" s="4">
        <f>(((I277-I$273)/(I$165-I$273)*100+1200))</f>
        <v>1250.2428868841082</v>
      </c>
      <c r="M277" s="4"/>
      <c r="N277" s="2">
        <v>16.731999999999999</v>
      </c>
      <c r="O277" s="3">
        <v>66137.399999999994</v>
      </c>
      <c r="P277" s="5">
        <f t="shared" si="246"/>
        <v>8.4857117782819846E-2</v>
      </c>
      <c r="Q277" s="4">
        <f>(((N277-N$273)/(N$165-N$273)*100+1200))</f>
        <v>1250.2084781097985</v>
      </c>
      <c r="R277" s="40">
        <f t="shared" si="236"/>
        <v>0.25910042481998818</v>
      </c>
      <c r="S277" s="4"/>
      <c r="T277" s="2">
        <v>16.745999999999999</v>
      </c>
      <c r="U277" s="3">
        <v>248798.4</v>
      </c>
      <c r="V277" s="5">
        <f t="shared" si="237"/>
        <v>0.32114219966008789</v>
      </c>
      <c r="W277" s="4">
        <f>(((T277-T$273)/(T$165-T$273)*100+1200))</f>
        <v>1250.1732501732502</v>
      </c>
      <c r="X277" s="4"/>
      <c r="Y277" s="2">
        <v>16.78</v>
      </c>
      <c r="Z277" s="3">
        <v>283602.09999999998</v>
      </c>
      <c r="AA277" s="5">
        <f t="shared" si="238"/>
        <v>0.35536286966674574</v>
      </c>
      <c r="AB277" s="4">
        <f>(((Y277-Y$273)/(Y$165-Y$273)*100+1200))</f>
        <v>1250.9217391304348</v>
      </c>
      <c r="AC277" s="4"/>
      <c r="AD277" s="2">
        <v>16.742999999999999</v>
      </c>
      <c r="AE277" s="3">
        <v>78745.7</v>
      </c>
      <c r="AF277" s="5">
        <f t="shared" si="239"/>
        <v>0.1069072652714337</v>
      </c>
      <c r="AG277" s="4">
        <f>(((AD277-AD$273)/(AD$165-AD$273)*100+1200))</f>
        <v>1250.1910385550539</v>
      </c>
      <c r="AH277" s="40">
        <f t="shared" si="240"/>
        <v>0.26113744486608909</v>
      </c>
      <c r="AJ277" s="2">
        <v>17.282</v>
      </c>
      <c r="AK277" s="3">
        <v>1292546.8999999999</v>
      </c>
      <c r="AL277" s="42">
        <f t="shared" si="241"/>
        <v>0.44019775451778909</v>
      </c>
      <c r="AM277" s="4">
        <f>(((AJ277-AJ$273)/(AJ$165-AJ$273)*100+1200))</f>
        <v>1245.5682630450322</v>
      </c>
      <c r="AO277" s="2">
        <v>17.277999999999999</v>
      </c>
      <c r="AP277" s="3">
        <v>1315093.8999999999</v>
      </c>
      <c r="AQ277" s="42">
        <f t="shared" si="242"/>
        <v>0.46761694104635454</v>
      </c>
      <c r="AR277" s="4">
        <f>(((AO277-AO$273)/(AO$165-AO$273)*100+1200))</f>
        <v>1245.2985341437254</v>
      </c>
      <c r="AT277" s="2">
        <v>17.248999999999999</v>
      </c>
      <c r="AU277" s="3">
        <v>324917.59999999998</v>
      </c>
      <c r="AV277" s="42">
        <f t="shared" si="243"/>
        <v>0.14567733218949869</v>
      </c>
      <c r="AW277" s="4">
        <f>(((AT277-AT$273)/(AT$165-AT$273)*100+1200))</f>
        <v>1244.4206773618539</v>
      </c>
      <c r="AX277" s="42">
        <f t="shared" si="244"/>
        <v>0.3511640092512141</v>
      </c>
    </row>
    <row r="278" spans="1:50" x14ac:dyDescent="0.25">
      <c r="A278" s="6" t="s">
        <v>718</v>
      </c>
      <c r="B278" s="12">
        <v>1270</v>
      </c>
      <c r="D278" s="2">
        <v>17.988</v>
      </c>
      <c r="E278" s="3">
        <v>394730.6</v>
      </c>
      <c r="F278" s="5">
        <f t="shared" si="235"/>
        <v>0.75586829647348797</v>
      </c>
      <c r="G278" s="4">
        <f>(((D278-D$273)/(D$165-D$273)*100+1200))</f>
        <v>1293.8498957609452</v>
      </c>
      <c r="H278" s="4"/>
      <c r="I278" s="2">
        <v>17.946999999999999</v>
      </c>
      <c r="J278" s="3">
        <v>357692</v>
      </c>
      <c r="K278" s="5">
        <f t="shared" si="245"/>
        <v>0.47782869358018715</v>
      </c>
      <c r="L278" s="4">
        <f>(((I278-I$273)/(I$165-I$273)*100+1200))</f>
        <v>1291.915336571825</v>
      </c>
      <c r="M278" s="4"/>
      <c r="N278" s="2">
        <v>17.940000000000001</v>
      </c>
      <c r="O278" s="3">
        <v>262191.09999999998</v>
      </c>
      <c r="P278" s="5">
        <f t="shared" si="246"/>
        <v>0.33640241458398873</v>
      </c>
      <c r="Q278" s="4">
        <f>(((N278-N$273)/(N$165-N$273)*100+1200))</f>
        <v>1292.1820708825574</v>
      </c>
      <c r="R278" s="40">
        <f t="shared" si="236"/>
        <v>0.52336646821255461</v>
      </c>
      <c r="S278" s="4"/>
      <c r="T278" s="2">
        <v>17.992000000000001</v>
      </c>
      <c r="U278" s="3">
        <v>455852.9</v>
      </c>
      <c r="V278" s="5">
        <f t="shared" si="237"/>
        <v>0.58840250993346466</v>
      </c>
      <c r="W278" s="4">
        <f>(((T278-T$273)/(T$165-T$273)*100+1200))</f>
        <v>1293.3471933471933</v>
      </c>
      <c r="X278" s="4"/>
      <c r="Y278" s="2">
        <v>18.024999999999999</v>
      </c>
      <c r="Z278" s="3">
        <v>494126.9</v>
      </c>
      <c r="AA278" s="5">
        <f t="shared" si="238"/>
        <v>0.61915745039805115</v>
      </c>
      <c r="AB278" s="4">
        <f>(((Y278-Y$273)/(Y$165-Y$273)*100+1200))</f>
        <v>1294.2260869565216</v>
      </c>
      <c r="AC278" s="4"/>
      <c r="AD278" s="2">
        <v>17.911000000000001</v>
      </c>
      <c r="AE278" s="3">
        <v>239651.5</v>
      </c>
      <c r="AF278" s="5">
        <f t="shared" si="239"/>
        <v>0.32535727643791335</v>
      </c>
      <c r="AG278" s="4">
        <f>(((AD278-AD$273)/(AD$165-AD$273)*100+1200))</f>
        <v>1290.7606807919417</v>
      </c>
      <c r="AH278" s="40">
        <f t="shared" si="240"/>
        <v>0.51097241225647638</v>
      </c>
      <c r="AJ278" s="2">
        <v>18.509</v>
      </c>
      <c r="AK278" s="3">
        <v>1845397.9</v>
      </c>
      <c r="AL278" s="42">
        <f t="shared" si="241"/>
        <v>0.62848010526491804</v>
      </c>
      <c r="AM278" s="4">
        <f>(((AJ278-AJ$273)/(AJ$165-AJ$273)*100+1200))</f>
        <v>1289.4210150107219</v>
      </c>
      <c r="AO278" s="2">
        <v>18.472000000000001</v>
      </c>
      <c r="AP278" s="3">
        <v>1795370.3</v>
      </c>
      <c r="AQ278" s="42">
        <f t="shared" si="242"/>
        <v>0.63839210852660477</v>
      </c>
      <c r="AR278" s="4">
        <f>(((AO278-AO$273)/(AO$165-AO$273)*100+1200))</f>
        <v>1287.9871290668575</v>
      </c>
      <c r="AT278" s="2">
        <v>18.228000000000002</v>
      </c>
      <c r="AU278" s="3">
        <v>884132.5</v>
      </c>
      <c r="AV278" s="42">
        <f t="shared" si="243"/>
        <v>0.39640223829682342</v>
      </c>
      <c r="AW278" s="4">
        <f>(((AT278-AT$273)/(AT$165-AT$273)*100+1200))</f>
        <v>1279.3226381461677</v>
      </c>
      <c r="AX278" s="42">
        <f t="shared" si="244"/>
        <v>0.55442481736278204</v>
      </c>
    </row>
    <row r="279" spans="1:50" x14ac:dyDescent="0.25">
      <c r="A279" s="1">
        <v>52</v>
      </c>
      <c r="D279" s="2">
        <v>19.702999999999999</v>
      </c>
      <c r="E279" s="3">
        <v>61290.1</v>
      </c>
      <c r="F279" s="5">
        <f>E279/F$1</f>
        <v>0.11736420606279252</v>
      </c>
      <c r="G279" s="4">
        <f>(((D279-D$165)/(D$177-D$165)*100+1300))</f>
        <v>1356.2340036563071</v>
      </c>
      <c r="H279" s="4"/>
      <c r="I279" s="2">
        <v>19.713999999999999</v>
      </c>
      <c r="J279" s="3">
        <v>56097.2</v>
      </c>
      <c r="K279" s="5">
        <f>J279/K$1</f>
        <v>7.4938359788607162E-2</v>
      </c>
      <c r="L279" s="4">
        <f>(((I279-I$165)/(I$177-I$165)*100+1300))</f>
        <v>1356.0877513711152</v>
      </c>
      <c r="M279" s="4"/>
      <c r="N279" s="2">
        <v>19.699000000000002</v>
      </c>
      <c r="O279" s="3">
        <v>30620.6</v>
      </c>
      <c r="P279" s="5">
        <f>O279/P$1</f>
        <v>3.9287541705307641E-2</v>
      </c>
      <c r="Q279" s="4">
        <f>(((N279-N$165)/(N$177-N$165)*100+1300))</f>
        <v>1356.0058415480103</v>
      </c>
      <c r="R279" s="40">
        <f>AVERAGE(F279,K279,P279)</f>
        <v>7.7196702518902441E-2</v>
      </c>
      <c r="S279" s="4"/>
      <c r="T279" s="2">
        <v>19.71</v>
      </c>
      <c r="U279" s="3">
        <v>66036.600000000006</v>
      </c>
      <c r="V279" s="5">
        <f>U279/V$1</f>
        <v>8.5238245029201812E-2</v>
      </c>
      <c r="W279" s="4">
        <f>(((T279-T$165)/(T$177-T$165)*100+1300))</f>
        <v>1355.958929226256</v>
      </c>
      <c r="X279" s="4"/>
      <c r="Y279" s="2">
        <v>19.736000000000001</v>
      </c>
      <c r="Z279" s="3">
        <v>73715.399999999994</v>
      </c>
      <c r="AA279" s="5">
        <f>Z279/AA$1</f>
        <v>9.2367849471608379E-2</v>
      </c>
      <c r="AB279" s="4">
        <f>(((Y279-Y$165)/(Y$177-Y$165)*100+1300))</f>
        <v>1356.4899451553931</v>
      </c>
      <c r="AC279" s="4"/>
      <c r="AD279" s="2">
        <v>19.718</v>
      </c>
      <c r="AE279" s="3">
        <v>33579.800000000003</v>
      </c>
      <c r="AF279" s="5">
        <f>AE279/AF$1</f>
        <v>4.5588833248821077E-2</v>
      </c>
      <c r="AG279" s="4">
        <f>(((AD279-AD$165)/(AD$177-AD$165)*100+1300))</f>
        <v>1356.281957633309</v>
      </c>
      <c r="AH279" s="40">
        <f>AVERAGE(V279,AA279,AF279)</f>
        <v>7.4398309249877087E-2</v>
      </c>
      <c r="AJ279" s="2">
        <v>20.113</v>
      </c>
      <c r="AK279" s="3">
        <v>1235441.3</v>
      </c>
      <c r="AL279" s="42">
        <f>AK279/AL$1</f>
        <v>0.42074951872039484</v>
      </c>
      <c r="AM279" s="4">
        <f>(((AJ279-AJ$165)/(AJ$177-AJ$165)*100+1300))</f>
        <v>1349.1729323308271</v>
      </c>
      <c r="AO279" s="2">
        <v>20.105</v>
      </c>
      <c r="AP279" s="3">
        <v>1269673.3</v>
      </c>
      <c r="AQ279" s="42">
        <f>AP279/AQ$1</f>
        <v>0.45146642735870834</v>
      </c>
      <c r="AR279" s="4">
        <f>(((AO279-AO$165)/(AO$177-AO$165)*100+1300))</f>
        <v>1348.7410747839158</v>
      </c>
      <c r="AT279" s="2">
        <v>20.082999999999998</v>
      </c>
      <c r="AU279" s="3">
        <v>561474.4</v>
      </c>
      <c r="AV279" s="42">
        <f>AU279/AV$1</f>
        <v>0.25173795659176196</v>
      </c>
      <c r="AW279" s="4">
        <f>(((AT279-AT$165)/(AT$177-AT$165)*100+1300))</f>
        <v>1347.9864508844562</v>
      </c>
      <c r="AX279" s="42">
        <f t="shared" ref="AX279" si="247">AVERAGE(AV279,AQ279,AL279)</f>
        <v>0.37465130089028836</v>
      </c>
    </row>
    <row r="280" spans="1:50" x14ac:dyDescent="0.25">
      <c r="A280" s="1">
        <v>139</v>
      </c>
      <c r="D280" s="2">
        <v>20.283000000000001</v>
      </c>
      <c r="E280" s="3">
        <v>106748</v>
      </c>
      <c r="F280" s="5">
        <f t="shared" si="235"/>
        <v>0.2044113856689902</v>
      </c>
      <c r="G280" s="4">
        <f>(((D280-D$165)/(D$177-D$165)*100+1300))</f>
        <v>1377.4405850091409</v>
      </c>
      <c r="H280" s="4"/>
      <c r="I280" s="2">
        <v>20.294</v>
      </c>
      <c r="J280" s="3">
        <v>99248</v>
      </c>
      <c r="K280" s="5">
        <f t="shared" si="245"/>
        <v>0.13258205992990174</v>
      </c>
      <c r="L280" s="4">
        <f>(((I280-I$165)/(I$177-I$165)*100+1300))</f>
        <v>1377.2943327239489</v>
      </c>
      <c r="M280" s="4"/>
      <c r="N280" s="2">
        <v>20.279</v>
      </c>
      <c r="O280" s="3">
        <v>50558.7</v>
      </c>
      <c r="P280" s="5">
        <f t="shared" si="246"/>
        <v>6.4868978230868679E-2</v>
      </c>
      <c r="Q280" s="4">
        <f>(((N280-N$165)/(N$177-N$165)*100+1300))</f>
        <v>1377.1814530850675</v>
      </c>
      <c r="R280" s="40">
        <f t="shared" si="236"/>
        <v>0.13395414127658686</v>
      </c>
      <c r="S280" s="4"/>
      <c r="T280" s="2">
        <v>20.294</v>
      </c>
      <c r="U280" s="3">
        <v>108211.6</v>
      </c>
      <c r="V280" s="5">
        <f t="shared" si="237"/>
        <v>0.1396765865565758</v>
      </c>
      <c r="W280" s="4">
        <f>(((T280-T$165)/(T$177-T$165)*100+1300))</f>
        <v>1377.3744041070772</v>
      </c>
      <c r="X280" s="4"/>
      <c r="Y280" s="2">
        <v>20.312000000000001</v>
      </c>
      <c r="Z280" s="3">
        <v>130764.6</v>
      </c>
      <c r="AA280" s="5">
        <f t="shared" si="238"/>
        <v>0.16385239568685897</v>
      </c>
      <c r="AB280" s="4">
        <f>(((Y280-Y$165)/(Y$177-Y$165)*100+1300))</f>
        <v>1377.5502742230349</v>
      </c>
      <c r="AC280" s="4"/>
      <c r="AD280" s="2">
        <v>20.294</v>
      </c>
      <c r="AE280" s="3">
        <v>53833.7</v>
      </c>
      <c r="AF280" s="5">
        <f t="shared" si="239"/>
        <v>7.3086068781441776E-2</v>
      </c>
      <c r="AG280" s="4">
        <f>(((AD280-AD$165)/(AD$177-AD$165)*100+1300))</f>
        <v>1377.3192111029948</v>
      </c>
      <c r="AH280" s="40">
        <f t="shared" si="240"/>
        <v>0.12553835034162553</v>
      </c>
      <c r="AJ280" s="2">
        <v>20.748000000000001</v>
      </c>
      <c r="AK280" s="3">
        <v>1061448.3</v>
      </c>
      <c r="AL280" s="42">
        <f t="shared" si="241"/>
        <v>0.36149338812906873</v>
      </c>
      <c r="AM280" s="4">
        <f>(((AJ280-AJ$165)/(AJ$177-AJ$165)*100+1300))</f>
        <v>1373.0451127819549</v>
      </c>
      <c r="AO280" s="2">
        <v>20.751999999999999</v>
      </c>
      <c r="AP280" s="3">
        <v>994916.5</v>
      </c>
      <c r="AQ280" s="42">
        <f t="shared" si="242"/>
        <v>0.35376927102052974</v>
      </c>
      <c r="AR280" s="4">
        <f>(((AO280-AO$165)/(AO$177-AO$165)*100+1300))</f>
        <v>1373.0552423900788</v>
      </c>
      <c r="AT280" s="2">
        <v>20.741</v>
      </c>
      <c r="AU280" s="3">
        <v>84329</v>
      </c>
      <c r="AV280" s="42">
        <f t="shared" si="243"/>
        <v>3.7809043727419611E-2</v>
      </c>
      <c r="AW280" s="4">
        <f>(((AT280-AT$165)/(AT$177-AT$165)*100+1300))</f>
        <v>1372.7512231840421</v>
      </c>
      <c r="AX280" s="42">
        <f t="shared" si="244"/>
        <v>0.25102390095900601</v>
      </c>
    </row>
    <row r="281" spans="1:50" x14ac:dyDescent="0.25">
      <c r="A281" s="1" t="s">
        <v>130</v>
      </c>
      <c r="B281" s="12">
        <v>1402</v>
      </c>
      <c r="D281" s="2">
        <v>21.085000000000001</v>
      </c>
      <c r="E281" s="3">
        <v>27693.599999999999</v>
      </c>
      <c r="F281" s="5">
        <f t="shared" si="235"/>
        <v>5.3030381366983424E-2</v>
      </c>
      <c r="G281" s="4">
        <f>(((D281-D$177)/(D$283-D$177)*100+1400))</f>
        <v>1407.1208622016936</v>
      </c>
      <c r="H281" s="4"/>
      <c r="I281" s="2">
        <v>21.103000000000002</v>
      </c>
      <c r="J281" s="3">
        <v>13034.9</v>
      </c>
      <c r="K281" s="5">
        <f t="shared" si="245"/>
        <v>1.7412883816099834E-2</v>
      </c>
      <c r="L281" s="4">
        <f>(((I281-I$177)/(I$283-I$177)*100+1400))</f>
        <v>1407.2474942174249</v>
      </c>
      <c r="M281" s="4"/>
      <c r="N281" s="2">
        <v>21.091999999999999</v>
      </c>
      <c r="O281" s="3">
        <v>9035.6</v>
      </c>
      <c r="P281" s="5">
        <f t="shared" si="246"/>
        <v>1.1593061920160864E-2</v>
      </c>
      <c r="Q281" s="4">
        <f>(((N281-N$177)/(N$283-N$177)*100+1400))</f>
        <v>1407.2391220639199</v>
      </c>
      <c r="R281" s="40">
        <f t="shared" si="236"/>
        <v>2.7345442367748041E-2</v>
      </c>
      <c r="S281" s="4"/>
      <c r="T281" s="2">
        <v>21.103000000000002</v>
      </c>
      <c r="U281" s="3">
        <v>23604.9</v>
      </c>
      <c r="V281" s="5">
        <f t="shared" si="237"/>
        <v>3.0468562132057158E-2</v>
      </c>
      <c r="W281" s="4">
        <f>(((T281-T$177)/(T$283-T$177)*100+1400))</f>
        <v>1407.3704414587332</v>
      </c>
      <c r="X281" s="4"/>
      <c r="Y281" s="2">
        <v>21.111000000000001</v>
      </c>
      <c r="Z281" s="3">
        <v>22621.200000000001</v>
      </c>
      <c r="AA281" s="5">
        <f t="shared" si="238"/>
        <v>2.8345116440623638E-2</v>
      </c>
      <c r="AB281" s="4">
        <f>(((Y281-Y$177)/(Y$283-Y$177)*100+1400))</f>
        <v>1407.1318427139554</v>
      </c>
      <c r="AC281" s="4"/>
      <c r="AD281" s="2">
        <v>21.106999999999999</v>
      </c>
      <c r="AE281" s="3">
        <v>12163.8</v>
      </c>
      <c r="AF281" s="5">
        <f t="shared" si="239"/>
        <v>1.6513899721618642E-2</v>
      </c>
      <c r="AG281" s="4">
        <f>(((AD281-AD$177)/(AD$283-AD$177)*100+1400))</f>
        <v>1407.401696222051</v>
      </c>
      <c r="AH281" s="40">
        <f t="shared" si="240"/>
        <v>2.5109192764766478E-2</v>
      </c>
      <c r="AJ281" s="2">
        <v>21.358000000000001</v>
      </c>
      <c r="AK281" s="3">
        <v>180383.1</v>
      </c>
      <c r="AL281" s="42">
        <f t="shared" si="241"/>
        <v>6.1432382510033336E-2</v>
      </c>
      <c r="AM281" s="4">
        <f>(((AJ281-AJ$177)/(AJ$283-AJ$177)*100+1400))</f>
        <v>1395.7539682539682</v>
      </c>
      <c r="AO281" s="2">
        <v>21.34</v>
      </c>
      <c r="AP281" s="3">
        <v>141141.1</v>
      </c>
      <c r="AQ281" s="42">
        <f t="shared" si="242"/>
        <v>5.018650716722025E-2</v>
      </c>
      <c r="AR281" s="4">
        <f>(((AO281-AO$165)/(AO$177-AO$165)*100+1300))</f>
        <v>1395.1521984216461</v>
      </c>
      <c r="AT281" s="2">
        <v>21.295000000000002</v>
      </c>
      <c r="AU281" s="3">
        <v>53644.1</v>
      </c>
      <c r="AV281" s="42">
        <f t="shared" si="243"/>
        <v>2.4051419115821017E-2</v>
      </c>
      <c r="AW281" s="4">
        <f>(((AT281-AT$177)/(AT$283-AT$177)*100+1400))</f>
        <v>1393.2459276916966</v>
      </c>
      <c r="AX281" s="42">
        <f t="shared" si="244"/>
        <v>4.5223436264358201E-2</v>
      </c>
    </row>
    <row r="282" spans="1:50" x14ac:dyDescent="0.25">
      <c r="A282" s="1" t="s">
        <v>134</v>
      </c>
      <c r="B282" s="10">
        <v>1473</v>
      </c>
      <c r="C282" s="10" t="s">
        <v>204</v>
      </c>
      <c r="D282" s="2">
        <v>22.91</v>
      </c>
      <c r="E282" s="3">
        <v>91511.8</v>
      </c>
      <c r="F282" s="5">
        <f t="shared" si="235"/>
        <v>0.17523563760504643</v>
      </c>
      <c r="G282" s="4">
        <f>(((D282-D$177)/(D$283-D$177)*100+1400))</f>
        <v>1477.3672055427251</v>
      </c>
      <c r="H282" s="4"/>
      <c r="I282" s="2">
        <v>22.925000000000001</v>
      </c>
      <c r="J282" s="3">
        <v>93259</v>
      </c>
      <c r="K282" s="5">
        <f t="shared" si="245"/>
        <v>0.12458155657547464</v>
      </c>
      <c r="L282" s="4">
        <f>(((I282-I$177)/(I$283-I$177)*100+1400))</f>
        <v>1477.4865073245953</v>
      </c>
      <c r="M282" s="4"/>
      <c r="N282" s="2">
        <v>22.914000000000001</v>
      </c>
      <c r="O282" s="3">
        <v>79654.100000000006</v>
      </c>
      <c r="P282" s="5">
        <f t="shared" si="246"/>
        <v>0.10219962299069077</v>
      </c>
      <c r="Q282" s="4">
        <f>(((N282-N$177)/(N$283-N$177)*100+1400))</f>
        <v>1477.3969965344629</v>
      </c>
      <c r="R282" s="40">
        <f t="shared" si="236"/>
        <v>0.13400560572373729</v>
      </c>
      <c r="S282" s="4"/>
      <c r="T282" s="2">
        <v>22.931999999999999</v>
      </c>
      <c r="U282" s="3">
        <v>128794</v>
      </c>
      <c r="V282" s="5">
        <f t="shared" si="237"/>
        <v>0.16624378799470318</v>
      </c>
      <c r="W282" s="4">
        <f>(((T282-T$177)/(T$283-T$177)*100+1400))</f>
        <v>1477.5815738963531</v>
      </c>
      <c r="X282" s="4"/>
      <c r="Y282" s="2">
        <v>22.936</v>
      </c>
      <c r="Z282" s="3">
        <v>97036.800000000003</v>
      </c>
      <c r="AA282" s="5">
        <f t="shared" si="238"/>
        <v>0.12159033981510742</v>
      </c>
      <c r="AB282" s="4">
        <f>(((Y282-Y$177)/(Y$283-Y$177)*100+1400))</f>
        <v>1477.4865073245953</v>
      </c>
      <c r="AC282" s="4"/>
      <c r="AD282" s="2">
        <v>22.917999999999999</v>
      </c>
      <c r="AE282" s="3">
        <v>65356</v>
      </c>
      <c r="AF282" s="5">
        <f t="shared" si="239"/>
        <v>8.8729050971415854E-2</v>
      </c>
      <c r="AG282" s="4">
        <f>(((AD282-AD$177)/(AD$283-AD$177)*100+1400))</f>
        <v>1477.2166538164995</v>
      </c>
      <c r="AH282" s="40">
        <f t="shared" si="240"/>
        <v>0.12552105959374216</v>
      </c>
      <c r="AJ282" s="2">
        <v>23.35</v>
      </c>
      <c r="AK282" s="3">
        <v>461391.4</v>
      </c>
      <c r="AL282" s="42">
        <f t="shared" si="241"/>
        <v>0.15713430455314159</v>
      </c>
      <c r="AM282" s="4">
        <f>(((AJ282-AJ$177)/(AJ$283-AJ$177)*100+1400))</f>
        <v>1474.8015873015875</v>
      </c>
      <c r="AO282" s="2">
        <v>23.346</v>
      </c>
      <c r="AP282" s="3">
        <v>413623.8</v>
      </c>
      <c r="AQ282" s="42">
        <f t="shared" si="242"/>
        <v>0.14707504620009959</v>
      </c>
      <c r="AR282" s="4">
        <f>(((AO282-AO$177)/(AO$283-AO$177)*100+1400))</f>
        <v>1474.6025437201909</v>
      </c>
      <c r="AT282" s="2">
        <v>23.327999999999999</v>
      </c>
      <c r="AU282" s="3">
        <v>206922.5</v>
      </c>
      <c r="AV282" s="42">
        <f t="shared" si="243"/>
        <v>9.277403800219361E-2</v>
      </c>
      <c r="AW282" s="4">
        <f>(((AT282-AT$177)/(AT$283-AT$177)*100+1400))</f>
        <v>1474.0166865315853</v>
      </c>
      <c r="AX282" s="42">
        <f t="shared" si="244"/>
        <v>0.1323277962518116</v>
      </c>
    </row>
    <row r="283" spans="1:50" x14ac:dyDescent="0.25">
      <c r="A283" s="15" t="s">
        <v>15</v>
      </c>
      <c r="B283" s="10">
        <v>1500</v>
      </c>
      <c r="D283" s="2">
        <v>23.498000000000001</v>
      </c>
      <c r="E283" s="3">
        <v>103249.7</v>
      </c>
      <c r="F283" s="5">
        <f t="shared" si="235"/>
        <v>0.19771250278138736</v>
      </c>
      <c r="G283" s="4">
        <f>(((D283-D$177)/(D$283-D$177)*100+1400))</f>
        <v>1500</v>
      </c>
      <c r="H283" s="4"/>
      <c r="I283" s="2">
        <v>23.509</v>
      </c>
      <c r="J283" s="3">
        <v>101941.4</v>
      </c>
      <c r="K283" s="5">
        <f t="shared" si="245"/>
        <v>0.13618008225997588</v>
      </c>
      <c r="L283" s="4">
        <f>(((I283-I$177)/(I$283-I$177)*100+1400))</f>
        <v>1500</v>
      </c>
      <c r="M283" s="4"/>
      <c r="N283" s="2">
        <v>23.501000000000001</v>
      </c>
      <c r="O283" s="3">
        <v>98698</v>
      </c>
      <c r="P283" s="5">
        <f t="shared" si="246"/>
        <v>0.12663376260525444</v>
      </c>
      <c r="Q283" s="4">
        <f>(((N283-N$177)/(N$283-N$177)*100+1400))</f>
        <v>1500</v>
      </c>
      <c r="R283" s="40">
        <f t="shared" si="236"/>
        <v>0.15350878254887254</v>
      </c>
      <c r="S283" s="4"/>
      <c r="T283" s="2">
        <v>23.515999999999998</v>
      </c>
      <c r="U283" s="3">
        <v>115730.3</v>
      </c>
      <c r="V283" s="5">
        <f t="shared" si="237"/>
        <v>0.14938151977392891</v>
      </c>
      <c r="W283" s="4">
        <f>(((T283-T$177)/(T$283-T$177)*100+1400))</f>
        <v>1500</v>
      </c>
      <c r="X283" s="4"/>
      <c r="Y283" s="2">
        <v>23.52</v>
      </c>
      <c r="Z283" s="3">
        <v>145041.20000000001</v>
      </c>
      <c r="AA283" s="5">
        <f t="shared" si="238"/>
        <v>0.18174145061658009</v>
      </c>
      <c r="AB283" s="4">
        <f>(((Y283-Y$177)/(Y$283-Y$177)*100+1400))</f>
        <v>1500</v>
      </c>
      <c r="AC283" s="4"/>
      <c r="AD283" s="2">
        <v>23.509</v>
      </c>
      <c r="AE283" s="3">
        <v>58274.6</v>
      </c>
      <c r="AF283" s="5">
        <f t="shared" si="239"/>
        <v>7.9115153218355924E-2</v>
      </c>
      <c r="AG283" s="4">
        <f>(((AD283-AD$177)/(AD$283-AD$177)*100+1400))</f>
        <v>1500</v>
      </c>
      <c r="AH283" s="40">
        <f t="shared" si="240"/>
        <v>0.13674604120295497</v>
      </c>
      <c r="AJ283" s="2">
        <v>23.984999999999999</v>
      </c>
      <c r="AK283" s="3">
        <v>434418.7</v>
      </c>
      <c r="AL283" s="42">
        <f t="shared" si="241"/>
        <v>0.1479483152685114</v>
      </c>
      <c r="AM283" s="4">
        <f>(((AJ283-AJ$177)/(AJ$283-AJ$177)*100+1400))</f>
        <v>1500</v>
      </c>
      <c r="AO283" s="2">
        <v>23.984999999999999</v>
      </c>
      <c r="AP283" s="3">
        <v>416046.5</v>
      </c>
      <c r="AQ283" s="42">
        <f t="shared" si="242"/>
        <v>0.14793650222470209</v>
      </c>
      <c r="AR283" s="4">
        <f>(((AO283-AO$177)/(AO$283-AO$177)*100+1400))</f>
        <v>1500</v>
      </c>
      <c r="AT283" s="2">
        <v>23.981999999999999</v>
      </c>
      <c r="AU283" s="3">
        <v>232296.5</v>
      </c>
      <c r="AV283" s="42">
        <f t="shared" si="243"/>
        <v>0.10415051199737374</v>
      </c>
      <c r="AW283" s="4">
        <f>(((AT283-AT$177)/(AT$283-AT$177)*100+1400))</f>
        <v>1500</v>
      </c>
      <c r="AX283" s="42">
        <f t="shared" si="244"/>
        <v>0.13334510983019573</v>
      </c>
    </row>
    <row r="284" spans="1:50" x14ac:dyDescent="0.25">
      <c r="A284" s="1" t="s">
        <v>136</v>
      </c>
      <c r="B284" s="12">
        <v>1515</v>
      </c>
      <c r="D284" s="2">
        <v>24</v>
      </c>
      <c r="E284" s="3">
        <v>22027.9</v>
      </c>
      <c r="F284" s="5">
        <f t="shared" si="235"/>
        <v>4.2181151519259837E-2</v>
      </c>
      <c r="G284" s="4">
        <f>(((D284-D$283)/(D$199-D$283)*100+1500))</f>
        <v>1520.4314204314205</v>
      </c>
      <c r="H284" s="4"/>
      <c r="I284" s="2">
        <v>24.010999999999999</v>
      </c>
      <c r="J284" s="3">
        <v>17775.099999999999</v>
      </c>
      <c r="K284" s="5">
        <f t="shared" si="245"/>
        <v>2.374515731762853E-2</v>
      </c>
      <c r="L284" s="4">
        <f>(((I284-I$283)/(I$199-I$283)*100+1500))</f>
        <v>1520.3982121088989</v>
      </c>
      <c r="M284" s="4"/>
      <c r="N284" s="2">
        <v>24.007999999999999</v>
      </c>
      <c r="O284" s="3">
        <v>13382.2</v>
      </c>
      <c r="P284" s="5">
        <f t="shared" si="246"/>
        <v>1.7169935945369065E-2</v>
      </c>
      <c r="Q284" s="4">
        <f>(((N284-N$283)/(N$199-N$283)*100+1500))</f>
        <v>1520.626525630594</v>
      </c>
      <c r="R284" s="40">
        <f t="shared" si="236"/>
        <v>2.7698748260752481E-2</v>
      </c>
      <c r="S284" s="4"/>
      <c r="T284" s="2">
        <v>24.026</v>
      </c>
      <c r="U284" s="3">
        <v>22740.2</v>
      </c>
      <c r="V284" s="5">
        <f t="shared" si="237"/>
        <v>2.9352430918809493E-2</v>
      </c>
      <c r="W284" s="4">
        <f>(((T284-T$283)/(T$199-T$283)*100+1500))</f>
        <v>1520.7823960880196</v>
      </c>
      <c r="X284" s="4"/>
      <c r="Y284" s="2">
        <v>24.03</v>
      </c>
      <c r="Z284" s="3">
        <v>22644.5</v>
      </c>
      <c r="AA284" s="5">
        <f t="shared" si="238"/>
        <v>2.8374312116054939E-2</v>
      </c>
      <c r="AB284" s="4">
        <f>(((Y284-Y$283)/(Y$199-Y$283)*100+1500))</f>
        <v>1520.723283218204</v>
      </c>
      <c r="AC284" s="4"/>
      <c r="AD284" s="2">
        <v>22.026</v>
      </c>
      <c r="AE284" s="3">
        <v>11056</v>
      </c>
      <c r="AF284" s="5">
        <f t="shared" si="239"/>
        <v>1.5009920857151197E-2</v>
      </c>
      <c r="AG284" s="4">
        <f>(((AD284-AD$283)/(AD$199-AD$283)*100+1500))</f>
        <v>1439.8377281947262</v>
      </c>
      <c r="AH284" s="40">
        <f t="shared" si="240"/>
        <v>2.4245554630671875E-2</v>
      </c>
      <c r="AJ284" s="2">
        <v>24.37</v>
      </c>
      <c r="AK284" s="3">
        <v>124159.1</v>
      </c>
      <c r="AL284" s="42">
        <f t="shared" si="241"/>
        <v>4.2284389853048762E-2</v>
      </c>
      <c r="AM284" s="4">
        <f>(((AJ284-AJ$283)/(AJ$199-AJ$283)*100+1500))</f>
        <v>1516.1222780569515</v>
      </c>
      <c r="AO284" s="2">
        <v>24.366</v>
      </c>
      <c r="AP284" s="3">
        <v>134775.29999999999</v>
      </c>
      <c r="AQ284" s="42">
        <f t="shared" si="242"/>
        <v>4.7922976081483416E-2</v>
      </c>
      <c r="AR284" s="4">
        <f>(((AO284-AO$283)/(AO$199-AO$283)*100+1500))</f>
        <v>1515.9547738693468</v>
      </c>
      <c r="AT284" s="2">
        <v>24.361999999999998</v>
      </c>
      <c r="AU284" s="3">
        <v>49090.5</v>
      </c>
      <c r="AV284" s="42">
        <f t="shared" si="243"/>
        <v>2.2009805180909208E-2</v>
      </c>
      <c r="AW284" s="4">
        <f>(((AT284-AT$283)/(AT$199-AT$283)*100+1500))</f>
        <v>1515.8995815899582</v>
      </c>
      <c r="AX284" s="42">
        <f t="shared" si="244"/>
        <v>3.740572370514713E-2</v>
      </c>
    </row>
    <row r="285" spans="1:50" x14ac:dyDescent="0.25">
      <c r="A285" s="6" t="s">
        <v>464</v>
      </c>
      <c r="B285" s="10">
        <v>1565</v>
      </c>
      <c r="C285" s="10" t="s">
        <v>205</v>
      </c>
      <c r="D285" s="2">
        <v>25.327000000000002</v>
      </c>
      <c r="E285" s="3">
        <v>129694.9</v>
      </c>
      <c r="F285" s="5">
        <f t="shared" si="235"/>
        <v>0.24835232719302577</v>
      </c>
      <c r="G285" s="4">
        <f>(((D285-D$283)/(D$199-D$283)*100+1500))</f>
        <v>1574.4403744403746</v>
      </c>
      <c r="H285" s="4"/>
      <c r="I285" s="2">
        <v>25.315999999999999</v>
      </c>
      <c r="J285" s="3">
        <v>113349.5</v>
      </c>
      <c r="K285" s="5">
        <f t="shared" si="245"/>
        <v>0.15141977875649282</v>
      </c>
      <c r="L285" s="4">
        <f>(((I285-I$283)/(I$199-I$283)*100+1500))</f>
        <v>1573.4254368143031</v>
      </c>
      <c r="M285" s="4"/>
      <c r="N285" s="2">
        <v>25.305</v>
      </c>
      <c r="O285" s="3">
        <v>93749.3</v>
      </c>
      <c r="P285" s="5">
        <f t="shared" si="246"/>
        <v>0.12028436848374617</v>
      </c>
      <c r="Q285" s="4">
        <f>(((N285-N$283)/(N$199-N$283)*100+1500))</f>
        <v>1573.393002441009</v>
      </c>
      <c r="R285" s="40">
        <f t="shared" si="236"/>
        <v>0.17335215814442159</v>
      </c>
      <c r="S285" s="4"/>
      <c r="T285" s="2">
        <v>25.338000000000001</v>
      </c>
      <c r="U285" s="3">
        <v>175380.1</v>
      </c>
      <c r="V285" s="5">
        <f t="shared" si="237"/>
        <v>0.22637585728286913</v>
      </c>
      <c r="W285" s="4">
        <f>(((T285-T$283)/(T$199-T$283)*100+1500))</f>
        <v>1574.2461287693563</v>
      </c>
      <c r="X285" s="4"/>
      <c r="Y285" s="2">
        <v>25.331</v>
      </c>
      <c r="Z285" s="3">
        <v>139604</v>
      </c>
      <c r="AA285" s="5">
        <f t="shared" si="238"/>
        <v>0.17492845806486051</v>
      </c>
      <c r="AB285" s="4">
        <f>(((Y285-Y$283)/(Y$199-Y$283)*100+1500))</f>
        <v>1573.5879723689557</v>
      </c>
      <c r="AC285" s="4"/>
      <c r="AD285" s="2">
        <v>25.300999999999998</v>
      </c>
      <c r="AE285" s="3">
        <v>90353</v>
      </c>
      <c r="AF285" s="5">
        <f t="shared" si="239"/>
        <v>0.12266564573138405</v>
      </c>
      <c r="AG285" s="4">
        <f>(((AD285-AD$283)/(AD$199-AD$283)*100+1500))</f>
        <v>1572.6977687626775</v>
      </c>
      <c r="AH285" s="40">
        <f t="shared" si="240"/>
        <v>0.17465665369303793</v>
      </c>
      <c r="AJ285" s="2">
        <v>25.548999999999999</v>
      </c>
      <c r="AK285" s="3">
        <v>689223.6</v>
      </c>
      <c r="AL285" s="42">
        <f t="shared" si="241"/>
        <v>0.23472624558587923</v>
      </c>
      <c r="AM285" s="4">
        <f>(((AJ285-AJ$283)/(AJ$199-AJ$283)*100+1500))</f>
        <v>1565.4941373534339</v>
      </c>
      <c r="AO285" s="2">
        <v>25.533999999999999</v>
      </c>
      <c r="AP285" s="3">
        <v>471608.3</v>
      </c>
      <c r="AQ285" s="42">
        <f t="shared" si="242"/>
        <v>0.16769299182215922</v>
      </c>
      <c r="AR285" s="4">
        <f>(((AO285-AO$283)/(AO$199-AO$283)*100+1500))</f>
        <v>1564.8659966499163</v>
      </c>
      <c r="AT285" s="2">
        <v>25.434000000000001</v>
      </c>
      <c r="AU285" s="3">
        <v>107579.1</v>
      </c>
      <c r="AV285" s="42">
        <f t="shared" si="243"/>
        <v>4.8233263717777371E-2</v>
      </c>
      <c r="AW285" s="4">
        <f>(((AT285-AT$283)/(AT$199-AT$283)*100+1500))</f>
        <v>1560.7531380753139</v>
      </c>
      <c r="AX285" s="42">
        <f t="shared" si="244"/>
        <v>0.15021750037527193</v>
      </c>
    </row>
    <row r="286" spans="1:50" x14ac:dyDescent="0.25">
      <c r="A286" s="1" t="s">
        <v>142</v>
      </c>
      <c r="B286" s="10">
        <v>1626</v>
      </c>
      <c r="C286" s="10" t="s">
        <v>205</v>
      </c>
      <c r="D286" s="2">
        <v>26.809000000000001</v>
      </c>
      <c r="E286" s="3">
        <v>79871.3</v>
      </c>
      <c r="F286" s="5">
        <f t="shared" si="235"/>
        <v>0.15294528336065891</v>
      </c>
      <c r="G286" s="4">
        <f>(((D286-D$199)/(D$288-D$199)*100+1600))</f>
        <v>1632.922127987664</v>
      </c>
      <c r="H286" s="4"/>
      <c r="I286" s="2">
        <v>26.824000000000002</v>
      </c>
      <c r="J286" s="3">
        <v>71889.2</v>
      </c>
      <c r="K286" s="5">
        <f t="shared" si="245"/>
        <v>9.6034360618981671E-2</v>
      </c>
      <c r="L286" s="4">
        <f>(((I286-I$199)/(I$288-I$199)*100+1600))</f>
        <v>1633.0112098956322</v>
      </c>
      <c r="M286" s="4"/>
      <c r="N286" s="2">
        <v>26.815999999999999</v>
      </c>
      <c r="O286" s="3">
        <v>76316.2</v>
      </c>
      <c r="P286" s="5">
        <f t="shared" si="246"/>
        <v>9.7916954282104174E-2</v>
      </c>
      <c r="Q286" s="4">
        <f>(((N286-N$199)/(N$288-N$199)*100+1600))</f>
        <v>1633.1784746418891</v>
      </c>
      <c r="R286" s="40">
        <f t="shared" si="236"/>
        <v>0.11563219942058157</v>
      </c>
      <c r="S286" s="4"/>
      <c r="T286" s="2">
        <v>26.824000000000002</v>
      </c>
      <c r="U286" s="3">
        <v>109073.8</v>
      </c>
      <c r="V286" s="5">
        <f t="shared" si="237"/>
        <v>0.14078949083790129</v>
      </c>
      <c r="W286" s="4">
        <f>(((T286-T$199)/(T$288-T$199)*100+1600))</f>
        <v>1633.1136099263281</v>
      </c>
      <c r="X286" s="4"/>
      <c r="Y286" s="2">
        <v>26.831</v>
      </c>
      <c r="Z286" s="3">
        <v>83423.899999999994</v>
      </c>
      <c r="AA286" s="5">
        <f t="shared" si="238"/>
        <v>0.10453292307353024</v>
      </c>
      <c r="AB286" s="4">
        <f>(((Y286-Y$199)/(Y$288-Y$199)*100+1600))</f>
        <v>1633.0482115085535</v>
      </c>
      <c r="AC286" s="4"/>
      <c r="AD286" s="2">
        <v>26.827000000000002</v>
      </c>
      <c r="AE286" s="3">
        <v>78692.2</v>
      </c>
      <c r="AF286" s="5">
        <f t="shared" si="239"/>
        <v>0.10683463224268391</v>
      </c>
      <c r="AG286" s="4">
        <f>(((AD286-AD$199)/(AD$288-AD$199)*100+1600))</f>
        <v>1633.0748352074447</v>
      </c>
      <c r="AH286" s="40">
        <f t="shared" si="240"/>
        <v>0.11738568205137183</v>
      </c>
      <c r="AJ286" s="2">
        <v>27.004000000000001</v>
      </c>
      <c r="AK286" s="3">
        <v>397348.8</v>
      </c>
      <c r="AL286" s="42">
        <f t="shared" si="241"/>
        <v>0.13532356119560388</v>
      </c>
      <c r="AM286" s="4">
        <f>(((AJ286-AJ$199)/(AJ$288-AJ$199)*100+1600))</f>
        <v>1627.0235546038543</v>
      </c>
      <c r="AO286" s="2">
        <v>27.001000000000001</v>
      </c>
      <c r="AP286" s="3">
        <v>433009.7</v>
      </c>
      <c r="AQ286" s="42">
        <f t="shared" si="242"/>
        <v>0.15396822337735708</v>
      </c>
      <c r="AR286" s="4">
        <f>(((AO286-AO$199)/(AO$288-AO$199)*100+1600))</f>
        <v>1626.8950749464668</v>
      </c>
      <c r="AT286" s="2">
        <v>26.99</v>
      </c>
      <c r="AU286" s="3">
        <v>162673.5</v>
      </c>
      <c r="AV286" s="42">
        <f t="shared" si="243"/>
        <v>7.2934927187472812E-2</v>
      </c>
      <c r="AW286" s="4">
        <f>(((AT286-AT$199)/(AT$288-AT$199)*100+1600))</f>
        <v>1626.5806451612902</v>
      </c>
      <c r="AX286" s="42">
        <f t="shared" si="244"/>
        <v>0.12074223725347792</v>
      </c>
    </row>
    <row r="287" spans="1:50" x14ac:dyDescent="0.25">
      <c r="A287" s="1" t="s">
        <v>186</v>
      </c>
      <c r="D287" s="2">
        <v>28.193999999999999</v>
      </c>
      <c r="E287" s="3">
        <v>562456.19999999995</v>
      </c>
      <c r="F287" s="5">
        <f t="shared" si="235"/>
        <v>1.0770454830077816</v>
      </c>
      <c r="G287" s="4">
        <f>(((D287-D$199)/(D$288-D$199)*100+1600))</f>
        <v>1686.3145720894372</v>
      </c>
      <c r="H287" s="4"/>
      <c r="I287" s="2">
        <v>28.202000000000002</v>
      </c>
      <c r="J287" s="3">
        <v>359326.1</v>
      </c>
      <c r="K287" s="5">
        <f t="shared" si="245"/>
        <v>0.4800116327238621</v>
      </c>
      <c r="L287" s="4">
        <f>(((I287-I$199)/(I$288-I$199)*100+1600))</f>
        <v>1686.2775415539236</v>
      </c>
      <c r="M287" s="4"/>
      <c r="N287" s="2">
        <v>28.193999999999999</v>
      </c>
      <c r="O287" s="3">
        <v>366449.4</v>
      </c>
      <c r="P287" s="5">
        <f t="shared" si="246"/>
        <v>0.47017028031406843</v>
      </c>
      <c r="Q287" s="4">
        <f>(((N287-N$199)/(N$288-N$199)*100+1600))</f>
        <v>1686.527293844367</v>
      </c>
      <c r="R287" s="40">
        <f t="shared" si="236"/>
        <v>0.67574246534857074</v>
      </c>
      <c r="S287" s="4"/>
      <c r="T287" s="2">
        <v>28.198</v>
      </c>
      <c r="U287" s="3">
        <v>394166.7</v>
      </c>
      <c r="V287" s="5">
        <f t="shared" si="237"/>
        <v>0.50877964275798393</v>
      </c>
      <c r="W287" s="4">
        <f>(((T287-T$199)/(T$288-T$199)*100+1600))</f>
        <v>1686.3900736719659</v>
      </c>
      <c r="X287" s="4"/>
      <c r="Y287" s="2">
        <v>28.206</v>
      </c>
      <c r="Z287" s="3">
        <v>324441.8</v>
      </c>
      <c r="AA287" s="5">
        <f t="shared" si="238"/>
        <v>0.40653637292475758</v>
      </c>
      <c r="AB287" s="4">
        <f>(((Y287-Y$199)/(Y$288-Y$199)*100+1600))</f>
        <v>1686.5085536547433</v>
      </c>
      <c r="AC287" s="4"/>
      <c r="AD287" s="2">
        <v>28.202000000000002</v>
      </c>
      <c r="AE287" s="3">
        <v>332833.8</v>
      </c>
      <c r="AF287" s="5">
        <f t="shared" si="239"/>
        <v>0.45186405540746111</v>
      </c>
      <c r="AG287" s="4">
        <f>(((AD287-AD$199)/(AD$288-AD$199)*100+1600))</f>
        <v>1686.3900736719659</v>
      </c>
      <c r="AH287" s="40">
        <f t="shared" si="240"/>
        <v>0.45572669036340091</v>
      </c>
      <c r="AJ287" s="2">
        <v>28.472000000000001</v>
      </c>
      <c r="AK287" s="3">
        <v>1719062</v>
      </c>
      <c r="AL287" s="42">
        <f t="shared" si="241"/>
        <v>0.58545437096082131</v>
      </c>
      <c r="AM287" s="4">
        <f>(((AJ287-AJ$199)/(AJ$288-AJ$199)*100+1600))</f>
        <v>1689.8929336188437</v>
      </c>
      <c r="AO287" s="2">
        <v>28.468</v>
      </c>
      <c r="AP287" s="3">
        <v>1827103</v>
      </c>
      <c r="AQ287" s="42">
        <f t="shared" si="242"/>
        <v>0.64967552190502709</v>
      </c>
      <c r="AR287" s="4">
        <f>(((AO287-AO$199)/(AO$288-AO$199)*100+1600))</f>
        <v>1689.7216274089935</v>
      </c>
      <c r="AT287" s="2">
        <v>28.463999999999999</v>
      </c>
      <c r="AU287" s="3">
        <v>1545584.9</v>
      </c>
      <c r="AV287" s="42">
        <f t="shared" si="243"/>
        <v>0.69296549311078592</v>
      </c>
      <c r="AW287" s="4">
        <f>(((AT287-AT$199)/(AT$288-AT$199)*100+1600))</f>
        <v>1689.9784946236559</v>
      </c>
      <c r="AX287" s="42">
        <f t="shared" si="244"/>
        <v>0.64269846199221148</v>
      </c>
    </row>
    <row r="288" spans="1:50" x14ac:dyDescent="0.25">
      <c r="A288" s="15" t="s">
        <v>17</v>
      </c>
      <c r="B288" s="10">
        <v>1700</v>
      </c>
      <c r="D288" s="2">
        <v>28.548999999999999</v>
      </c>
      <c r="E288" s="3">
        <v>19620.2</v>
      </c>
      <c r="F288" s="5">
        <f t="shared" si="235"/>
        <v>3.7570654898477926E-2</v>
      </c>
      <c r="G288" s="4">
        <f>(((D288-D$199)/(D$288-D$199)*100+1600))</f>
        <v>1700</v>
      </c>
      <c r="H288" s="4"/>
      <c r="I288" s="2">
        <v>28.556999999999999</v>
      </c>
      <c r="J288" s="3">
        <v>32916.1</v>
      </c>
      <c r="K288" s="5">
        <f t="shared" si="245"/>
        <v>4.3971509177601953E-2</v>
      </c>
      <c r="L288" s="4">
        <f>(((I288-I$199)/(I$288-I$199)*100+1600))</f>
        <v>1700</v>
      </c>
      <c r="M288" s="4"/>
      <c r="N288" s="2">
        <v>28.542000000000002</v>
      </c>
      <c r="O288" s="3">
        <v>36840.1</v>
      </c>
      <c r="P288" s="5">
        <f t="shared" si="246"/>
        <v>4.7267426672818427E-2</v>
      </c>
      <c r="Q288" s="4">
        <f>(((N288-N$199)/(N$288-N$199)*100+1600))</f>
        <v>1700</v>
      </c>
      <c r="R288" s="40">
        <f t="shared" si="236"/>
        <v>4.2936530249632766E-2</v>
      </c>
      <c r="S288" s="4"/>
      <c r="T288" s="2">
        <v>28.548999999999999</v>
      </c>
      <c r="U288" s="3">
        <v>46408.3</v>
      </c>
      <c r="V288" s="5">
        <f t="shared" si="237"/>
        <v>5.9902569889859661E-2</v>
      </c>
      <c r="W288" s="4">
        <f>(((T288-T$199)/(T$288-T$199)*100+1600))</f>
        <v>1700</v>
      </c>
      <c r="X288" s="4"/>
      <c r="Y288" s="2">
        <v>28.553000000000001</v>
      </c>
      <c r="Z288" s="3">
        <v>28759.7</v>
      </c>
      <c r="AA288" s="5">
        <f t="shared" si="238"/>
        <v>3.6036861231826943E-2</v>
      </c>
      <c r="AB288" s="4">
        <f>(((Y288-Y$199)/(Y$288-Y$199)*100+1600))</f>
        <v>1700</v>
      </c>
      <c r="AC288" s="4"/>
      <c r="AD288" s="2">
        <v>28.553000000000001</v>
      </c>
      <c r="AE288" s="3">
        <v>16658.7</v>
      </c>
      <c r="AF288" s="5">
        <f t="shared" si="239"/>
        <v>2.2616296000635371E-2</v>
      </c>
      <c r="AG288" s="4">
        <f>(((AD288-AD$199)/(AD$288-AD$199)*100+1600))</f>
        <v>1700</v>
      </c>
      <c r="AH288" s="40">
        <f t="shared" si="240"/>
        <v>3.9518575707440655E-2</v>
      </c>
      <c r="AJ288" s="2">
        <v>28.707999999999998</v>
      </c>
      <c r="AK288" s="3">
        <v>185377.3</v>
      </c>
      <c r="AL288" s="42">
        <f t="shared" si="241"/>
        <v>6.3133238104219308E-2</v>
      </c>
      <c r="AM288" s="4">
        <f>(((AJ288-AJ$199)/(AJ$288-AJ$199)*100+1600))</f>
        <v>1700</v>
      </c>
      <c r="AO288" s="2">
        <v>28.707999999999998</v>
      </c>
      <c r="AP288" s="3">
        <v>193795.8</v>
      </c>
      <c r="AQ288" s="42">
        <f t="shared" si="242"/>
        <v>6.8909299315912817E-2</v>
      </c>
      <c r="AR288" s="4">
        <f>(((AO288-AO$199)/(AO$288-AO$199)*100+1600))</f>
        <v>1700</v>
      </c>
      <c r="AT288" s="2">
        <v>28.696999999999999</v>
      </c>
      <c r="AU288" s="3">
        <v>102858.4</v>
      </c>
      <c r="AV288" s="42">
        <f t="shared" si="243"/>
        <v>4.6116730227234018E-2</v>
      </c>
      <c r="AW288" s="4">
        <f>(((AT288-AT$199)/(AT$288-AT$199)*100+1600))</f>
        <v>1700</v>
      </c>
      <c r="AX288" s="42">
        <f t="shared" si="244"/>
        <v>5.9386422549122048E-2</v>
      </c>
    </row>
    <row r="289" spans="1:50" x14ac:dyDescent="0.25">
      <c r="A289" s="1" t="s">
        <v>147</v>
      </c>
      <c r="B289" s="10">
        <v>1789</v>
      </c>
      <c r="C289" s="10" t="s">
        <v>202</v>
      </c>
      <c r="D289" s="2">
        <v>30.266999999999999</v>
      </c>
      <c r="E289" s="3">
        <v>27132.7</v>
      </c>
      <c r="F289" s="5">
        <f t="shared" si="235"/>
        <v>5.1956315846114307E-2</v>
      </c>
      <c r="G289" s="4">
        <f>(((D289-D$288)/(D$215-D$288)*100+1700))</f>
        <v>1786.8993424380374</v>
      </c>
      <c r="H289" s="4"/>
      <c r="I289" s="2">
        <v>30.279</v>
      </c>
      <c r="J289" s="3">
        <v>19525.8</v>
      </c>
      <c r="K289" s="5">
        <f t="shared" si="245"/>
        <v>2.6083858473513577E-2</v>
      </c>
      <c r="L289" s="4">
        <f>(((I289-I$288)/(I$215-I$288)*100+1700))</f>
        <v>1786.6197183098591</v>
      </c>
      <c r="M289" s="4"/>
      <c r="N289" s="2">
        <v>30.263999999999999</v>
      </c>
      <c r="O289" s="3">
        <v>81808.5</v>
      </c>
      <c r="P289" s="5">
        <f t="shared" si="246"/>
        <v>0.10496381049354553</v>
      </c>
      <c r="Q289" s="4">
        <f>(((N289-N$288)/(N$215-N$288)*100+1700))</f>
        <v>1786.4457831325301</v>
      </c>
      <c r="R289" s="40">
        <f t="shared" si="236"/>
        <v>6.1001328271057809E-2</v>
      </c>
      <c r="S289" s="4"/>
      <c r="T289" s="2">
        <v>30.274999999999999</v>
      </c>
      <c r="U289" s="3">
        <v>23150.3</v>
      </c>
      <c r="V289" s="5">
        <f t="shared" si="237"/>
        <v>2.9881776831325816E-2</v>
      </c>
      <c r="W289" s="4">
        <f>(((T289-T$288)/(T$215-T$288)*100+1700))</f>
        <v>1786.6465863453814</v>
      </c>
      <c r="X289" s="4"/>
      <c r="Y289" s="2">
        <v>30.271000000000001</v>
      </c>
      <c r="Z289" s="3">
        <v>29136</v>
      </c>
      <c r="AA289" s="5">
        <f t="shared" si="238"/>
        <v>3.6508377655208847E-2</v>
      </c>
      <c r="AB289" s="4">
        <f>(((Y289-Y$288)/(Y$215-Y$288)*100+1700))</f>
        <v>1786.5927419354839</v>
      </c>
      <c r="AC289" s="4"/>
      <c r="AD289" s="2">
        <v>30.282</v>
      </c>
      <c r="AE289" s="3">
        <v>19706.900000000001</v>
      </c>
      <c r="AF289" s="5">
        <f t="shared" si="239"/>
        <v>2.6754613724655658E-2</v>
      </c>
      <c r="AG289" s="4">
        <f>(((AD289-AD$288)/(AD$215-AD$288)*100+1700))</f>
        <v>1786.9718309859154</v>
      </c>
      <c r="AH289" s="40">
        <f t="shared" si="240"/>
        <v>3.1048256070396778E-2</v>
      </c>
      <c r="AJ289" s="2">
        <v>30.356000000000002</v>
      </c>
      <c r="AK289" s="3">
        <v>291650.59999999998</v>
      </c>
      <c r="AL289" s="42">
        <f t="shared" si="241"/>
        <v>9.932632945370562E-2</v>
      </c>
      <c r="AM289" s="4">
        <f>(((AJ289-AJ$288)/(AJ$215-AJ$288)*100+1700))</f>
        <v>1779.2307692307693</v>
      </c>
      <c r="AO289" s="2">
        <v>30.352</v>
      </c>
      <c r="AP289" s="3">
        <v>330475.7</v>
      </c>
      <c r="AQ289" s="42">
        <f t="shared" si="242"/>
        <v>0.11750950705812928</v>
      </c>
      <c r="AR289" s="4">
        <f>(((AO289-AO$288)/(AO$215-AO$288)*100+1700))</f>
        <v>1778.8867562380037</v>
      </c>
      <c r="AT289" s="2">
        <v>30.349</v>
      </c>
      <c r="AU289" s="3">
        <v>118688.9</v>
      </c>
      <c r="AV289" s="42">
        <f t="shared" si="243"/>
        <v>5.3214360540968515E-2</v>
      </c>
      <c r="AW289" s="4">
        <f>(((AT289-AT$288)/(AT$215-AT$288)*100+1700))</f>
        <v>1779.0052606408417</v>
      </c>
      <c r="AX289" s="42">
        <f t="shared" si="244"/>
        <v>9.0016732350934478E-2</v>
      </c>
    </row>
    <row r="290" spans="1:50" x14ac:dyDescent="0.25">
      <c r="A290" s="1" t="s">
        <v>148</v>
      </c>
      <c r="B290" s="12">
        <v>1811</v>
      </c>
      <c r="D290" s="2">
        <v>30.792000000000002</v>
      </c>
      <c r="E290" s="3">
        <v>49399.199999999997</v>
      </c>
      <c r="F290" s="5">
        <f t="shared" si="235"/>
        <v>9.4594361701760971E-2</v>
      </c>
      <c r="G290" s="4">
        <f>(((D290-D$215)/(D$293-D$215)*100+1800))</f>
        <v>1812.630579297246</v>
      </c>
      <c r="H290" s="4"/>
      <c r="I290" s="2">
        <v>30.814</v>
      </c>
      <c r="J290" s="3">
        <v>44134</v>
      </c>
      <c r="K290" s="5">
        <f t="shared" si="245"/>
        <v>5.8957123901199858E-2</v>
      </c>
      <c r="L290" s="4">
        <f>(((I290-I$215)/(I$293-I$215)*100+1800))</f>
        <v>1812.7973358705995</v>
      </c>
      <c r="M290" s="4"/>
      <c r="N290" s="2">
        <v>30.803000000000001</v>
      </c>
      <c r="O290" s="3">
        <v>41142.9</v>
      </c>
      <c r="P290" s="5">
        <f t="shared" si="246"/>
        <v>5.2788103421464699E-2</v>
      </c>
      <c r="Q290" s="4">
        <f>(((N290-N$215)/(N$293-N$215)*100+1800))</f>
        <v>1812.7307146237579</v>
      </c>
      <c r="R290" s="40">
        <f t="shared" si="236"/>
        <v>6.8779863008141845E-2</v>
      </c>
      <c r="S290" s="4"/>
      <c r="T290" s="2">
        <v>30.806999999999999</v>
      </c>
      <c r="U290" s="3">
        <v>62405.4</v>
      </c>
      <c r="V290" s="5">
        <f t="shared" si="237"/>
        <v>8.0551190950856805E-2</v>
      </c>
      <c r="W290" s="4">
        <f>(((T290-T$215)/(T$293-T$215)*100+1800))</f>
        <v>1812.6485972420351</v>
      </c>
      <c r="X290" s="4"/>
      <c r="Y290" s="2">
        <v>30.806999999999999</v>
      </c>
      <c r="Z290" s="3">
        <v>86227.4</v>
      </c>
      <c r="AA290" s="5">
        <f t="shared" si="238"/>
        <v>0.10804580187488863</v>
      </c>
      <c r="AB290" s="4">
        <f>(((Y290-Y$215)/(Y$293-Y$215)*100+1800))</f>
        <v>1812.7962085308056</v>
      </c>
      <c r="AC290" s="4"/>
      <c r="AD290" s="2">
        <v>30.811</v>
      </c>
      <c r="AE290" s="3">
        <v>37654.9</v>
      </c>
      <c r="AF290" s="5">
        <f t="shared" si="239"/>
        <v>5.1121297836825494E-2</v>
      </c>
      <c r="AG290" s="4">
        <f>(((AD290-AD$215)/(AD$293-AD$215)*100+1800))</f>
        <v>1812.7962085308056</v>
      </c>
      <c r="AH290" s="40">
        <f t="shared" si="240"/>
        <v>7.9906096887523648E-2</v>
      </c>
      <c r="AJ290" s="2">
        <v>30.814</v>
      </c>
      <c r="AK290" s="3">
        <v>264436.5</v>
      </c>
      <c r="AL290" s="42">
        <f t="shared" si="241"/>
        <v>9.0058127494285392E-2</v>
      </c>
      <c r="AM290" s="4">
        <f>(((AJ290-AJ$215)/(AJ$293-AJ$215)*100+1800))</f>
        <v>1801.265206812652</v>
      </c>
      <c r="AO290" s="2">
        <v>30.814</v>
      </c>
      <c r="AP290" s="3">
        <v>262667.5</v>
      </c>
      <c r="AQ290" s="42">
        <f t="shared" si="242"/>
        <v>9.3398481174837275E-2</v>
      </c>
      <c r="AR290" s="4">
        <f>(((AO290-AO$215)/(AO$293-AO$215)*100+1800))</f>
        <v>1801.0726474890296</v>
      </c>
      <c r="AT290" s="2">
        <v>30.806999999999999</v>
      </c>
      <c r="AU290" s="3">
        <v>103966</v>
      </c>
      <c r="AV290" s="42">
        <f t="shared" si="243"/>
        <v>4.6613324481078959E-2</v>
      </c>
      <c r="AW290" s="4">
        <f>(((AT290-AT$215)/(AT$293-AT$215)*100+1800))</f>
        <v>1800.927734375</v>
      </c>
      <c r="AX290" s="42">
        <f t="shared" si="244"/>
        <v>7.6689977716733873E-2</v>
      </c>
    </row>
    <row r="291" spans="1:50" x14ac:dyDescent="0.25">
      <c r="A291" s="1" t="s">
        <v>150</v>
      </c>
      <c r="B291" s="12">
        <v>1883</v>
      </c>
      <c r="D291" s="2">
        <v>32.277999999999999</v>
      </c>
      <c r="E291" s="3">
        <v>201021.2</v>
      </c>
      <c r="F291" s="5">
        <f t="shared" si="235"/>
        <v>0.38493481883354458</v>
      </c>
      <c r="G291" s="4">
        <f>(((D291-D$215)/(D$293-D$215)*100+1800))</f>
        <v>1883.1908831908831</v>
      </c>
      <c r="H291" s="4"/>
      <c r="I291" s="2">
        <v>32.299999999999997</v>
      </c>
      <c r="J291" s="3">
        <v>199798.9</v>
      </c>
      <c r="K291" s="5">
        <f t="shared" si="245"/>
        <v>0.2669046200802882</v>
      </c>
      <c r="L291" s="4">
        <f>(((I291-I$215)/(I$293-I$215)*100+1800))</f>
        <v>1883.4919124643195</v>
      </c>
      <c r="M291" s="4"/>
      <c r="N291" s="2">
        <v>32.299999999999997</v>
      </c>
      <c r="O291" s="3">
        <v>133679.79999999999</v>
      </c>
      <c r="P291" s="5">
        <f t="shared" si="246"/>
        <v>0.17151691076129091</v>
      </c>
      <c r="Q291" s="4">
        <f>(((N291-N$215)/(N$293-N$215)*100+1800))</f>
        <v>1883.5778513961193</v>
      </c>
      <c r="R291" s="40">
        <f t="shared" si="236"/>
        <v>0.27445211655837459</v>
      </c>
      <c r="S291" s="4"/>
      <c r="T291" s="2">
        <v>32.295999999999999</v>
      </c>
      <c r="U291" s="3">
        <v>240641.2</v>
      </c>
      <c r="V291" s="5">
        <f t="shared" si="237"/>
        <v>0.31061310802980707</v>
      </c>
      <c r="W291" s="4">
        <f>(((T291-T$215)/(T$293-T$215)*100+1800))</f>
        <v>1883.4522111269616</v>
      </c>
      <c r="X291" s="4"/>
      <c r="Y291" s="2">
        <v>32.299999999999997</v>
      </c>
      <c r="Z291" s="3">
        <v>158791.20000000001</v>
      </c>
      <c r="AA291" s="5">
        <f t="shared" si="238"/>
        <v>0.19897065822088822</v>
      </c>
      <c r="AB291" s="4">
        <f>(((Y291-Y$215)/(Y$293-Y$215)*100+1800))</f>
        <v>1883.5545023696682</v>
      </c>
      <c r="AC291" s="4"/>
      <c r="AD291" s="2">
        <v>32.299999999999997</v>
      </c>
      <c r="AE291" s="3">
        <v>102910.39999999999</v>
      </c>
      <c r="AF291" s="5">
        <f t="shared" si="239"/>
        <v>0.13971390732432817</v>
      </c>
      <c r="AG291" s="4">
        <f>(((AD291-AD$215)/(AD$293-AD$215)*100+1800))</f>
        <v>1883.3649289099524</v>
      </c>
      <c r="AH291" s="40">
        <f t="shared" si="240"/>
        <v>0.21643255785834115</v>
      </c>
      <c r="AJ291" s="2">
        <v>32.433</v>
      </c>
      <c r="AK291" s="3">
        <v>460742.5</v>
      </c>
      <c r="AL291" s="42">
        <f t="shared" si="241"/>
        <v>0.15691331116179416</v>
      </c>
      <c r="AM291" s="4">
        <f>(((AJ291-AJ$215)/(AJ$293-AJ$215)*100+1800))</f>
        <v>1880.0486618004866</v>
      </c>
      <c r="AO291" s="2">
        <v>32.433</v>
      </c>
      <c r="AP291" s="3">
        <v>410471.4</v>
      </c>
      <c r="AQ291" s="42">
        <f t="shared" si="242"/>
        <v>0.14595412575103164</v>
      </c>
      <c r="AR291" s="4">
        <f>(((AO291-AO$215)/(AO$293-AO$215)*100+1800))</f>
        <v>1880.0097513408091</v>
      </c>
      <c r="AT291" s="2">
        <v>32.424999999999997</v>
      </c>
      <c r="AU291" s="3">
        <v>289639.7</v>
      </c>
      <c r="AV291" s="42">
        <f t="shared" si="243"/>
        <v>0.1298604285891769</v>
      </c>
      <c r="AW291" s="4">
        <f>(((AT291-AT$215)/(AT$293-AT$215)*100+1800))</f>
        <v>1879.931640625</v>
      </c>
      <c r="AX291" s="42">
        <f t="shared" si="244"/>
        <v>0.14424262183400091</v>
      </c>
    </row>
    <row r="292" spans="1:50" x14ac:dyDescent="0.25">
      <c r="A292" s="1" t="s">
        <v>461</v>
      </c>
      <c r="B292" s="10">
        <v>1903</v>
      </c>
      <c r="G292" s="4"/>
      <c r="H292" s="4"/>
      <c r="L292" s="4"/>
      <c r="M292" s="4"/>
      <c r="Q292" s="4"/>
      <c r="R292" s="40" t="e">
        <f t="shared" si="236"/>
        <v>#DIV/0!</v>
      </c>
      <c r="S292" s="4"/>
      <c r="V292" s="5"/>
      <c r="W292" s="4"/>
      <c r="X292" s="4"/>
      <c r="Y292" s="2">
        <v>32.536999999999999</v>
      </c>
      <c r="Z292" s="3">
        <v>29740.2</v>
      </c>
      <c r="AA292" s="5">
        <f t="shared" si="238"/>
        <v>3.7265460363174151E-2</v>
      </c>
      <c r="AB292" s="4">
        <f>(((Y292-Y$215)/(Y$293-Y$215)*100+1800))</f>
        <v>1894.7867298578199</v>
      </c>
      <c r="AC292" s="4"/>
      <c r="AD292" s="2">
        <v>32.54</v>
      </c>
      <c r="AE292" s="3">
        <v>13611.7</v>
      </c>
      <c r="AF292" s="5">
        <f t="shared" si="239"/>
        <v>1.8479607428661809E-2</v>
      </c>
      <c r="AG292" s="4">
        <f>(((AD292-AD$215)/(AD$293-AD$215)*100+1800))</f>
        <v>1894.7393364928907</v>
      </c>
      <c r="AH292" s="40">
        <f t="shared" si="240"/>
        <v>2.787253389591798E-2</v>
      </c>
      <c r="AJ292" s="2">
        <v>32.514000000000003</v>
      </c>
      <c r="AK292" s="3">
        <v>252707.4</v>
      </c>
      <c r="AL292" s="42">
        <f t="shared" si="241"/>
        <v>8.6063592764044961E-2</v>
      </c>
      <c r="AM292" s="4">
        <f>(((AJ292-AJ$215)/(AJ$293-AJ$215)*100+1800))</f>
        <v>1883.9902676399026</v>
      </c>
      <c r="AO292" s="2">
        <v>32.51</v>
      </c>
      <c r="AP292" s="3">
        <v>261235.9</v>
      </c>
      <c r="AQ292" s="42">
        <f t="shared" si="242"/>
        <v>9.2889437362222854E-2</v>
      </c>
      <c r="AR292" s="4">
        <f>(((AO292-AO$215)/(AO$293-AO$215)*100+1800))</f>
        <v>1883.7640175524132</v>
      </c>
      <c r="AT292" s="2">
        <v>32.503</v>
      </c>
      <c r="AU292" s="3">
        <v>109845.1</v>
      </c>
      <c r="AV292" s="42">
        <f t="shared" si="243"/>
        <v>4.9249228487741825E-2</v>
      </c>
      <c r="AW292" s="4">
        <f>(((AT292-AT$215)/(AT$293-AT$215)*100+1800))</f>
        <v>1883.740234375</v>
      </c>
      <c r="AX292" s="42">
        <f t="shared" si="244"/>
        <v>7.6067419538003209E-2</v>
      </c>
    </row>
    <row r="293" spans="1:50" x14ac:dyDescent="0.25">
      <c r="A293" s="15" t="s">
        <v>19</v>
      </c>
      <c r="B293" s="10">
        <v>1900</v>
      </c>
      <c r="D293" s="2">
        <v>32.631999999999998</v>
      </c>
      <c r="E293" s="3">
        <v>38401.1</v>
      </c>
      <c r="F293" s="5">
        <f>E293/F$1</f>
        <v>7.35341370537477E-2</v>
      </c>
      <c r="G293" s="4">
        <f>(((D293-D$215)/(D$293-D$215)*100+1800))</f>
        <v>1900</v>
      </c>
      <c r="H293" s="4"/>
      <c r="I293" s="2">
        <v>32.646999999999998</v>
      </c>
      <c r="J293" s="3">
        <v>40639.599999999999</v>
      </c>
      <c r="K293" s="5">
        <f>J293/K$1</f>
        <v>5.4289072653627625E-2</v>
      </c>
      <c r="L293" s="4">
        <f>(((I293-I$215)/(I$293-I$215)*100+1800))</f>
        <v>1900</v>
      </c>
      <c r="M293" s="4"/>
      <c r="N293" s="2">
        <v>32.646999999999998</v>
      </c>
      <c r="O293" s="3">
        <v>81713.3</v>
      </c>
      <c r="P293" s="5">
        <f>O293/P$1</f>
        <v>0.10484166481480817</v>
      </c>
      <c r="Q293" s="4">
        <f>(((N293-N$215)/(N$293-N$215)*100+1800))</f>
        <v>1900</v>
      </c>
      <c r="R293" s="40">
        <f t="shared" si="236"/>
        <v>7.7554958174061162E-2</v>
      </c>
      <c r="S293" s="4"/>
      <c r="T293" s="2">
        <v>32.643999999999998</v>
      </c>
      <c r="U293" s="3">
        <v>53300.7</v>
      </c>
      <c r="V293" s="5">
        <f>U293/V$1</f>
        <v>6.8799092122065281E-2</v>
      </c>
      <c r="W293" s="4">
        <f>(((T293-T$215)/(T$293-T$215)*100+1800))</f>
        <v>1900</v>
      </c>
      <c r="X293" s="4"/>
      <c r="Y293" s="2">
        <v>32.646999999999998</v>
      </c>
      <c r="Z293" s="3">
        <v>51208.2</v>
      </c>
      <c r="AA293" s="5">
        <f t="shared" si="238"/>
        <v>6.4165578824940464E-2</v>
      </c>
      <c r="AB293" s="4">
        <f>(((Y293-Y$215)/(Y$293-Y$215)*100+1800))</f>
        <v>1900</v>
      </c>
      <c r="AC293" s="4"/>
      <c r="AD293" s="2">
        <v>32.651000000000003</v>
      </c>
      <c r="AE293" s="3">
        <v>24546</v>
      </c>
      <c r="AF293" s="5">
        <f t="shared" si="239"/>
        <v>3.3324305115741068E-2</v>
      </c>
      <c r="AG293" s="4">
        <f>(((AD293-AD$215)/(AD$293-AD$215)*100+1800))</f>
        <v>1900</v>
      </c>
      <c r="AH293" s="40">
        <f t="shared" si="240"/>
        <v>5.5429658687582282E-2</v>
      </c>
      <c r="AJ293" s="2">
        <v>32.843000000000004</v>
      </c>
      <c r="AK293" s="3">
        <v>217889.9</v>
      </c>
      <c r="AL293" s="42">
        <f t="shared" si="241"/>
        <v>7.4205929945060881E-2</v>
      </c>
      <c r="AM293" s="4">
        <f>(((AJ293-AJ$215)/(AJ$293-AJ$215)*100+1800))</f>
        <v>1900</v>
      </c>
      <c r="AO293" s="2">
        <v>32.843000000000004</v>
      </c>
      <c r="AP293" s="3">
        <v>250227.3</v>
      </c>
      <c r="AQ293" s="42">
        <f t="shared" si="242"/>
        <v>8.8975034096263741E-2</v>
      </c>
      <c r="AR293" s="4">
        <f>(((AO293-AO$215)/(AO$293-AO$215)*100+1800))</f>
        <v>1900</v>
      </c>
      <c r="AT293" s="2">
        <v>32.835999999999999</v>
      </c>
      <c r="AU293" s="3">
        <v>111772.9</v>
      </c>
      <c r="AV293" s="42">
        <f t="shared" si="243"/>
        <v>5.0113560739964896E-2</v>
      </c>
      <c r="AW293" s="4">
        <f>(((AT293-AT$215)/(AT$293-AT$215)*100+1800))</f>
        <v>1900</v>
      </c>
      <c r="AX293" s="42">
        <f t="shared" si="244"/>
        <v>7.1098174927096511E-2</v>
      </c>
    </row>
    <row r="294" spans="1:50" x14ac:dyDescent="0.25">
      <c r="A294" s="15" t="s">
        <v>20</v>
      </c>
      <c r="B294" s="10">
        <v>2000</v>
      </c>
      <c r="C294" s="10" t="s">
        <v>201</v>
      </c>
      <c r="D294" s="2">
        <v>34.683</v>
      </c>
      <c r="F294" s="5">
        <f>E294/F$1</f>
        <v>0</v>
      </c>
      <c r="G294" s="4">
        <f>(((D294-D$293)/(D$294-D$293)*100+1900))</f>
        <v>2000</v>
      </c>
      <c r="H294" s="4"/>
      <c r="I294" s="2">
        <v>34.683</v>
      </c>
      <c r="K294" s="5">
        <f>J294/K$1</f>
        <v>0</v>
      </c>
      <c r="L294" s="4">
        <f>(((I294-I$293)/(I$294-I$293)*100+1900))</f>
        <v>2000</v>
      </c>
      <c r="M294" s="4"/>
      <c r="N294" s="2">
        <v>34.683</v>
      </c>
      <c r="P294" s="5">
        <f>O294/P$1</f>
        <v>0</v>
      </c>
      <c r="Q294" s="4">
        <f>(((N294-N$293)/(N$294-N$293)*100+1900))</f>
        <v>2000</v>
      </c>
      <c r="R294" s="40">
        <f t="shared" si="236"/>
        <v>0</v>
      </c>
      <c r="S294" s="4"/>
      <c r="T294" s="2">
        <v>34.676000000000002</v>
      </c>
      <c r="V294" s="5">
        <f>U294/V$1</f>
        <v>0</v>
      </c>
      <c r="W294" s="4">
        <f>(((T294-T$293)/(T$294-T$293)*100+1900))</f>
        <v>2000</v>
      </c>
      <c r="X294" s="4"/>
      <c r="Y294" s="2">
        <v>34.671999999999997</v>
      </c>
      <c r="AA294" s="5">
        <f t="shared" si="238"/>
        <v>0</v>
      </c>
      <c r="AB294" s="4">
        <f>(((Y294-Y$293)/(Y$294-Y$293)*100+1900))</f>
        <v>2000</v>
      </c>
      <c r="AC294" s="4"/>
      <c r="AD294" s="2">
        <v>34.686999999999998</v>
      </c>
      <c r="AF294" s="5">
        <f t="shared" si="239"/>
        <v>0</v>
      </c>
      <c r="AG294" s="4">
        <f>(((AD294-AD$293)/(AD$294-AD$293)*100+1900))</f>
        <v>2000</v>
      </c>
      <c r="AH294" s="40">
        <f t="shared" si="240"/>
        <v>0</v>
      </c>
      <c r="AJ294" s="2">
        <v>34.82</v>
      </c>
      <c r="AL294" s="42">
        <f t="shared" si="241"/>
        <v>0</v>
      </c>
      <c r="AM294" s="4">
        <f>(((AJ294-AJ$293)/(AJ$294-AJ$293)*100+1900))</f>
        <v>2000</v>
      </c>
      <c r="AO294" s="2">
        <v>34.816000000000003</v>
      </c>
      <c r="AQ294" s="42">
        <f t="shared" si="242"/>
        <v>0</v>
      </c>
      <c r="AR294" s="4">
        <f>(((AO294-AO$293)/(AO$294-AO$293)*100+1900))</f>
        <v>2000</v>
      </c>
      <c r="AT294" s="2">
        <v>34.805</v>
      </c>
      <c r="AV294" s="42">
        <f t="shared" si="243"/>
        <v>0</v>
      </c>
      <c r="AW294" s="4">
        <f>(((AT294-AT$293)/(AT$294-AT$293)*100+1900))</f>
        <v>2000</v>
      </c>
      <c r="AX294" s="42">
        <f t="shared" si="244"/>
        <v>0</v>
      </c>
    </row>
    <row r="295" spans="1:50" x14ac:dyDescent="0.25">
      <c r="A295" s="6" t="s">
        <v>462</v>
      </c>
      <c r="B295" s="10">
        <v>2209</v>
      </c>
      <c r="D295" s="2">
        <v>38.648000000000003</v>
      </c>
      <c r="E295" s="3">
        <v>17868.900000000001</v>
      </c>
      <c r="F295" s="5">
        <f>E295/F$1</f>
        <v>3.4217096426917781E-2</v>
      </c>
      <c r="G295" s="4">
        <f>(((D295-D$224)/(D$225-D$224)*100+2100))</f>
        <v>2210.6816961889426</v>
      </c>
      <c r="H295" s="4"/>
      <c r="I295" s="2">
        <v>38.659999999999997</v>
      </c>
      <c r="J295" s="3">
        <v>12178.7</v>
      </c>
      <c r="K295" s="5">
        <f>J295/K$1</f>
        <v>1.626911507807003E-2</v>
      </c>
      <c r="L295" s="4">
        <f>(((I295-I$224)/(I$225-I$224)*100+2100))</f>
        <v>2211.6847826086955</v>
      </c>
      <c r="M295" s="4"/>
      <c r="N295" s="2">
        <v>38.655999999999999</v>
      </c>
      <c r="O295" s="3">
        <v>25432.1</v>
      </c>
      <c r="P295" s="5">
        <f>O295/P$1</f>
        <v>3.2630473909836984E-2</v>
      </c>
      <c r="Q295" s="4">
        <f>(((N295-N$224)/(N$225-N$224)*100+2100))</f>
        <v>2211.2255965292843</v>
      </c>
      <c r="R295" s="40">
        <f t="shared" si="236"/>
        <v>2.77055618049416E-2</v>
      </c>
      <c r="S295" s="4"/>
      <c r="V295" s="5"/>
      <c r="W295" s="4"/>
      <c r="X295" s="4"/>
      <c r="Y295" s="2">
        <v>38.667000000000002</v>
      </c>
      <c r="Z295" s="3">
        <v>13697.9</v>
      </c>
      <c r="AA295" s="5">
        <f t="shared" si="238"/>
        <v>1.7163924570403805E-2</v>
      </c>
      <c r="AB295" s="4">
        <f>(((Y295-Y$224)/(Y$225-Y$224)*100+2100))</f>
        <v>2211.847826086957</v>
      </c>
      <c r="AC295" s="4"/>
      <c r="AD295" s="2">
        <v>38.655999999999999</v>
      </c>
      <c r="AE295" s="3">
        <v>17048.900000000001</v>
      </c>
      <c r="AF295" s="5">
        <f t="shared" si="239"/>
        <v>2.3146041941161818E-2</v>
      </c>
      <c r="AG295" s="4">
        <f>(((AD295-AD$224)/(AD$225-AD$224)*100+2100))</f>
        <v>2210.3281334050566</v>
      </c>
      <c r="AH295" s="40">
        <f t="shared" si="240"/>
        <v>2.0154983255782813E-2</v>
      </c>
      <c r="AJ295" s="2">
        <v>38.610999999999997</v>
      </c>
      <c r="AK295" s="3">
        <v>67061.399999999994</v>
      </c>
      <c r="AL295" s="42">
        <f t="shared" si="241"/>
        <v>2.2838844528441683E-2</v>
      </c>
      <c r="AM295" s="4">
        <f>(((AJ295-AJ$225)/(AJ$226-AJ$225)*100+2200))</f>
        <v>2207.5087310826543</v>
      </c>
      <c r="AO295" s="2">
        <v>38.615000000000002</v>
      </c>
      <c r="AP295" s="3">
        <v>78432.100000000006</v>
      </c>
      <c r="AQ295" s="42">
        <f t="shared" si="242"/>
        <v>2.7888638736626933E-2</v>
      </c>
      <c r="AR295" s="4">
        <f>(((AO295-AO$225)/(AO$226-AO$225)*100+2200))</f>
        <v>2207.9697498545665</v>
      </c>
      <c r="AT295" s="2">
        <v>38.585000000000001</v>
      </c>
      <c r="AU295" s="3">
        <v>28949.9</v>
      </c>
      <c r="AV295" s="42">
        <f t="shared" si="243"/>
        <v>1.2979734551630224E-2</v>
      </c>
      <c r="AW295" s="4">
        <f>(((AT295-AT$225)/(AT$226-AT$225)*100+2200))</f>
        <v>2206.8644560791158</v>
      </c>
      <c r="AX295" s="42">
        <f t="shared" si="244"/>
        <v>2.1235739272232945E-2</v>
      </c>
    </row>
    <row r="296" spans="1:50" x14ac:dyDescent="0.25">
      <c r="A296" s="15" t="s">
        <v>24</v>
      </c>
      <c r="B296" s="10">
        <v>2400</v>
      </c>
      <c r="D296" s="2">
        <v>41.911000000000001</v>
      </c>
      <c r="F296" s="5">
        <f>E296/F$1</f>
        <v>0</v>
      </c>
      <c r="G296" s="4">
        <f>(((D296-D$296)/(D$227-D$296)*100+2400))</f>
        <v>2400</v>
      </c>
      <c r="H296" s="4"/>
      <c r="I296" s="2">
        <v>41.918999999999997</v>
      </c>
      <c r="K296" s="5">
        <f>J296/K$1</f>
        <v>0</v>
      </c>
      <c r="L296" s="4">
        <f>(((I296-I$296)/(I$227-I$296)*100+2400))</f>
        <v>2400</v>
      </c>
      <c r="M296" s="4"/>
      <c r="N296" s="2">
        <v>41.911000000000001</v>
      </c>
      <c r="P296" s="5">
        <f>O296/P$1</f>
        <v>0</v>
      </c>
      <c r="Q296" s="4">
        <f>(((N296-N$296)/(N$227-N$296)*100+2400))</f>
        <v>2400</v>
      </c>
      <c r="R296" s="40">
        <f t="shared" si="236"/>
        <v>0</v>
      </c>
      <c r="S296" s="4"/>
      <c r="T296" s="2">
        <v>41.911000000000001</v>
      </c>
      <c r="V296" s="5">
        <f>U296/V$1</f>
        <v>0</v>
      </c>
      <c r="W296" s="4">
        <f>(((T296-T$296)/(T$227-T$296)*100+2400))</f>
        <v>2400</v>
      </c>
      <c r="X296" s="4"/>
      <c r="Y296" s="2">
        <v>41.923000000000002</v>
      </c>
      <c r="AA296" s="5">
        <f t="shared" si="238"/>
        <v>0</v>
      </c>
      <c r="AB296" s="4">
        <f>(((Y296-Y$296)/(Y$227-Y$296)*100+2400))</f>
        <v>2400</v>
      </c>
      <c r="AC296" s="4"/>
      <c r="AD296" s="2">
        <v>41.933999999999997</v>
      </c>
      <c r="AF296" s="5">
        <f t="shared" si="239"/>
        <v>0</v>
      </c>
      <c r="AG296" s="4">
        <f>(((AD296-AD$296)/(AD$227-AD$296)*100+2400))</f>
        <v>2400</v>
      </c>
      <c r="AH296" s="40">
        <f t="shared" si="240"/>
        <v>0</v>
      </c>
      <c r="AJ296" s="2">
        <v>41.871000000000002</v>
      </c>
      <c r="AL296" s="42">
        <f t="shared" si="241"/>
        <v>0</v>
      </c>
      <c r="AM296" s="4">
        <f>(((AJ296-AJ$226)/(AJ$296-AJ$226)*100+2300))</f>
        <v>2400</v>
      </c>
      <c r="AO296" s="2">
        <v>41.874000000000002</v>
      </c>
      <c r="AQ296" s="42">
        <f t="shared" si="242"/>
        <v>0</v>
      </c>
      <c r="AR296" s="4">
        <f>(((AO296-AO$226)/(AO$296-AO$226)*100+2300))</f>
        <v>2400</v>
      </c>
      <c r="AT296" s="2">
        <v>41.86</v>
      </c>
      <c r="AV296" s="42">
        <f t="shared" si="243"/>
        <v>0</v>
      </c>
      <c r="AW296" s="4">
        <f>(((AT296-AT$226)/(AT$296-AT$226)*100+2300))</f>
        <v>2400</v>
      </c>
      <c r="AX296" s="42">
        <f t="shared" si="244"/>
        <v>0</v>
      </c>
    </row>
  </sheetData>
  <mergeCells count="9">
    <mergeCell ref="AJ1:AK1"/>
    <mergeCell ref="AO1:AP1"/>
    <mergeCell ref="AT1:AU1"/>
    <mergeCell ref="AD1:AE1"/>
    <mergeCell ref="D1:E1"/>
    <mergeCell ref="I1:J1"/>
    <mergeCell ref="N1:O1"/>
    <mergeCell ref="T1:U1"/>
    <mergeCell ref="Y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11"/>
  <sheetViews>
    <sheetView zoomScaleNormal="100" workbookViewId="0">
      <pane xSplit="2" ySplit="3" topLeftCell="C79" activePane="bottomRight" state="frozen"/>
      <selection pane="topRight" activeCell="C1" sqref="C1"/>
      <selection pane="bottomLeft" activeCell="A3" sqref="A3"/>
      <selection pane="bottomRight" activeCell="AA106" sqref="AA106"/>
    </sheetView>
  </sheetViews>
  <sheetFormatPr defaultColWidth="9.140625" defaultRowHeight="15" x14ac:dyDescent="0.25"/>
  <cols>
    <col min="1" max="1" width="31.42578125" style="1" bestFit="1" customWidth="1"/>
    <col min="2" max="2" width="5.28515625" style="10" bestFit="1" customWidth="1"/>
    <col min="3" max="3" width="11.85546875" style="10" bestFit="1" customWidth="1"/>
    <col min="4" max="4" width="6.5703125" style="2" bestFit="1" customWidth="1"/>
    <col min="5" max="5" width="9.5703125" style="3" bestFit="1" customWidth="1"/>
    <col min="6" max="6" width="9.5703125" style="5" bestFit="1" customWidth="1"/>
    <col min="7" max="7" width="9.140625" style="18"/>
    <col min="8" max="8" width="2.140625" style="18" customWidth="1"/>
    <col min="9" max="9" width="9.140625" style="2"/>
    <col min="10" max="10" width="9.5703125" style="3" bestFit="1" customWidth="1"/>
    <col min="11" max="11" width="9.5703125" style="5" bestFit="1" customWidth="1"/>
    <col min="12" max="12" width="9.5703125" style="18" bestFit="1" customWidth="1"/>
    <col min="13" max="13" width="1.85546875" style="50" customWidth="1"/>
    <col min="14" max="14" width="9.140625" style="2"/>
    <col min="15" max="15" width="9.5703125" style="3" bestFit="1" customWidth="1"/>
    <col min="16" max="16" width="8.5703125" style="5" bestFit="1" customWidth="1"/>
    <col min="17" max="17" width="9.140625" style="18"/>
    <col min="18" max="18" width="8.5703125" style="50" bestFit="1" customWidth="1"/>
    <col min="19" max="19" width="5.28515625" style="50" customWidth="1"/>
    <col min="20" max="20" width="6.5703125" style="2" bestFit="1" customWidth="1"/>
    <col min="21" max="21" width="9.5703125" style="3" bestFit="1" customWidth="1"/>
    <col min="22" max="22" width="11.140625" style="18" customWidth="1"/>
    <col min="23" max="23" width="5" style="18" bestFit="1" customWidth="1"/>
    <col min="24" max="24" width="1.85546875" style="18" customWidth="1"/>
    <col min="25" max="25" width="6.5703125" style="2" bestFit="1" customWidth="1"/>
    <col min="26" max="26" width="9.5703125" style="3" bestFit="1" customWidth="1"/>
    <col min="27" max="27" width="9.5703125" style="18" bestFit="1" customWidth="1"/>
    <col min="28" max="28" width="5" style="18" bestFit="1" customWidth="1"/>
    <col min="29" max="29" width="2.140625" style="18" customWidth="1"/>
    <col min="30" max="30" width="6.5703125" style="2" bestFit="1" customWidth="1"/>
    <col min="31" max="31" width="9.5703125" style="3" bestFit="1" customWidth="1"/>
    <col min="32" max="32" width="9.5703125" style="18" bestFit="1" customWidth="1"/>
    <col min="33" max="33" width="5" style="18" bestFit="1" customWidth="1"/>
    <col min="34" max="34" width="9.140625" style="50"/>
    <col min="35" max="35" width="5.42578125" style="18" customWidth="1"/>
    <col min="36" max="36" width="6.5703125" style="2" bestFit="1" customWidth="1"/>
    <col min="37" max="37" width="9.5703125" style="3" bestFit="1" customWidth="1"/>
    <col min="38" max="38" width="9.5703125" style="18" bestFit="1" customWidth="1"/>
    <col min="39" max="39" width="5" style="4" bestFit="1" customWidth="1"/>
    <col min="40" max="40" width="2.140625" style="18" customWidth="1"/>
    <col min="41" max="41" width="6.5703125" style="2" bestFit="1" customWidth="1"/>
    <col min="42" max="42" width="9.5703125" style="3" bestFit="1" customWidth="1"/>
    <col min="43" max="43" width="9.5703125" style="18" bestFit="1" customWidth="1"/>
    <col min="44" max="44" width="5" style="4" bestFit="1" customWidth="1"/>
    <col min="45" max="45" width="3.140625" style="18" customWidth="1"/>
    <col min="46" max="46" width="6.5703125" style="2" bestFit="1" customWidth="1"/>
    <col min="47" max="47" width="8.5703125" style="3" bestFit="1" customWidth="1"/>
    <col min="48" max="48" width="9.5703125" style="18" bestFit="1" customWidth="1"/>
    <col min="49" max="49" width="5" style="4" bestFit="1" customWidth="1"/>
    <col min="50" max="16384" width="9.140625" style="18"/>
  </cols>
  <sheetData>
    <row r="1" spans="1:50" s="66" customFormat="1" ht="14.45" x14ac:dyDescent="0.35">
      <c r="A1" s="64"/>
      <c r="B1" s="69"/>
      <c r="C1" s="69"/>
      <c r="D1" s="2"/>
      <c r="E1" s="3"/>
      <c r="F1" s="51"/>
      <c r="I1" s="2"/>
      <c r="J1" s="3"/>
      <c r="K1" s="51"/>
      <c r="L1" s="3"/>
      <c r="N1" s="2"/>
      <c r="O1" s="3"/>
      <c r="P1" s="51"/>
      <c r="R1" s="3"/>
      <c r="T1" s="2"/>
      <c r="U1" s="3"/>
      <c r="Y1" s="2"/>
      <c r="Z1" s="3"/>
      <c r="AD1" s="2"/>
      <c r="AE1" s="3"/>
      <c r="AJ1" s="2"/>
      <c r="AK1" s="3"/>
      <c r="AM1" s="4"/>
      <c r="AO1" s="2"/>
      <c r="AP1" s="3"/>
      <c r="AR1" s="4"/>
      <c r="AT1" s="2"/>
      <c r="AU1" s="3"/>
      <c r="AW1" s="4"/>
    </row>
    <row r="2" spans="1:50" ht="14.45" x14ac:dyDescent="0.35">
      <c r="C2" s="37"/>
      <c r="D2" s="451" t="s">
        <v>5</v>
      </c>
      <c r="E2" s="451"/>
      <c r="F2" s="3">
        <f>666543.981481483/10.5</f>
        <v>63480.379188712664</v>
      </c>
      <c r="I2" s="451" t="s">
        <v>6</v>
      </c>
      <c r="J2" s="451"/>
      <c r="K2" s="3">
        <f>864189.814814817/10.5</f>
        <v>82303.791887125437</v>
      </c>
      <c r="N2" s="451" t="s">
        <v>7</v>
      </c>
      <c r="O2" s="451"/>
      <c r="P2" s="3">
        <f>468898.148148148/10.5</f>
        <v>44656.966490299805</v>
      </c>
      <c r="T2" s="451" t="s">
        <v>437</v>
      </c>
      <c r="U2" s="451"/>
      <c r="V2" s="3">
        <f>657425/10.5</f>
        <v>62611.904761904763</v>
      </c>
      <c r="Y2" s="451" t="s">
        <v>438</v>
      </c>
      <c r="Z2" s="451"/>
      <c r="AA2" s="3">
        <f>787933.333333333/10.5</f>
        <v>75041.269841269808</v>
      </c>
      <c r="AD2" s="451" t="s">
        <v>439</v>
      </c>
      <c r="AE2" s="451"/>
      <c r="AF2" s="3">
        <f>526916.666666667/10.5</f>
        <v>50182.539682539711</v>
      </c>
      <c r="AI2" s="3"/>
      <c r="AJ2" s="451" t="s">
        <v>709</v>
      </c>
      <c r="AK2" s="451"/>
      <c r="AL2" s="3">
        <v>2338757.1</v>
      </c>
      <c r="AO2" s="451" t="s">
        <v>710</v>
      </c>
      <c r="AP2" s="451"/>
      <c r="AQ2" s="3">
        <v>2675138.7000000002</v>
      </c>
      <c r="AT2" s="451" t="s">
        <v>723</v>
      </c>
      <c r="AU2" s="451"/>
      <c r="AV2" s="3">
        <v>2761291.4</v>
      </c>
    </row>
    <row r="3" spans="1:50" ht="14.45" x14ac:dyDescent="0.35">
      <c r="A3" s="14" t="s">
        <v>0</v>
      </c>
      <c r="B3" s="11" t="s">
        <v>200</v>
      </c>
      <c r="C3" s="11" t="s">
        <v>208</v>
      </c>
      <c r="D3" s="2" t="s">
        <v>1</v>
      </c>
      <c r="E3" s="3" t="s">
        <v>2</v>
      </c>
      <c r="F3" s="5" t="s">
        <v>3</v>
      </c>
      <c r="G3" s="18" t="s">
        <v>4</v>
      </c>
      <c r="I3" s="2" t="s">
        <v>1</v>
      </c>
      <c r="J3" s="3" t="s">
        <v>2</v>
      </c>
      <c r="K3" s="5" t="s">
        <v>3</v>
      </c>
      <c r="L3" s="18" t="s">
        <v>4</v>
      </c>
      <c r="N3" s="2" t="s">
        <v>1</v>
      </c>
      <c r="O3" s="3" t="s">
        <v>2</v>
      </c>
      <c r="P3" s="5" t="s">
        <v>3</v>
      </c>
      <c r="Q3" s="18" t="s">
        <v>4</v>
      </c>
      <c r="R3" s="50" t="s">
        <v>30</v>
      </c>
      <c r="T3" s="2" t="s">
        <v>1</v>
      </c>
      <c r="U3" s="3" t="s">
        <v>2</v>
      </c>
      <c r="V3" s="5" t="s">
        <v>3</v>
      </c>
      <c r="W3" s="18" t="s">
        <v>4</v>
      </c>
      <c r="Y3" s="2" t="s">
        <v>1</v>
      </c>
      <c r="Z3" s="3" t="s">
        <v>2</v>
      </c>
      <c r="AA3" s="5" t="s">
        <v>3</v>
      </c>
      <c r="AB3" s="18" t="s">
        <v>4</v>
      </c>
      <c r="AD3" s="2" t="s">
        <v>1</v>
      </c>
      <c r="AE3" s="3" t="s">
        <v>2</v>
      </c>
      <c r="AF3" s="5" t="s">
        <v>3</v>
      </c>
      <c r="AG3" s="18" t="s">
        <v>4</v>
      </c>
      <c r="AH3" s="50" t="s">
        <v>30</v>
      </c>
      <c r="AJ3" s="2" t="s">
        <v>1</v>
      </c>
      <c r="AK3" s="3" t="s">
        <v>2</v>
      </c>
      <c r="AL3" s="40" t="s">
        <v>3</v>
      </c>
      <c r="AM3" s="4" t="s">
        <v>4</v>
      </c>
      <c r="AO3" s="2" t="s">
        <v>1</v>
      </c>
      <c r="AP3" s="3" t="s">
        <v>2</v>
      </c>
      <c r="AQ3" s="40" t="s">
        <v>3</v>
      </c>
      <c r="AR3" s="4" t="s">
        <v>4</v>
      </c>
      <c r="AT3" s="2" t="s">
        <v>1</v>
      </c>
      <c r="AU3" s="3" t="s">
        <v>2</v>
      </c>
      <c r="AV3" s="40" t="s">
        <v>3</v>
      </c>
      <c r="AW3" s="4" t="s">
        <v>4</v>
      </c>
      <c r="AX3" s="51" t="s">
        <v>30</v>
      </c>
    </row>
    <row r="4" spans="1:50" s="19" customFormat="1" ht="14.45" x14ac:dyDescent="0.35">
      <c r="A4" s="24" t="s">
        <v>567</v>
      </c>
      <c r="B4" s="11"/>
      <c r="C4" s="11"/>
      <c r="D4" s="2">
        <v>1.4330000000000001</v>
      </c>
      <c r="E4" s="3">
        <v>19065.2</v>
      </c>
      <c r="F4" s="21">
        <f>E4/F$2</f>
        <v>0.30033216946174057</v>
      </c>
      <c r="G4" s="4">
        <f>(((D4-D$20)/(D$43-D$20)*100+700))</f>
        <v>614.46837146702558</v>
      </c>
      <c r="I4" s="2">
        <v>1.4219999999999999</v>
      </c>
      <c r="J4" s="3">
        <v>25616.2</v>
      </c>
      <c r="K4" s="21">
        <f>J4/K$2</f>
        <v>0.3112396089250789</v>
      </c>
      <c r="L4" s="4">
        <f>(((I4-I$20)/(I$43-I$20)*100+700))</f>
        <v>613.72812920592196</v>
      </c>
      <c r="M4" s="4"/>
      <c r="N4" s="2">
        <v>1.4219999999999999</v>
      </c>
      <c r="O4" s="3">
        <v>20899.400000000001</v>
      </c>
      <c r="P4" s="21">
        <f>O4/P$2</f>
        <v>0.46799864931577206</v>
      </c>
      <c r="Q4" s="4">
        <f>(((N4-N$20)/(N$43-N$20)*100+700))</f>
        <v>613.13131313131316</v>
      </c>
      <c r="R4" s="51">
        <f>AVERAGE(F4,K4,P4)</f>
        <v>0.35985680923419716</v>
      </c>
      <c r="S4" s="4"/>
      <c r="T4" s="2">
        <v>1.407</v>
      </c>
      <c r="U4" s="3">
        <v>46045.9</v>
      </c>
      <c r="V4" s="21">
        <f t="shared" ref="V4:V16" si="0">U4/V$2</f>
        <v>0.73541765220367339</v>
      </c>
      <c r="W4" s="4">
        <f t="shared" ref="W4:W10" si="1">(((T4-T$20)/(T$43-T$20)*100+700))</f>
        <v>613.09603760913365</v>
      </c>
      <c r="Y4" s="2">
        <v>1.411</v>
      </c>
      <c r="Z4" s="3">
        <v>28322.400000000001</v>
      </c>
      <c r="AA4" s="21">
        <f t="shared" ref="AA4:AA10" si="2">Z4/AA$2</f>
        <v>0.37742431677806937</v>
      </c>
      <c r="AB4" s="4">
        <f t="shared" ref="AB4:AB10" si="3">(((Y4-Y$20)/(Y$43-Y$20)*100+700))</f>
        <v>612.48313090418355</v>
      </c>
      <c r="AD4" s="2">
        <v>1.4179999999999999</v>
      </c>
      <c r="AE4" s="3">
        <v>24155.1</v>
      </c>
      <c r="AF4" s="21">
        <f t="shared" ref="AF4:AF5" si="4">AE4/AF$2</f>
        <v>0.48134470978965649</v>
      </c>
      <c r="AG4" s="4">
        <f t="shared" ref="AG4:AG10" si="5">(((AD4-AD$20)/(AD$43-AD$20)*100+700))</f>
        <v>612.48313090418355</v>
      </c>
      <c r="AH4" s="51">
        <f>AVERAGE(V4,AA4,AF4)</f>
        <v>0.53139555959046636</v>
      </c>
      <c r="AJ4" s="2"/>
      <c r="AK4" s="3"/>
      <c r="AL4" s="40"/>
      <c r="AM4" s="4"/>
      <c r="AO4" s="2"/>
      <c r="AP4" s="3"/>
      <c r="AQ4" s="40"/>
      <c r="AR4" s="4"/>
      <c r="AT4" s="2"/>
      <c r="AU4" s="3"/>
      <c r="AV4" s="40"/>
      <c r="AW4" s="4"/>
      <c r="AX4" s="51"/>
    </row>
    <row r="5" spans="1:50" s="19" customFormat="1" ht="14.45" x14ac:dyDescent="0.35">
      <c r="A5" s="24" t="s">
        <v>568</v>
      </c>
      <c r="B5" s="49">
        <v>445</v>
      </c>
      <c r="C5" s="11"/>
      <c r="D5" s="2">
        <v>1.5289999999999999</v>
      </c>
      <c r="E5" s="3">
        <v>37436.300000000003</v>
      </c>
      <c r="F5" s="21">
        <f>E5/F$2</f>
        <v>0.58973025174771621</v>
      </c>
      <c r="G5" s="4">
        <f>(((D5-D$20)/(D$43-D$20)*100+700))</f>
        <v>620.92866756393005</v>
      </c>
      <c r="I5" s="2">
        <v>1.526</v>
      </c>
      <c r="J5" s="3">
        <v>36289.1</v>
      </c>
      <c r="K5" s="21">
        <f>J5/K$2</f>
        <v>0.44091650175447877</v>
      </c>
      <c r="L5" s="4">
        <f>(((I5-I$20)/(I$43-I$20)*100+700))</f>
        <v>620.72678331090174</v>
      </c>
      <c r="M5" s="4"/>
      <c r="N5" s="2">
        <v>1.5329999999999999</v>
      </c>
      <c r="O5" s="3">
        <v>43221.8</v>
      </c>
      <c r="P5" s="21">
        <f>O5/P$2</f>
        <v>0.967862427677179</v>
      </c>
      <c r="Q5" s="4">
        <f>(((N5-N$20)/(N$43-N$20)*100+700))</f>
        <v>620.60606060606062</v>
      </c>
      <c r="R5" s="51">
        <f t="shared" ref="R5:R65" si="6">AVERAGE(F5,K5,P5)</f>
        <v>0.66616972705979138</v>
      </c>
      <c r="S5" s="4"/>
      <c r="T5" s="2">
        <v>1.5249999999999999</v>
      </c>
      <c r="U5" s="3">
        <v>28070.9</v>
      </c>
      <c r="V5" s="21">
        <f t="shared" si="0"/>
        <v>0.44833167281438951</v>
      </c>
      <c r="W5" s="4">
        <f t="shared" si="1"/>
        <v>621.02081934184014</v>
      </c>
      <c r="Y5" s="2">
        <v>1.5329999999999999</v>
      </c>
      <c r="Z5" s="3">
        <v>34441.4</v>
      </c>
      <c r="AA5" s="21">
        <f t="shared" si="2"/>
        <v>0.4589661138844236</v>
      </c>
      <c r="AB5" s="4">
        <f t="shared" si="3"/>
        <v>620.71524966261813</v>
      </c>
      <c r="AD5" s="2">
        <v>1.54</v>
      </c>
      <c r="AE5" s="3">
        <v>43842.8</v>
      </c>
      <c r="AF5" s="21">
        <f t="shared" si="4"/>
        <v>0.87366642416574369</v>
      </c>
      <c r="AG5" s="4">
        <f t="shared" si="5"/>
        <v>620.71524966261813</v>
      </c>
      <c r="AH5" s="51">
        <f t="shared" ref="AH5:AH65" si="7">AVERAGE(V5,AA5,AF5)</f>
        <v>0.59365473695485227</v>
      </c>
      <c r="AJ5" s="2"/>
      <c r="AK5" s="3"/>
      <c r="AL5" s="40"/>
      <c r="AM5" s="4"/>
      <c r="AO5" s="2"/>
      <c r="AP5" s="3"/>
      <c r="AQ5" s="40"/>
      <c r="AR5" s="4"/>
      <c r="AT5" s="2"/>
      <c r="AU5" s="3"/>
      <c r="AV5" s="40"/>
      <c r="AW5" s="4"/>
      <c r="AX5" s="51"/>
    </row>
    <row r="6" spans="1:50" ht="14.45" x14ac:dyDescent="0.35">
      <c r="A6" s="1" t="s">
        <v>27</v>
      </c>
      <c r="B6" s="10">
        <v>600</v>
      </c>
      <c r="C6" s="10" t="s">
        <v>201</v>
      </c>
      <c r="D6" s="2">
        <v>1.895</v>
      </c>
      <c r="E6" s="3">
        <v>11917.9</v>
      </c>
      <c r="F6" s="5">
        <f>E6/F$2</f>
        <v>0.18774147464637547</v>
      </c>
      <c r="G6" s="4">
        <f>(((D6-D$20)/(D$43-D$20)*100+700))</f>
        <v>645.55854643337818</v>
      </c>
      <c r="H6" s="4"/>
      <c r="I6" s="2">
        <v>1.891</v>
      </c>
      <c r="J6" s="3">
        <v>15120.6</v>
      </c>
      <c r="K6" s="5">
        <f>J6/K$2</f>
        <v>0.1837169303297346</v>
      </c>
      <c r="L6" s="4">
        <f>(((I6-I$20)/(I$43-I$20)*100+700))</f>
        <v>645.28936742934047</v>
      </c>
      <c r="M6" s="4"/>
      <c r="N6" s="2">
        <v>1.9019999999999999</v>
      </c>
      <c r="O6" s="3">
        <v>10798.3</v>
      </c>
      <c r="P6" s="5">
        <f>O6/P$2</f>
        <v>0.241805497521771</v>
      </c>
      <c r="Q6" s="4">
        <f>(((N6-N$20)/(N$43-N$20)*100+700))</f>
        <v>645.4545454545455</v>
      </c>
      <c r="R6" s="51">
        <f t="shared" si="6"/>
        <v>0.204421300832627</v>
      </c>
      <c r="S6" s="4"/>
      <c r="T6" s="2">
        <v>1.891</v>
      </c>
      <c r="U6" s="3">
        <v>16289.6</v>
      </c>
      <c r="V6" s="5">
        <f t="shared" si="0"/>
        <v>0.26016777579191541</v>
      </c>
      <c r="W6" s="4">
        <f t="shared" si="1"/>
        <v>645.60107454667559</v>
      </c>
      <c r="X6" s="4"/>
      <c r="Y6" s="2">
        <v>1.899</v>
      </c>
      <c r="Z6" s="3">
        <v>16564.900000000001</v>
      </c>
      <c r="AA6" s="5">
        <f t="shared" si="2"/>
        <v>0.22074386580929023</v>
      </c>
      <c r="AB6" s="4">
        <f t="shared" si="3"/>
        <v>645.41160593792176</v>
      </c>
      <c r="AC6" s="4"/>
      <c r="AD6" s="2">
        <v>1.9059999999999999</v>
      </c>
      <c r="AE6" s="3">
        <v>16399.099999999999</v>
      </c>
      <c r="AF6" s="5">
        <f t="shared" ref="AF6:AF10" si="8">AE6/AF$2</f>
        <v>0.32678896093626419</v>
      </c>
      <c r="AG6" s="4">
        <f t="shared" si="5"/>
        <v>645.41160593792176</v>
      </c>
      <c r="AH6" s="51">
        <f t="shared" si="7"/>
        <v>0.26923353417915658</v>
      </c>
      <c r="AL6" s="40"/>
      <c r="AQ6" s="40"/>
      <c r="AV6" s="40"/>
      <c r="AX6" s="51"/>
    </row>
    <row r="7" spans="1:50" ht="14.45" x14ac:dyDescent="0.35">
      <c r="A7" s="1" t="s">
        <v>28</v>
      </c>
      <c r="B7" s="10">
        <v>602</v>
      </c>
      <c r="C7" s="10" t="s">
        <v>201</v>
      </c>
      <c r="D7" s="2">
        <v>1.9390000000000001</v>
      </c>
      <c r="E7" s="3">
        <v>31600.6</v>
      </c>
      <c r="F7" s="5">
        <f>E7/F$2</f>
        <v>0.49780105922270301</v>
      </c>
      <c r="G7" s="4">
        <f>(((D7-D$20)/(D$43-D$20)*100+700))</f>
        <v>648.51951547779277</v>
      </c>
      <c r="H7" s="4"/>
      <c r="I7" s="2">
        <v>1.9359999999999999</v>
      </c>
      <c r="J7" s="3">
        <v>34590.1</v>
      </c>
      <c r="K7" s="5">
        <f>J7/K$2</f>
        <v>0.42027346744167249</v>
      </c>
      <c r="L7" s="4">
        <f>(((I7-I$20)/(I$43-I$20)*100+700))</f>
        <v>648.31763122476445</v>
      </c>
      <c r="M7" s="4"/>
      <c r="N7" s="2">
        <v>1.9470000000000001</v>
      </c>
      <c r="O7" s="3">
        <v>23187</v>
      </c>
      <c r="P7" s="5">
        <f>O7/P$2</f>
        <v>0.5192246993542784</v>
      </c>
      <c r="Q7" s="4">
        <f>(((N7-N$20)/(N$43-N$20)*100+700))</f>
        <v>648.4848484848485</v>
      </c>
      <c r="R7" s="51">
        <f t="shared" si="6"/>
        <v>0.47909974200621797</v>
      </c>
      <c r="S7" s="4"/>
      <c r="T7" s="2">
        <v>1.9430000000000001</v>
      </c>
      <c r="U7" s="3">
        <v>101284</v>
      </c>
      <c r="V7" s="5">
        <f t="shared" si="0"/>
        <v>1.6176476404152564</v>
      </c>
      <c r="W7" s="4">
        <f t="shared" si="1"/>
        <v>649.09335124244456</v>
      </c>
      <c r="X7" s="4"/>
      <c r="Y7" s="2">
        <v>1.9430000000000001</v>
      </c>
      <c r="Z7" s="3">
        <v>77555.8</v>
      </c>
      <c r="AA7" s="5">
        <f t="shared" si="2"/>
        <v>1.0335086301717578</v>
      </c>
      <c r="AB7" s="4">
        <f t="shared" si="3"/>
        <v>648.38056680161947</v>
      </c>
      <c r="AC7" s="4"/>
      <c r="AD7" s="2">
        <v>1.9470000000000001</v>
      </c>
      <c r="AE7" s="3">
        <v>110955</v>
      </c>
      <c r="AF7" s="5">
        <f t="shared" si="8"/>
        <v>2.2110279930412764</v>
      </c>
      <c r="AG7" s="4">
        <f t="shared" si="5"/>
        <v>648.17813765182188</v>
      </c>
      <c r="AH7" s="51">
        <f t="shared" si="7"/>
        <v>1.620728087876097</v>
      </c>
      <c r="AL7" s="40"/>
      <c r="AQ7" s="40"/>
      <c r="AV7" s="40"/>
      <c r="AX7" s="51"/>
    </row>
    <row r="8" spans="1:50" ht="14.45" x14ac:dyDescent="0.35">
      <c r="A8" s="44" t="s">
        <v>468</v>
      </c>
      <c r="D8" s="2">
        <v>1.9690000000000001</v>
      </c>
      <c r="E8" s="3">
        <v>11652.7</v>
      </c>
      <c r="F8" s="28">
        <f>E8/F$2</f>
        <v>0.18356380583926862</v>
      </c>
      <c r="G8" s="4">
        <f>(((D8-D$20)/(D$43-D$20)*100+700))</f>
        <v>650.53835800807542</v>
      </c>
      <c r="H8" s="4"/>
      <c r="I8" s="2">
        <v>1.9650000000000001</v>
      </c>
      <c r="J8" s="3">
        <v>14524.6</v>
      </c>
      <c r="K8" s="5">
        <f>J8/K$2</f>
        <v>0.17647546567380021</v>
      </c>
      <c r="L8" s="4">
        <f>(((I8-I$20)/(I$43-I$20)*100+700))</f>
        <v>650.26917900403771</v>
      </c>
      <c r="M8" s="4"/>
      <c r="N8" s="2">
        <v>1.9730000000000001</v>
      </c>
      <c r="O8" s="3">
        <v>8299.5</v>
      </c>
      <c r="P8" s="28">
        <f>O8/P$2</f>
        <v>0.18585006220256323</v>
      </c>
      <c r="Q8" s="4">
        <f>(((N8-N$20)/(N$43-N$20)*100+700))</f>
        <v>650.23569023569019</v>
      </c>
      <c r="R8" s="51">
        <f t="shared" si="6"/>
        <v>0.18196311123854403</v>
      </c>
      <c r="S8" s="4"/>
      <c r="T8" s="2">
        <v>1.9650000000000001</v>
      </c>
      <c r="U8" s="3">
        <v>24988.7</v>
      </c>
      <c r="V8" s="5">
        <f t="shared" si="0"/>
        <v>0.39910461269346315</v>
      </c>
      <c r="W8" s="4">
        <f t="shared" si="1"/>
        <v>650.57085292142381</v>
      </c>
      <c r="X8" s="4"/>
      <c r="Y8" s="2">
        <v>1.972</v>
      </c>
      <c r="Z8" s="3">
        <v>11713</v>
      </c>
      <c r="AA8" s="5">
        <f t="shared" si="2"/>
        <v>0.1560874439461884</v>
      </c>
      <c r="AB8" s="4">
        <f t="shared" si="3"/>
        <v>650.33738191632926</v>
      </c>
      <c r="AC8" s="4"/>
      <c r="AD8" s="2">
        <v>1.98</v>
      </c>
      <c r="AE8" s="3">
        <v>10065.799999999999</v>
      </c>
      <c r="AF8" s="5">
        <f t="shared" si="8"/>
        <v>0.20058371026411501</v>
      </c>
      <c r="AG8" s="4">
        <f t="shared" si="5"/>
        <v>650.40485829959516</v>
      </c>
      <c r="AH8" s="51">
        <f t="shared" si="7"/>
        <v>0.25192525563458884</v>
      </c>
      <c r="AL8" s="40"/>
      <c r="AQ8" s="40"/>
      <c r="AV8" s="40"/>
      <c r="AX8" s="51"/>
    </row>
    <row r="9" spans="1:50" ht="14.45" x14ac:dyDescent="0.35">
      <c r="A9" s="1" t="s">
        <v>465</v>
      </c>
      <c r="B9" s="10">
        <v>598</v>
      </c>
      <c r="C9" s="10" t="s">
        <v>201</v>
      </c>
      <c r="G9" s="4"/>
      <c r="H9" s="4"/>
      <c r="L9" s="4"/>
      <c r="M9" s="4"/>
      <c r="Q9" s="4"/>
      <c r="R9" s="51"/>
      <c r="S9" s="4"/>
      <c r="T9" s="2">
        <v>1.984</v>
      </c>
      <c r="U9" s="3">
        <v>16489.7</v>
      </c>
      <c r="V9" s="5">
        <f t="shared" si="0"/>
        <v>0.26336365364870518</v>
      </c>
      <c r="W9" s="4">
        <f t="shared" si="1"/>
        <v>651.84687709872401</v>
      </c>
      <c r="X9" s="4"/>
      <c r="Y9" s="2">
        <v>1.9910000000000001</v>
      </c>
      <c r="Z9" s="3">
        <v>20083.099999999999</v>
      </c>
      <c r="AA9" s="5">
        <f t="shared" si="2"/>
        <v>0.26762740079532965</v>
      </c>
      <c r="AB9" s="4">
        <f t="shared" si="3"/>
        <v>651.61943319838053</v>
      </c>
      <c r="AC9" s="4"/>
      <c r="AD9" s="2">
        <v>1.9950000000000001</v>
      </c>
      <c r="AE9" s="3">
        <v>21900.9</v>
      </c>
      <c r="AF9" s="5">
        <f t="shared" si="8"/>
        <v>0.43642470346354556</v>
      </c>
      <c r="AG9" s="4">
        <f t="shared" si="5"/>
        <v>651.41700404858307</v>
      </c>
      <c r="AH9" s="51">
        <f t="shared" si="7"/>
        <v>0.32247191930252678</v>
      </c>
      <c r="AL9" s="40"/>
      <c r="AQ9" s="40"/>
      <c r="AV9" s="40"/>
      <c r="AX9" s="51"/>
    </row>
    <row r="10" spans="1:50" ht="14.45" x14ac:dyDescent="0.35">
      <c r="A10" s="1" t="s">
        <v>466</v>
      </c>
      <c r="G10" s="4"/>
      <c r="H10" s="4"/>
      <c r="L10" s="4"/>
      <c r="M10" s="4"/>
      <c r="Q10" s="4"/>
      <c r="R10" s="51"/>
      <c r="S10" s="4"/>
      <c r="T10" s="2">
        <v>2.12</v>
      </c>
      <c r="U10" s="3">
        <v>5087.1000000000004</v>
      </c>
      <c r="V10" s="5">
        <f t="shared" si="0"/>
        <v>8.124812716279424E-2</v>
      </c>
      <c r="W10" s="4">
        <f t="shared" si="1"/>
        <v>660.98052384150435</v>
      </c>
      <c r="X10" s="4"/>
      <c r="Y10" s="2">
        <v>2.113</v>
      </c>
      <c r="Z10" s="3">
        <v>3580.8</v>
      </c>
      <c r="AA10" s="5">
        <f t="shared" si="2"/>
        <v>4.771774261781879E-2</v>
      </c>
      <c r="AB10" s="4">
        <f t="shared" si="3"/>
        <v>659.85155195681511</v>
      </c>
      <c r="AC10" s="4"/>
      <c r="AD10" s="2">
        <v>2.12</v>
      </c>
      <c r="AE10" s="3">
        <v>5055.8999999999996</v>
      </c>
      <c r="AF10" s="21">
        <f t="shared" si="8"/>
        <v>0.10075018187569186</v>
      </c>
      <c r="AG10" s="4">
        <f t="shared" si="5"/>
        <v>659.85155195681511</v>
      </c>
      <c r="AH10" s="51">
        <f t="shared" si="7"/>
        <v>7.6572017218768287E-2</v>
      </c>
      <c r="AL10" s="40"/>
      <c r="AQ10" s="40"/>
      <c r="AV10" s="40"/>
      <c r="AX10" s="51"/>
    </row>
    <row r="11" spans="1:50" ht="14.45" x14ac:dyDescent="0.35">
      <c r="A11" s="1" t="s">
        <v>467</v>
      </c>
      <c r="B11" s="10">
        <v>626</v>
      </c>
      <c r="C11" s="10" t="s">
        <v>201</v>
      </c>
      <c r="G11" s="4"/>
      <c r="H11" s="4"/>
      <c r="L11" s="4"/>
      <c r="M11" s="4"/>
      <c r="Q11" s="4"/>
      <c r="R11" s="51"/>
      <c r="S11" s="4"/>
      <c r="V11" s="5"/>
      <c r="W11" s="4"/>
      <c r="X11" s="4"/>
      <c r="AA11" s="5"/>
      <c r="AB11" s="4"/>
      <c r="AC11" s="4"/>
      <c r="AF11" s="5"/>
      <c r="AG11" s="4"/>
      <c r="AH11" s="51"/>
      <c r="AL11" s="40"/>
      <c r="AQ11" s="40"/>
      <c r="AV11" s="40"/>
      <c r="AX11" s="51"/>
    </row>
    <row r="12" spans="1:50" ht="14.45" x14ac:dyDescent="0.35">
      <c r="A12" s="1" t="s">
        <v>31</v>
      </c>
      <c r="B12" s="10">
        <v>630</v>
      </c>
      <c r="C12" s="10" t="s">
        <v>201</v>
      </c>
      <c r="G12" s="4"/>
      <c r="H12" s="4"/>
      <c r="L12" s="4"/>
      <c r="M12" s="4"/>
      <c r="N12" s="2">
        <v>2.12</v>
      </c>
      <c r="O12" s="3">
        <v>5804.6</v>
      </c>
      <c r="P12" s="100">
        <f t="shared" ref="P12:P17" si="9">O12/P$2</f>
        <v>0.12998195928200476</v>
      </c>
      <c r="Q12" s="4">
        <f t="shared" ref="Q12:Q17" si="10">(((N12-N$20)/(N$43-N$20)*100+700))</f>
        <v>660.13468013468014</v>
      </c>
      <c r="R12" s="100">
        <f t="shared" ref="R12" si="11">AVERAGE(F12,K12,P12)</f>
        <v>0.12998195928200476</v>
      </c>
      <c r="S12" s="4"/>
      <c r="V12" s="5"/>
      <c r="W12" s="4"/>
      <c r="X12" s="4"/>
      <c r="AA12" s="5"/>
      <c r="AB12" s="4"/>
      <c r="AC12" s="4"/>
      <c r="AF12" s="5"/>
      <c r="AG12" s="4"/>
      <c r="AH12" s="51"/>
      <c r="AL12" s="40"/>
      <c r="AQ12" s="40"/>
      <c r="AV12" s="40"/>
      <c r="AX12" s="51"/>
    </row>
    <row r="13" spans="1:50" s="19" customFormat="1" ht="14.45" x14ac:dyDescent="0.35">
      <c r="A13" s="25" t="s">
        <v>569</v>
      </c>
      <c r="B13" s="10"/>
      <c r="C13" s="10"/>
      <c r="D13" s="2">
        <v>2.1280000000000001</v>
      </c>
      <c r="E13" s="3">
        <v>26850.9</v>
      </c>
      <c r="F13" s="21">
        <f>E13/F$2</f>
        <v>0.42297951498018638</v>
      </c>
      <c r="G13" s="4">
        <f>(((D13-D$20)/(D$43-D$20)*100+700))</f>
        <v>661.2382234185734</v>
      </c>
      <c r="H13" s="4"/>
      <c r="I13" s="2">
        <v>2.1280000000000001</v>
      </c>
      <c r="J13" s="3">
        <v>13841</v>
      </c>
      <c r="K13" s="21">
        <f>J13/K$2</f>
        <v>0.16816965151474522</v>
      </c>
      <c r="L13" s="4">
        <f>(((I13-I$20)/(I$43-I$20)*100+700))</f>
        <v>661.2382234185734</v>
      </c>
      <c r="M13" s="4"/>
      <c r="N13" s="2">
        <v>2.1429999999999998</v>
      </c>
      <c r="O13" s="3">
        <v>8065.7</v>
      </c>
      <c r="P13" s="21">
        <f t="shared" si="9"/>
        <v>0.18061459686815037</v>
      </c>
      <c r="Q13" s="4">
        <f t="shared" si="10"/>
        <v>661.68350168350162</v>
      </c>
      <c r="R13" s="51">
        <f t="shared" si="6"/>
        <v>0.257254587787694</v>
      </c>
      <c r="S13" s="4"/>
      <c r="T13" s="2">
        <v>2.1280000000000001</v>
      </c>
      <c r="U13" s="3">
        <v>16255.5</v>
      </c>
      <c r="V13" s="21">
        <f t="shared" si="0"/>
        <v>0.25962315092976385</v>
      </c>
      <c r="W13" s="4">
        <f>(((T13-T$20)/(T$43-T$20)*100+700))</f>
        <v>661.51779717931504</v>
      </c>
      <c r="X13" s="4"/>
      <c r="Y13" s="2">
        <v>2.1349999999999998</v>
      </c>
      <c r="Z13" s="3">
        <v>9479.5</v>
      </c>
      <c r="AA13" s="21">
        <f t="shared" ref="AA13:AA36" si="12">Z13/AA$2</f>
        <v>0.12632382181233612</v>
      </c>
      <c r="AB13" s="4">
        <f t="shared" ref="AB13:AB36" si="13">(((Y13-Y$20)/(Y$43-Y$20)*100+700))</f>
        <v>661.33603238866397</v>
      </c>
      <c r="AC13" s="4"/>
      <c r="AD13" s="2">
        <v>2.1459999999999999</v>
      </c>
      <c r="AE13" s="3">
        <v>12840.4</v>
      </c>
      <c r="AF13" s="21">
        <f t="shared" ref="AF13:AF21" si="14">AE13/AF$2</f>
        <v>0.25587385734619628</v>
      </c>
      <c r="AG13" s="4">
        <f t="shared" ref="AG13:AG21" si="15">(((AD13-AD$20)/(AD$43-AD$20)*100+700))</f>
        <v>661.60593792172745</v>
      </c>
      <c r="AH13" s="51">
        <f t="shared" si="7"/>
        <v>0.21394027669609875</v>
      </c>
      <c r="AJ13" s="2"/>
      <c r="AK13" s="3"/>
      <c r="AL13" s="40"/>
      <c r="AM13" s="4"/>
      <c r="AO13" s="2"/>
      <c r="AP13" s="3"/>
      <c r="AQ13" s="40"/>
      <c r="AR13" s="4"/>
      <c r="AT13" s="2"/>
      <c r="AU13" s="3"/>
      <c r="AV13" s="40"/>
      <c r="AW13" s="4"/>
      <c r="AX13" s="51"/>
    </row>
    <row r="14" spans="1:50" ht="14.45" x14ac:dyDescent="0.35">
      <c r="A14" s="1" t="s">
        <v>32</v>
      </c>
      <c r="B14" s="10">
        <v>659</v>
      </c>
      <c r="C14" s="10" t="s">
        <v>201</v>
      </c>
      <c r="D14" s="2">
        <v>2.3119999999999998</v>
      </c>
      <c r="E14" s="3">
        <v>13270.2</v>
      </c>
      <c r="F14" s="5">
        <f>E14/F$2</f>
        <v>0.20904411992484681</v>
      </c>
      <c r="G14" s="4">
        <f>(((D14-D$20)/(D$43-D$20)*100+700))</f>
        <v>673.62045760430681</v>
      </c>
      <c r="H14" s="4"/>
      <c r="I14" s="2">
        <v>2.3090000000000002</v>
      </c>
      <c r="J14" s="3">
        <v>14636.3</v>
      </c>
      <c r="K14" s="5">
        <f>J14/K$2</f>
        <v>0.17783263279136374</v>
      </c>
      <c r="L14" s="4">
        <f>(((I14-I$20)/(I$43-I$20)*100+700))</f>
        <v>673.41857335127861</v>
      </c>
      <c r="M14" s="4"/>
      <c r="N14" s="2">
        <v>2.3159999999999998</v>
      </c>
      <c r="O14" s="3">
        <v>4582.7</v>
      </c>
      <c r="P14" s="5">
        <f t="shared" si="9"/>
        <v>0.10262004699749219</v>
      </c>
      <c r="Q14" s="4">
        <f t="shared" si="10"/>
        <v>673.33333333333326</v>
      </c>
      <c r="R14" s="51">
        <f t="shared" si="6"/>
        <v>0.16316559990456758</v>
      </c>
      <c r="S14" s="4"/>
      <c r="T14" s="2">
        <v>2.3130000000000002</v>
      </c>
      <c r="U14" s="3">
        <v>12290.2</v>
      </c>
      <c r="V14" s="5">
        <f t="shared" si="0"/>
        <v>0.19629174430543408</v>
      </c>
      <c r="W14" s="4">
        <f>(((T14-T$20)/(T$43-T$20)*100+700))</f>
        <v>673.94224311618541</v>
      </c>
      <c r="X14" s="4"/>
      <c r="Y14" s="2">
        <v>2.3199999999999998</v>
      </c>
      <c r="Z14" s="3">
        <v>15360.3</v>
      </c>
      <c r="AA14" s="5">
        <f t="shared" si="12"/>
        <v>0.20469136559776638</v>
      </c>
      <c r="AB14" s="4">
        <f t="shared" si="13"/>
        <v>673.81916329284752</v>
      </c>
      <c r="AC14" s="4"/>
      <c r="AD14" s="2">
        <v>2.3380000000000001</v>
      </c>
      <c r="AE14" s="3">
        <v>27972.9</v>
      </c>
      <c r="AF14" s="5">
        <f t="shared" si="14"/>
        <v>0.55742296378301415</v>
      </c>
      <c r="AG14" s="4">
        <f t="shared" si="15"/>
        <v>674.56140350877195</v>
      </c>
      <c r="AH14" s="51">
        <f t="shared" si="7"/>
        <v>0.31946869122873817</v>
      </c>
      <c r="AL14" s="40"/>
      <c r="AQ14" s="40"/>
      <c r="AV14" s="40"/>
      <c r="AX14" s="51"/>
    </row>
    <row r="15" spans="1:50" ht="14.45" x14ac:dyDescent="0.35">
      <c r="A15" s="1" t="s">
        <v>33</v>
      </c>
      <c r="B15" s="10">
        <v>657</v>
      </c>
      <c r="C15" s="10" t="s">
        <v>201</v>
      </c>
      <c r="D15" s="2">
        <v>2.379</v>
      </c>
      <c r="E15" s="3">
        <v>46781.7</v>
      </c>
      <c r="F15" s="5">
        <f>E15/F$2</f>
        <v>0.73694739379121688</v>
      </c>
      <c r="G15" s="4">
        <f>(((D15-D$20)/(D$43-D$20)*100+700))</f>
        <v>678.12920592193814</v>
      </c>
      <c r="H15" s="4"/>
      <c r="I15" s="2">
        <v>2.375</v>
      </c>
      <c r="J15" s="3">
        <v>30842.3</v>
      </c>
      <c r="K15" s="5">
        <f>J15/K$2</f>
        <v>0.37473729086866747</v>
      </c>
      <c r="L15" s="4">
        <f>(((I15-I$20)/(I$43-I$20)*100+700))</f>
        <v>677.86002691790043</v>
      </c>
      <c r="M15" s="4"/>
      <c r="N15" s="2">
        <v>2.387</v>
      </c>
      <c r="O15" s="3">
        <v>20656.900000000001</v>
      </c>
      <c r="P15" s="5">
        <f t="shared" si="9"/>
        <v>0.46256836555360303</v>
      </c>
      <c r="Q15" s="4">
        <f t="shared" si="10"/>
        <v>678.11447811447806</v>
      </c>
      <c r="R15" s="51">
        <f t="shared" si="6"/>
        <v>0.52475101673782909</v>
      </c>
      <c r="S15" s="4"/>
      <c r="T15" s="2">
        <v>2.375</v>
      </c>
      <c r="U15" s="3">
        <v>38849.4</v>
      </c>
      <c r="V15" s="5">
        <f t="shared" si="0"/>
        <v>0.62047944632467578</v>
      </c>
      <c r="W15" s="4">
        <f>(((T15-T$20)/(T$43-T$20)*100+700))</f>
        <v>678.10611148421765</v>
      </c>
      <c r="X15" s="4"/>
      <c r="Y15" s="2">
        <v>2.383</v>
      </c>
      <c r="Z15" s="3">
        <v>34631.599999999999</v>
      </c>
      <c r="AA15" s="5">
        <f t="shared" si="12"/>
        <v>0.46150071918097996</v>
      </c>
      <c r="AB15" s="4">
        <f t="shared" si="13"/>
        <v>678.07017543859649</v>
      </c>
      <c r="AC15" s="4"/>
      <c r="AD15" s="2">
        <v>2.39</v>
      </c>
      <c r="AE15" s="3">
        <v>21740.1</v>
      </c>
      <c r="AF15" s="5">
        <f t="shared" si="14"/>
        <v>0.43322040170804971</v>
      </c>
      <c r="AG15" s="4">
        <f t="shared" si="15"/>
        <v>678.07017543859649</v>
      </c>
      <c r="AH15" s="51">
        <f t="shared" si="7"/>
        <v>0.50506685573790178</v>
      </c>
      <c r="AL15" s="40"/>
      <c r="AQ15" s="40"/>
      <c r="AV15" s="40"/>
      <c r="AX15" s="51"/>
    </row>
    <row r="16" spans="1:50" ht="14.45" x14ac:dyDescent="0.35">
      <c r="A16" s="1" t="s">
        <v>34</v>
      </c>
      <c r="B16" s="10">
        <v>610</v>
      </c>
      <c r="C16" s="10" t="s">
        <v>201</v>
      </c>
      <c r="D16" s="2">
        <v>2.4159999999999999</v>
      </c>
      <c r="E16" s="3">
        <v>124322.1</v>
      </c>
      <c r="F16" s="5">
        <f>E16/F$2</f>
        <v>1.9584334811614594</v>
      </c>
      <c r="G16" s="4">
        <f>(((D16-D$20)/(D$43-D$20)*100+700))</f>
        <v>680.6191117092867</v>
      </c>
      <c r="H16" s="4"/>
      <c r="I16" s="2">
        <v>2.431</v>
      </c>
      <c r="J16" s="3">
        <v>253092.8</v>
      </c>
      <c r="K16" s="5">
        <f>J16/K$2</f>
        <v>3.0751049762944231</v>
      </c>
      <c r="L16" s="4">
        <f>(((I16-I$20)/(I$43-I$20)*100+700))</f>
        <v>681.62853297442803</v>
      </c>
      <c r="M16" s="4"/>
      <c r="N16" s="2">
        <v>2.379</v>
      </c>
      <c r="O16" s="3">
        <v>78709.5</v>
      </c>
      <c r="P16" s="5">
        <f t="shared" si="9"/>
        <v>1.7625357516636724</v>
      </c>
      <c r="Q16" s="4">
        <f t="shared" si="10"/>
        <v>677.57575757575751</v>
      </c>
      <c r="R16" s="51">
        <f t="shared" si="6"/>
        <v>2.2653580697065183</v>
      </c>
      <c r="S16" s="4"/>
      <c r="T16" s="2">
        <v>2.4350000000000001</v>
      </c>
      <c r="U16" s="3">
        <v>350834.3</v>
      </c>
      <c r="V16" s="5">
        <f t="shared" si="0"/>
        <v>5.6033161957637754</v>
      </c>
      <c r="W16" s="4">
        <f>(((T16-T$20)/(T$43-T$20)*100+700))</f>
        <v>682.13566151779719</v>
      </c>
      <c r="X16" s="4"/>
      <c r="Y16" s="2">
        <v>2.4009999999999998</v>
      </c>
      <c r="Z16" s="3">
        <v>190575.7</v>
      </c>
      <c r="AA16" s="5">
        <f t="shared" si="12"/>
        <v>2.5396118749471204</v>
      </c>
      <c r="AB16" s="4">
        <f t="shared" si="13"/>
        <v>679.28475033738187</v>
      </c>
      <c r="AC16" s="4"/>
      <c r="AD16" s="2">
        <v>2.3719999999999999</v>
      </c>
      <c r="AE16" s="3">
        <v>127187.2</v>
      </c>
      <c r="AF16" s="5">
        <f t="shared" si="14"/>
        <v>2.5344910959987335</v>
      </c>
      <c r="AG16" s="4">
        <f t="shared" si="15"/>
        <v>676.85560053981112</v>
      </c>
      <c r="AH16" s="51">
        <f t="shared" si="7"/>
        <v>3.5591397222365431</v>
      </c>
      <c r="AJ16" s="2">
        <v>3.1360000000000001</v>
      </c>
      <c r="AK16" s="3">
        <v>326529.40000000002</v>
      </c>
      <c r="AL16" s="40">
        <f t="shared" ref="AL16:AL61" si="16">AK16/AL$2</f>
        <v>0.13961663654596709</v>
      </c>
      <c r="AM16" s="4">
        <f t="shared" ref="AM16:AM21" si="17">(((AJ16-AJ$20)/(AJ$43-AJ$20)*100+700))</f>
        <v>697.17741935483866</v>
      </c>
      <c r="AO16" s="2">
        <v>3.125</v>
      </c>
      <c r="AP16" s="3">
        <v>255963.8</v>
      </c>
      <c r="AQ16" s="40">
        <f t="shared" ref="AQ16:AQ65" si="18">AP16/AQ$2</f>
        <v>9.5682440689897674E-2</v>
      </c>
      <c r="AR16" s="4">
        <f t="shared" ref="AR16:AR21" si="19">(((AO16-AO$20)/(AO$43-AO$20)*100+700))</f>
        <v>698.31176139561057</v>
      </c>
      <c r="AT16" s="2">
        <v>3.1</v>
      </c>
      <c r="AU16" s="3">
        <v>282428.2</v>
      </c>
      <c r="AV16" s="40">
        <f t="shared" ref="AV16:AV65" si="20">AU16/AV$2</f>
        <v>0.10228120074541934</v>
      </c>
      <c r="AW16" s="4">
        <f t="shared" ref="AW16:AW21" si="21">(((AT16-AT$20)/(AT$43-AT$20)*100+700))</f>
        <v>694.27890345649587</v>
      </c>
      <c r="AX16" s="51">
        <f t="shared" ref="AX16:AX65" si="22">AVERAGE(AL16,AQ16,AV16)</f>
        <v>0.1125267593270947</v>
      </c>
    </row>
    <row r="17" spans="1:50" s="19" customFormat="1" ht="14.45" x14ac:dyDescent="0.35">
      <c r="A17" s="1" t="s">
        <v>570</v>
      </c>
      <c r="B17" s="10">
        <v>656</v>
      </c>
      <c r="C17" s="10"/>
      <c r="D17" s="2">
        <v>2.42</v>
      </c>
      <c r="E17" s="3">
        <v>199670</v>
      </c>
      <c r="F17" s="21">
        <f>E17/F$2</f>
        <v>3.1453813375378039</v>
      </c>
      <c r="G17" s="4">
        <f>(((D17-D$20)/(D$43-D$20)*100+700))</f>
        <v>680.8882907133243</v>
      </c>
      <c r="H17" s="4"/>
      <c r="I17" s="2"/>
      <c r="J17" s="3"/>
      <c r="K17" s="21"/>
      <c r="L17" s="4"/>
      <c r="M17" s="4"/>
      <c r="N17" s="2">
        <v>2.4239999999999999</v>
      </c>
      <c r="O17" s="3">
        <v>9512</v>
      </c>
      <c r="P17" s="21">
        <f t="shared" si="9"/>
        <v>0.21300148101340821</v>
      </c>
      <c r="Q17" s="4">
        <f t="shared" si="10"/>
        <v>680.60606060606062</v>
      </c>
      <c r="R17" s="51">
        <f t="shared" si="6"/>
        <v>1.6791914092756062</v>
      </c>
      <c r="S17" s="4"/>
      <c r="T17" s="2"/>
      <c r="U17" s="3"/>
      <c r="V17" s="21"/>
      <c r="W17" s="4"/>
      <c r="X17" s="4"/>
      <c r="Y17" s="2">
        <v>2.42</v>
      </c>
      <c r="Z17" s="3">
        <v>21725.1</v>
      </c>
      <c r="AA17" s="21">
        <f t="shared" si="12"/>
        <v>0.28950869362890275</v>
      </c>
      <c r="AB17" s="4">
        <f t="shared" si="13"/>
        <v>680.56680161943314</v>
      </c>
      <c r="AC17" s="4"/>
      <c r="AD17" s="2">
        <v>2.427</v>
      </c>
      <c r="AE17" s="3">
        <v>19973.400000000001</v>
      </c>
      <c r="AF17" s="21">
        <f t="shared" si="14"/>
        <v>0.39801492962201468</v>
      </c>
      <c r="AG17" s="4">
        <f t="shared" si="15"/>
        <v>680.56680161943325</v>
      </c>
      <c r="AH17" s="51">
        <f t="shared" si="7"/>
        <v>0.34376181162545871</v>
      </c>
      <c r="AJ17" s="2"/>
      <c r="AK17" s="3"/>
      <c r="AL17" s="40"/>
      <c r="AM17" s="4"/>
      <c r="AO17" s="2"/>
      <c r="AP17" s="3"/>
      <c r="AQ17" s="40"/>
      <c r="AR17" s="4"/>
      <c r="AT17" s="2"/>
      <c r="AU17" s="3"/>
      <c r="AV17" s="40"/>
      <c r="AW17" s="4"/>
      <c r="AX17" s="51"/>
    </row>
    <row r="18" spans="1:50" s="19" customFormat="1" ht="14.45" x14ac:dyDescent="0.35">
      <c r="A18" s="1" t="s">
        <v>626</v>
      </c>
      <c r="B18" s="10">
        <v>670</v>
      </c>
      <c r="C18" s="10"/>
      <c r="D18" s="2"/>
      <c r="E18" s="3"/>
      <c r="F18" s="21"/>
      <c r="G18" s="4"/>
      <c r="H18" s="4"/>
      <c r="I18" s="2"/>
      <c r="J18" s="3"/>
      <c r="K18" s="21"/>
      <c r="L18" s="4"/>
      <c r="M18" s="4"/>
      <c r="N18" s="2"/>
      <c r="O18" s="3"/>
      <c r="P18" s="21"/>
      <c r="Q18" s="4"/>
      <c r="R18" s="51"/>
      <c r="S18" s="4"/>
      <c r="T18" s="2">
        <v>2.46</v>
      </c>
      <c r="U18" s="3">
        <v>2075.1999999999998</v>
      </c>
      <c r="V18" s="21">
        <f t="shared" ref="V18:V36" si="23">U18/V$2</f>
        <v>3.3143856713693576E-2</v>
      </c>
      <c r="W18" s="4">
        <f>(((T18-T$20)/(T$43-T$20)*100+700))</f>
        <v>683.81464069845538</v>
      </c>
      <c r="X18" s="4"/>
      <c r="Y18" s="2">
        <v>2.464</v>
      </c>
      <c r="Z18" s="3">
        <v>2325.6</v>
      </c>
      <c r="AA18" s="21">
        <f t="shared" si="12"/>
        <v>3.0990946780607508E-2</v>
      </c>
      <c r="AB18" s="4">
        <f t="shared" si="13"/>
        <v>683.53576248313084</v>
      </c>
      <c r="AC18" s="4"/>
      <c r="AD18" s="2">
        <v>2.4710000000000001</v>
      </c>
      <c r="AE18" s="3">
        <v>1626</v>
      </c>
      <c r="AF18" s="21">
        <f t="shared" si="14"/>
        <v>3.2401708049976261E-2</v>
      </c>
      <c r="AG18" s="4">
        <f t="shared" si="15"/>
        <v>683.53576248313095</v>
      </c>
      <c r="AH18" s="51">
        <f t="shared" si="7"/>
        <v>3.2178837181425786E-2</v>
      </c>
      <c r="AJ18" s="2"/>
      <c r="AK18" s="3"/>
      <c r="AL18" s="40"/>
      <c r="AM18" s="4"/>
      <c r="AO18" s="2"/>
      <c r="AP18" s="3"/>
      <c r="AQ18" s="40"/>
      <c r="AR18" s="4"/>
      <c r="AT18" s="2"/>
      <c r="AU18" s="3"/>
      <c r="AV18" s="40"/>
      <c r="AW18" s="4"/>
      <c r="AX18" s="51"/>
    </row>
    <row r="19" spans="1:50" ht="14.45" x14ac:dyDescent="0.35">
      <c r="A19" s="1" t="s">
        <v>155</v>
      </c>
      <c r="B19" s="10">
        <v>697</v>
      </c>
      <c r="C19" s="10" t="s">
        <v>201</v>
      </c>
      <c r="D19" s="2">
        <v>2.7</v>
      </c>
      <c r="E19" s="3">
        <v>18441</v>
      </c>
      <c r="F19" s="5">
        <f>E19/F$2</f>
        <v>0.29049920992404787</v>
      </c>
      <c r="G19" s="4">
        <f>(((D19-D$20)/(D$43-D$20)*100+700))</f>
        <v>699.73082099596229</v>
      </c>
      <c r="H19" s="4"/>
      <c r="I19" s="2">
        <v>2.7010000000000001</v>
      </c>
      <c r="J19" s="3">
        <v>11461.8</v>
      </c>
      <c r="K19" s="5">
        <f>J19/K$2</f>
        <v>0.13926211341172651</v>
      </c>
      <c r="L19" s="4">
        <f>(((I19-I$20)/(I$43-I$20)*100+700))</f>
        <v>699.79811574697169</v>
      </c>
      <c r="M19" s="4"/>
      <c r="N19" s="2">
        <v>2.7080000000000002</v>
      </c>
      <c r="O19" s="3">
        <v>8898.2999999999993</v>
      </c>
      <c r="P19" s="5">
        <f>O19/P$2</f>
        <v>0.19925894433364277</v>
      </c>
      <c r="Q19" s="4">
        <f>(((N19-N$20)/(N$43-N$20)*100+700))</f>
        <v>699.73063973063972</v>
      </c>
      <c r="R19" s="51">
        <f t="shared" si="6"/>
        <v>0.20967342255647239</v>
      </c>
      <c r="S19" s="4"/>
      <c r="T19" s="2">
        <v>2.7010000000000001</v>
      </c>
      <c r="U19" s="3">
        <v>16561.7</v>
      </c>
      <c r="V19" s="5">
        <f t="shared" si="23"/>
        <v>0.26451359470662056</v>
      </c>
      <c r="W19" s="4">
        <f>(((T19-T$20)/(T$43-T$20)*100+700))</f>
        <v>700</v>
      </c>
      <c r="X19" s="4"/>
      <c r="Y19" s="2">
        <v>2.7080000000000002</v>
      </c>
      <c r="Z19" s="3">
        <v>11555.3</v>
      </c>
      <c r="AA19" s="5">
        <f t="shared" si="12"/>
        <v>0.15398593366613086</v>
      </c>
      <c r="AB19" s="4">
        <f t="shared" si="13"/>
        <v>700</v>
      </c>
      <c r="AC19" s="4"/>
      <c r="AD19" s="2">
        <v>2.73</v>
      </c>
      <c r="AE19" s="3">
        <v>22711.8</v>
      </c>
      <c r="AF19" s="5">
        <f t="shared" si="14"/>
        <v>0.45258371026411487</v>
      </c>
      <c r="AG19" s="4">
        <f t="shared" si="15"/>
        <v>701.0121457489879</v>
      </c>
      <c r="AH19" s="51">
        <f t="shared" si="7"/>
        <v>0.29036107954562212</v>
      </c>
      <c r="AL19" s="40"/>
      <c r="AQ19" s="40"/>
      <c r="AV19" s="40"/>
      <c r="AX19" s="51"/>
    </row>
    <row r="20" spans="1:50" ht="14.45" x14ac:dyDescent="0.35">
      <c r="A20" s="15" t="s">
        <v>26</v>
      </c>
      <c r="B20" s="10">
        <v>700</v>
      </c>
      <c r="D20" s="2">
        <v>2.7040000000000002</v>
      </c>
      <c r="E20" s="3">
        <v>3920.3</v>
      </c>
      <c r="F20" s="5">
        <f>E20/F$2</f>
        <v>6.1756089835976621E-2</v>
      </c>
      <c r="G20" s="4">
        <f>(((D20-D$20)/(D$43-D$20)*100+700))</f>
        <v>700</v>
      </c>
      <c r="H20" s="4"/>
      <c r="I20" s="2">
        <v>2.7040000000000002</v>
      </c>
      <c r="J20" s="3">
        <v>3999.3</v>
      </c>
      <c r="K20" s="5">
        <f>J20/K$2</f>
        <v>4.8591928856507524E-2</v>
      </c>
      <c r="L20" s="4">
        <f>(((I20-I$20)/(I$43-I$20)*100+700))</f>
        <v>700</v>
      </c>
      <c r="M20" s="4"/>
      <c r="N20" s="2">
        <v>2.7120000000000002</v>
      </c>
      <c r="O20" s="3">
        <v>2986.2</v>
      </c>
      <c r="P20" s="5">
        <f>O20/P$2</f>
        <v>6.6869745858099197E-2</v>
      </c>
      <c r="Q20" s="4">
        <f>(((N20-N$20)/(N$43-N$20)*100+700))</f>
        <v>700</v>
      </c>
      <c r="R20" s="51">
        <f t="shared" si="6"/>
        <v>5.9072588183527786E-2</v>
      </c>
      <c r="S20" s="4"/>
      <c r="T20" s="2">
        <v>2.7010000000000001</v>
      </c>
      <c r="U20" s="3">
        <v>4235.8999999999996</v>
      </c>
      <c r="V20" s="5">
        <f t="shared" si="23"/>
        <v>6.7653268433661623E-2</v>
      </c>
      <c r="W20" s="4">
        <f>(((T20-T$20)/(T$43-T$20)*100+700))</f>
        <v>700</v>
      </c>
      <c r="X20" s="4"/>
      <c r="Y20" s="2">
        <v>2.7080000000000002</v>
      </c>
      <c r="Z20" s="3">
        <v>3811.9</v>
      </c>
      <c r="AA20" s="5">
        <f t="shared" si="12"/>
        <v>5.0797381335138357E-2</v>
      </c>
      <c r="AB20" s="4">
        <f t="shared" si="13"/>
        <v>700</v>
      </c>
      <c r="AC20" s="4"/>
      <c r="AD20" s="2">
        <v>2.7149999999999999</v>
      </c>
      <c r="AE20" s="3">
        <v>3003.9</v>
      </c>
      <c r="AF20" s="5">
        <f t="shared" si="14"/>
        <v>5.9859465443618504E-2</v>
      </c>
      <c r="AG20" s="4">
        <f t="shared" si="15"/>
        <v>700</v>
      </c>
      <c r="AH20" s="51">
        <f t="shared" si="7"/>
        <v>5.9436705070806166E-2</v>
      </c>
      <c r="AJ20" s="2">
        <v>3.1850000000000001</v>
      </c>
      <c r="AL20" s="40"/>
      <c r="AM20" s="4">
        <f t="shared" si="17"/>
        <v>700</v>
      </c>
      <c r="AO20" s="2">
        <v>3.1549999999999998</v>
      </c>
      <c r="AQ20" s="40"/>
      <c r="AR20" s="4">
        <f t="shared" si="19"/>
        <v>700</v>
      </c>
      <c r="AT20" s="2">
        <v>3.1960000000000002</v>
      </c>
      <c r="AV20" s="40"/>
      <c r="AW20" s="4">
        <f t="shared" si="21"/>
        <v>700</v>
      </c>
      <c r="AX20" s="51"/>
    </row>
    <row r="21" spans="1:50" ht="14.45" x14ac:dyDescent="0.35">
      <c r="A21" s="1" t="s">
        <v>35</v>
      </c>
      <c r="B21" s="10">
        <v>698</v>
      </c>
      <c r="C21" s="10" t="s">
        <v>201</v>
      </c>
      <c r="D21" s="2">
        <v>2.7850000000000001</v>
      </c>
      <c r="E21" s="3">
        <v>316597.3</v>
      </c>
      <c r="F21" s="5">
        <f>E21/F$2</f>
        <v>4.9873252813885776</v>
      </c>
      <c r="G21" s="4">
        <f>(((D21-D$20)/(D$43-D$20)*100+700))</f>
        <v>705.45087483176314</v>
      </c>
      <c r="H21" s="4"/>
      <c r="I21" s="2">
        <v>2.7669999999999999</v>
      </c>
      <c r="J21" s="3">
        <v>614130.80000000005</v>
      </c>
      <c r="K21" s="5">
        <f>J21/K$2</f>
        <v>7.4617558428200059</v>
      </c>
      <c r="L21" s="4">
        <f>(((I21-I$20)/(I$43-I$20)*100+700))</f>
        <v>704.23956931359351</v>
      </c>
      <c r="M21" s="4"/>
      <c r="N21" s="2">
        <v>2.7559999999999998</v>
      </c>
      <c r="O21" s="3">
        <v>225547.9</v>
      </c>
      <c r="P21" s="5">
        <f>O21/P$2</f>
        <v>5.0506766967476961</v>
      </c>
      <c r="Q21" s="4">
        <f>(((N21-N$20)/(N$43-N$20)*100+700))</f>
        <v>702.96296296296293</v>
      </c>
      <c r="R21" s="51">
        <f t="shared" si="6"/>
        <v>5.8332526069854262</v>
      </c>
      <c r="S21" s="4"/>
      <c r="T21" s="2">
        <v>2.76</v>
      </c>
      <c r="U21" s="3">
        <v>907865.7</v>
      </c>
      <c r="V21" s="5">
        <f t="shared" si="23"/>
        <v>14.49988949309807</v>
      </c>
      <c r="W21" s="4">
        <f>(((T21-T$20)/(T$43-T$20)*100+700))</f>
        <v>703.96239086635319</v>
      </c>
      <c r="X21" s="4"/>
      <c r="Y21" s="2">
        <v>2.7480000000000002</v>
      </c>
      <c r="Z21" s="3">
        <v>434694.40000000002</v>
      </c>
      <c r="AA21" s="5">
        <f t="shared" si="12"/>
        <v>5.7927377950757286</v>
      </c>
      <c r="AB21" s="4">
        <f t="shared" si="13"/>
        <v>702.69905533063422</v>
      </c>
      <c r="AC21" s="4"/>
      <c r="AD21" s="2">
        <v>2.73</v>
      </c>
      <c r="AE21" s="3">
        <v>412020.3</v>
      </c>
      <c r="AF21" s="5">
        <f t="shared" si="14"/>
        <v>8.2104314091412256</v>
      </c>
      <c r="AG21" s="4">
        <f t="shared" si="15"/>
        <v>701.0121457489879</v>
      </c>
      <c r="AH21" s="51">
        <f t="shared" si="7"/>
        <v>9.5010195657716743</v>
      </c>
      <c r="AJ21" s="2">
        <v>3.5979999999999999</v>
      </c>
      <c r="AK21" s="3">
        <v>107178.1</v>
      </c>
      <c r="AL21" s="40">
        <f t="shared" si="16"/>
        <v>4.5826947997293095E-2</v>
      </c>
      <c r="AM21" s="4">
        <f t="shared" si="17"/>
        <v>723.79032258064512</v>
      </c>
      <c r="AO21" s="2">
        <v>3.5870000000000002</v>
      </c>
      <c r="AP21" s="3">
        <v>267008.09999999998</v>
      </c>
      <c r="AQ21" s="40">
        <f t="shared" si="18"/>
        <v>9.9810936905813497E-2</v>
      </c>
      <c r="AR21" s="4">
        <f t="shared" si="19"/>
        <v>724.31063590320764</v>
      </c>
      <c r="AT21" s="2">
        <v>3.5619999999999998</v>
      </c>
      <c r="AU21" s="3">
        <v>381065.8</v>
      </c>
      <c r="AV21" s="40">
        <f t="shared" si="20"/>
        <v>0.13800274755500272</v>
      </c>
      <c r="AW21" s="4">
        <f t="shared" si="21"/>
        <v>721.81168057210959</v>
      </c>
      <c r="AX21" s="51">
        <f t="shared" si="22"/>
        <v>9.4546877486036449E-2</v>
      </c>
    </row>
    <row r="22" spans="1:50" ht="14.45" x14ac:dyDescent="0.35">
      <c r="A22" s="16" t="s">
        <v>484</v>
      </c>
      <c r="B22" s="10">
        <v>712</v>
      </c>
      <c r="C22" s="10" t="s">
        <v>201</v>
      </c>
      <c r="F22" s="28"/>
      <c r="G22" s="4"/>
      <c r="H22" s="4"/>
      <c r="K22" s="28"/>
      <c r="L22" s="4"/>
      <c r="M22" s="4"/>
      <c r="P22" s="28"/>
      <c r="Q22" s="4"/>
      <c r="R22" s="51"/>
      <c r="S22" s="4"/>
      <c r="V22" s="5"/>
      <c r="W22" s="4"/>
      <c r="X22" s="4"/>
      <c r="AA22" s="5"/>
      <c r="AB22" s="4"/>
      <c r="AC22" s="4"/>
      <c r="AF22" s="5"/>
      <c r="AG22" s="4"/>
      <c r="AH22" s="51"/>
      <c r="AL22" s="40"/>
      <c r="AQ22" s="40"/>
      <c r="AV22" s="40"/>
      <c r="AX22" s="51"/>
    </row>
    <row r="23" spans="1:50" s="29" customFormat="1" ht="14.45" x14ac:dyDescent="0.35">
      <c r="A23" s="16" t="s">
        <v>632</v>
      </c>
      <c r="B23" s="10">
        <v>710</v>
      </c>
      <c r="C23" s="10"/>
      <c r="D23" s="2">
        <v>2.8780000000000001</v>
      </c>
      <c r="E23" s="3">
        <v>6103</v>
      </c>
      <c r="F23" s="28">
        <f>E23/F$2</f>
        <v>9.6139942419959018E-2</v>
      </c>
      <c r="G23" s="4">
        <f t="shared" ref="G23:G25" si="24">(((D23-D$20)/(D$43-D$20)*100+700))</f>
        <v>711.70928667563931</v>
      </c>
      <c r="H23" s="4"/>
      <c r="I23" s="2">
        <v>2.8780000000000001</v>
      </c>
      <c r="J23" s="3">
        <v>10683.3</v>
      </c>
      <c r="K23" s="28">
        <f>J23/K$2</f>
        <v>0.12980325395762426</v>
      </c>
      <c r="L23" s="4">
        <f>(((I23-I$20)/(I$43-I$20)*100+700))</f>
        <v>711.70928667563931</v>
      </c>
      <c r="M23" s="4"/>
      <c r="N23" s="2">
        <v>2.8849999999999998</v>
      </c>
      <c r="O23" s="3">
        <v>2449.5</v>
      </c>
      <c r="P23" s="28">
        <f>O23/P$2</f>
        <v>5.4851464228589504E-2</v>
      </c>
      <c r="Q23" s="4">
        <f>(((N23-N$20)/(N$43-N$20)*100+700))</f>
        <v>711.64983164983164</v>
      </c>
      <c r="R23" s="51">
        <f t="shared" si="6"/>
        <v>9.3598220202057603E-2</v>
      </c>
      <c r="S23" s="4"/>
      <c r="T23" s="2">
        <v>2.8820000000000001</v>
      </c>
      <c r="U23" s="3">
        <v>6303.4</v>
      </c>
      <c r="V23" s="28">
        <f t="shared" si="23"/>
        <v>0.10067414533977259</v>
      </c>
      <c r="W23" s="4">
        <f t="shared" ref="W23:W24" si="25">(((T23-T$20)/(T$43-T$20)*100+700))</f>
        <v>712.15580926796508</v>
      </c>
      <c r="X23" s="4"/>
      <c r="Y23" s="2">
        <v>2.8809999999999998</v>
      </c>
      <c r="Z23" s="3">
        <v>31618.3</v>
      </c>
      <c r="AA23" s="28">
        <f t="shared" si="12"/>
        <v>0.42134548185125664</v>
      </c>
      <c r="AB23" s="4">
        <f t="shared" si="13"/>
        <v>711.67341430499323</v>
      </c>
      <c r="AC23" s="4"/>
      <c r="AD23" s="2">
        <v>2.8889999999999998</v>
      </c>
      <c r="AE23" s="3">
        <v>12793.8</v>
      </c>
      <c r="AF23" s="28">
        <f>AE23/AF$2</f>
        <v>0.25494524750909364</v>
      </c>
      <c r="AG23" s="4">
        <f t="shared" ref="AG23:AG24" si="26">(((AD23-AD$20)/(AD$43-AD$20)*100+700))</f>
        <v>711.74089068825913</v>
      </c>
      <c r="AH23" s="51">
        <f t="shared" si="7"/>
        <v>0.25898829156670761</v>
      </c>
      <c r="AJ23" s="2"/>
      <c r="AK23" s="3"/>
      <c r="AL23" s="40"/>
      <c r="AM23" s="4"/>
      <c r="AO23" s="2"/>
      <c r="AP23" s="3"/>
      <c r="AQ23" s="40"/>
      <c r="AR23" s="4"/>
      <c r="AT23" s="2"/>
      <c r="AU23" s="3"/>
      <c r="AV23" s="40"/>
      <c r="AW23" s="4"/>
      <c r="AX23" s="51"/>
    </row>
    <row r="24" spans="1:50" s="29" customFormat="1" ht="14.45" x14ac:dyDescent="0.35">
      <c r="A24" s="16" t="s">
        <v>633</v>
      </c>
      <c r="B24" s="10"/>
      <c r="C24" s="10"/>
      <c r="D24" s="2">
        <v>2.948</v>
      </c>
      <c r="E24" s="3">
        <v>15846.3</v>
      </c>
      <c r="F24" s="28">
        <f>E24/F$2</f>
        <v>0.2496251629640171</v>
      </c>
      <c r="G24" s="4">
        <f t="shared" si="24"/>
        <v>716.41991924629872</v>
      </c>
      <c r="H24" s="4"/>
      <c r="I24" s="2">
        <v>3.052</v>
      </c>
      <c r="J24" s="3">
        <v>18422.8</v>
      </c>
      <c r="K24" s="28">
        <f>J24/K$2</f>
        <v>0.22383901856266514</v>
      </c>
      <c r="L24" s="4">
        <f>(((I24-I$20)/(I$43-I$20)*100+700))</f>
        <v>723.41857335127861</v>
      </c>
      <c r="M24" s="4"/>
      <c r="N24" s="2">
        <v>3.0329999999999999</v>
      </c>
      <c r="O24" s="3">
        <v>12147</v>
      </c>
      <c r="P24" s="28">
        <f>O24/P$2</f>
        <v>0.27200683240852286</v>
      </c>
      <c r="Q24" s="4">
        <f>(((N24-N$20)/(N$43-N$20)*100+700))</f>
        <v>721.61616161616155</v>
      </c>
      <c r="R24" s="51">
        <f t="shared" si="6"/>
        <v>0.2484903379784017</v>
      </c>
      <c r="S24" s="4"/>
      <c r="T24" s="2">
        <v>2.9220000000000002</v>
      </c>
      <c r="U24" s="3">
        <v>23924.2</v>
      </c>
      <c r="V24" s="28">
        <f t="shared" si="23"/>
        <v>0.38210305358025631</v>
      </c>
      <c r="W24" s="4">
        <f t="shared" si="25"/>
        <v>714.84217595701818</v>
      </c>
      <c r="X24" s="4"/>
      <c r="Y24" s="2">
        <v>2.915</v>
      </c>
      <c r="Z24" s="3">
        <v>14617.8</v>
      </c>
      <c r="AA24" s="28">
        <f t="shared" si="12"/>
        <v>0.19479681022083095</v>
      </c>
      <c r="AB24" s="4">
        <f t="shared" si="13"/>
        <v>713.96761133603241</v>
      </c>
      <c r="AC24" s="4"/>
      <c r="AD24" s="2">
        <v>2.9260000000000002</v>
      </c>
      <c r="AE24" s="3">
        <v>26256.6</v>
      </c>
      <c r="AF24" s="28">
        <f>AE24/AF$2</f>
        <v>0.52322182508302983</v>
      </c>
      <c r="AG24" s="4">
        <f t="shared" si="26"/>
        <v>714.23751686909588</v>
      </c>
      <c r="AH24" s="51">
        <f t="shared" si="7"/>
        <v>0.36670722962803898</v>
      </c>
      <c r="AJ24" s="2"/>
      <c r="AK24" s="3"/>
      <c r="AL24" s="40"/>
      <c r="AM24" s="4"/>
      <c r="AO24" s="2"/>
      <c r="AP24" s="3"/>
      <c r="AQ24" s="40"/>
      <c r="AR24" s="4"/>
      <c r="AT24" s="2"/>
      <c r="AU24" s="3"/>
      <c r="AV24" s="40"/>
      <c r="AW24" s="4"/>
      <c r="AX24" s="51"/>
    </row>
    <row r="25" spans="1:50" ht="14.45" x14ac:dyDescent="0.35">
      <c r="A25" s="16" t="s">
        <v>469</v>
      </c>
      <c r="B25" s="10">
        <v>717</v>
      </c>
      <c r="C25" s="10" t="s">
        <v>201</v>
      </c>
      <c r="D25" s="2">
        <v>3.0289999999999999</v>
      </c>
      <c r="E25" s="3">
        <v>4267.3</v>
      </c>
      <c r="F25" s="5">
        <f>E25/F$2</f>
        <v>6.722234577891055E-2</v>
      </c>
      <c r="G25" s="4">
        <f t="shared" si="24"/>
        <v>721.87079407806186</v>
      </c>
      <c r="H25" s="4"/>
      <c r="I25" s="2">
        <v>3.03</v>
      </c>
      <c r="J25" s="3">
        <v>6289.4</v>
      </c>
      <c r="K25" s="5">
        <f>J25/K$2</f>
        <v>7.6416892293680982E-2</v>
      </c>
      <c r="L25" s="4">
        <f>(((I25-I$20)/(I$43-I$20)*100+700))</f>
        <v>721.93808882907126</v>
      </c>
      <c r="M25" s="4"/>
      <c r="N25" s="2">
        <v>3.0329999999999999</v>
      </c>
      <c r="O25" s="3">
        <v>1908.5</v>
      </c>
      <c r="P25" s="5">
        <f>O25/P$2</f>
        <v>4.2736893031338263E-2</v>
      </c>
      <c r="Q25" s="4">
        <f>(((N25-N$20)/(N$43-N$20)*100+700))</f>
        <v>721.61616161616155</v>
      </c>
      <c r="R25" s="51">
        <f t="shared" si="6"/>
        <v>6.212537703464327E-2</v>
      </c>
      <c r="S25" s="4"/>
      <c r="T25" s="2">
        <v>3.0219999999999998</v>
      </c>
      <c r="U25" s="3">
        <v>125367.7</v>
      </c>
      <c r="V25" s="5">
        <f t="shared" si="23"/>
        <v>2.002298132866867</v>
      </c>
      <c r="W25" s="4">
        <f t="shared" ref="W25:W36" si="27">(((T25-T$20)/(T$43-T$20)*100+700))</f>
        <v>721.55809267965071</v>
      </c>
      <c r="X25" s="4"/>
      <c r="Y25" s="2">
        <v>3.0219999999999998</v>
      </c>
      <c r="Z25" s="3">
        <v>134708.9</v>
      </c>
      <c r="AA25" s="5">
        <f t="shared" si="12"/>
        <v>1.7951308697859385</v>
      </c>
      <c r="AB25" s="4">
        <f t="shared" si="13"/>
        <v>721.18758434547908</v>
      </c>
      <c r="AC25" s="4"/>
      <c r="AD25" s="2">
        <v>3.0289999999999999</v>
      </c>
      <c r="AE25" s="3">
        <v>247526.3</v>
      </c>
      <c r="AF25" s="21">
        <f>AE25/AF$2</f>
        <v>4.9325183931677969</v>
      </c>
      <c r="AG25" s="4">
        <f t="shared" ref="AG25:AG36" si="28">(((AD25-AD$20)/(AD$43-AD$20)*100+700))</f>
        <v>721.18758434547908</v>
      </c>
      <c r="AH25" s="51">
        <f t="shared" si="7"/>
        <v>2.9099824652735342</v>
      </c>
      <c r="AL25" s="40"/>
      <c r="AQ25" s="40"/>
      <c r="AV25" s="40"/>
      <c r="AX25" s="51"/>
    </row>
    <row r="26" spans="1:50" ht="14.45" x14ac:dyDescent="0.35">
      <c r="A26" s="16" t="s">
        <v>470</v>
      </c>
      <c r="B26" s="10">
        <v>737</v>
      </c>
      <c r="C26" s="10" t="s">
        <v>201</v>
      </c>
      <c r="G26" s="4"/>
      <c r="H26" s="4"/>
      <c r="L26" s="4"/>
      <c r="M26" s="4"/>
      <c r="Q26" s="4"/>
      <c r="R26" s="51"/>
      <c r="S26" s="4"/>
      <c r="T26" s="2">
        <v>3.1030000000000002</v>
      </c>
      <c r="U26" s="3">
        <v>409500.7</v>
      </c>
      <c r="V26" s="5">
        <f t="shared" si="23"/>
        <v>6.5403009468760693</v>
      </c>
      <c r="W26" s="4">
        <f t="shared" si="27"/>
        <v>726.99798522498327</v>
      </c>
      <c r="X26" s="4"/>
      <c r="Y26" s="2">
        <v>3.1030000000000002</v>
      </c>
      <c r="Z26" s="3">
        <v>331132.2</v>
      </c>
      <c r="AA26" s="5">
        <f t="shared" si="12"/>
        <v>4.4126678653016347</v>
      </c>
      <c r="AB26" s="4">
        <f t="shared" si="13"/>
        <v>726.65317139001354</v>
      </c>
      <c r="AC26" s="4"/>
      <c r="AD26" s="2">
        <v>3.1139999999999999</v>
      </c>
      <c r="AE26" s="3">
        <v>499354.1</v>
      </c>
      <c r="AF26" s="5">
        <f>AE26/AF$2</f>
        <v>9.9507538510200799</v>
      </c>
      <c r="AG26" s="4">
        <f t="shared" si="28"/>
        <v>726.92307692307691</v>
      </c>
      <c r="AH26" s="51">
        <f t="shared" si="7"/>
        <v>6.967907554399261</v>
      </c>
      <c r="AL26" s="40"/>
      <c r="AQ26" s="40"/>
      <c r="AV26" s="40"/>
      <c r="AX26" s="51"/>
    </row>
    <row r="27" spans="1:50" ht="14.45" x14ac:dyDescent="0.35">
      <c r="A27" s="16" t="s">
        <v>471</v>
      </c>
      <c r="B27" s="10">
        <v>736</v>
      </c>
      <c r="C27" s="10" t="s">
        <v>201</v>
      </c>
      <c r="F27" s="21"/>
      <c r="G27" s="4"/>
      <c r="H27" s="4"/>
      <c r="L27" s="4"/>
      <c r="M27" s="4"/>
      <c r="Q27" s="4"/>
      <c r="R27" s="51"/>
      <c r="S27" s="4"/>
      <c r="T27" s="2">
        <v>3.1989999999999998</v>
      </c>
      <c r="U27" s="3">
        <v>8355.5</v>
      </c>
      <c r="V27" s="5">
        <f t="shared" si="23"/>
        <v>0.13344906263071832</v>
      </c>
      <c r="W27" s="4">
        <f t="shared" si="27"/>
        <v>733.44526527871051</v>
      </c>
      <c r="X27" s="4"/>
      <c r="Y27" s="2">
        <v>3.1960000000000002</v>
      </c>
      <c r="Z27" s="3">
        <v>6326.7</v>
      </c>
      <c r="AA27" s="5">
        <f t="shared" si="12"/>
        <v>8.4309607411794607E-2</v>
      </c>
      <c r="AB27" s="4">
        <f t="shared" si="13"/>
        <v>732.92847503373821</v>
      </c>
      <c r="AC27" s="4"/>
      <c r="AD27" s="2">
        <v>3.2029999999999998</v>
      </c>
      <c r="AE27" s="3">
        <v>12762.4</v>
      </c>
      <c r="AF27" s="5">
        <f>AE27/AF$2</f>
        <v>0.25431953186778411</v>
      </c>
      <c r="AG27" s="4">
        <f t="shared" si="28"/>
        <v>732.92847503373821</v>
      </c>
      <c r="AH27" s="51">
        <f t="shared" si="7"/>
        <v>0.15735940063676568</v>
      </c>
      <c r="AL27" s="40"/>
      <c r="AQ27" s="40"/>
      <c r="AV27" s="40"/>
      <c r="AX27" s="51"/>
    </row>
    <row r="28" spans="1:50" ht="14.45" x14ac:dyDescent="0.35">
      <c r="A28" s="16" t="s">
        <v>485</v>
      </c>
      <c r="B28" s="9">
        <v>728</v>
      </c>
      <c r="C28" s="9" t="s">
        <v>201</v>
      </c>
      <c r="D28" s="2">
        <v>3.2360000000000002</v>
      </c>
      <c r="E28" s="3">
        <v>2201.9</v>
      </c>
      <c r="F28" s="5">
        <f t="shared" ref="F28:F35" si="29">E28/F$2</f>
        <v>3.4686308244225424E-2</v>
      </c>
      <c r="G28" s="4">
        <f t="shared" ref="G28:G35" si="30">(((D28-D$20)/(D$43-D$20)*100+700))</f>
        <v>735.80080753701213</v>
      </c>
      <c r="H28" s="4"/>
      <c r="I28" s="2">
        <v>3.2330000000000001</v>
      </c>
      <c r="J28" s="3">
        <v>1015.4</v>
      </c>
      <c r="K28" s="5">
        <f>J28/K$2</f>
        <v>1.2337220153751339E-2</v>
      </c>
      <c r="L28" s="4">
        <f>(((I28-I$20)/(I$43-I$20)*100+700))</f>
        <v>735.59892328398382</v>
      </c>
      <c r="M28" s="4"/>
      <c r="P28" s="5">
        <f>O28/P$2</f>
        <v>0</v>
      </c>
      <c r="Q28" s="4">
        <f>(((N28-N$20)/(N$43-N$20)*100+700))</f>
        <v>517.37373737373741</v>
      </c>
      <c r="R28" s="51">
        <f t="shared" si="6"/>
        <v>1.5674509465992255E-2</v>
      </c>
      <c r="S28" s="4"/>
      <c r="T28" s="2">
        <v>3.2440000000000002</v>
      </c>
      <c r="U28" s="3">
        <v>1110.3</v>
      </c>
      <c r="V28" s="5">
        <f t="shared" si="23"/>
        <v>1.7733049397269648E-2</v>
      </c>
      <c r="W28" s="4">
        <f t="shared" si="27"/>
        <v>736.46742780389525</v>
      </c>
      <c r="X28" s="4"/>
      <c r="Y28" s="2">
        <v>3.24</v>
      </c>
      <c r="Z28" s="3">
        <v>1092.5999999999999</v>
      </c>
      <c r="AA28" s="5">
        <f t="shared" si="12"/>
        <v>1.455998815466622E-2</v>
      </c>
      <c r="AB28" s="4">
        <f t="shared" si="13"/>
        <v>735.89743589743591</v>
      </c>
      <c r="AC28" s="4"/>
      <c r="AF28" s="5"/>
      <c r="AG28" s="4"/>
      <c r="AH28" s="51">
        <f t="shared" si="7"/>
        <v>1.6146518775967934E-2</v>
      </c>
      <c r="AL28" s="40"/>
      <c r="AQ28" s="40"/>
      <c r="AV28" s="40"/>
      <c r="AX28" s="51"/>
    </row>
    <row r="29" spans="1:50" s="19" customFormat="1" ht="14.45" x14ac:dyDescent="0.35">
      <c r="A29" s="32" t="s">
        <v>678</v>
      </c>
      <c r="B29" s="9">
        <v>735</v>
      </c>
      <c r="C29" s="9"/>
      <c r="D29" s="2">
        <v>3.3140000000000001</v>
      </c>
      <c r="E29" s="3">
        <v>3789.4</v>
      </c>
      <c r="F29" s="21">
        <f t="shared" si="29"/>
        <v>5.9694035360673879E-2</v>
      </c>
      <c r="G29" s="4">
        <f t="shared" si="30"/>
        <v>741.04979811574697</v>
      </c>
      <c r="H29" s="4"/>
      <c r="I29" s="2">
        <v>3.3140000000000001</v>
      </c>
      <c r="J29" s="3">
        <v>7368.2</v>
      </c>
      <c r="K29" s="21">
        <f>J29/K$2</f>
        <v>8.9524429325261598E-2</v>
      </c>
      <c r="L29" s="4">
        <f>(((I29-I$20)/(I$43-I$20)*100+700))</f>
        <v>741.04979811574697</v>
      </c>
      <c r="M29" s="4"/>
      <c r="N29" s="2">
        <v>3.3210000000000002</v>
      </c>
      <c r="O29" s="3">
        <v>2002.9</v>
      </c>
      <c r="P29" s="21">
        <f>O29/P$2</f>
        <v>4.4850784937106321E-2</v>
      </c>
      <c r="Q29" s="4">
        <f>(((N29-N$20)/(N$43-N$20)*100+700))</f>
        <v>741.01010101010104</v>
      </c>
      <c r="R29" s="51">
        <f t="shared" si="6"/>
        <v>6.4689749874347266E-2</v>
      </c>
      <c r="S29" s="4"/>
      <c r="T29" s="2">
        <v>3.3180000000000001</v>
      </c>
      <c r="U29" s="3">
        <v>9037.7999999999993</v>
      </c>
      <c r="V29" s="21">
        <f t="shared" si="23"/>
        <v>0.14434635129482448</v>
      </c>
      <c r="W29" s="4">
        <f t="shared" si="27"/>
        <v>741.43720617864335</v>
      </c>
      <c r="X29" s="4"/>
      <c r="Y29" s="2">
        <v>3.3210000000000002</v>
      </c>
      <c r="Z29" s="3">
        <v>3496.4</v>
      </c>
      <c r="AA29" s="21">
        <f t="shared" si="12"/>
        <v>4.6593028174972524E-2</v>
      </c>
      <c r="AB29" s="4">
        <f t="shared" si="13"/>
        <v>741.36302294197026</v>
      </c>
      <c r="AC29" s="4"/>
      <c r="AD29" s="2">
        <v>3.3290000000000002</v>
      </c>
      <c r="AE29" s="3">
        <v>2654.5</v>
      </c>
      <c r="AF29" s="21">
        <f t="shared" ref="AF29:AF38" si="31">AE29/AF$2</f>
        <v>5.2896884390321017E-2</v>
      </c>
      <c r="AG29" s="4">
        <f t="shared" si="28"/>
        <v>741.43049932523616</v>
      </c>
      <c r="AH29" s="51">
        <f t="shared" si="7"/>
        <v>8.1278754620039348E-2</v>
      </c>
      <c r="AJ29" s="2"/>
      <c r="AK29" s="3"/>
      <c r="AL29" s="40"/>
      <c r="AM29" s="4"/>
      <c r="AO29" s="2"/>
      <c r="AP29" s="3"/>
      <c r="AQ29" s="40"/>
      <c r="AR29" s="4"/>
      <c r="AT29" s="2"/>
      <c r="AU29" s="3"/>
      <c r="AV29" s="40"/>
      <c r="AW29" s="4"/>
      <c r="AX29" s="51"/>
    </row>
    <row r="30" spans="1:50" ht="14.45" x14ac:dyDescent="0.35">
      <c r="A30" s="16" t="s">
        <v>680</v>
      </c>
      <c r="B30" s="9">
        <v>729</v>
      </c>
      <c r="C30" s="9" t="s">
        <v>201</v>
      </c>
      <c r="D30" s="2">
        <v>3.2069999999999999</v>
      </c>
      <c r="E30" s="3">
        <v>46757.4</v>
      </c>
      <c r="F30" s="5">
        <f t="shared" si="29"/>
        <v>0.73656459834622179</v>
      </c>
      <c r="G30" s="4">
        <f t="shared" si="30"/>
        <v>733.84925975773888</v>
      </c>
      <c r="H30" s="4"/>
      <c r="I30" s="2">
        <v>3.1739999999999999</v>
      </c>
      <c r="J30" s="3">
        <v>40631.199999999997</v>
      </c>
      <c r="K30" s="5">
        <f>J30/K$2</f>
        <v>0.49367348779899689</v>
      </c>
      <c r="L30" s="4">
        <f>(((I30-I$20)/(I$43-I$20)*100+700))</f>
        <v>731.62853297442803</v>
      </c>
      <c r="M30" s="4"/>
      <c r="N30" s="2">
        <v>3.1589999999999998</v>
      </c>
      <c r="O30" s="3">
        <v>35496.5</v>
      </c>
      <c r="P30" s="5">
        <f>O30/P$2</f>
        <v>0.79487038170652269</v>
      </c>
      <c r="Q30" s="4">
        <f>(((N30-N$20)/(N$43-N$20)*100+700))</f>
        <v>730.10101010101005</v>
      </c>
      <c r="R30" s="51">
        <f t="shared" si="6"/>
        <v>0.67503615595058042</v>
      </c>
      <c r="S30" s="4"/>
      <c r="T30" s="2">
        <v>3.177</v>
      </c>
      <c r="U30" s="3">
        <v>39560.300000000003</v>
      </c>
      <c r="V30" s="5">
        <f t="shared" si="23"/>
        <v>0.6318335171312317</v>
      </c>
      <c r="W30" s="4">
        <f t="shared" si="27"/>
        <v>731.96776359973137</v>
      </c>
      <c r="X30" s="4"/>
      <c r="Y30" s="2">
        <v>3.1509999999999998</v>
      </c>
      <c r="Z30" s="3">
        <v>27679.200000000001</v>
      </c>
      <c r="AA30" s="5">
        <f t="shared" si="12"/>
        <v>0.36885303325154428</v>
      </c>
      <c r="AB30" s="4">
        <f t="shared" si="13"/>
        <v>729.89203778677461</v>
      </c>
      <c r="AC30" s="4"/>
      <c r="AD30" s="2">
        <v>3.1259999999999999</v>
      </c>
      <c r="AE30" s="3">
        <v>19095.599999999999</v>
      </c>
      <c r="AF30" s="5">
        <f t="shared" si="31"/>
        <v>0.38052278981496102</v>
      </c>
      <c r="AG30" s="4">
        <f t="shared" si="28"/>
        <v>727.73279352226723</v>
      </c>
      <c r="AH30" s="51">
        <f t="shared" si="7"/>
        <v>0.46040311339924567</v>
      </c>
      <c r="AJ30" s="2">
        <v>3.7869999999999999</v>
      </c>
      <c r="AK30" s="3">
        <v>50275.6</v>
      </c>
      <c r="AL30" s="40">
        <f t="shared" si="16"/>
        <v>2.149671720932456E-2</v>
      </c>
      <c r="AM30" s="4">
        <f t="shared" ref="AM30:AM34" si="32">(((AJ30-AJ$20)/(AJ$43-AJ$20)*100+700))</f>
        <v>734.67741935483866</v>
      </c>
      <c r="AO30" s="2">
        <v>3.7829999999999999</v>
      </c>
      <c r="AP30" s="3">
        <v>58291.9</v>
      </c>
      <c r="AQ30" s="40">
        <f t="shared" si="18"/>
        <v>2.1790234652132243E-2</v>
      </c>
      <c r="AR30" s="4">
        <f t="shared" ref="AR30:AR34" si="33">(((AO30-AO$20)/(AO$43-AO$20)*100+700))</f>
        <v>735.34046145188518</v>
      </c>
      <c r="AT30" s="2">
        <v>3.77</v>
      </c>
      <c r="AU30" s="3">
        <v>73871.100000000006</v>
      </c>
      <c r="AV30" s="40">
        <f t="shared" si="20"/>
        <v>2.6752373907368128E-2</v>
      </c>
      <c r="AW30" s="4">
        <f t="shared" ref="AW30:AW34" si="34">(((AT30-AT$20)/(AT$43-AT$20)*100+700))</f>
        <v>734.20738974970197</v>
      </c>
      <c r="AX30" s="51">
        <f t="shared" si="22"/>
        <v>2.3346441922941646E-2</v>
      </c>
    </row>
    <row r="31" spans="1:50" ht="14.45" x14ac:dyDescent="0.35">
      <c r="A31" s="16" t="s">
        <v>156</v>
      </c>
      <c r="B31" s="9"/>
      <c r="C31" s="9"/>
      <c r="G31" s="4"/>
      <c r="H31" s="4"/>
      <c r="L31" s="4"/>
      <c r="M31" s="4"/>
      <c r="N31" s="2">
        <v>3.2879999999999998</v>
      </c>
      <c r="O31" s="3">
        <v>7813.6</v>
      </c>
      <c r="P31" s="100">
        <f>O31/P$2</f>
        <v>0.17496934104776771</v>
      </c>
      <c r="Q31" s="4">
        <f>(((N31-N$20)/(N$43-N$20)*100+700))</f>
        <v>738.78787878787875</v>
      </c>
      <c r="R31" s="100">
        <f t="shared" ref="R31" si="35">AVERAGE(F31,K31,P31)</f>
        <v>0.17496934104776771</v>
      </c>
      <c r="S31" s="4"/>
      <c r="V31" s="5"/>
      <c r="W31" s="4"/>
      <c r="X31" s="4"/>
      <c r="AA31" s="5"/>
      <c r="AB31" s="4"/>
      <c r="AC31" s="4"/>
      <c r="AF31" s="5"/>
      <c r="AG31" s="4"/>
      <c r="AH31" s="51"/>
      <c r="AL31" s="40"/>
      <c r="AQ31" s="40"/>
      <c r="AV31" s="40"/>
      <c r="AX31" s="51"/>
    </row>
    <row r="32" spans="1:50" ht="14.45" x14ac:dyDescent="0.35">
      <c r="A32" s="1" t="s">
        <v>36</v>
      </c>
      <c r="B32" s="10">
        <v>754</v>
      </c>
      <c r="C32" s="10" t="s">
        <v>201</v>
      </c>
      <c r="G32" s="4"/>
      <c r="H32" s="4"/>
      <c r="L32" s="4"/>
      <c r="M32" s="4"/>
      <c r="Q32" s="4"/>
      <c r="R32" s="51"/>
      <c r="S32" s="4"/>
      <c r="T32" s="2">
        <v>3.4689999999999999</v>
      </c>
      <c r="U32" s="3">
        <v>2601.1999999999998</v>
      </c>
      <c r="V32" s="5">
        <f t="shared" si="23"/>
        <v>4.1544814997908505E-2</v>
      </c>
      <c r="W32" s="4">
        <f t="shared" si="27"/>
        <v>751.57824042981861</v>
      </c>
      <c r="X32" s="4"/>
      <c r="Y32" s="2">
        <v>3.4649999999999999</v>
      </c>
      <c r="Z32" s="3">
        <v>2728.9</v>
      </c>
      <c r="AA32" s="5">
        <f t="shared" si="12"/>
        <v>3.6365322785345648E-2</v>
      </c>
      <c r="AB32" s="4">
        <f t="shared" si="13"/>
        <v>751.07962213225369</v>
      </c>
      <c r="AC32" s="4"/>
      <c r="AD32" s="2">
        <v>3.48</v>
      </c>
      <c r="AE32" s="3">
        <v>2731.8</v>
      </c>
      <c r="AF32" s="5">
        <f t="shared" si="31"/>
        <v>5.4437260793926905E-2</v>
      </c>
      <c r="AG32" s="4">
        <f t="shared" si="28"/>
        <v>751.61943319838053</v>
      </c>
      <c r="AH32" s="51">
        <f t="shared" si="7"/>
        <v>4.4115799525727022E-2</v>
      </c>
      <c r="AL32" s="40"/>
      <c r="AQ32" s="40"/>
      <c r="AV32" s="40"/>
      <c r="AX32" s="51"/>
    </row>
    <row r="33" spans="1:50" ht="14.45" x14ac:dyDescent="0.35">
      <c r="A33" s="1" t="s">
        <v>440</v>
      </c>
      <c r="B33" s="12">
        <v>768</v>
      </c>
      <c r="D33" s="2">
        <v>3.5760000000000001</v>
      </c>
      <c r="E33" s="3">
        <v>7729.6</v>
      </c>
      <c r="F33" s="5">
        <f t="shared" si="29"/>
        <v>0.12176360788617323</v>
      </c>
      <c r="G33" s="4">
        <f t="shared" si="30"/>
        <v>758.68102288021532</v>
      </c>
      <c r="H33" s="4"/>
      <c r="I33" s="2">
        <v>3.5760000000000001</v>
      </c>
      <c r="J33" s="3">
        <v>6394.6</v>
      </c>
      <c r="K33" s="5">
        <f>J33/K$2</f>
        <v>7.7695083706104312E-2</v>
      </c>
      <c r="L33" s="4">
        <f>(((I33-I$20)/(I$43-I$20)*100+700))</f>
        <v>758.68102288021532</v>
      </c>
      <c r="M33" s="4"/>
      <c r="N33" s="2">
        <v>3.5760000000000001</v>
      </c>
      <c r="O33" s="3">
        <v>4073.8</v>
      </c>
      <c r="P33" s="5">
        <f>O33/P$2</f>
        <v>9.1224288619893013E-2</v>
      </c>
      <c r="Q33" s="4">
        <f>(((N33-N$20)/(N$43-N$20)*100+700))</f>
        <v>758.18181818181813</v>
      </c>
      <c r="R33" s="51">
        <f t="shared" si="6"/>
        <v>9.689432673739018E-2</v>
      </c>
      <c r="S33" s="4"/>
      <c r="T33" s="2">
        <v>3.573</v>
      </c>
      <c r="U33" s="3">
        <v>8583.1</v>
      </c>
      <c r="V33" s="5">
        <f t="shared" si="23"/>
        <v>0.13708415408601743</v>
      </c>
      <c r="W33" s="4">
        <f t="shared" si="27"/>
        <v>758.56279382135654</v>
      </c>
      <c r="X33" s="4"/>
      <c r="Y33" s="2">
        <v>3.5649999999999999</v>
      </c>
      <c r="Z33" s="3">
        <v>6331.9</v>
      </c>
      <c r="AA33" s="5">
        <f t="shared" si="12"/>
        <v>8.4378902614434412E-2</v>
      </c>
      <c r="AB33" s="4">
        <f t="shared" si="13"/>
        <v>757.82726045883942</v>
      </c>
      <c r="AC33" s="4"/>
      <c r="AD33" s="2">
        <v>3.569</v>
      </c>
      <c r="AE33" s="3">
        <v>8077.1</v>
      </c>
      <c r="AF33" s="5">
        <f t="shared" si="31"/>
        <v>0.16095438873952228</v>
      </c>
      <c r="AG33" s="4">
        <f t="shared" si="28"/>
        <v>757.62483130904184</v>
      </c>
      <c r="AH33" s="51">
        <f t="shared" si="7"/>
        <v>0.12747248181332471</v>
      </c>
      <c r="AL33" s="40"/>
      <c r="AQ33" s="40"/>
      <c r="AV33" s="40"/>
      <c r="AX33" s="51"/>
    </row>
    <row r="34" spans="1:50" ht="14.45" x14ac:dyDescent="0.35">
      <c r="A34" s="1" t="s">
        <v>37</v>
      </c>
      <c r="B34" s="12">
        <v>777</v>
      </c>
      <c r="D34" s="2">
        <v>3.6459999999999999</v>
      </c>
      <c r="E34" s="3">
        <v>43470.1</v>
      </c>
      <c r="F34" s="5">
        <f t="shared" si="29"/>
        <v>0.68478009355888259</v>
      </c>
      <c r="G34" s="4">
        <f t="shared" si="30"/>
        <v>763.39165545087485</v>
      </c>
      <c r="H34" s="4"/>
      <c r="I34" s="2">
        <v>3.6469999999999998</v>
      </c>
      <c r="J34" s="3">
        <v>43470.1</v>
      </c>
      <c r="K34" s="5">
        <f>J34/K$2</f>
        <v>0.52816643077170189</v>
      </c>
      <c r="L34" s="4">
        <f>(((I34-I$20)/(I$43-I$20)*100+700))</f>
        <v>763.45895020188425</v>
      </c>
      <c r="M34" s="4"/>
      <c r="N34" s="2">
        <v>3.6539999999999999</v>
      </c>
      <c r="O34" s="3">
        <v>38427.800000000003</v>
      </c>
      <c r="P34" s="5">
        <f>O34/P$2</f>
        <v>0.86051075610671235</v>
      </c>
      <c r="Q34" s="4">
        <f>(((N34-N$20)/(N$43-N$20)*100+700))</f>
        <v>763.43434343434342</v>
      </c>
      <c r="R34" s="51">
        <f t="shared" si="6"/>
        <v>0.69115242681243227</v>
      </c>
      <c r="S34" s="4"/>
      <c r="T34" s="2">
        <v>3.65</v>
      </c>
      <c r="U34" s="3">
        <v>43900.7</v>
      </c>
      <c r="V34" s="5">
        <f t="shared" si="23"/>
        <v>0.70115579723922872</v>
      </c>
      <c r="W34" s="4">
        <f t="shared" si="27"/>
        <v>763.73404969778369</v>
      </c>
      <c r="X34" s="4"/>
      <c r="Y34" s="2">
        <v>3.65</v>
      </c>
      <c r="Z34" s="3">
        <v>49318.7</v>
      </c>
      <c r="AA34" s="5">
        <f t="shared" si="12"/>
        <v>0.65722102123699155</v>
      </c>
      <c r="AB34" s="4">
        <f t="shared" si="13"/>
        <v>763.56275303643724</v>
      </c>
      <c r="AC34" s="4"/>
      <c r="AD34" s="2">
        <v>3.6539999999999999</v>
      </c>
      <c r="AE34" s="3">
        <v>37798.199999999997</v>
      </c>
      <c r="AF34" s="5">
        <f t="shared" si="31"/>
        <v>0.75321417048869155</v>
      </c>
      <c r="AG34" s="4">
        <f t="shared" si="28"/>
        <v>763.36032388663966</v>
      </c>
      <c r="AH34" s="51">
        <f t="shared" si="7"/>
        <v>0.70386366298830394</v>
      </c>
      <c r="AJ34" s="2">
        <v>4.2190000000000003</v>
      </c>
      <c r="AK34" s="3">
        <v>80912.2</v>
      </c>
      <c r="AL34" s="40">
        <f t="shared" si="16"/>
        <v>3.4596239173362638E-2</v>
      </c>
      <c r="AM34" s="4">
        <f t="shared" si="32"/>
        <v>759.56221198156686</v>
      </c>
      <c r="AO34" s="2">
        <v>4.2409999999999997</v>
      </c>
      <c r="AP34" s="3">
        <v>94631.5</v>
      </c>
      <c r="AQ34" s="40">
        <f t="shared" si="18"/>
        <v>3.5374427501646918E-2</v>
      </c>
      <c r="AR34" s="4">
        <f t="shared" si="33"/>
        <v>761.11423747889694</v>
      </c>
      <c r="AT34" s="2">
        <v>4.2270000000000003</v>
      </c>
      <c r="AU34" s="3">
        <v>85107.8</v>
      </c>
      <c r="AV34" s="40">
        <f t="shared" si="20"/>
        <v>3.0821737973761119E-2</v>
      </c>
      <c r="AW34" s="4">
        <f t="shared" si="34"/>
        <v>761.44219308700838</v>
      </c>
      <c r="AX34" s="51">
        <f t="shared" si="22"/>
        <v>3.3597468216256893E-2</v>
      </c>
    </row>
    <row r="35" spans="1:50" ht="14.45" x14ac:dyDescent="0.35">
      <c r="A35" s="6" t="s">
        <v>38</v>
      </c>
      <c r="B35" s="12">
        <v>776</v>
      </c>
      <c r="D35" s="2">
        <v>3.5840000000000001</v>
      </c>
      <c r="E35" s="3">
        <v>2705</v>
      </c>
      <c r="F35" s="5">
        <f t="shared" si="29"/>
        <v>4.2611591716531075E-2</v>
      </c>
      <c r="G35" s="4">
        <f t="shared" si="30"/>
        <v>759.21938088829074</v>
      </c>
      <c r="H35" s="4"/>
      <c r="I35" s="2">
        <v>3.58</v>
      </c>
      <c r="J35" s="3">
        <v>2378.5</v>
      </c>
      <c r="K35" s="5">
        <f>J35/K$2</f>
        <v>2.8899033027080523E-2</v>
      </c>
      <c r="L35" s="4">
        <f>(((I35-I$20)/(I$43-I$20)*100+700))</f>
        <v>758.95020188425303</v>
      </c>
      <c r="M35" s="4"/>
      <c r="N35" s="2">
        <v>3.5880000000000001</v>
      </c>
      <c r="O35" s="3">
        <v>1679.4</v>
      </c>
      <c r="P35" s="5">
        <f>O35/P$2</f>
        <v>3.7606674433759223E-2</v>
      </c>
      <c r="Q35" s="4">
        <f>(((N35-N$20)/(N$43-N$20)*100+700))</f>
        <v>758.98989898989896</v>
      </c>
      <c r="R35" s="51">
        <f t="shared" si="6"/>
        <v>3.6372433059123604E-2</v>
      </c>
      <c r="S35" s="4"/>
      <c r="T35" s="2">
        <v>3.5840000000000001</v>
      </c>
      <c r="U35" s="3">
        <v>3518.5</v>
      </c>
      <c r="V35" s="5">
        <f t="shared" si="23"/>
        <v>5.6195383503821729E-2</v>
      </c>
      <c r="W35" s="4">
        <f t="shared" si="27"/>
        <v>759.30154466084616</v>
      </c>
      <c r="X35" s="4"/>
      <c r="Y35" s="2">
        <v>3.5760000000000001</v>
      </c>
      <c r="Z35" s="3">
        <v>2926.7</v>
      </c>
      <c r="AA35" s="5">
        <f t="shared" si="12"/>
        <v>3.900120568576023E-2</v>
      </c>
      <c r="AB35" s="4">
        <f t="shared" si="13"/>
        <v>758.56950067476384</v>
      </c>
      <c r="AC35" s="4"/>
      <c r="AD35" s="2">
        <v>3.5760000000000001</v>
      </c>
      <c r="AE35" s="3">
        <v>2628.3</v>
      </c>
      <c r="AF35" s="5">
        <f t="shared" si="31"/>
        <v>5.2374790447572331E-2</v>
      </c>
      <c r="AG35" s="4">
        <f t="shared" si="28"/>
        <v>758.09716599190278</v>
      </c>
      <c r="AH35" s="51">
        <f t="shared" si="7"/>
        <v>4.9190459879051428E-2</v>
      </c>
      <c r="AL35" s="40"/>
      <c r="AQ35" s="40"/>
      <c r="AV35" s="40"/>
      <c r="AX35" s="51"/>
    </row>
    <row r="36" spans="1:50" s="29" customFormat="1" ht="14.45" x14ac:dyDescent="0.35">
      <c r="A36" s="6" t="s">
        <v>634</v>
      </c>
      <c r="B36" s="10"/>
      <c r="C36" s="10"/>
      <c r="D36" s="2"/>
      <c r="E36" s="3"/>
      <c r="F36" s="28"/>
      <c r="G36" s="4"/>
      <c r="H36" s="4"/>
      <c r="I36" s="2"/>
      <c r="J36" s="3"/>
      <c r="K36" s="28"/>
      <c r="L36" s="4"/>
      <c r="M36" s="4"/>
      <c r="N36" s="2"/>
      <c r="O36" s="3"/>
      <c r="P36" s="28"/>
      <c r="Q36" s="4"/>
      <c r="R36" s="51"/>
      <c r="S36" s="4"/>
      <c r="T36" s="2">
        <v>3.6949999999999998</v>
      </c>
      <c r="U36" s="3">
        <v>13806.1</v>
      </c>
      <c r="V36" s="28">
        <f t="shared" si="23"/>
        <v>0.22050279499562689</v>
      </c>
      <c r="W36" s="4">
        <f t="shared" si="27"/>
        <v>766.75621222296843</v>
      </c>
      <c r="X36" s="4"/>
      <c r="Y36" s="2">
        <v>3.68</v>
      </c>
      <c r="Z36" s="3">
        <v>7537.2</v>
      </c>
      <c r="AA36" s="28">
        <f t="shared" si="12"/>
        <v>0.10044073102631361</v>
      </c>
      <c r="AB36" s="4">
        <f t="shared" si="13"/>
        <v>765.58704453441294</v>
      </c>
      <c r="AC36" s="4"/>
      <c r="AD36" s="2">
        <v>3.6869999999999998</v>
      </c>
      <c r="AE36" s="3">
        <v>19809.8</v>
      </c>
      <c r="AF36" s="28">
        <f t="shared" si="31"/>
        <v>0.39475483156729374</v>
      </c>
      <c r="AG36" s="4">
        <f t="shared" si="28"/>
        <v>765.58704453441294</v>
      </c>
      <c r="AH36" s="51">
        <f t="shared" si="7"/>
        <v>0.23856611919641138</v>
      </c>
      <c r="AJ36" s="2"/>
      <c r="AK36" s="3"/>
      <c r="AL36" s="40"/>
      <c r="AM36" s="4"/>
      <c r="AO36" s="2"/>
      <c r="AP36" s="3"/>
      <c r="AQ36" s="40"/>
      <c r="AR36" s="4"/>
      <c r="AT36" s="2"/>
      <c r="AU36" s="3"/>
      <c r="AV36" s="40"/>
      <c r="AW36" s="4"/>
      <c r="AX36" s="51"/>
    </row>
    <row r="37" spans="1:50" ht="14.45" x14ac:dyDescent="0.35">
      <c r="A37" s="1" t="s">
        <v>40</v>
      </c>
      <c r="B37" s="10">
        <v>783</v>
      </c>
      <c r="C37" s="10" t="s">
        <v>201</v>
      </c>
      <c r="G37" s="4"/>
      <c r="H37" s="4"/>
      <c r="L37" s="4"/>
      <c r="M37" s="4"/>
      <c r="Q37" s="4"/>
      <c r="R37" s="51"/>
      <c r="S37" s="4"/>
      <c r="V37" s="5"/>
      <c r="W37" s="4"/>
      <c r="X37" s="4"/>
      <c r="AA37" s="5"/>
      <c r="AB37" s="4"/>
      <c r="AC37" s="4"/>
      <c r="AF37" s="21"/>
      <c r="AG37" s="4"/>
      <c r="AH37" s="51"/>
      <c r="AL37" s="40"/>
      <c r="AQ37" s="40"/>
      <c r="AV37" s="40"/>
      <c r="AX37" s="51"/>
    </row>
    <row r="38" spans="1:50" s="19" customFormat="1" ht="14.45" x14ac:dyDescent="0.35">
      <c r="A38" s="1">
        <v>134</v>
      </c>
      <c r="B38" s="10"/>
      <c r="C38" s="10"/>
      <c r="D38" s="2"/>
      <c r="E38" s="3"/>
      <c r="F38" s="21"/>
      <c r="G38" s="4"/>
      <c r="H38" s="4"/>
      <c r="I38" s="2"/>
      <c r="J38" s="3"/>
      <c r="K38" s="21"/>
      <c r="L38" s="4"/>
      <c r="M38" s="4"/>
      <c r="N38" s="2"/>
      <c r="O38" s="3"/>
      <c r="P38" s="21"/>
      <c r="Q38" s="4"/>
      <c r="R38" s="51"/>
      <c r="S38" s="4"/>
      <c r="T38" s="2">
        <v>3.95</v>
      </c>
      <c r="U38" s="3">
        <v>7354.47</v>
      </c>
      <c r="V38" s="21">
        <f t="shared" ref="V38:V43" si="36">U38/V$2</f>
        <v>0.11746120850287105</v>
      </c>
      <c r="W38" s="4">
        <f t="shared" ref="W38:W43" si="37">(((T38-T$20)/(T$43-T$20)*100+700))</f>
        <v>783.88179986568161</v>
      </c>
      <c r="X38" s="4"/>
      <c r="Y38" s="2">
        <v>3.9380000000000002</v>
      </c>
      <c r="Z38" s="3">
        <v>3852.2</v>
      </c>
      <c r="AA38" s="21">
        <f t="shared" ref="AA38:AA43" si="38">Z38/AA$2</f>
        <v>5.1334419155596937E-2</v>
      </c>
      <c r="AB38" s="4">
        <f t="shared" ref="AB38:AB43" si="39">(((Y38-Y$20)/(Y$43-Y$20)*100+700))</f>
        <v>782.99595141700399</v>
      </c>
      <c r="AC38" s="4"/>
      <c r="AD38" s="2">
        <v>3.9239999999999999</v>
      </c>
      <c r="AE38" s="3">
        <v>6329</v>
      </c>
      <c r="AF38" s="21">
        <f t="shared" si="31"/>
        <v>0.12611956349833933</v>
      </c>
      <c r="AG38" s="4">
        <f t="shared" ref="AG38" si="40">(((AD38-AD$20)/(AD$43-AD$20)*100+700))</f>
        <v>781.57894736842104</v>
      </c>
      <c r="AH38" s="51">
        <f t="shared" si="7"/>
        <v>9.830506371893577E-2</v>
      </c>
      <c r="AJ38" s="2"/>
      <c r="AK38" s="3"/>
      <c r="AL38" s="40"/>
      <c r="AM38" s="4"/>
      <c r="AO38" s="2"/>
      <c r="AP38" s="3"/>
      <c r="AQ38" s="40"/>
      <c r="AR38" s="4"/>
      <c r="AT38" s="2"/>
      <c r="AU38" s="3"/>
      <c r="AV38" s="40"/>
      <c r="AW38" s="4"/>
      <c r="AX38" s="51"/>
    </row>
    <row r="39" spans="1:50" s="19" customFormat="1" ht="14.45" x14ac:dyDescent="0.35">
      <c r="A39" s="1" t="s">
        <v>627</v>
      </c>
      <c r="B39" s="10">
        <v>790</v>
      </c>
      <c r="C39" s="10"/>
      <c r="D39" s="2"/>
      <c r="E39" s="3"/>
      <c r="F39" s="21"/>
      <c r="G39" s="4"/>
      <c r="H39" s="4"/>
      <c r="I39" s="2"/>
      <c r="J39" s="3"/>
      <c r="K39" s="21"/>
      <c r="L39" s="4"/>
      <c r="M39" s="4"/>
      <c r="N39" s="2"/>
      <c r="O39" s="3"/>
      <c r="P39" s="21"/>
      <c r="Q39" s="4"/>
      <c r="R39" s="51"/>
      <c r="S39" s="4"/>
      <c r="T39" s="2">
        <v>4.0049999999999999</v>
      </c>
      <c r="U39" s="3">
        <v>3679.3</v>
      </c>
      <c r="V39" s="21">
        <f t="shared" si="36"/>
        <v>5.8763585199832685E-2</v>
      </c>
      <c r="W39" s="4">
        <f t="shared" si="37"/>
        <v>787.57555406312963</v>
      </c>
      <c r="X39" s="4"/>
      <c r="Y39" s="2">
        <v>4.0049999999999999</v>
      </c>
      <c r="Z39" s="3">
        <v>3426.3</v>
      </c>
      <c r="AA39" s="21">
        <f t="shared" si="38"/>
        <v>4.565887553938576E-2</v>
      </c>
      <c r="AB39" s="4">
        <f t="shared" si="39"/>
        <v>787.51686909581645</v>
      </c>
      <c r="AC39" s="4"/>
      <c r="AD39" s="2"/>
      <c r="AE39" s="3"/>
      <c r="AF39" s="21"/>
      <c r="AG39" s="4"/>
      <c r="AH39" s="51">
        <f t="shared" si="7"/>
        <v>5.2211230369609223E-2</v>
      </c>
      <c r="AJ39" s="2"/>
      <c r="AK39" s="3"/>
      <c r="AL39" s="40"/>
      <c r="AM39" s="4"/>
      <c r="AO39" s="2"/>
      <c r="AP39" s="3"/>
      <c r="AQ39" s="40"/>
      <c r="AR39" s="4"/>
      <c r="AT39" s="2"/>
      <c r="AU39" s="3"/>
      <c r="AV39" s="40"/>
      <c r="AW39" s="4"/>
      <c r="AX39" s="51"/>
    </row>
    <row r="40" spans="1:50" ht="14.45" x14ac:dyDescent="0.35">
      <c r="A40" s="1" t="s">
        <v>41</v>
      </c>
      <c r="B40" s="10">
        <v>778</v>
      </c>
      <c r="C40" s="10" t="s">
        <v>202</v>
      </c>
      <c r="D40" s="2">
        <v>4.0049999999999999</v>
      </c>
      <c r="E40" s="3">
        <v>4078.3</v>
      </c>
      <c r="F40" s="5">
        <f t="shared" ref="F40:F45" si="41">E40/F$2</f>
        <v>6.4245047873393232E-2</v>
      </c>
      <c r="G40" s="4">
        <f t="shared" ref="G40:G45" si="42">(((D40-D$20)/(D$43-D$20)*100+700))</f>
        <v>787.55047106325708</v>
      </c>
      <c r="H40" s="4"/>
      <c r="I40" s="2">
        <v>4.024</v>
      </c>
      <c r="J40" s="3">
        <v>4825.3999999999996</v>
      </c>
      <c r="K40" s="5">
        <f>J40/K$2</f>
        <v>5.8629133474405862E-2</v>
      </c>
      <c r="L40" s="4">
        <f>(((I40-I$20)/(I$43-I$20)*100+700))</f>
        <v>788.829071332436</v>
      </c>
      <c r="M40" s="4"/>
      <c r="N40" s="2">
        <v>4.0119999999999996</v>
      </c>
      <c r="O40" s="3">
        <v>3893.3</v>
      </c>
      <c r="P40" s="5">
        <f>O40/P$2</f>
        <v>8.7182366067020831E-2</v>
      </c>
      <c r="Q40" s="4">
        <f>(((N40-N$20)/(N$43-N$20)*100+700))</f>
        <v>787.54208754208753</v>
      </c>
      <c r="R40" s="51">
        <f t="shared" si="6"/>
        <v>7.0018849138273317E-2</v>
      </c>
      <c r="S40" s="4"/>
      <c r="T40" s="2">
        <v>3.99</v>
      </c>
      <c r="U40" s="3">
        <v>2920</v>
      </c>
      <c r="V40" s="5">
        <f t="shared" si="36"/>
        <v>4.6636498459900366E-2</v>
      </c>
      <c r="W40" s="4">
        <f t="shared" si="37"/>
        <v>786.56816655473472</v>
      </c>
      <c r="X40" s="4"/>
      <c r="Y40" s="2">
        <v>3.99</v>
      </c>
      <c r="Z40" s="3">
        <v>2488.3000000000002</v>
      </c>
      <c r="AA40" s="5">
        <f t="shared" si="38"/>
        <v>3.3159087063203335E-2</v>
      </c>
      <c r="AB40" s="4">
        <f t="shared" si="39"/>
        <v>786.50472334682854</v>
      </c>
      <c r="AC40" s="4"/>
      <c r="AD40" s="2">
        <v>4.0010000000000003</v>
      </c>
      <c r="AE40" s="3">
        <v>2632.5</v>
      </c>
      <c r="AF40" s="5">
        <f>AE40/AF$2</f>
        <v>5.2458484896409904E-2</v>
      </c>
      <c r="AG40" s="4">
        <f>(((AD40-AD$20)/(AD$43-AD$20)*100+700))</f>
        <v>786.77462887989202</v>
      </c>
      <c r="AH40" s="51">
        <f t="shared" si="7"/>
        <v>4.4084690139837866E-2</v>
      </c>
      <c r="AL40" s="40"/>
      <c r="AQ40" s="40"/>
      <c r="AV40" s="40"/>
      <c r="AX40" s="51"/>
    </row>
    <row r="41" spans="1:50" ht="14.45" x14ac:dyDescent="0.35">
      <c r="A41" s="1" t="s">
        <v>39</v>
      </c>
      <c r="B41" s="10">
        <v>786</v>
      </c>
      <c r="C41" s="10" t="s">
        <v>201</v>
      </c>
      <c r="D41" s="2">
        <v>4.0350000000000001</v>
      </c>
      <c r="E41" s="3">
        <v>2799.4</v>
      </c>
      <c r="F41" s="5">
        <f t="shared" si="41"/>
        <v>4.4098665379392638E-2</v>
      </c>
      <c r="G41" s="4">
        <f t="shared" si="42"/>
        <v>789.56931359353973</v>
      </c>
      <c r="H41" s="4"/>
      <c r="I41" s="2">
        <v>4.0309999999999997</v>
      </c>
      <c r="J41" s="3">
        <v>2292.3000000000002</v>
      </c>
      <c r="K41" s="5">
        <f>J41/K$2</f>
        <v>2.7851693675836321E-2</v>
      </c>
      <c r="L41" s="4">
        <f>(((I41-I$20)/(I$43-I$20)*100+700))</f>
        <v>789.30013458950202</v>
      </c>
      <c r="M41" s="4"/>
      <c r="N41" s="2">
        <v>4.0419999999999998</v>
      </c>
      <c r="O41" s="3">
        <v>1526.4</v>
      </c>
      <c r="P41" s="5">
        <f>O41/P$2</f>
        <v>3.4180557255978371E-2</v>
      </c>
      <c r="Q41" s="4">
        <f>(((N41-N$20)/(N$43-N$20)*100+700))</f>
        <v>789.56228956228961</v>
      </c>
      <c r="R41" s="51">
        <f t="shared" si="6"/>
        <v>3.5376972103735776E-2</v>
      </c>
      <c r="S41" s="4"/>
      <c r="T41" s="2">
        <v>4.0419999999999998</v>
      </c>
      <c r="U41" s="3">
        <v>2373.1</v>
      </c>
      <c r="V41" s="5">
        <f t="shared" si="36"/>
        <v>3.7901737840818343E-2</v>
      </c>
      <c r="W41" s="4">
        <f t="shared" si="37"/>
        <v>790.06044325050368</v>
      </c>
      <c r="X41" s="4"/>
      <c r="Y41" s="2">
        <v>4.0309999999999997</v>
      </c>
      <c r="Z41" s="3">
        <v>2370.1</v>
      </c>
      <c r="AA41" s="5">
        <f t="shared" si="38"/>
        <v>3.1583953803198256E-2</v>
      </c>
      <c r="AB41" s="4">
        <f t="shared" si="39"/>
        <v>789.27125506072866</v>
      </c>
      <c r="AC41" s="4"/>
      <c r="AD41" s="2">
        <v>4.0350000000000001</v>
      </c>
      <c r="AE41" s="3">
        <v>2383.9</v>
      </c>
      <c r="AF41" s="5">
        <f>AE41/AF$2</f>
        <v>4.7504570615214271E-2</v>
      </c>
      <c r="AG41" s="4">
        <f>(((AD41-AD$20)/(AD$43-AD$20)*100+700))</f>
        <v>789.0688259109312</v>
      </c>
      <c r="AH41" s="51">
        <f t="shared" si="7"/>
        <v>3.899675408641029E-2</v>
      </c>
      <c r="AJ41" s="2">
        <v>4.585</v>
      </c>
      <c r="AK41" s="3">
        <v>2716.3</v>
      </c>
      <c r="AL41" s="40">
        <f t="shared" si="16"/>
        <v>1.161428863219699E-3</v>
      </c>
      <c r="AM41" s="4">
        <f>(((AJ41-AJ$20)/(AJ$43-AJ$20)*100+700))</f>
        <v>780.64516129032256</v>
      </c>
      <c r="AO41" s="2">
        <v>4.5890000000000004</v>
      </c>
      <c r="AP41" s="3">
        <v>2966.9</v>
      </c>
      <c r="AQ41" s="40">
        <f t="shared" si="18"/>
        <v>1.1090639898409752E-3</v>
      </c>
      <c r="AR41" s="4">
        <f>(((AO41-AO$20)/(AO$43-AO$20)*100+700))</f>
        <v>780.69780528981437</v>
      </c>
      <c r="AT41" s="2">
        <v>4.5629999999999997</v>
      </c>
      <c r="AU41" s="3">
        <v>3587.6</v>
      </c>
      <c r="AV41" s="40">
        <f t="shared" si="20"/>
        <v>1.2992471566021608E-3</v>
      </c>
      <c r="AW41" s="4">
        <f>(((AT41-AT$20)/(AT$43-AT$20)*100+700))</f>
        <v>781.46603098927289</v>
      </c>
      <c r="AX41" s="51">
        <f t="shared" si="22"/>
        <v>1.1899133365542783E-3</v>
      </c>
    </row>
    <row r="42" spans="1:50" s="19" customFormat="1" ht="14.45" x14ac:dyDescent="0.35">
      <c r="A42" s="1" t="s">
        <v>571</v>
      </c>
      <c r="B42" s="10"/>
      <c r="C42" s="10"/>
      <c r="D42" s="2">
        <v>4.0529999999999999</v>
      </c>
      <c r="E42" s="3">
        <v>31195.1</v>
      </c>
      <c r="F42" s="21">
        <f t="shared" si="41"/>
        <v>0.4914132586899661</v>
      </c>
      <c r="G42" s="4">
        <f t="shared" si="42"/>
        <v>790.78061911170926</v>
      </c>
      <c r="H42" s="4"/>
      <c r="I42" s="2">
        <v>4.0490000000000004</v>
      </c>
      <c r="J42" s="3">
        <v>25098.799999999999</v>
      </c>
      <c r="K42" s="21">
        <f>J42/K$2</f>
        <v>0.30495314279591701</v>
      </c>
      <c r="L42" s="4">
        <f>(((I42-I$20)/(I$43-I$20)*100+700))</f>
        <v>790.51144010767166</v>
      </c>
      <c r="M42" s="4"/>
      <c r="N42" s="2">
        <v>4.0609999999999999</v>
      </c>
      <c r="O42" s="3">
        <v>13246.2</v>
      </c>
      <c r="P42" s="21">
        <f>O42/P$2</f>
        <v>0.29662113307399157</v>
      </c>
      <c r="Q42" s="4">
        <f>(((N42-N$20)/(N$43-N$20)*100+700))</f>
        <v>790.84175084175081</v>
      </c>
      <c r="R42" s="51">
        <f t="shared" si="6"/>
        <v>0.36432917818662491</v>
      </c>
      <c r="S42" s="4"/>
      <c r="T42" s="2">
        <v>4.0529999999999999</v>
      </c>
      <c r="U42" s="3">
        <v>19426.099999999999</v>
      </c>
      <c r="V42" s="21">
        <f t="shared" si="36"/>
        <v>0.31026208312735287</v>
      </c>
      <c r="W42" s="4">
        <f t="shared" si="37"/>
        <v>790.79919408999331</v>
      </c>
      <c r="X42" s="4"/>
      <c r="Y42" s="2">
        <v>4.0490000000000004</v>
      </c>
      <c r="Z42" s="3">
        <v>20256.599999999999</v>
      </c>
      <c r="AA42" s="21">
        <f t="shared" si="38"/>
        <v>0.26993946188340817</v>
      </c>
      <c r="AB42" s="4">
        <f t="shared" si="39"/>
        <v>790.48582995951415</v>
      </c>
      <c r="AC42" s="4"/>
      <c r="AD42" s="2">
        <v>4.0570000000000004</v>
      </c>
      <c r="AE42" s="3">
        <v>18209.099999999999</v>
      </c>
      <c r="AF42" s="21">
        <f>AE42/AF$2</f>
        <v>0.36285728293531527</v>
      </c>
      <c r="AG42" s="4">
        <f>(((AD42-AD$20)/(AD$43-AD$20)*100+700))</f>
        <v>790.55330634278005</v>
      </c>
      <c r="AH42" s="51">
        <f t="shared" si="7"/>
        <v>0.31435294264869212</v>
      </c>
      <c r="AJ42" s="2"/>
      <c r="AK42" s="3"/>
      <c r="AL42" s="100"/>
      <c r="AM42" s="4"/>
      <c r="AO42" s="2"/>
      <c r="AP42" s="3"/>
      <c r="AQ42" s="100"/>
      <c r="AR42" s="4"/>
      <c r="AT42" s="2"/>
      <c r="AU42" s="3"/>
      <c r="AV42" s="100"/>
      <c r="AW42" s="4"/>
      <c r="AX42" s="100"/>
    </row>
    <row r="43" spans="1:50" ht="14.45" x14ac:dyDescent="0.35">
      <c r="A43" s="15" t="s">
        <v>8</v>
      </c>
      <c r="B43" s="10">
        <v>800</v>
      </c>
      <c r="D43" s="2">
        <v>4.1900000000000004</v>
      </c>
      <c r="E43" s="3">
        <v>5638.6</v>
      </c>
      <c r="F43" s="100">
        <f t="shared" si="41"/>
        <v>8.882429613783073E-2</v>
      </c>
      <c r="G43" s="4">
        <f t="shared" si="42"/>
        <v>800</v>
      </c>
      <c r="H43" s="4"/>
      <c r="I43" s="2">
        <v>4.1900000000000004</v>
      </c>
      <c r="J43" s="3">
        <v>6013</v>
      </c>
      <c r="K43" s="100">
        <f>J43/K$2</f>
        <v>7.3058602308948992E-2</v>
      </c>
      <c r="L43" s="4">
        <f>(((I43-I$20)/(I$43-I$20)*100+700))</f>
        <v>800</v>
      </c>
      <c r="M43" s="4"/>
      <c r="N43" s="2">
        <v>4.1970000000000001</v>
      </c>
      <c r="O43" s="3">
        <v>5279.2</v>
      </c>
      <c r="P43" s="100">
        <f>O43/P$2</f>
        <v>0.11821671767935077</v>
      </c>
      <c r="Q43" s="4">
        <f>(((N43-N$20)/(N$43-N$20)*100+700))</f>
        <v>800</v>
      </c>
      <c r="R43" s="100">
        <f t="shared" si="6"/>
        <v>9.3366538708710159E-2</v>
      </c>
      <c r="S43" s="4"/>
      <c r="T43" s="2">
        <v>4.1900000000000004</v>
      </c>
      <c r="U43" s="3">
        <v>6742.8</v>
      </c>
      <c r="V43" s="5">
        <f t="shared" si="36"/>
        <v>0.10769198007377268</v>
      </c>
      <c r="W43" s="4">
        <f t="shared" si="37"/>
        <v>800</v>
      </c>
      <c r="X43" s="4"/>
      <c r="Y43" s="2">
        <v>4.1900000000000004</v>
      </c>
      <c r="Z43" s="3">
        <v>5336.6</v>
      </c>
      <c r="AA43" s="5">
        <f t="shared" si="38"/>
        <v>7.1115534309163245E-2</v>
      </c>
      <c r="AB43" s="4">
        <f t="shared" si="39"/>
        <v>800</v>
      </c>
      <c r="AC43" s="4"/>
      <c r="AD43" s="2">
        <v>4.1970000000000001</v>
      </c>
      <c r="AE43" s="3">
        <v>4106.2</v>
      </c>
      <c r="AF43" s="5">
        <f>AE43/AF$2</f>
        <v>8.1825272813537825E-2</v>
      </c>
      <c r="AG43" s="4">
        <f>(((AD43-AD$20)/(AD$43-AD$20)*100+700))</f>
        <v>800</v>
      </c>
      <c r="AH43" s="51">
        <f t="shared" si="7"/>
        <v>8.687759573215792E-2</v>
      </c>
      <c r="AJ43" s="2">
        <v>4.9210000000000003</v>
      </c>
      <c r="AK43" s="3">
        <v>155139.79999999999</v>
      </c>
      <c r="AL43" s="100">
        <f t="shared" si="16"/>
        <v>6.6334293544207723E-2</v>
      </c>
      <c r="AM43" s="4">
        <f>(((AJ43-AJ$20)/(AJ$43-AJ$20)*100+700))</f>
        <v>800</v>
      </c>
      <c r="AO43" s="2">
        <v>4.9320000000000004</v>
      </c>
      <c r="AP43" s="3">
        <v>147823.5</v>
      </c>
      <c r="AQ43" s="100">
        <f t="shared" si="18"/>
        <v>5.5258256328914832E-2</v>
      </c>
      <c r="AR43" s="4">
        <f>(((AO43-AO$20)/(AO$43-AO$20)*100+700))</f>
        <v>800</v>
      </c>
      <c r="AT43" s="2">
        <v>4.8739999999999997</v>
      </c>
      <c r="AU43" s="3">
        <v>108264.8</v>
      </c>
      <c r="AV43" s="100">
        <f t="shared" si="20"/>
        <v>3.9208031430511103E-2</v>
      </c>
      <c r="AW43" s="4">
        <f>(((AT43-AT$20)/(AT$43-AT$20)*100+700))</f>
        <v>800</v>
      </c>
      <c r="AX43" s="100">
        <f t="shared" si="22"/>
        <v>5.3600193767877891E-2</v>
      </c>
    </row>
    <row r="44" spans="1:50" ht="14.45" x14ac:dyDescent="0.35">
      <c r="A44" s="6" t="s">
        <v>44</v>
      </c>
      <c r="B44" s="10">
        <v>798</v>
      </c>
      <c r="C44" s="10" t="s">
        <v>202</v>
      </c>
      <c r="G44" s="4"/>
      <c r="H44" s="4"/>
      <c r="L44" s="4"/>
      <c r="M44" s="4"/>
      <c r="Q44" s="4"/>
      <c r="R44" s="51"/>
      <c r="S44" s="4"/>
      <c r="V44" s="5"/>
      <c r="W44" s="4"/>
      <c r="X44" s="4"/>
      <c r="AA44" s="5"/>
      <c r="AB44" s="4"/>
      <c r="AC44" s="4"/>
      <c r="AF44" s="5"/>
      <c r="AG44" s="4"/>
      <c r="AH44" s="51"/>
      <c r="AL44" s="40"/>
      <c r="AQ44" s="40"/>
      <c r="AV44" s="40"/>
      <c r="AX44" s="51"/>
    </row>
    <row r="45" spans="1:50" ht="14.45" x14ac:dyDescent="0.35">
      <c r="A45" s="6" t="s">
        <v>43</v>
      </c>
      <c r="B45" s="12">
        <v>801</v>
      </c>
      <c r="D45" s="2">
        <v>4.2160000000000002</v>
      </c>
      <c r="E45" s="3">
        <v>20577.599999999999</v>
      </c>
      <c r="F45" s="5">
        <f t="shared" si="41"/>
        <v>0.32415685386546755</v>
      </c>
      <c r="G45" s="4">
        <f t="shared" si="42"/>
        <v>801.74966352624494</v>
      </c>
      <c r="H45" s="4"/>
      <c r="I45" s="2">
        <v>4.2160000000000002</v>
      </c>
      <c r="J45" s="3">
        <v>16910.5</v>
      </c>
      <c r="K45" s="5">
        <f>J45/K$2</f>
        <v>0.20546440950365574</v>
      </c>
      <c r="L45" s="4">
        <f>(((I45-I$20)/(I$43-I$20)*100+700))</f>
        <v>801.74966352624494</v>
      </c>
      <c r="M45" s="4"/>
      <c r="N45" s="2">
        <v>4.2190000000000003</v>
      </c>
      <c r="O45" s="3">
        <v>10934.5</v>
      </c>
      <c r="P45" s="5">
        <f>O45/P$2</f>
        <v>0.24485541359767787</v>
      </c>
      <c r="Q45" s="4">
        <f>(((N45-N$43)/(N$84-N$43)*100+800))</f>
        <v>800.96027935399388</v>
      </c>
      <c r="R45" s="51">
        <f t="shared" si="6"/>
        <v>0.25815889232226708</v>
      </c>
      <c r="S45" s="4"/>
      <c r="T45" s="2">
        <v>4.2190000000000003</v>
      </c>
      <c r="U45" s="3">
        <v>15205</v>
      </c>
      <c r="V45" s="5">
        <f t="shared" ref="V45:V103" si="43">U45/V$2</f>
        <v>0.24284519146670722</v>
      </c>
      <c r="W45" s="4">
        <f>(((T45-T$43)/(T$84-T$43)*100+800))</f>
        <v>801.26361655773417</v>
      </c>
      <c r="X45" s="4"/>
      <c r="Y45" s="2">
        <v>4.2149999999999999</v>
      </c>
      <c r="Z45" s="3">
        <v>14164.6</v>
      </c>
      <c r="AA45" s="5">
        <f t="shared" ref="AA45:AA61" si="44">Z45/AA$2</f>
        <v>0.18875746679076072</v>
      </c>
      <c r="AB45" s="4">
        <f>(((Y45-Y$43)/(Y$84-Y$43)*100+800))</f>
        <v>801.08790252393385</v>
      </c>
      <c r="AC45" s="4"/>
      <c r="AD45" s="2">
        <v>4.2190000000000003</v>
      </c>
      <c r="AE45" s="3">
        <v>11710.7</v>
      </c>
      <c r="AF45" s="5">
        <f t="shared" ref="AF45:AF52" si="45">AE45/AF$2</f>
        <v>0.2333620433338604</v>
      </c>
      <c r="AG45" s="4">
        <f>(((AD45-AD$43)/(AD$84-AD$43)*100+800))</f>
        <v>800.96027935399388</v>
      </c>
      <c r="AH45" s="51">
        <f t="shared" si="7"/>
        <v>0.22165490053044276</v>
      </c>
      <c r="AJ45" s="2">
        <v>4.8840000000000003</v>
      </c>
      <c r="AK45" s="3">
        <v>16823</v>
      </c>
      <c r="AL45" s="40">
        <f t="shared" si="16"/>
        <v>7.19313690164746E-3</v>
      </c>
      <c r="AM45" s="4">
        <f>(((AJ45-AJ$43)/(AJ$84-AJ$43)*100+800))</f>
        <v>798.38498472282845</v>
      </c>
      <c r="AO45" s="2">
        <v>4.8769999999999998</v>
      </c>
      <c r="AP45" s="3">
        <v>20221.400000000001</v>
      </c>
      <c r="AQ45" s="40">
        <f t="shared" si="18"/>
        <v>7.5590099309617107E-3</v>
      </c>
      <c r="AR45" s="4">
        <f>(((AO45-AO$43)/(AO$84-AO$43)*100+800))</f>
        <v>797.59615384615381</v>
      </c>
      <c r="AT45" s="2">
        <v>4.8550000000000004</v>
      </c>
      <c r="AU45" s="3">
        <v>27171.7</v>
      </c>
      <c r="AV45" s="40">
        <f t="shared" si="20"/>
        <v>9.8402146184209324E-3</v>
      </c>
      <c r="AW45" s="4">
        <f>(((AT45-AT$43)/(AT$84-AT$43)*100+800))</f>
        <v>799.18629550321202</v>
      </c>
      <c r="AX45" s="51">
        <f t="shared" si="22"/>
        <v>8.1974538170100347E-3</v>
      </c>
    </row>
    <row r="46" spans="1:50" x14ac:dyDescent="0.25">
      <c r="A46" s="1">
        <v>15</v>
      </c>
      <c r="G46" s="4"/>
      <c r="H46" s="4"/>
      <c r="L46" s="4"/>
      <c r="M46" s="4"/>
      <c r="Q46" s="4"/>
      <c r="R46" s="51"/>
      <c r="S46" s="4"/>
      <c r="V46" s="21"/>
      <c r="W46" s="4"/>
      <c r="X46" s="4"/>
      <c r="Y46" s="2">
        <v>4.4450000000000003</v>
      </c>
      <c r="Z46" s="3">
        <v>5170.3</v>
      </c>
      <c r="AA46" s="21">
        <f t="shared" si="44"/>
        <v>6.8899420424739857E-2</v>
      </c>
      <c r="AB46" s="4">
        <f>(((Y46-Y$43)/(Y$84-Y$43)*100+800))</f>
        <v>811.09660574412533</v>
      </c>
      <c r="AC46" s="4"/>
      <c r="AD46" s="2">
        <v>4.4409999999999998</v>
      </c>
      <c r="AE46" s="3">
        <v>8240.1</v>
      </c>
      <c r="AF46" s="100">
        <f t="shared" ref="AF46" si="46">AE46/AF$2</f>
        <v>0.16420253044440922</v>
      </c>
      <c r="AG46" s="4">
        <f>(((AD46-AD$43)/(AD$84-AD$43)*100+800))</f>
        <v>810.65037101702308</v>
      </c>
      <c r="AH46" s="100">
        <f t="shared" ref="AH46" si="47">AVERAGE(V46,AA46,AF46)</f>
        <v>0.11655097543457454</v>
      </c>
      <c r="AL46" s="40"/>
      <c r="AQ46" s="40"/>
      <c r="AV46" s="40"/>
      <c r="AX46" s="51"/>
    </row>
    <row r="47" spans="1:50" s="19" customFormat="1" x14ac:dyDescent="0.25">
      <c r="A47" s="25" t="s">
        <v>572</v>
      </c>
      <c r="B47" s="10">
        <v>802</v>
      </c>
      <c r="C47" s="10"/>
      <c r="D47" s="2">
        <v>4.5</v>
      </c>
      <c r="E47" s="3">
        <v>59052.5</v>
      </c>
      <c r="F47" s="21">
        <f>E47/F$2</f>
        <v>0.93024806648445513</v>
      </c>
      <c r="G47" s="4">
        <f>(((D47-D$43)/(D$84-D$43)*100+800))</f>
        <v>813.51351351351354</v>
      </c>
      <c r="H47" s="4"/>
      <c r="I47" s="2">
        <v>4.4409999999999998</v>
      </c>
      <c r="J47" s="3">
        <v>26556.5</v>
      </c>
      <c r="K47" s="21">
        <f>J47/K$2</f>
        <v>0.32266435593174853</v>
      </c>
      <c r="L47" s="4">
        <f>(((I47-I$43)/(I$84-I$43)*100+800))</f>
        <v>810.9559144478394</v>
      </c>
      <c r="M47" s="4"/>
      <c r="N47" s="2">
        <v>4.43</v>
      </c>
      <c r="O47" s="3">
        <v>26079.9</v>
      </c>
      <c r="P47" s="21">
        <f>O47/P$2</f>
        <v>0.58400518552161318</v>
      </c>
      <c r="Q47" s="4">
        <f>(((N47-N$43)/(N$84-N$43)*100+800))</f>
        <v>810.17023134002613</v>
      </c>
      <c r="R47" s="51">
        <f t="shared" si="6"/>
        <v>0.61230586931260556</v>
      </c>
      <c r="S47" s="4"/>
      <c r="T47" s="2">
        <v>4.4779999999999998</v>
      </c>
      <c r="U47" s="3">
        <v>39996.800000000003</v>
      </c>
      <c r="V47" s="21">
        <f t="shared" si="43"/>
        <v>0.63880503479484352</v>
      </c>
      <c r="W47" s="4">
        <f t="shared" ref="W47:W53" si="48">(((T47-T$43)/(T$84-T$43)*100+800))</f>
        <v>812.54901960784309</v>
      </c>
      <c r="X47" s="4"/>
      <c r="Y47" s="2">
        <v>4.452</v>
      </c>
      <c r="Z47" s="3">
        <v>28944.3</v>
      </c>
      <c r="AA47" s="21">
        <f t="shared" si="44"/>
        <v>0.38571175649378137</v>
      </c>
      <c r="AB47" s="4">
        <f>(((Y47-Y$43)/(Y$84-Y$43)*100+800))</f>
        <v>811.40121845082683</v>
      </c>
      <c r="AC47" s="4"/>
      <c r="AD47" s="2">
        <v>4.4409999999999998</v>
      </c>
      <c r="AE47" s="3">
        <v>18696.099999999999</v>
      </c>
      <c r="AF47" s="21">
        <f t="shared" si="45"/>
        <v>0.37256185355052956</v>
      </c>
      <c r="AG47" s="4">
        <f>(((AD47-AD$43)/(AD$84-AD$43)*100+800))</f>
        <v>810.65037101702308</v>
      </c>
      <c r="AH47" s="51">
        <f t="shared" si="7"/>
        <v>0.46569288161305145</v>
      </c>
      <c r="AJ47" s="2">
        <v>4.9550000000000001</v>
      </c>
      <c r="AK47" s="3">
        <v>20297.8</v>
      </c>
      <c r="AL47" s="40">
        <f t="shared" si="16"/>
        <v>8.6788833265327124E-3</v>
      </c>
      <c r="AM47" s="4">
        <f>(((AJ47-AJ$43)/(AJ$84-AJ$43)*100+800))</f>
        <v>801.48406809253595</v>
      </c>
      <c r="AO47" s="2">
        <v>4.9729999999999999</v>
      </c>
      <c r="AP47" s="3">
        <v>69375</v>
      </c>
      <c r="AQ47" s="40">
        <f t="shared" si="18"/>
        <v>2.5933234788910197E-2</v>
      </c>
      <c r="AR47" s="4">
        <f>(((AO47-AO$43)/(AO$84-AO$43)*100+800))</f>
        <v>801.79195804195797</v>
      </c>
      <c r="AT47" s="2">
        <v>4.992</v>
      </c>
      <c r="AU47" s="3">
        <v>148068.9</v>
      </c>
      <c r="AV47" s="40">
        <f t="shared" si="20"/>
        <v>5.3623062020908045E-2</v>
      </c>
      <c r="AW47" s="4">
        <f>(((AT47-AT$43)/(AT$84-AT$43)*100+800))</f>
        <v>805.05353319057815</v>
      </c>
      <c r="AX47" s="51">
        <f t="shared" si="22"/>
        <v>2.9411726712116986E-2</v>
      </c>
    </row>
    <row r="48" spans="1:50" x14ac:dyDescent="0.25">
      <c r="A48" s="1" t="s">
        <v>45</v>
      </c>
      <c r="B48" s="10">
        <v>819</v>
      </c>
      <c r="C48" s="10" t="s">
        <v>201</v>
      </c>
      <c r="D48" s="2">
        <v>4.53</v>
      </c>
      <c r="E48" s="3">
        <v>1799.9</v>
      </c>
      <c r="F48" s="5">
        <f>E48/F$2</f>
        <v>2.8353642857886979E-2</v>
      </c>
      <c r="G48" s="4">
        <f>(((D48-D$43)/(D$84-D$43)*100+800))</f>
        <v>814.82127288578897</v>
      </c>
      <c r="H48" s="4"/>
      <c r="I48" s="2">
        <v>4.53</v>
      </c>
      <c r="J48" s="3">
        <v>1866.9</v>
      </c>
      <c r="K48" s="5">
        <f>J48/K$2</f>
        <v>2.2683037527120718E-2</v>
      </c>
      <c r="L48" s="4">
        <f>(((I48-I$43)/(I$84-I$43)*100+800))</f>
        <v>814.84068092536006</v>
      </c>
      <c r="M48" s="4"/>
      <c r="N48" s="2">
        <v>4.5339999999999998</v>
      </c>
      <c r="O48" s="3">
        <v>1086.3</v>
      </c>
      <c r="P48" s="5">
        <f>O48/P$2</f>
        <v>2.4325431962244039E-2</v>
      </c>
      <c r="Q48" s="4">
        <f>(((N48-N$43)/(N$84-N$43)*100+800))</f>
        <v>814.70973374072457</v>
      </c>
      <c r="R48" s="51">
        <f t="shared" si="6"/>
        <v>2.512070411575058E-2</v>
      </c>
      <c r="S48" s="4"/>
      <c r="T48" s="2">
        <v>4.5369999999999999</v>
      </c>
      <c r="U48" s="3">
        <v>1546.9</v>
      </c>
      <c r="V48" s="5">
        <f t="shared" si="43"/>
        <v>2.4706164201239687E-2</v>
      </c>
      <c r="W48" s="4">
        <f t="shared" si="48"/>
        <v>815.11982570806094</v>
      </c>
      <c r="X48" s="4"/>
      <c r="Y48" s="2">
        <v>4.5259999999999998</v>
      </c>
      <c r="Z48" s="3">
        <v>1553.7</v>
      </c>
      <c r="AA48" s="5">
        <f t="shared" si="44"/>
        <v>2.0704606988746942E-2</v>
      </c>
      <c r="AB48" s="4">
        <f>(((Y48-Y$43)/(Y$84-Y$43)*100+800))</f>
        <v>814.62140992167099</v>
      </c>
      <c r="AC48" s="4"/>
      <c r="AD48" s="2">
        <v>4.5259999999999998</v>
      </c>
      <c r="AE48" s="3">
        <v>1020.1</v>
      </c>
      <c r="AF48" s="5">
        <f t="shared" si="45"/>
        <v>2.0327787442669609E-2</v>
      </c>
      <c r="AG48" s="4">
        <f>(((AD48-AD$43)/(AD$84-AD$43)*100+800))</f>
        <v>814.36054124836312</v>
      </c>
      <c r="AH48" s="51">
        <f t="shared" si="7"/>
        <v>2.191285287755208E-2</v>
      </c>
      <c r="AL48" s="40"/>
      <c r="AQ48" s="40"/>
      <c r="AV48" s="40"/>
      <c r="AX48" s="51"/>
    </row>
    <row r="49" spans="1:50" x14ac:dyDescent="0.25">
      <c r="A49" s="1" t="s">
        <v>46</v>
      </c>
      <c r="B49" s="10">
        <v>812</v>
      </c>
      <c r="C49" s="10" t="s">
        <v>201</v>
      </c>
      <c r="D49" s="2">
        <v>4.5259999999999998</v>
      </c>
      <c r="E49" s="3">
        <v>7804.4</v>
      </c>
      <c r="F49" s="5">
        <f>E49/F$2</f>
        <v>0.12294192472920336</v>
      </c>
      <c r="G49" s="4">
        <f>(((D49-D$43)/(D$84-D$43)*100+800))</f>
        <v>814.6469049694856</v>
      </c>
      <c r="H49" s="4"/>
      <c r="I49" s="2">
        <v>4.5449999999999999</v>
      </c>
      <c r="J49" s="3">
        <v>5824.3</v>
      </c>
      <c r="K49" s="5">
        <f>J49/K$2</f>
        <v>7.0765876838185873E-2</v>
      </c>
      <c r="L49" s="4">
        <f>(((I49-I$43)/(I$84-I$43)*100+800))</f>
        <v>815.49541684853773</v>
      </c>
      <c r="M49" s="4"/>
      <c r="N49" s="2">
        <v>4.5339999999999998</v>
      </c>
      <c r="O49" s="3">
        <v>2584.1</v>
      </c>
      <c r="P49" s="5">
        <f>O49/P$2</f>
        <v>5.7865551628127426E-2</v>
      </c>
      <c r="Q49" s="4">
        <f>(((N49-N$43)/(N$84-N$43)*100+800))</f>
        <v>814.70973374072457</v>
      </c>
      <c r="R49" s="51">
        <f t="shared" si="6"/>
        <v>8.3857784398505553E-2</v>
      </c>
      <c r="S49" s="4"/>
      <c r="T49" s="2">
        <v>4.5220000000000002</v>
      </c>
      <c r="U49" s="3">
        <v>11074.5</v>
      </c>
      <c r="V49" s="5">
        <f t="shared" si="43"/>
        <v>0.17687530897060502</v>
      </c>
      <c r="W49" s="4">
        <f t="shared" si="48"/>
        <v>814.46623093681922</v>
      </c>
      <c r="X49" s="4"/>
      <c r="Y49" s="2">
        <v>4.5190000000000001</v>
      </c>
      <c r="Z49" s="3">
        <v>4243.8</v>
      </c>
      <c r="AA49" s="5">
        <f t="shared" si="44"/>
        <v>5.6552880954395493E-2</v>
      </c>
      <c r="AB49" s="4">
        <f>(((Y49-Y$43)/(Y$84-Y$43)*100+800))</f>
        <v>814.31679721496948</v>
      </c>
      <c r="AC49" s="4"/>
      <c r="AD49" s="2">
        <v>4.5220000000000002</v>
      </c>
      <c r="AE49" s="3">
        <v>5043.7</v>
      </c>
      <c r="AF49" s="5">
        <f t="shared" si="45"/>
        <v>0.10050706942906842</v>
      </c>
      <c r="AG49" s="4">
        <f>(((AD49-AD$43)/(AD$84-AD$43)*100+800))</f>
        <v>814.18594500218251</v>
      </c>
      <c r="AH49" s="51">
        <f t="shared" si="7"/>
        <v>0.11131175311802299</v>
      </c>
      <c r="AL49" s="40"/>
      <c r="AQ49" s="40"/>
      <c r="AV49" s="40"/>
      <c r="AX49" s="51"/>
    </row>
    <row r="50" spans="1:50" x14ac:dyDescent="0.25">
      <c r="A50" s="1" t="s">
        <v>47</v>
      </c>
      <c r="B50" s="10">
        <v>815</v>
      </c>
      <c r="C50" s="10" t="s">
        <v>201</v>
      </c>
      <c r="D50" s="2">
        <v>4.5190000000000001</v>
      </c>
      <c r="E50" s="3">
        <v>1153.5999999999999</v>
      </c>
      <c r="F50" s="5">
        <f>E50/F$2</f>
        <v>1.8172544252935394E-2</v>
      </c>
      <c r="G50" s="4">
        <f>(((D50-D$43)/(D$84-D$43)*100+800))</f>
        <v>814.34176111595468</v>
      </c>
      <c r="H50" s="4"/>
      <c r="L50" s="4"/>
      <c r="M50" s="4"/>
      <c r="Q50" s="4"/>
      <c r="R50" s="51">
        <f t="shared" si="6"/>
        <v>1.8172544252935394E-2</v>
      </c>
      <c r="S50" s="4"/>
      <c r="T50" s="2">
        <v>4.5190000000000001</v>
      </c>
      <c r="U50" s="3">
        <v>5346.3</v>
      </c>
      <c r="V50" s="5">
        <f t="shared" si="43"/>
        <v>8.5387914971289502E-2</v>
      </c>
      <c r="W50" s="4">
        <f t="shared" si="48"/>
        <v>814.33551198257078</v>
      </c>
      <c r="X50" s="4"/>
      <c r="AA50" s="5"/>
      <c r="AB50" s="4"/>
      <c r="AC50" s="4"/>
      <c r="AF50" s="5"/>
      <c r="AG50" s="4"/>
      <c r="AH50" s="51">
        <f t="shared" si="7"/>
        <v>8.5387914971289502E-2</v>
      </c>
      <c r="AL50" s="40"/>
      <c r="AQ50" s="40"/>
      <c r="AV50" s="40"/>
      <c r="AX50" s="51"/>
    </row>
    <row r="51" spans="1:50" x14ac:dyDescent="0.25">
      <c r="A51" s="1" t="s">
        <v>560</v>
      </c>
      <c r="B51" s="10">
        <v>824</v>
      </c>
      <c r="C51" s="10" t="s">
        <v>201</v>
      </c>
      <c r="D51" s="2">
        <v>4.6589999999999998</v>
      </c>
      <c r="E51" s="3">
        <v>5896.2</v>
      </c>
      <c r="F51" s="5">
        <f>E51/F$2</f>
        <v>9.288224291275804E-2</v>
      </c>
      <c r="G51" s="4">
        <f>(((D51-D$43)/(D$84-D$43)*100+800))</f>
        <v>820.44463818657368</v>
      </c>
      <c r="H51" s="4"/>
      <c r="I51" s="2">
        <v>4.6630000000000003</v>
      </c>
      <c r="J51" s="3">
        <v>6478.9</v>
      </c>
      <c r="K51" s="5">
        <f>J51/K$2</f>
        <v>7.87193378512306E-2</v>
      </c>
      <c r="L51" s="4">
        <f>(((I51-I$43)/(I$84-I$43)*100+800))</f>
        <v>820.6460061108686</v>
      </c>
      <c r="M51" s="4"/>
      <c r="N51" s="2">
        <v>4.67</v>
      </c>
      <c r="O51" s="3">
        <v>5271</v>
      </c>
      <c r="P51" s="5">
        <f>O51/P$2</f>
        <v>0.1180330957129599</v>
      </c>
      <c r="Q51" s="4">
        <f>(((N51-N$43)/(N$84-N$43)*100+800))</f>
        <v>820.6460061108686</v>
      </c>
      <c r="R51" s="51">
        <f t="shared" si="6"/>
        <v>9.6544892158982834E-2</v>
      </c>
      <c r="S51" s="4"/>
      <c r="T51" s="2">
        <v>4.6589999999999998</v>
      </c>
      <c r="U51" s="3">
        <v>5172.2</v>
      </c>
      <c r="V51" s="21">
        <f t="shared" si="43"/>
        <v>8.2607293607635843E-2</v>
      </c>
      <c r="W51" s="4">
        <f t="shared" si="48"/>
        <v>820.43572984749449</v>
      </c>
      <c r="X51" s="4"/>
      <c r="Y51" s="2">
        <v>4.6630000000000003</v>
      </c>
      <c r="Z51" s="3">
        <v>6008.6</v>
      </c>
      <c r="AA51" s="21">
        <f t="shared" si="44"/>
        <v>8.0070606650308865E-2</v>
      </c>
      <c r="AB51" s="4">
        <f>(((Y51-Y$43)/(Y$84-Y$43)*100+800))</f>
        <v>820.58311575282858</v>
      </c>
      <c r="AC51" s="4"/>
      <c r="AD51" s="2">
        <v>4.6660000000000004</v>
      </c>
      <c r="AE51" s="3">
        <v>5925.3</v>
      </c>
      <c r="AF51" s="21">
        <f t="shared" si="45"/>
        <v>0.11807493278507031</v>
      </c>
      <c r="AG51" s="4">
        <f>(((AD51-AD$43)/(AD$84-AD$43)*100+800))</f>
        <v>820.47140986468787</v>
      </c>
      <c r="AH51" s="51">
        <f t="shared" si="7"/>
        <v>9.358427768100501E-2</v>
      </c>
      <c r="AJ51" s="2">
        <v>5.125</v>
      </c>
      <c r="AK51" s="3">
        <v>10381.4</v>
      </c>
      <c r="AL51" s="40">
        <f t="shared" si="16"/>
        <v>4.4388534405731999E-3</v>
      </c>
      <c r="AM51" s="4">
        <f>(((AJ51-AJ$43)/(AJ$84-AJ$43)*100+800))</f>
        <v>808.90440855521604</v>
      </c>
      <c r="AO51" s="2">
        <v>5.125</v>
      </c>
      <c r="AP51" s="3">
        <v>12971.8</v>
      </c>
      <c r="AQ51" s="40">
        <f t="shared" si="18"/>
        <v>4.849019604105013E-3</v>
      </c>
      <c r="AR51" s="4">
        <f>(((AO51-AO$43)/(AO$84-AO$43)*100+800))</f>
        <v>808.43531468531467</v>
      </c>
      <c r="AT51" s="2">
        <v>5.125</v>
      </c>
      <c r="AU51" s="3">
        <v>15205.1</v>
      </c>
      <c r="AV51" s="40">
        <f t="shared" si="20"/>
        <v>5.5065177112419211E-3</v>
      </c>
      <c r="AW51" s="4">
        <f>(((AT51-AT$43)/(AT$84-AT$43)*100+800))</f>
        <v>810.74946466809422</v>
      </c>
      <c r="AX51" s="51">
        <f t="shared" si="22"/>
        <v>4.9314635853067107E-3</v>
      </c>
    </row>
    <row r="52" spans="1:50" s="19" customFormat="1" x14ac:dyDescent="0.25">
      <c r="A52" s="1">
        <v>10</v>
      </c>
      <c r="B52" s="10"/>
      <c r="C52" s="10"/>
      <c r="D52" s="2"/>
      <c r="E52" s="3"/>
      <c r="F52" s="21"/>
      <c r="G52" s="4"/>
      <c r="H52" s="4"/>
      <c r="I52" s="2"/>
      <c r="J52" s="3"/>
      <c r="K52" s="21"/>
      <c r="L52" s="4"/>
      <c r="M52" s="4"/>
      <c r="N52" s="2"/>
      <c r="O52" s="3"/>
      <c r="P52" s="21"/>
      <c r="Q52" s="4"/>
      <c r="R52" s="51"/>
      <c r="S52" s="4"/>
      <c r="T52" s="2">
        <v>4.8620000000000001</v>
      </c>
      <c r="U52" s="3">
        <v>2760.4</v>
      </c>
      <c r="V52" s="21">
        <f t="shared" si="43"/>
        <v>4.4087462448188008E-2</v>
      </c>
      <c r="W52" s="4">
        <f t="shared" si="48"/>
        <v>829.281045751634</v>
      </c>
      <c r="X52" s="4"/>
      <c r="Y52" s="2">
        <v>4.8620000000000001</v>
      </c>
      <c r="Z52" s="3">
        <v>1111</v>
      </c>
      <c r="AA52" s="21">
        <f t="shared" si="44"/>
        <v>1.4805186564007113E-2</v>
      </c>
      <c r="AB52" s="4">
        <f>(((Y52-Y$43)/(Y$84-Y$43)*100+800))</f>
        <v>829.24281984334198</v>
      </c>
      <c r="AC52" s="4"/>
      <c r="AD52" s="2">
        <v>4.8730000000000002</v>
      </c>
      <c r="AE52" s="3">
        <v>2180.8000000000002</v>
      </c>
      <c r="AF52" s="21">
        <f t="shared" si="45"/>
        <v>4.3457346196425724E-2</v>
      </c>
      <c r="AG52" s="4">
        <f>(((AD52-AD$43)/(AD$84-AD$43)*100+800))</f>
        <v>829.50676560453951</v>
      </c>
      <c r="AH52" s="51">
        <f t="shared" si="7"/>
        <v>3.4116665069540281E-2</v>
      </c>
      <c r="AJ52" s="2"/>
      <c r="AK52" s="3"/>
      <c r="AL52" s="40"/>
      <c r="AM52" s="4"/>
      <c r="AO52" s="2"/>
      <c r="AP52" s="3"/>
      <c r="AQ52" s="40"/>
      <c r="AR52" s="4"/>
      <c r="AT52" s="2"/>
      <c r="AU52" s="3"/>
      <c r="AV52" s="40"/>
      <c r="AW52" s="4"/>
      <c r="AX52" s="51"/>
    </row>
    <row r="53" spans="1:50" x14ac:dyDescent="0.25">
      <c r="A53" s="1" t="s">
        <v>50</v>
      </c>
      <c r="B53" s="12">
        <v>833</v>
      </c>
      <c r="D53" s="2">
        <v>4.944</v>
      </c>
      <c r="E53" s="3">
        <v>59446.2</v>
      </c>
      <c r="F53" s="5">
        <f t="shared" ref="F53:F61" si="49">E53/F$2</f>
        <v>0.93644998280933434</v>
      </c>
      <c r="G53" s="4">
        <f>(((D53-D$43)/(D$84-D$43)*100+800))</f>
        <v>832.86835222319087</v>
      </c>
      <c r="H53" s="4"/>
      <c r="I53" s="2">
        <v>4.97</v>
      </c>
      <c r="J53" s="3">
        <v>68093</v>
      </c>
      <c r="K53" s="5">
        <f>J53/K$2</f>
        <v>0.82733733694050626</v>
      </c>
      <c r="L53" s="4">
        <f>(((I53-I$43)/(I$84-I$43)*100+800))</f>
        <v>834.04626800523783</v>
      </c>
      <c r="M53" s="4"/>
      <c r="N53" s="2">
        <v>4.9580000000000002</v>
      </c>
      <c r="O53" s="3">
        <v>34687.5</v>
      </c>
      <c r="P53" s="5">
        <f>O53/P$2</f>
        <v>0.7767545072174723</v>
      </c>
      <c r="Q53" s="4">
        <f>(((N53-N$43)/(N$84-N$43)*100+800))</f>
        <v>833.21693583587955</v>
      </c>
      <c r="R53" s="51">
        <f t="shared" si="6"/>
        <v>0.846847275655771</v>
      </c>
      <c r="S53" s="4"/>
      <c r="T53" s="2">
        <v>4.9329999999999998</v>
      </c>
      <c r="U53" s="3">
        <v>76187.100000000006</v>
      </c>
      <c r="V53" s="5">
        <f t="shared" si="43"/>
        <v>1.2168149218542039</v>
      </c>
      <c r="W53" s="4">
        <f t="shared" si="48"/>
        <v>832.37472766884525</v>
      </c>
      <c r="X53" s="4"/>
      <c r="Y53" s="2">
        <v>4.9400000000000004</v>
      </c>
      <c r="Z53" s="3">
        <v>40986.400000000001</v>
      </c>
      <c r="AA53" s="5">
        <f t="shared" si="44"/>
        <v>0.54618478720703978</v>
      </c>
      <c r="AB53" s="4">
        <f>(((Y53-Y$43)/(Y$84-Y$43)*100+800))</f>
        <v>832.63707571801569</v>
      </c>
      <c r="AC53" s="4"/>
      <c r="AD53" s="2">
        <v>4.9400000000000004</v>
      </c>
      <c r="AE53" s="3">
        <v>42705.9</v>
      </c>
      <c r="AF53" s="5">
        <f>AE53/AF$2</f>
        <v>0.85101113395540051</v>
      </c>
      <c r="AG53" s="4">
        <f>(((AD53-AD$43)/(AD$84-AD$43)*100+800))</f>
        <v>832.4312527280664</v>
      </c>
      <c r="AH53" s="51">
        <f t="shared" si="7"/>
        <v>0.87133694767221481</v>
      </c>
      <c r="AJ53" s="2">
        <v>5.657</v>
      </c>
      <c r="AK53" s="3">
        <v>21737</v>
      </c>
      <c r="AL53" s="40">
        <f t="shared" si="16"/>
        <v>9.2942529175004951E-3</v>
      </c>
      <c r="AM53" s="4">
        <f>(((AJ53-AJ$43)/(AJ$84-AJ$43)*100+800))</f>
        <v>832.12570929725007</v>
      </c>
      <c r="AO53" s="2">
        <v>5.6459999999999999</v>
      </c>
      <c r="AP53" s="3">
        <v>32773</v>
      </c>
      <c r="AQ53" s="40">
        <f t="shared" si="18"/>
        <v>1.2250953567379515E-2</v>
      </c>
      <c r="AR53" s="4">
        <f>(((AO53-AO$43)/(AO$84-AO$43)*100+800))</f>
        <v>831.20629370629365</v>
      </c>
      <c r="AT53" s="2">
        <v>5.6379999999999999</v>
      </c>
      <c r="AU53" s="3">
        <v>46798.1</v>
      </c>
      <c r="AV53" s="40">
        <f t="shared" si="20"/>
        <v>1.6947903433878801E-2</v>
      </c>
      <c r="AW53" s="4">
        <f>(((AT53-AT$43)/(AT$84-AT$43)*100+800))</f>
        <v>832.71948608137041</v>
      </c>
      <c r="AX53" s="51">
        <f t="shared" si="22"/>
        <v>1.283103663958627E-2</v>
      </c>
    </row>
    <row r="54" spans="1:50" x14ac:dyDescent="0.25">
      <c r="A54" s="6" t="s">
        <v>48</v>
      </c>
      <c r="G54" s="4"/>
      <c r="H54" s="4"/>
      <c r="L54" s="4"/>
      <c r="M54" s="4"/>
      <c r="Q54" s="4"/>
      <c r="R54" s="51"/>
      <c r="S54" s="4"/>
      <c r="V54" s="5"/>
      <c r="W54" s="4"/>
      <c r="X54" s="4"/>
      <c r="AA54" s="5"/>
      <c r="AB54" s="4"/>
      <c r="AC54" s="4"/>
      <c r="AF54" s="5"/>
      <c r="AG54" s="4"/>
      <c r="AH54" s="51"/>
      <c r="AL54" s="40"/>
      <c r="AQ54" s="40"/>
      <c r="AV54" s="40"/>
      <c r="AX54" s="51"/>
    </row>
    <row r="55" spans="1:50" x14ac:dyDescent="0.25">
      <c r="A55" s="1">
        <v>102</v>
      </c>
      <c r="G55" s="4"/>
      <c r="H55" s="4"/>
      <c r="L55" s="4"/>
      <c r="M55" s="4"/>
      <c r="Q55" s="4"/>
      <c r="R55" s="51"/>
      <c r="S55" s="4"/>
      <c r="V55" s="5"/>
      <c r="W55" s="4"/>
      <c r="X55" s="4"/>
      <c r="AA55" s="5"/>
      <c r="AB55" s="4"/>
      <c r="AC55" s="4"/>
      <c r="AF55" s="5"/>
      <c r="AG55" s="4"/>
      <c r="AH55" s="51"/>
      <c r="AL55" s="40"/>
      <c r="AQ55" s="40"/>
      <c r="AV55" s="40"/>
      <c r="AX55" s="51"/>
    </row>
    <row r="56" spans="1:50" x14ac:dyDescent="0.25">
      <c r="A56" s="6" t="s">
        <v>51</v>
      </c>
      <c r="B56" s="10" t="s">
        <v>203</v>
      </c>
      <c r="G56" s="4"/>
      <c r="H56" s="4"/>
      <c r="L56" s="4"/>
      <c r="M56" s="4"/>
      <c r="Q56" s="4"/>
      <c r="R56" s="51"/>
      <c r="S56" s="4"/>
      <c r="V56" s="5"/>
      <c r="W56" s="4"/>
      <c r="X56" s="4"/>
      <c r="AA56" s="5"/>
      <c r="AB56" s="4"/>
      <c r="AC56" s="4"/>
      <c r="AF56" s="5"/>
      <c r="AG56" s="4"/>
      <c r="AH56" s="51"/>
      <c r="AL56" s="40"/>
      <c r="AQ56" s="40"/>
      <c r="AV56" s="40"/>
      <c r="AX56" s="51"/>
    </row>
    <row r="57" spans="1:50" x14ac:dyDescent="0.25">
      <c r="A57" s="1" t="s">
        <v>49</v>
      </c>
      <c r="G57" s="4"/>
      <c r="H57" s="4"/>
      <c r="L57" s="4"/>
      <c r="M57" s="4"/>
      <c r="Q57" s="4"/>
      <c r="R57" s="51"/>
      <c r="S57" s="4"/>
      <c r="V57" s="5"/>
      <c r="W57" s="4"/>
      <c r="X57" s="4"/>
      <c r="AA57" s="5"/>
      <c r="AB57" s="4"/>
      <c r="AC57" s="4"/>
      <c r="AF57" s="5"/>
      <c r="AG57" s="4"/>
      <c r="AH57" s="51"/>
      <c r="AL57" s="40"/>
      <c r="AQ57" s="40"/>
      <c r="AV57" s="40"/>
      <c r="AX57" s="51"/>
    </row>
    <row r="58" spans="1:50" x14ac:dyDescent="0.25">
      <c r="A58" s="1" t="s">
        <v>53</v>
      </c>
      <c r="B58" s="10">
        <v>853</v>
      </c>
      <c r="C58" s="10" t="s">
        <v>204</v>
      </c>
      <c r="G58" s="4"/>
      <c r="H58" s="4"/>
      <c r="L58" s="4"/>
      <c r="M58" s="4"/>
      <c r="Q58" s="4"/>
      <c r="R58" s="51"/>
      <c r="S58" s="4"/>
      <c r="T58" s="2">
        <v>5.3869999999999996</v>
      </c>
      <c r="U58" s="3">
        <v>1196.2</v>
      </c>
      <c r="V58" s="5">
        <f t="shared" si="43"/>
        <v>1.9104992964976995E-2</v>
      </c>
      <c r="W58" s="4">
        <f>(((T58-T$43)/(T$84-T$43)*100+800))</f>
        <v>852.15686274509801</v>
      </c>
      <c r="X58" s="4"/>
      <c r="Y58" s="2">
        <v>5.3570000000000002</v>
      </c>
      <c r="Z58" s="3">
        <v>2400.1999999999998</v>
      </c>
      <c r="AA58" s="5">
        <f t="shared" si="44"/>
        <v>3.198506641847873E-2</v>
      </c>
      <c r="AB58" s="4">
        <f>(((Y58-Y$43)/(Y$84-Y$43)*100+800))</f>
        <v>850.78328981723234</v>
      </c>
      <c r="AC58" s="4"/>
      <c r="AD58" s="2">
        <v>5.3689999999999998</v>
      </c>
      <c r="AE58" s="3">
        <v>1094.7</v>
      </c>
      <c r="AF58" s="5">
        <f t="shared" ref="AF58:AF68" si="50">AE58/AF$2</f>
        <v>2.1814360272022763E-2</v>
      </c>
      <c r="AG58" s="4">
        <f>(((AD58-AD$43)/(AD$84-AD$43)*100+800))</f>
        <v>851.15670013094712</v>
      </c>
      <c r="AH58" s="51">
        <f t="shared" si="7"/>
        <v>2.4301473218492829E-2</v>
      </c>
      <c r="AL58" s="40"/>
      <c r="AQ58" s="40"/>
      <c r="AV58" s="40"/>
      <c r="AX58" s="51"/>
    </row>
    <row r="59" spans="1:50" x14ac:dyDescent="0.25">
      <c r="A59" s="1" t="s">
        <v>157</v>
      </c>
      <c r="G59" s="4"/>
      <c r="H59" s="4"/>
      <c r="L59" s="4"/>
      <c r="M59" s="4"/>
      <c r="Q59" s="4"/>
      <c r="R59" s="51"/>
      <c r="S59" s="4"/>
      <c r="V59" s="5"/>
      <c r="W59" s="4"/>
      <c r="X59" s="4"/>
      <c r="AA59" s="5"/>
      <c r="AB59" s="4"/>
      <c r="AC59" s="4"/>
      <c r="AF59" s="5"/>
      <c r="AG59" s="4"/>
      <c r="AH59" s="51"/>
      <c r="AL59" s="40"/>
      <c r="AQ59" s="40"/>
      <c r="AV59" s="40"/>
      <c r="AX59" s="51"/>
    </row>
    <row r="60" spans="1:50" x14ac:dyDescent="0.25">
      <c r="A60" s="1" t="s">
        <v>54</v>
      </c>
      <c r="B60" s="12">
        <v>856</v>
      </c>
      <c r="G60" s="4"/>
      <c r="H60" s="4"/>
      <c r="L60" s="4"/>
      <c r="M60" s="4"/>
      <c r="Q60" s="4"/>
      <c r="R60" s="51"/>
      <c r="S60" s="4"/>
      <c r="T60" s="2">
        <v>5.476</v>
      </c>
      <c r="U60" s="3">
        <v>9981.7999999999993</v>
      </c>
      <c r="V60" s="5">
        <f t="shared" si="43"/>
        <v>0.15942335627638132</v>
      </c>
      <c r="W60" s="4">
        <f>(((T60-T$43)/(T$84-T$43)*100+800))</f>
        <v>856.03485838779955</v>
      </c>
      <c r="X60" s="4"/>
      <c r="Y60" s="2">
        <v>5.4649999999999999</v>
      </c>
      <c r="Z60" s="3">
        <v>32141</v>
      </c>
      <c r="AA60" s="5">
        <f t="shared" si="44"/>
        <v>0.42831098231660902</v>
      </c>
      <c r="AB60" s="4">
        <f>(((Y60-Y$43)/(Y$84-Y$43)*100+800))</f>
        <v>855.48302872062663</v>
      </c>
      <c r="AC60" s="4"/>
      <c r="AD60" s="2">
        <v>5.4720000000000004</v>
      </c>
      <c r="AE60" s="3">
        <v>14092.2</v>
      </c>
      <c r="AF60" s="5">
        <f t="shared" si="50"/>
        <v>0.28081878854973891</v>
      </c>
      <c r="AG60" s="4">
        <f>(((AD60-AD$43)/(AD$84-AD$43)*100+800))</f>
        <v>855.65255347010043</v>
      </c>
      <c r="AH60" s="51">
        <f t="shared" si="7"/>
        <v>0.2895177090475764</v>
      </c>
      <c r="AL60" s="40"/>
      <c r="AQ60" s="40"/>
      <c r="AV60" s="40"/>
      <c r="AX60" s="51"/>
    </row>
    <row r="61" spans="1:50" x14ac:dyDescent="0.25">
      <c r="A61" s="1" t="s">
        <v>55</v>
      </c>
      <c r="B61" s="12">
        <v>859</v>
      </c>
      <c r="D61" s="2">
        <v>5.5529999999999999</v>
      </c>
      <c r="E61" s="3">
        <v>5402.2</v>
      </c>
      <c r="F61" s="5">
        <f t="shared" si="49"/>
        <v>8.5100310821088404E-2</v>
      </c>
      <c r="G61" s="4">
        <f>(((D61-D$43)/(D$84-D$43)*100+800))</f>
        <v>859.41586748038355</v>
      </c>
      <c r="H61" s="4"/>
      <c r="I61" s="2">
        <v>5.55</v>
      </c>
      <c r="J61" s="3">
        <v>7578.8</v>
      </c>
      <c r="K61" s="5">
        <f>J61/K$2</f>
        <v>9.2083242171804872E-2</v>
      </c>
      <c r="L61" s="4">
        <f>(((I61-I$43)/(I$84-I$43)*100+800))</f>
        <v>859.36272370144036</v>
      </c>
      <c r="M61" s="4"/>
      <c r="N61" s="2">
        <v>5.55</v>
      </c>
      <c r="O61" s="3">
        <v>2459.4</v>
      </c>
      <c r="P61" s="5">
        <f>O61/P$2</f>
        <v>5.5073154163622386E-2</v>
      </c>
      <c r="Q61" s="4">
        <f>(((N61-N$43)/(N$84-N$43)*100+800))</f>
        <v>859.05718027062414</v>
      </c>
      <c r="R61" s="51">
        <f t="shared" si="6"/>
        <v>7.7418902385505223E-2</v>
      </c>
      <c r="S61" s="4"/>
      <c r="T61" s="2">
        <v>5.5529999999999999</v>
      </c>
      <c r="U61" s="3">
        <v>5381.1</v>
      </c>
      <c r="V61" s="5">
        <f t="shared" si="43"/>
        <v>8.5943719815948588E-2</v>
      </c>
      <c r="W61" s="4">
        <f>(((T61-T$43)/(T$84-T$43)*100+800))</f>
        <v>859.38997821350756</v>
      </c>
      <c r="X61" s="4"/>
      <c r="Y61" s="2">
        <v>5.5460000000000003</v>
      </c>
      <c r="Z61" s="3">
        <v>8084.2</v>
      </c>
      <c r="AA61" s="5">
        <f t="shared" si="44"/>
        <v>0.10773005330400208</v>
      </c>
      <c r="AB61" s="4">
        <f>(((Y61-Y$43)/(Y$84-Y$43)*100+800))</f>
        <v>859.0078328981723</v>
      </c>
      <c r="AC61" s="4"/>
      <c r="AD61" s="2">
        <v>5.5570000000000004</v>
      </c>
      <c r="AE61" s="3">
        <v>2630.9</v>
      </c>
      <c r="AF61" s="5">
        <f t="shared" si="50"/>
        <v>5.2426601296852733E-2</v>
      </c>
      <c r="AG61" s="4">
        <f>(((AD61-AD$43)/(AD$84-AD$43)*100+800))</f>
        <v>859.36272370144047</v>
      </c>
      <c r="AH61" s="51">
        <f t="shared" si="7"/>
        <v>8.2033458138934465E-2</v>
      </c>
      <c r="AJ61" s="2">
        <v>6.226</v>
      </c>
      <c r="AK61" s="3">
        <v>43312.2</v>
      </c>
      <c r="AL61" s="40">
        <f t="shared" si="16"/>
        <v>1.8519323789546162E-2</v>
      </c>
      <c r="AM61" s="4">
        <f>(((AJ61-AJ$43)/(AJ$84-AJ$43)*100+800))</f>
        <v>856.96202531645565</v>
      </c>
      <c r="AO61" s="2">
        <v>6.2220000000000004</v>
      </c>
      <c r="AP61" s="3">
        <v>47435.6</v>
      </c>
      <c r="AQ61" s="40">
        <f t="shared" si="18"/>
        <v>1.7732015166166896E-2</v>
      </c>
      <c r="AR61" s="4">
        <f>(((AO61-AO$43)/(AO$84-AO$43)*100+800))</f>
        <v>856.38111888111894</v>
      </c>
      <c r="AT61" s="2">
        <v>6.2149999999999999</v>
      </c>
      <c r="AU61" s="3">
        <v>52632.5</v>
      </c>
      <c r="AV61" s="40">
        <f t="shared" si="20"/>
        <v>1.9060827843088202E-2</v>
      </c>
      <c r="AW61" s="4">
        <f>(((AT61-AT$43)/(AT$84-AT$43)*100+800))</f>
        <v>857.43040685224844</v>
      </c>
      <c r="AX61" s="51">
        <f t="shared" si="22"/>
        <v>1.8437388932933754E-2</v>
      </c>
    </row>
    <row r="62" spans="1:50" x14ac:dyDescent="0.25">
      <c r="A62" s="1" t="s">
        <v>52</v>
      </c>
      <c r="B62" s="10">
        <v>866</v>
      </c>
      <c r="C62" s="10" t="s">
        <v>201</v>
      </c>
      <c r="G62" s="4"/>
      <c r="H62" s="4"/>
      <c r="L62" s="4"/>
      <c r="M62" s="4"/>
      <c r="Q62" s="4"/>
      <c r="R62" s="51"/>
      <c r="S62" s="4"/>
      <c r="V62" s="5"/>
      <c r="W62" s="4"/>
      <c r="X62" s="4"/>
      <c r="AA62" s="5"/>
      <c r="AB62" s="4"/>
      <c r="AC62" s="4"/>
      <c r="AF62" s="5"/>
      <c r="AG62" s="4"/>
      <c r="AH62" s="51"/>
      <c r="AL62" s="40"/>
      <c r="AQ62" s="40"/>
      <c r="AV62" s="40"/>
      <c r="AX62" s="51"/>
    </row>
    <row r="63" spans="1:50" s="29" customFormat="1" x14ac:dyDescent="0.25">
      <c r="A63" s="1" t="s">
        <v>635</v>
      </c>
      <c r="B63" s="10"/>
      <c r="C63" s="10"/>
      <c r="D63" s="2"/>
      <c r="E63" s="3"/>
      <c r="F63" s="28"/>
      <c r="G63" s="4"/>
      <c r="H63" s="4"/>
      <c r="I63" s="2"/>
      <c r="J63" s="3"/>
      <c r="K63" s="28"/>
      <c r="L63" s="4"/>
      <c r="M63" s="4"/>
      <c r="N63" s="2"/>
      <c r="O63" s="3"/>
      <c r="P63" s="28"/>
      <c r="Q63" s="4"/>
      <c r="R63" s="51"/>
      <c r="S63" s="4"/>
      <c r="T63" s="2">
        <v>5.5869999999999997</v>
      </c>
      <c r="U63" s="3">
        <v>260539.3</v>
      </c>
      <c r="V63" s="28">
        <f t="shared" si="43"/>
        <v>4.1611783093128487</v>
      </c>
      <c r="W63" s="4">
        <f>(((T63-T$43)/(T$84-T$43)*100+800))</f>
        <v>860.87145969498908</v>
      </c>
      <c r="X63" s="4"/>
      <c r="Y63" s="2">
        <v>5.55</v>
      </c>
      <c r="Z63" s="3">
        <v>44092.9</v>
      </c>
      <c r="AA63" s="28">
        <f t="shared" ref="AA63:AA91" si="51">Z63/AA$2</f>
        <v>0.58758200778407677</v>
      </c>
      <c r="AB63" s="4">
        <f>(((Y63-Y$43)/(Y$84-Y$43)*100+800))</f>
        <v>859.18189730200174</v>
      </c>
      <c r="AC63" s="4"/>
      <c r="AD63" s="2">
        <v>5.59</v>
      </c>
      <c r="AE63" s="3">
        <v>246393.9</v>
      </c>
      <c r="AF63" s="28">
        <f t="shared" ref="AF63" si="52">AE63/AF$2</f>
        <v>4.9099527755812087</v>
      </c>
      <c r="AG63" s="4">
        <f>(((AD63-AD$43)/(AD$84-AD$43)*100+800))</f>
        <v>860.8031427324313</v>
      </c>
      <c r="AH63" s="51">
        <f t="shared" si="7"/>
        <v>3.2195710308927112</v>
      </c>
      <c r="AJ63" s="2"/>
      <c r="AK63" s="3"/>
      <c r="AL63" s="40"/>
      <c r="AM63" s="4"/>
      <c r="AO63" s="2"/>
      <c r="AP63" s="3"/>
      <c r="AQ63" s="40"/>
      <c r="AR63" s="4"/>
      <c r="AT63" s="2"/>
      <c r="AU63" s="3"/>
      <c r="AV63" s="40"/>
      <c r="AW63" s="4"/>
      <c r="AX63" s="51"/>
    </row>
    <row r="64" spans="1:50" x14ac:dyDescent="0.25">
      <c r="A64" s="1">
        <v>17</v>
      </c>
      <c r="G64" s="4"/>
      <c r="H64" s="4"/>
      <c r="K64" s="28"/>
      <c r="L64" s="4"/>
      <c r="M64" s="4"/>
      <c r="Q64" s="4"/>
      <c r="R64" s="51"/>
      <c r="S64" s="4"/>
      <c r="T64" s="2">
        <v>5.6379999999999999</v>
      </c>
      <c r="U64" s="3">
        <v>34202.6</v>
      </c>
      <c r="V64" s="5">
        <f t="shared" si="43"/>
        <v>0.54626352815910562</v>
      </c>
      <c r="W64" s="4">
        <f>(((T64-T$43)/(T$84-T$43)*100+800))</f>
        <v>863.09368191721126</v>
      </c>
      <c r="X64" s="4"/>
      <c r="Y64" s="2">
        <v>5.6310000000000002</v>
      </c>
      <c r="Z64" s="3">
        <v>20459.5</v>
      </c>
      <c r="AA64" s="5">
        <f t="shared" si="51"/>
        <v>0.27264330738641185</v>
      </c>
      <c r="AB64" s="4">
        <f>(((Y64-Y$43)/(Y$84-Y$43)*100+800))</f>
        <v>862.70670147954741</v>
      </c>
      <c r="AC64" s="4"/>
      <c r="AD64" s="2">
        <v>5.6130000000000004</v>
      </c>
      <c r="AE64" s="3">
        <v>12193</v>
      </c>
      <c r="AF64" s="5">
        <f t="shared" si="50"/>
        <v>0.24297295587537548</v>
      </c>
      <c r="AG64" s="4">
        <f>(((AD64-AD$43)/(AD$84-AD$43)*100+800))</f>
        <v>861.8070711479703</v>
      </c>
      <c r="AH64" s="51">
        <f t="shared" si="7"/>
        <v>0.353959930473631</v>
      </c>
      <c r="AL64" s="40"/>
      <c r="AQ64" s="40"/>
      <c r="AV64" s="40"/>
      <c r="AX64" s="51"/>
    </row>
    <row r="65" spans="1:50" x14ac:dyDescent="0.25">
      <c r="A65" s="6" t="s">
        <v>56</v>
      </c>
      <c r="B65" s="12">
        <v>852</v>
      </c>
      <c r="D65" s="2">
        <v>5.657</v>
      </c>
      <c r="E65" s="3">
        <v>25674.799999999999</v>
      </c>
      <c r="F65" s="5">
        <f>E65/F$2</f>
        <v>0.4044525305004037</v>
      </c>
      <c r="G65" s="4">
        <f>(((D65-D$43)/(D$84-D$43)*100+800))</f>
        <v>863.94943330427202</v>
      </c>
      <c r="H65" s="4"/>
      <c r="I65" s="2">
        <v>5.694</v>
      </c>
      <c r="J65" s="3">
        <v>41431.1</v>
      </c>
      <c r="K65" s="28">
        <f>J65/K$2</f>
        <v>0.50339235957463768</v>
      </c>
      <c r="L65" s="4">
        <f>(((I65-I$43)/(I$84-I$43)*100+800))</f>
        <v>865.64818856394584</v>
      </c>
      <c r="M65" s="4"/>
      <c r="N65" s="2">
        <v>5.69</v>
      </c>
      <c r="O65" s="3">
        <v>19094.400000000001</v>
      </c>
      <c r="P65" s="5">
        <f>O65/P$2</f>
        <v>0.42757942378705022</v>
      </c>
      <c r="Q65" s="4">
        <f>(((N65-N$43)/(N$84-N$43)*100+800))</f>
        <v>865.1680488869489</v>
      </c>
      <c r="R65" s="51">
        <f t="shared" si="6"/>
        <v>0.44514143795403055</v>
      </c>
      <c r="S65" s="4"/>
      <c r="T65" s="2">
        <v>5.694</v>
      </c>
      <c r="U65" s="3">
        <v>43366.1</v>
      </c>
      <c r="V65" s="5">
        <f t="shared" si="43"/>
        <v>0.69261748488420727</v>
      </c>
      <c r="W65" s="4">
        <f>(((T65-T$43)/(T$84-T$43)*100+800))</f>
        <v>865.53376906318078</v>
      </c>
      <c r="X65" s="4"/>
      <c r="Y65" s="2">
        <v>5.6829999999999998</v>
      </c>
      <c r="Z65" s="3">
        <v>31544.799999999999</v>
      </c>
      <c r="AA65" s="5">
        <f t="shared" si="51"/>
        <v>0.42036602081394381</v>
      </c>
      <c r="AB65" s="4">
        <f>(((Y65-Y$43)/(Y$84-Y$43)*100+800))</f>
        <v>864.96953872932977</v>
      </c>
      <c r="AC65" s="4"/>
      <c r="AD65" s="2">
        <v>5.6719999999999997</v>
      </c>
      <c r="AE65" s="3">
        <v>10292.799999999999</v>
      </c>
      <c r="AF65" s="5">
        <f t="shared" si="50"/>
        <v>0.20510719595128882</v>
      </c>
      <c r="AG65" s="4">
        <f>(((AD65-AD$43)/(AD$84-AD$43)*100+800))</f>
        <v>864.38236577913574</v>
      </c>
      <c r="AH65" s="51">
        <f t="shared" si="7"/>
        <v>0.43936356721648001</v>
      </c>
      <c r="AL65" s="40"/>
      <c r="AO65" s="2">
        <v>6.359</v>
      </c>
      <c r="AP65" s="3">
        <v>10081.9</v>
      </c>
      <c r="AQ65" s="40">
        <f t="shared" si="18"/>
        <v>3.7687391685522695E-3</v>
      </c>
      <c r="AR65" s="4">
        <f>(((AO65-AO$43)/(AO$84-AO$43)*100+800))</f>
        <v>862.36888111888106</v>
      </c>
      <c r="AT65" s="2">
        <v>6.3369999999999997</v>
      </c>
      <c r="AU65" s="3">
        <v>17372.8</v>
      </c>
      <c r="AV65" s="40">
        <f t="shared" si="20"/>
        <v>6.2915489469890793E-3</v>
      </c>
      <c r="AW65" s="4">
        <f>(((AT65-AT$43)/(AT$84-AT$43)*100+800))</f>
        <v>862.65524625267665</v>
      </c>
      <c r="AX65" s="51">
        <f t="shared" si="22"/>
        <v>5.0301440577706739E-3</v>
      </c>
    </row>
    <row r="66" spans="1:50" s="98" customFormat="1" x14ac:dyDescent="0.25">
      <c r="A66" s="65" t="s">
        <v>771</v>
      </c>
      <c r="B66" s="69">
        <v>846</v>
      </c>
      <c r="C66" s="69"/>
      <c r="D66" s="2">
        <v>5.6680000000000001</v>
      </c>
      <c r="E66" s="3">
        <v>1903.1</v>
      </c>
      <c r="F66" s="100">
        <f>E66/F$2</f>
        <v>2.9979342031693265E-2</v>
      </c>
      <c r="G66" s="4">
        <f>(((D66-D$43)/(D$84-D$43)*100+800))</f>
        <v>864.42894507410642</v>
      </c>
      <c r="H66" s="4"/>
      <c r="I66" s="2">
        <v>5.6639999999999997</v>
      </c>
      <c r="J66" s="3">
        <v>4103.8</v>
      </c>
      <c r="K66" s="100">
        <f>J66/K$2</f>
        <v>4.9861615192992668E-2</v>
      </c>
      <c r="L66" s="4">
        <f>(((I66-I$43)/(I$84-I$43)*100+800))</f>
        <v>864.33871671759061</v>
      </c>
      <c r="M66" s="4"/>
      <c r="N66" s="2">
        <v>5.6749999999999998</v>
      </c>
      <c r="O66" s="3">
        <v>5332.5</v>
      </c>
      <c r="P66" s="100">
        <f>O66/P$2</f>
        <v>0.11941026046089143</v>
      </c>
      <c r="Q66" s="4">
        <f>(((N66-N$43)/(N$84-N$43)*100+800))</f>
        <v>864.51331296377123</v>
      </c>
      <c r="R66" s="100">
        <f t="shared" ref="R66" si="53">AVERAGE(F66,K66,P66)</f>
        <v>6.6417072561859122E-2</v>
      </c>
      <c r="S66" s="4"/>
      <c r="T66" s="2"/>
      <c r="U66" s="3"/>
      <c r="V66" s="100"/>
      <c r="W66" s="4"/>
      <c r="X66" s="4"/>
      <c r="Y66" s="2"/>
      <c r="Z66" s="3"/>
      <c r="AA66" s="100"/>
      <c r="AB66" s="4"/>
      <c r="AC66" s="4"/>
      <c r="AD66" s="2"/>
      <c r="AE66" s="3"/>
      <c r="AF66" s="100"/>
      <c r="AG66" s="4"/>
      <c r="AH66" s="100"/>
      <c r="AJ66" s="2"/>
      <c r="AK66" s="3"/>
      <c r="AL66" s="100"/>
      <c r="AM66" s="4"/>
      <c r="AO66" s="2"/>
      <c r="AP66" s="3"/>
      <c r="AQ66" s="100"/>
      <c r="AR66" s="4"/>
      <c r="AT66" s="2"/>
      <c r="AU66" s="3"/>
      <c r="AV66" s="100"/>
      <c r="AW66" s="4"/>
      <c r="AX66" s="100"/>
    </row>
    <row r="67" spans="1:50" s="19" customFormat="1" x14ac:dyDescent="0.25">
      <c r="A67" s="1" t="s">
        <v>629</v>
      </c>
      <c r="B67" s="46">
        <v>865</v>
      </c>
      <c r="C67" s="10"/>
      <c r="D67" s="2"/>
      <c r="E67" s="3"/>
      <c r="F67" s="21"/>
      <c r="G67" s="4"/>
      <c r="H67" s="4"/>
      <c r="I67" s="2"/>
      <c r="J67" s="3"/>
      <c r="K67" s="28"/>
      <c r="L67" s="4"/>
      <c r="M67" s="4"/>
      <c r="N67" s="2"/>
      <c r="O67" s="3"/>
      <c r="P67" s="21"/>
      <c r="Q67" s="4"/>
      <c r="R67" s="51"/>
      <c r="S67" s="4"/>
      <c r="T67" s="2">
        <v>5.76</v>
      </c>
      <c r="U67" s="3">
        <v>4591.8999999999996</v>
      </c>
      <c r="V67" s="21">
        <f t="shared" si="43"/>
        <v>7.3339088108909753E-2</v>
      </c>
      <c r="W67" s="4">
        <f>(((T67-T$43)/(T$84-T$43)*100+800))</f>
        <v>868.40958605664491</v>
      </c>
      <c r="X67" s="4"/>
      <c r="Y67" s="2">
        <v>5.7530000000000001</v>
      </c>
      <c r="Z67" s="3">
        <v>4268.6000000000004</v>
      </c>
      <c r="AA67" s="21">
        <f t="shared" si="51"/>
        <v>5.688336576698539E-2</v>
      </c>
      <c r="AB67" s="4">
        <f>(((Y67-Y$43)/(Y$84-Y$43)*100+800))</f>
        <v>868.01566579634459</v>
      </c>
      <c r="AC67" s="4"/>
      <c r="AD67" s="2">
        <v>5.742</v>
      </c>
      <c r="AE67" s="3">
        <v>3431.9</v>
      </c>
      <c r="AF67" s="21">
        <f t="shared" si="50"/>
        <v>6.8388328325162076E-2</v>
      </c>
      <c r="AG67" s="4">
        <f>(((AD67-AD$43)/(AD$84-AD$43)*100+800))</f>
        <v>867.43780008729811</v>
      </c>
      <c r="AH67" s="51">
        <f t="shared" ref="AH67:AH128" si="54">AVERAGE(V67,AA67,AF67)</f>
        <v>6.6203594067019075E-2</v>
      </c>
      <c r="AJ67" s="2"/>
      <c r="AK67" s="3"/>
      <c r="AL67" s="40"/>
      <c r="AM67" s="4"/>
      <c r="AO67" s="2"/>
      <c r="AP67" s="3"/>
      <c r="AQ67" s="40"/>
      <c r="AR67" s="4"/>
      <c r="AT67" s="2"/>
      <c r="AU67" s="3"/>
      <c r="AV67" s="40"/>
      <c r="AW67" s="4"/>
      <c r="AX67" s="51"/>
    </row>
    <row r="68" spans="1:50" x14ac:dyDescent="0.25">
      <c r="A68" s="1" t="s">
        <v>473</v>
      </c>
      <c r="B68" s="46"/>
      <c r="F68" s="21"/>
      <c r="G68" s="4"/>
      <c r="H68" s="4"/>
      <c r="K68" s="28"/>
      <c r="L68" s="4"/>
      <c r="M68" s="4"/>
      <c r="Q68" s="4"/>
      <c r="R68" s="51"/>
      <c r="S68" s="4"/>
      <c r="T68" s="2">
        <v>5.6420000000000003</v>
      </c>
      <c r="U68" s="3">
        <v>145895.29999999999</v>
      </c>
      <c r="V68" s="5">
        <f t="shared" si="43"/>
        <v>2.3301527170399665</v>
      </c>
      <c r="W68" s="4">
        <f>(((T68-T$43)/(T$84-T$43)*100+800))</f>
        <v>863.2679738562091</v>
      </c>
      <c r="X68" s="4"/>
      <c r="Y68" s="2">
        <v>5.649</v>
      </c>
      <c r="Z68" s="3">
        <v>111874</v>
      </c>
      <c r="AA68" s="5">
        <f t="shared" si="51"/>
        <v>1.490832980793638</v>
      </c>
      <c r="AB68" s="4">
        <f>(((Y68-Y$43)/(Y$84-Y$43)*100+800))</f>
        <v>863.48999129677975</v>
      </c>
      <c r="AC68" s="4"/>
      <c r="AD68" s="2">
        <v>5.6459999999999999</v>
      </c>
      <c r="AE68" s="3">
        <v>198229.4</v>
      </c>
      <c r="AF68" s="21">
        <f t="shared" si="50"/>
        <v>3.9501667562865705</v>
      </c>
      <c r="AG68" s="4">
        <f>(((AD68-AD$43)/(AD$84-AD$43)*100+800))</f>
        <v>863.24749017896113</v>
      </c>
      <c r="AH68" s="51">
        <f t="shared" si="54"/>
        <v>2.5903841513733918</v>
      </c>
      <c r="AL68" s="40"/>
      <c r="AQ68" s="40"/>
      <c r="AV68" s="40"/>
      <c r="AX68" s="51"/>
    </row>
    <row r="69" spans="1:50" x14ac:dyDescent="0.25">
      <c r="A69" s="1" t="s">
        <v>58</v>
      </c>
      <c r="B69" s="12">
        <v>867</v>
      </c>
      <c r="D69" s="2">
        <v>5.742</v>
      </c>
      <c r="E69" s="3">
        <v>10518.8</v>
      </c>
      <c r="F69" s="5">
        <f>E69/F$2</f>
        <v>0.16570159369606174</v>
      </c>
      <c r="G69" s="4">
        <f>(((D69-D$43)/(D$84-D$43)*100+800))</f>
        <v>867.65475152571923</v>
      </c>
      <c r="H69" s="4"/>
      <c r="I69" s="2">
        <v>5.7380000000000004</v>
      </c>
      <c r="J69" s="3">
        <v>18260.900000000001</v>
      </c>
      <c r="K69" s="28">
        <f>J69/K$2</f>
        <v>0.22187191599924944</v>
      </c>
      <c r="L69" s="4">
        <f>(((I69-I$43)/(I$84-I$43)*100+800))</f>
        <v>867.56874727193372</v>
      </c>
      <c r="M69" s="4"/>
      <c r="N69" s="2">
        <v>5.742</v>
      </c>
      <c r="O69" s="3">
        <v>6644.5</v>
      </c>
      <c r="P69" s="5">
        <f>O69/P$2</f>
        <v>0.1487897750834305</v>
      </c>
      <c r="Q69" s="4">
        <f>(((N69-N$43)/(N$84-N$43)*100+800))</f>
        <v>867.43780008729811</v>
      </c>
      <c r="R69" s="51">
        <f>AVERAGE(F69,K69,P69)</f>
        <v>0.17878776159291387</v>
      </c>
      <c r="S69" s="4"/>
      <c r="T69" s="2">
        <v>5.7380000000000004</v>
      </c>
      <c r="U69" s="3">
        <v>11560.1</v>
      </c>
      <c r="V69" s="5">
        <f>U69/V$2</f>
        <v>0.18463102255010078</v>
      </c>
      <c r="W69" s="4">
        <f>(((T69-T$43)/(T$84-T$43)*100+800))</f>
        <v>867.45098039215691</v>
      </c>
      <c r="X69" s="4"/>
      <c r="Y69" s="2">
        <v>5.7380000000000004</v>
      </c>
      <c r="Z69" s="3">
        <v>20822.099999999999</v>
      </c>
      <c r="AA69" s="5">
        <f>Z69/AA$2</f>
        <v>0.27747531517048829</v>
      </c>
      <c r="AB69" s="4">
        <f>(((Y69-Y$43)/(Y$84-Y$43)*100+800))</f>
        <v>867.36292428198431</v>
      </c>
      <c r="AC69" s="4"/>
      <c r="AD69" s="2">
        <v>5.7460000000000004</v>
      </c>
      <c r="AE69" s="3">
        <v>7283.1</v>
      </c>
      <c r="AF69" s="5">
        <f>AE69/AF$2</f>
        <v>0.14513215245927558</v>
      </c>
      <c r="AG69" s="4">
        <f>(((AD69-AD$43)/(AD$84-AD$43)*100+800))</f>
        <v>867.61239633347884</v>
      </c>
      <c r="AH69" s="51">
        <f>AVERAGE(V69,AA69,AF69)</f>
        <v>0.20241283005995489</v>
      </c>
      <c r="AJ69" s="2">
        <v>6.4589999999999996</v>
      </c>
      <c r="AK69" s="3">
        <v>143844.5</v>
      </c>
      <c r="AL69" s="40">
        <f>AK69/AL$2</f>
        <v>6.1504676992749696E-2</v>
      </c>
      <c r="AM69" s="4">
        <f>(((AJ69-AJ$43)/(AJ$84-AJ$43)*100+800))</f>
        <v>867.1322566564819</v>
      </c>
      <c r="AO69" s="2">
        <v>6.4509999999999996</v>
      </c>
      <c r="AP69" s="3">
        <v>146710.6</v>
      </c>
      <c r="AQ69" s="40">
        <f>AP69/AQ$2</f>
        <v>5.4842240516351545E-2</v>
      </c>
      <c r="AR69" s="4">
        <f>(((AO69-AO$43)/(AO$84-AO$43)*100+800))</f>
        <v>866.38986013986016</v>
      </c>
      <c r="AT69" s="2">
        <v>6.444</v>
      </c>
      <c r="AU69" s="3">
        <v>160850.29999999999</v>
      </c>
      <c r="AV69" s="40">
        <f>AU69/AV$2</f>
        <v>5.8251838252203293E-2</v>
      </c>
      <c r="AW69" s="4">
        <f>(((AT69-AT$43)/(AT$84-AT$43)*100+800))</f>
        <v>867.23768736616705</v>
      </c>
      <c r="AX69" s="51">
        <f>AVERAGE(AL69,AQ69,AV69)</f>
        <v>5.8199585253768178E-2</v>
      </c>
    </row>
    <row r="70" spans="1:50" x14ac:dyDescent="0.25">
      <c r="A70" s="1" t="s">
        <v>59</v>
      </c>
      <c r="B70" s="12">
        <v>867</v>
      </c>
      <c r="D70" s="2">
        <v>5.742</v>
      </c>
      <c r="E70" s="3">
        <v>10518.8</v>
      </c>
      <c r="F70" s="5">
        <f>E70/F$2</f>
        <v>0.16570159369606174</v>
      </c>
      <c r="G70" s="4">
        <f>(((D70-D$43)/(D$84-D$43)*100+800))</f>
        <v>867.65475152571923</v>
      </c>
      <c r="H70" s="4"/>
      <c r="I70" s="2">
        <v>5.7380000000000004</v>
      </c>
      <c r="J70" s="3">
        <v>18173.7</v>
      </c>
      <c r="K70" s="28">
        <f>J70/K$2</f>
        <v>0.2208124265395221</v>
      </c>
      <c r="L70" s="4">
        <f>(((I70-I$43)/(I$84-I$43)*100+800))</f>
        <v>867.56874727193372</v>
      </c>
      <c r="M70" s="4"/>
      <c r="N70" s="2">
        <v>5.742</v>
      </c>
      <c r="O70" s="3">
        <v>6547</v>
      </c>
      <c r="P70" s="5">
        <f>O70/P$2</f>
        <v>0.14660646511719758</v>
      </c>
      <c r="Q70" s="4">
        <f>(((N70-N$43)/(N$84-N$43)*100+800))</f>
        <v>867.43780008729811</v>
      </c>
      <c r="R70" s="51">
        <f>AVERAGE(F70,K70,P70)</f>
        <v>0.17770682845092714</v>
      </c>
      <c r="S70" s="4"/>
      <c r="T70" s="2">
        <v>5.7380000000000004</v>
      </c>
      <c r="U70" s="3">
        <v>11448.2</v>
      </c>
      <c r="V70" s="5">
        <f>U70/V$2</f>
        <v>0.18284382248925735</v>
      </c>
      <c r="W70" s="4">
        <f>(((T70-T$43)/(T$84-T$43)*100+800))</f>
        <v>867.45098039215691</v>
      </c>
      <c r="X70" s="4"/>
      <c r="Y70" s="2">
        <v>5.7380000000000004</v>
      </c>
      <c r="Z70" s="3">
        <v>20858.400000000001</v>
      </c>
      <c r="AA70" s="5">
        <f>Z70/AA$2</f>
        <v>0.27795904898891627</v>
      </c>
      <c r="AB70" s="4">
        <f>(((Y70-Y$43)/(Y$84-Y$43)*100+800))</f>
        <v>867.36292428198431</v>
      </c>
      <c r="AC70" s="4"/>
      <c r="AD70" s="2">
        <v>5.7460000000000004</v>
      </c>
      <c r="AE70" s="3">
        <v>7283.1</v>
      </c>
      <c r="AF70" s="5">
        <f>AE70/AF$2</f>
        <v>0.14513215245927558</v>
      </c>
      <c r="AG70" s="4">
        <f>(((AD70-AD$43)/(AD$84-AD$43)*100+800))</f>
        <v>867.61239633347884</v>
      </c>
      <c r="AH70" s="51">
        <f>AVERAGE(V70,AA70,AF70)</f>
        <v>0.20197834131248307</v>
      </c>
      <c r="AJ70" s="2">
        <v>6.444</v>
      </c>
      <c r="AK70" s="3">
        <v>125168.1</v>
      </c>
      <c r="AL70" s="40">
        <f>AK70/AL$2</f>
        <v>5.3519067884390391E-2</v>
      </c>
      <c r="AM70" s="4">
        <f>(((AJ70-AJ$43)/(AJ$84-AJ$43)*100+800))</f>
        <v>866.47752073330423</v>
      </c>
      <c r="AO70" s="2">
        <v>6.4509999999999996</v>
      </c>
      <c r="AP70" s="3">
        <v>143501</v>
      </c>
      <c r="AQ70" s="40">
        <f>AP70/AQ$2</f>
        <v>5.3642452258643634E-2</v>
      </c>
      <c r="AR70" s="4">
        <f>(((AO70-AO$43)/(AO$84-AO$43)*100+800))</f>
        <v>866.38986013986016</v>
      </c>
      <c r="AT70" s="2">
        <v>6.444</v>
      </c>
      <c r="AU70" s="3">
        <v>157657.29999999999</v>
      </c>
      <c r="AV70" s="40">
        <f>AU70/AV$2</f>
        <v>5.7095495245449282E-2</v>
      </c>
      <c r="AW70" s="4">
        <f>(((AT70-AT$43)/(AT$84-AT$43)*100+800))</f>
        <v>867.23768736616705</v>
      </c>
      <c r="AX70" s="51">
        <f>AVERAGE(AL70,AQ70,AV70)</f>
        <v>5.4752338462827767E-2</v>
      </c>
    </row>
    <row r="71" spans="1:50" x14ac:dyDescent="0.25">
      <c r="A71" s="6" t="s">
        <v>60</v>
      </c>
      <c r="B71" s="12">
        <v>870</v>
      </c>
      <c r="D71" s="2">
        <v>5.8010000000000002</v>
      </c>
      <c r="E71" s="3">
        <v>2371.3000000000002</v>
      </c>
      <c r="F71" s="5">
        <f>E71/F$2</f>
        <v>3.7354849329911323E-2</v>
      </c>
      <c r="G71" s="4">
        <f>(((D71-D$43)/(D$84-D$43)*100+800))</f>
        <v>870.22667829119439</v>
      </c>
      <c r="H71" s="4"/>
      <c r="I71" s="2">
        <v>5.8120000000000003</v>
      </c>
      <c r="J71" s="3">
        <v>1965.4</v>
      </c>
      <c r="K71" s="28">
        <f>J71/K$2</f>
        <v>2.3879823212707194E-2</v>
      </c>
      <c r="L71" s="4">
        <f>(((I71-I$43)/(I$84-I$43)*100+800))</f>
        <v>870.79877782627671</v>
      </c>
      <c r="M71" s="4"/>
      <c r="N71" s="2">
        <v>5.8159999999999998</v>
      </c>
      <c r="O71" s="3">
        <v>1457.1</v>
      </c>
      <c r="P71" s="5">
        <f>O71/P$2</f>
        <v>3.262872771074822E-2</v>
      </c>
      <c r="Q71" s="4">
        <f>(((N71-N$43)/(N$84-N$43)*100+800))</f>
        <v>870.66783064164122</v>
      </c>
      <c r="R71" s="51">
        <f t="shared" ref="R71:R128" si="55">AVERAGE(F71,K71,P71)</f>
        <v>3.1287800084455579E-2</v>
      </c>
      <c r="S71" s="4"/>
      <c r="T71" s="2">
        <v>5.8120000000000003</v>
      </c>
      <c r="U71" s="3">
        <v>67794</v>
      </c>
      <c r="V71" s="5">
        <f t="shared" si="43"/>
        <v>1.0827653344487964</v>
      </c>
      <c r="W71" s="4">
        <f>(((T71-T$43)/(T$84-T$43)*100+800))</f>
        <v>870.6753812636166</v>
      </c>
      <c r="X71" s="4"/>
      <c r="Y71" s="2">
        <v>5.819</v>
      </c>
      <c r="Z71" s="3">
        <v>47133.8</v>
      </c>
      <c r="AA71" s="5">
        <f t="shared" si="51"/>
        <v>0.62810504272781142</v>
      </c>
      <c r="AB71" s="4">
        <f>(((Y71-Y$43)/(Y$84-Y$43)*100+800))</f>
        <v>870.88772845952997</v>
      </c>
      <c r="AC71" s="4"/>
      <c r="AD71" s="2">
        <v>5.8120000000000003</v>
      </c>
      <c r="AE71" s="3">
        <v>75274.5</v>
      </c>
      <c r="AF71" s="5">
        <f t="shared" ref="AF71:AF78" si="56">AE71/AF$2</f>
        <v>1.5000137592914746</v>
      </c>
      <c r="AG71" s="4">
        <f>(((AD71-AD$43)/(AD$84-AD$43)*100+800))</f>
        <v>870.49323439546049</v>
      </c>
      <c r="AH71" s="51">
        <f t="shared" si="54"/>
        <v>1.0702947121560273</v>
      </c>
      <c r="AL71" s="40"/>
      <c r="AQ71" s="40"/>
      <c r="AV71" s="40"/>
      <c r="AX71" s="51"/>
    </row>
    <row r="72" spans="1:50" x14ac:dyDescent="0.25">
      <c r="A72" s="1" t="s">
        <v>158</v>
      </c>
      <c r="G72" s="4"/>
      <c r="H72" s="4"/>
      <c r="K72" s="28"/>
      <c r="L72" s="4"/>
      <c r="M72" s="4"/>
      <c r="Q72" s="4"/>
      <c r="R72" s="51"/>
      <c r="S72" s="4"/>
      <c r="V72" s="5"/>
      <c r="W72" s="4"/>
      <c r="X72" s="4"/>
      <c r="AA72" s="5"/>
      <c r="AB72" s="4"/>
      <c r="AC72" s="4"/>
      <c r="AF72" s="5"/>
      <c r="AG72" s="4"/>
      <c r="AH72" s="51"/>
      <c r="AL72" s="40"/>
      <c r="AQ72" s="40"/>
      <c r="AV72" s="40"/>
      <c r="AX72" s="51"/>
    </row>
    <row r="73" spans="1:50" x14ac:dyDescent="0.25">
      <c r="A73" s="1" t="s">
        <v>474</v>
      </c>
      <c r="D73" s="18"/>
      <c r="E73" s="18"/>
      <c r="F73" s="28"/>
      <c r="G73" s="4"/>
      <c r="H73" s="4"/>
      <c r="K73" s="28"/>
      <c r="L73" s="4"/>
      <c r="M73" s="4"/>
      <c r="Q73" s="4"/>
      <c r="R73" s="51"/>
      <c r="S73" s="4"/>
      <c r="T73" s="2">
        <v>5.9450000000000003</v>
      </c>
      <c r="U73" s="3">
        <v>24622</v>
      </c>
      <c r="V73" s="21">
        <f t="shared" si="43"/>
        <v>0.39324789899988594</v>
      </c>
      <c r="W73" s="4">
        <f t="shared" ref="W73:W84" si="57">(((T73-T$43)/(T$84-T$43)*100+800))</f>
        <v>876.47058823529414</v>
      </c>
      <c r="X73" s="4"/>
      <c r="Y73" s="2">
        <v>5.9409999999999998</v>
      </c>
      <c r="Z73" s="3">
        <v>19128.599999999999</v>
      </c>
      <c r="AA73" s="5">
        <f t="shared" si="51"/>
        <v>0.25490773331077088</v>
      </c>
      <c r="AB73" s="4">
        <f t="shared" ref="AB73:AB84" si="58">(((Y73-Y$43)/(Y$84-Y$43)*100+800))</f>
        <v>876.19669277632715</v>
      </c>
      <c r="AC73" s="4"/>
      <c r="AD73" s="2">
        <v>5.9450000000000003</v>
      </c>
      <c r="AE73" s="3">
        <v>27147</v>
      </c>
      <c r="AF73" s="21">
        <f t="shared" si="56"/>
        <v>0.54096504823659619</v>
      </c>
      <c r="AG73" s="4">
        <f t="shared" ref="AG73:AG84" si="59">(((AD73-AD$43)/(AD$84-AD$43)*100+800))</f>
        <v>876.29855958096903</v>
      </c>
      <c r="AH73" s="51">
        <f t="shared" si="54"/>
        <v>0.39637356018241765</v>
      </c>
      <c r="AL73" s="40"/>
      <c r="AQ73" s="40"/>
      <c r="AV73" s="40"/>
      <c r="AX73" s="51"/>
    </row>
    <row r="74" spans="1:50" s="29" customFormat="1" x14ac:dyDescent="0.25">
      <c r="A74" s="1" t="s">
        <v>636</v>
      </c>
      <c r="B74" s="10">
        <v>876</v>
      </c>
      <c r="C74" s="10"/>
      <c r="D74" s="29">
        <v>5.9450000000000003</v>
      </c>
      <c r="E74" s="29">
        <v>13647.9</v>
      </c>
      <c r="F74" s="28">
        <f>E74/F$2</f>
        <v>0.21499398986619017</v>
      </c>
      <c r="G74" s="4">
        <f>(((D74-D$43)/(D$84-D$43)*100+800))</f>
        <v>876.50392327811687</v>
      </c>
      <c r="H74" s="4"/>
      <c r="I74" s="2">
        <v>5.9379999999999997</v>
      </c>
      <c r="J74" s="3">
        <v>9769</v>
      </c>
      <c r="K74" s="28">
        <f>J74/K$2</f>
        <v>0.1186944097715155</v>
      </c>
      <c r="L74" s="4">
        <f>(((I74-I$43)/(I$84-I$43)*100+800))</f>
        <v>876.29855958096903</v>
      </c>
      <c r="M74" s="4"/>
      <c r="N74" s="2"/>
      <c r="O74" s="3"/>
      <c r="P74" s="28"/>
      <c r="Q74" s="4"/>
      <c r="R74" s="51">
        <f t="shared" si="55"/>
        <v>0.16684419981885285</v>
      </c>
      <c r="S74" s="4"/>
      <c r="T74" s="2">
        <v>5.9450000000000003</v>
      </c>
      <c r="U74" s="3">
        <v>22586.9</v>
      </c>
      <c r="V74" s="28">
        <f t="shared" si="43"/>
        <v>0.3607444955698369</v>
      </c>
      <c r="W74" s="4">
        <f t="shared" si="57"/>
        <v>876.47058823529414</v>
      </c>
      <c r="X74" s="4"/>
      <c r="Y74" s="2">
        <v>5.9409999999999998</v>
      </c>
      <c r="Z74" s="3">
        <v>25688.1</v>
      </c>
      <c r="AA74" s="28">
        <f t="shared" si="51"/>
        <v>0.34231963364074808</v>
      </c>
      <c r="AB74" s="4">
        <f t="shared" si="58"/>
        <v>876.19669277632715</v>
      </c>
      <c r="AC74" s="4"/>
      <c r="AD74" s="2">
        <v>5.9450000000000003</v>
      </c>
      <c r="AE74" s="3">
        <v>28074.3</v>
      </c>
      <c r="AF74" s="28">
        <f t="shared" si="56"/>
        <v>0.55944358690494989</v>
      </c>
      <c r="AG74" s="4">
        <f t="shared" si="59"/>
        <v>876.29855958096903</v>
      </c>
      <c r="AH74" s="51">
        <f t="shared" si="54"/>
        <v>0.42083590537184495</v>
      </c>
      <c r="AJ74" s="2"/>
      <c r="AK74" s="3"/>
      <c r="AL74" s="40"/>
      <c r="AM74" s="4"/>
      <c r="AO74" s="2"/>
      <c r="AP74" s="3"/>
      <c r="AQ74" s="40"/>
      <c r="AR74" s="4"/>
      <c r="AT74" s="2"/>
      <c r="AU74" s="3"/>
      <c r="AV74" s="40"/>
      <c r="AW74" s="4"/>
      <c r="AX74" s="51"/>
    </row>
    <row r="75" spans="1:50" x14ac:dyDescent="0.25">
      <c r="A75" s="1" t="s">
        <v>441</v>
      </c>
      <c r="B75" s="10">
        <v>882</v>
      </c>
      <c r="G75" s="4"/>
      <c r="H75" s="4"/>
      <c r="K75" s="28"/>
      <c r="L75" s="4"/>
      <c r="M75" s="4"/>
      <c r="Q75" s="4"/>
      <c r="R75" s="51"/>
      <c r="S75" s="4"/>
      <c r="T75" s="2">
        <v>6.3440000000000003</v>
      </c>
      <c r="U75" s="3">
        <v>5413.9</v>
      </c>
      <c r="V75" s="21">
        <f t="shared" si="43"/>
        <v>8.6467581853443345E-2</v>
      </c>
      <c r="W75" s="4">
        <f t="shared" si="57"/>
        <v>893.85620915032678</v>
      </c>
      <c r="X75" s="4"/>
      <c r="Y75" s="2">
        <v>6.3369999999999997</v>
      </c>
      <c r="Z75" s="3">
        <v>3499.6</v>
      </c>
      <c r="AA75" s="5">
        <f t="shared" si="51"/>
        <v>4.6635671376597021E-2</v>
      </c>
      <c r="AB75" s="4">
        <f t="shared" si="58"/>
        <v>893.42906875543952</v>
      </c>
      <c r="AC75" s="4"/>
      <c r="AD75" s="2">
        <v>6.3479999999999999</v>
      </c>
      <c r="AE75" s="3">
        <v>2798.7</v>
      </c>
      <c r="AF75" s="5">
        <f t="shared" si="56"/>
        <v>5.5770393800411162E-2</v>
      </c>
      <c r="AG75" s="4">
        <f t="shared" si="59"/>
        <v>893.88913138367525</v>
      </c>
      <c r="AH75" s="51">
        <f t="shared" si="54"/>
        <v>6.2957882343483831E-2</v>
      </c>
      <c r="AL75" s="40"/>
      <c r="AQ75" s="40"/>
      <c r="AV75" s="40"/>
      <c r="AX75" s="51"/>
    </row>
    <row r="76" spans="1:50" s="19" customFormat="1" x14ac:dyDescent="0.25">
      <c r="A76" s="1" t="s">
        <v>628</v>
      </c>
      <c r="B76" s="10">
        <v>875</v>
      </c>
      <c r="C76" s="10"/>
      <c r="D76" s="2"/>
      <c r="E76" s="3"/>
      <c r="F76" s="21"/>
      <c r="G76" s="4"/>
      <c r="H76" s="4"/>
      <c r="I76" s="2"/>
      <c r="J76" s="3"/>
      <c r="K76" s="28"/>
      <c r="L76" s="4"/>
      <c r="M76" s="4"/>
      <c r="N76" s="2"/>
      <c r="O76" s="3"/>
      <c r="P76" s="21"/>
      <c r="Q76" s="4"/>
      <c r="R76" s="51"/>
      <c r="S76" s="4"/>
      <c r="T76" s="2">
        <v>6.17</v>
      </c>
      <c r="U76" s="3">
        <v>3313.6</v>
      </c>
      <c r="V76" s="21">
        <f t="shared" si="43"/>
        <v>5.292284290983762E-2</v>
      </c>
      <c r="W76" s="4">
        <f t="shared" si="57"/>
        <v>886.27450980392155</v>
      </c>
      <c r="X76" s="4"/>
      <c r="Y76" s="2">
        <v>6.1630000000000003</v>
      </c>
      <c r="Z76" s="3">
        <v>5045.6000000000004</v>
      </c>
      <c r="AA76" s="21">
        <f t="shared" si="51"/>
        <v>6.7237668161435019E-2</v>
      </c>
      <c r="AB76" s="4">
        <f t="shared" si="58"/>
        <v>885.85726718885985</v>
      </c>
      <c r="AC76" s="4"/>
      <c r="AD76" s="2">
        <v>6.1669999999999998</v>
      </c>
      <c r="AE76" s="3">
        <v>2747.4</v>
      </c>
      <c r="AF76" s="21">
        <f t="shared" si="56"/>
        <v>5.4748125889609332E-2</v>
      </c>
      <c r="AG76" s="4">
        <f t="shared" si="59"/>
        <v>885.98865124399822</v>
      </c>
      <c r="AH76" s="51">
        <f t="shared" si="54"/>
        <v>5.8302878986960655E-2</v>
      </c>
      <c r="AJ76" s="2"/>
      <c r="AK76" s="3"/>
      <c r="AL76" s="40"/>
      <c r="AM76" s="4"/>
      <c r="AO76" s="2"/>
      <c r="AP76" s="3"/>
      <c r="AQ76" s="40"/>
      <c r="AR76" s="4"/>
      <c r="AT76" s="2"/>
      <c r="AU76" s="3"/>
      <c r="AV76" s="40"/>
      <c r="AW76" s="4"/>
      <c r="AX76" s="51"/>
    </row>
    <row r="77" spans="1:50" x14ac:dyDescent="0.25">
      <c r="A77" s="1" t="s">
        <v>61</v>
      </c>
      <c r="B77" s="10">
        <v>887</v>
      </c>
      <c r="C77" s="10" t="s">
        <v>201</v>
      </c>
      <c r="D77" s="2">
        <v>6.1779999999999999</v>
      </c>
      <c r="E77" s="3">
        <v>2990.9</v>
      </c>
      <c r="F77" s="5">
        <f t="shared" ref="F77:F91" si="60">E77/F$2</f>
        <v>4.7115345532337441E-2</v>
      </c>
      <c r="G77" s="4">
        <f>(((D77-D$43)/(D$84-D$43)*100+800))</f>
        <v>886.66085440278994</v>
      </c>
      <c r="H77" s="4"/>
      <c r="I77" s="2">
        <v>6.1779999999999999</v>
      </c>
      <c r="J77" s="3">
        <v>2091.6999999999998</v>
      </c>
      <c r="K77" s="28">
        <f>J77/K$2</f>
        <v>2.5414381914124165E-2</v>
      </c>
      <c r="L77" s="4">
        <f>(((I77-I$43)/(I$84-I$43)*100+800))</f>
        <v>886.77433435181138</v>
      </c>
      <c r="M77" s="4"/>
      <c r="N77" s="2">
        <v>6.1779999999999999</v>
      </c>
      <c r="O77" s="3">
        <v>1227</v>
      </c>
      <c r="P77" s="5">
        <f>O77/P$2</f>
        <v>2.747611619043859E-2</v>
      </c>
      <c r="Q77" s="4">
        <f>(((N77-N$43)/(N$84-N$43)*100+800))</f>
        <v>886.46879092099516</v>
      </c>
      <c r="R77" s="51">
        <f t="shared" si="55"/>
        <v>3.3335281212300068E-2</v>
      </c>
      <c r="S77" s="4"/>
      <c r="T77" s="2">
        <v>6.17</v>
      </c>
      <c r="U77" s="3">
        <v>2435.9</v>
      </c>
      <c r="V77" s="5">
        <f t="shared" si="43"/>
        <v>3.8904741985777848E-2</v>
      </c>
      <c r="W77" s="4">
        <f t="shared" si="57"/>
        <v>886.27450980392155</v>
      </c>
      <c r="X77" s="4"/>
      <c r="Y77" s="2">
        <v>6.1630000000000003</v>
      </c>
      <c r="Z77" s="3">
        <v>4407.7</v>
      </c>
      <c r="AA77" s="5">
        <f t="shared" si="51"/>
        <v>5.8737012437600496E-2</v>
      </c>
      <c r="AB77" s="4">
        <f t="shared" si="58"/>
        <v>885.85726718885985</v>
      </c>
      <c r="AC77" s="4"/>
      <c r="AD77" s="2">
        <v>6.1669999999999998</v>
      </c>
      <c r="AE77" s="3">
        <v>2437.6</v>
      </c>
      <c r="AF77" s="5">
        <f t="shared" si="56"/>
        <v>4.8574663925351862E-2</v>
      </c>
      <c r="AG77" s="4">
        <f t="shared" si="59"/>
        <v>885.98865124399822</v>
      </c>
      <c r="AH77" s="51">
        <f t="shared" si="54"/>
        <v>4.8738806116243399E-2</v>
      </c>
      <c r="AL77" s="40"/>
      <c r="AQ77" s="40"/>
      <c r="AV77" s="40"/>
      <c r="AX77" s="51"/>
    </row>
    <row r="78" spans="1:50" x14ac:dyDescent="0.25">
      <c r="A78" s="1" t="s">
        <v>475</v>
      </c>
      <c r="F78" s="21"/>
      <c r="G78" s="4"/>
      <c r="H78" s="4"/>
      <c r="K78" s="21"/>
      <c r="L78" s="4"/>
      <c r="M78" s="4"/>
      <c r="P78" s="21"/>
      <c r="Q78" s="4"/>
      <c r="R78" s="51"/>
      <c r="S78" s="4"/>
      <c r="T78" s="2">
        <v>6.0410000000000004</v>
      </c>
      <c r="U78" s="3">
        <v>171402.5</v>
      </c>
      <c r="V78" s="5">
        <f t="shared" si="43"/>
        <v>2.7375385024907786</v>
      </c>
      <c r="W78" s="4">
        <f t="shared" si="57"/>
        <v>880.65359477124184</v>
      </c>
      <c r="X78" s="4"/>
      <c r="Y78" s="2">
        <v>6.0410000000000004</v>
      </c>
      <c r="Z78" s="3">
        <v>158721</v>
      </c>
      <c r="AA78" s="5">
        <f t="shared" si="51"/>
        <v>2.1151161265758534</v>
      </c>
      <c r="AB78" s="4">
        <f t="shared" si="58"/>
        <v>880.54830287206266</v>
      </c>
      <c r="AC78" s="4"/>
      <c r="AD78" s="2">
        <v>6.0339999999999998</v>
      </c>
      <c r="AE78" s="3">
        <v>160523.29999999999</v>
      </c>
      <c r="AF78" s="21">
        <f t="shared" si="56"/>
        <v>3.1987878854973886</v>
      </c>
      <c r="AG78" s="4">
        <f t="shared" si="59"/>
        <v>880.18332605848968</v>
      </c>
      <c r="AH78" s="51">
        <f t="shared" si="54"/>
        <v>2.6838141715213397</v>
      </c>
      <c r="AL78" s="40"/>
      <c r="AQ78" s="40"/>
      <c r="AV78" s="40"/>
      <c r="AX78" s="51"/>
    </row>
    <row r="79" spans="1:50" x14ac:dyDescent="0.25">
      <c r="A79" s="6" t="s">
        <v>559</v>
      </c>
      <c r="B79" s="10">
        <v>889</v>
      </c>
      <c r="C79" s="10" t="s">
        <v>205</v>
      </c>
      <c r="D79" s="2">
        <v>6.274</v>
      </c>
      <c r="E79" s="3">
        <v>11283.4</v>
      </c>
      <c r="F79" s="5">
        <f t="shared" si="60"/>
        <v>0.17774626024928158</v>
      </c>
      <c r="G79" s="4">
        <f t="shared" ref="G79:G84" si="61">(((D79-D$43)/(D$84-D$43)*100+800))</f>
        <v>890.84568439407144</v>
      </c>
      <c r="H79" s="4"/>
      <c r="I79" s="2">
        <v>6.2779999999999996</v>
      </c>
      <c r="J79" s="3">
        <v>4988.7</v>
      </c>
      <c r="K79" s="5">
        <f t="shared" ref="K79:K91" si="62">J79/K$2</f>
        <v>6.0613246189697961E-2</v>
      </c>
      <c r="L79" s="4">
        <f t="shared" ref="L79:L84" si="63">(((I79-I$43)/(I$84-I$43)*100+800))</f>
        <v>891.13924050632909</v>
      </c>
      <c r="M79" s="4"/>
      <c r="N79" s="2">
        <v>6.2850000000000001</v>
      </c>
      <c r="O79" s="3">
        <v>2146.6999999999998</v>
      </c>
      <c r="P79" s="5">
        <f t="shared" ref="P79:P91" si="64">O79/P$2</f>
        <v>4.8070887225765697E-2</v>
      </c>
      <c r="Q79" s="4">
        <f t="shared" ref="Q79:Q84" si="65">(((N79-N$43)/(N$84-N$43)*100+800))</f>
        <v>891.13924050632909</v>
      </c>
      <c r="R79" s="51">
        <f t="shared" si="55"/>
        <v>9.5476797888248421E-2</v>
      </c>
      <c r="S79" s="4"/>
      <c r="T79" s="2">
        <v>6.2779999999999996</v>
      </c>
      <c r="U79" s="3">
        <v>5512.4</v>
      </c>
      <c r="V79" s="5">
        <f t="shared" si="43"/>
        <v>8.8040765106285876E-2</v>
      </c>
      <c r="W79" s="4">
        <f t="shared" si="57"/>
        <v>890.98039215686276</v>
      </c>
      <c r="X79" s="4"/>
      <c r="Y79" s="2">
        <v>6.27</v>
      </c>
      <c r="Z79" s="3">
        <v>5258.8</v>
      </c>
      <c r="AA79" s="5">
        <f t="shared" si="51"/>
        <v>7.0078771469667511E-2</v>
      </c>
      <c r="AB79" s="4">
        <f t="shared" si="58"/>
        <v>890.51348999129675</v>
      </c>
      <c r="AC79" s="4"/>
      <c r="AD79" s="2">
        <v>6.2779999999999996</v>
      </c>
      <c r="AE79" s="3">
        <v>4184.2</v>
      </c>
      <c r="AF79" s="5">
        <f t="shared" ref="AF79:AF90" si="66">AE79/AF$2</f>
        <v>8.3379598291949977E-2</v>
      </c>
      <c r="AG79" s="4">
        <f t="shared" si="59"/>
        <v>890.83369707551287</v>
      </c>
      <c r="AH79" s="51">
        <f t="shared" si="54"/>
        <v>8.0499711622634459E-2</v>
      </c>
      <c r="AL79" s="40"/>
      <c r="AO79" s="2">
        <v>6.9690000000000003</v>
      </c>
      <c r="AP79" s="3">
        <v>5501</v>
      </c>
      <c r="AQ79" s="40">
        <f t="shared" ref="AQ79:AQ127" si="67">AP79/AQ$2</f>
        <v>2.0563419758384861E-3</v>
      </c>
      <c r="AR79" s="4">
        <f>(((AO79-AO$43)/(AO$84-AO$43)*100+800))</f>
        <v>889.02972027972032</v>
      </c>
      <c r="AT79" s="2">
        <v>6.9649999999999999</v>
      </c>
      <c r="AU79" s="3">
        <v>6428.4</v>
      </c>
      <c r="AV79" s="40">
        <f t="shared" ref="AV79:AV127" si="68">AU79/AV$2</f>
        <v>2.3280411477035706E-3</v>
      </c>
      <c r="AW79" s="4">
        <f>(((AT79-AT$43)/(AT$84-AT$43)*100+800))</f>
        <v>889.55032119914347</v>
      </c>
      <c r="AX79" s="51">
        <f t="shared" ref="AX79:AX127" si="69">AVERAGE(AL79,AQ79,AV79)</f>
        <v>2.1921915617710286E-3</v>
      </c>
    </row>
    <row r="80" spans="1:50" x14ac:dyDescent="0.25">
      <c r="A80" s="1" t="s">
        <v>64</v>
      </c>
      <c r="B80" s="10">
        <v>891</v>
      </c>
      <c r="C80" s="10" t="s">
        <v>204</v>
      </c>
      <c r="D80" s="2">
        <v>6.2809999999999997</v>
      </c>
      <c r="E80" s="3">
        <v>31165</v>
      </c>
      <c r="F80" s="5">
        <f t="shared" si="60"/>
        <v>0.4909390964309393</v>
      </c>
      <c r="G80" s="4">
        <f t="shared" si="61"/>
        <v>891.15082824760248</v>
      </c>
      <c r="H80" s="4"/>
      <c r="I80" s="2">
        <v>6.2809999999999997</v>
      </c>
      <c r="J80" s="3">
        <v>47277</v>
      </c>
      <c r="K80" s="5">
        <f t="shared" si="62"/>
        <v>0.57442067875605884</v>
      </c>
      <c r="L80" s="4">
        <f t="shared" si="63"/>
        <v>891.27018769096458</v>
      </c>
      <c r="M80" s="4"/>
      <c r="N80" s="2">
        <v>6.2889999999999997</v>
      </c>
      <c r="O80" s="3">
        <v>15488.4</v>
      </c>
      <c r="P80" s="5">
        <f t="shared" si="64"/>
        <v>0.34683054442052896</v>
      </c>
      <c r="Q80" s="4">
        <f t="shared" si="65"/>
        <v>891.31383675250981</v>
      </c>
      <c r="R80" s="51">
        <f t="shared" si="55"/>
        <v>0.4707301065358423</v>
      </c>
      <c r="S80" s="4"/>
      <c r="T80" s="2">
        <v>6.2809999999999997</v>
      </c>
      <c r="U80" s="3">
        <v>25213.9</v>
      </c>
      <c r="V80" s="5">
        <f t="shared" si="43"/>
        <v>0.40270137278016505</v>
      </c>
      <c r="W80" s="4">
        <f t="shared" si="57"/>
        <v>891.11111111111109</v>
      </c>
      <c r="X80" s="4"/>
      <c r="Y80" s="2">
        <v>6.2809999999999997</v>
      </c>
      <c r="Z80" s="3">
        <v>37567.4</v>
      </c>
      <c r="AA80" s="5">
        <f t="shared" si="51"/>
        <v>0.50062319147135992</v>
      </c>
      <c r="AB80" s="4">
        <f t="shared" si="58"/>
        <v>890.99216710182759</v>
      </c>
      <c r="AC80" s="4"/>
      <c r="AD80" s="2">
        <v>6.2889999999999997</v>
      </c>
      <c r="AE80" s="3">
        <v>19107.7</v>
      </c>
      <c r="AF80" s="5">
        <f t="shared" si="66"/>
        <v>0.38076390953661216</v>
      </c>
      <c r="AG80" s="4">
        <f t="shared" si="59"/>
        <v>891.31383675250981</v>
      </c>
      <c r="AH80" s="51">
        <f t="shared" si="54"/>
        <v>0.42802949126271234</v>
      </c>
      <c r="AJ80" s="2">
        <v>6.9909999999999997</v>
      </c>
      <c r="AK80" s="3">
        <v>17873.099999999999</v>
      </c>
      <c r="AL80" s="40">
        <f t="shared" ref="AL80:AL127" si="70">AK80/AL$2</f>
        <v>7.6421360730449511E-3</v>
      </c>
      <c r="AM80" s="4">
        <f>(((AJ80-AJ$43)/(AJ$84-AJ$43)*100+800))</f>
        <v>890.35355739851593</v>
      </c>
      <c r="AO80" s="2">
        <v>7.0090000000000003</v>
      </c>
      <c r="AP80" s="3">
        <v>19105.599999999999</v>
      </c>
      <c r="AQ80" s="40">
        <f t="shared" si="67"/>
        <v>7.1419100624576948E-3</v>
      </c>
      <c r="AR80" s="4">
        <f>(((AO80-AO$43)/(AO$84-AO$43)*100+800))</f>
        <v>890.77797202797206</v>
      </c>
      <c r="AT80" s="2">
        <v>7.0090000000000003</v>
      </c>
      <c r="AU80" s="3">
        <v>20503.599999999999</v>
      </c>
      <c r="AV80" s="40">
        <f t="shared" si="68"/>
        <v>7.4253662615977436E-3</v>
      </c>
      <c r="AW80" s="4">
        <f>(((AT80-AT$43)/(AT$84-AT$43)*100+800))</f>
        <v>891.43468950749468</v>
      </c>
      <c r="AX80" s="51">
        <f t="shared" si="69"/>
        <v>7.4031374657001292E-3</v>
      </c>
    </row>
    <row r="81" spans="1:50" s="29" customFormat="1" x14ac:dyDescent="0.25">
      <c r="A81" s="1" t="s">
        <v>637</v>
      </c>
      <c r="B81" s="10"/>
      <c r="C81" s="10"/>
      <c r="D81" s="2">
        <v>6.34</v>
      </c>
      <c r="E81" s="3">
        <v>20571.099999999999</v>
      </c>
      <c r="F81" s="28">
        <f t="shared" si="60"/>
        <v>0.3240544600221561</v>
      </c>
      <c r="G81" s="4">
        <f t="shared" si="61"/>
        <v>893.72275501307763</v>
      </c>
      <c r="H81" s="4"/>
      <c r="I81" s="2">
        <v>6.3550000000000004</v>
      </c>
      <c r="J81" s="3">
        <v>16968.900000000001</v>
      </c>
      <c r="K81" s="28">
        <f t="shared" si="62"/>
        <v>0.20617397583906946</v>
      </c>
      <c r="L81" s="4">
        <f t="shared" si="63"/>
        <v>894.50021824530779</v>
      </c>
      <c r="M81" s="4"/>
      <c r="N81" s="2">
        <v>6.3550000000000004</v>
      </c>
      <c r="O81" s="3">
        <v>12679.4</v>
      </c>
      <c r="P81" s="28">
        <f t="shared" si="64"/>
        <v>0.283928824470291</v>
      </c>
      <c r="Q81" s="4">
        <f t="shared" si="65"/>
        <v>894.19467481449146</v>
      </c>
      <c r="R81" s="51">
        <f t="shared" si="55"/>
        <v>0.27138575344383886</v>
      </c>
      <c r="S81" s="4"/>
      <c r="T81" s="2">
        <v>6.3440000000000003</v>
      </c>
      <c r="U81" s="3">
        <v>17506.3</v>
      </c>
      <c r="V81" s="28">
        <f t="shared" si="43"/>
        <v>0.27960018253032665</v>
      </c>
      <c r="W81" s="4">
        <f t="shared" si="57"/>
        <v>893.85620915032678</v>
      </c>
      <c r="X81" s="4"/>
      <c r="Y81" s="2">
        <v>6.3369999999999997</v>
      </c>
      <c r="Z81" s="3">
        <v>13384.8</v>
      </c>
      <c r="AA81" s="28">
        <f t="shared" si="51"/>
        <v>0.17836585159488966</v>
      </c>
      <c r="AB81" s="4">
        <f t="shared" si="58"/>
        <v>893.42906875543952</v>
      </c>
      <c r="AC81" s="4"/>
      <c r="AD81" s="2">
        <v>6.3440000000000003</v>
      </c>
      <c r="AE81" s="3">
        <v>10956.1</v>
      </c>
      <c r="AF81" s="28">
        <f t="shared" si="66"/>
        <v>0.21832494069270905</v>
      </c>
      <c r="AG81" s="4">
        <f t="shared" si="59"/>
        <v>893.71453513749452</v>
      </c>
      <c r="AH81" s="51">
        <f t="shared" si="54"/>
        <v>0.22543032493930845</v>
      </c>
      <c r="AJ81" s="2"/>
      <c r="AK81" s="3"/>
      <c r="AL81" s="40"/>
      <c r="AM81" s="4"/>
      <c r="AO81" s="2"/>
      <c r="AP81" s="3"/>
      <c r="AQ81" s="40"/>
      <c r="AR81" s="4"/>
      <c r="AT81" s="2"/>
      <c r="AU81" s="3"/>
      <c r="AV81" s="40"/>
      <c r="AW81" s="4"/>
      <c r="AX81" s="51"/>
    </row>
    <row r="82" spans="1:50" x14ac:dyDescent="0.25">
      <c r="A82" s="1" t="s">
        <v>57</v>
      </c>
      <c r="D82" s="2">
        <v>6.34</v>
      </c>
      <c r="E82" s="3">
        <v>19641.400000000001</v>
      </c>
      <c r="F82" s="5">
        <f t="shared" si="60"/>
        <v>0.3094089898488257</v>
      </c>
      <c r="G82" s="4">
        <f t="shared" si="61"/>
        <v>893.72275501307763</v>
      </c>
      <c r="H82" s="4"/>
      <c r="I82" s="2">
        <v>6.3550000000000004</v>
      </c>
      <c r="J82" s="3">
        <v>17014.5</v>
      </c>
      <c r="K82" s="5">
        <f t="shared" si="62"/>
        <v>0.20672802078589933</v>
      </c>
      <c r="L82" s="4">
        <f t="shared" si="63"/>
        <v>894.50021824530779</v>
      </c>
      <c r="M82" s="4"/>
      <c r="N82" s="2">
        <v>6.3550000000000004</v>
      </c>
      <c r="O82" s="3">
        <v>12415.7</v>
      </c>
      <c r="P82" s="5">
        <f t="shared" si="64"/>
        <v>0.27802381074623345</v>
      </c>
      <c r="Q82" s="4">
        <f t="shared" si="65"/>
        <v>894.19467481449146</v>
      </c>
      <c r="R82" s="51">
        <f t="shared" si="55"/>
        <v>0.26472027379365287</v>
      </c>
      <c r="S82" s="4"/>
      <c r="T82" s="2">
        <v>6.3440000000000003</v>
      </c>
      <c r="U82" s="3">
        <v>18014.599999999999</v>
      </c>
      <c r="V82" s="5">
        <f t="shared" si="43"/>
        <v>0.28771844697113735</v>
      </c>
      <c r="W82" s="4">
        <f t="shared" si="57"/>
        <v>893.85620915032678</v>
      </c>
      <c r="X82" s="4"/>
      <c r="Y82" s="2">
        <v>6.3369999999999997</v>
      </c>
      <c r="Z82" s="3">
        <v>11788.4</v>
      </c>
      <c r="AA82" s="5">
        <f t="shared" si="51"/>
        <v>0.15709222438446577</v>
      </c>
      <c r="AB82" s="4">
        <f t="shared" si="58"/>
        <v>893.42906875543952</v>
      </c>
      <c r="AC82" s="4"/>
      <c r="AD82" s="2">
        <v>6.3440000000000003</v>
      </c>
      <c r="AE82" s="3">
        <v>11484.7</v>
      </c>
      <c r="AF82" s="5">
        <f t="shared" si="66"/>
        <v>0.22885848489640981</v>
      </c>
      <c r="AG82" s="4">
        <f t="shared" si="59"/>
        <v>893.71453513749452</v>
      </c>
      <c r="AH82" s="51">
        <f t="shared" si="54"/>
        <v>0.22455638541733766</v>
      </c>
      <c r="AL82" s="40"/>
      <c r="AQ82" s="40"/>
      <c r="AV82" s="40"/>
      <c r="AX82" s="51"/>
    </row>
    <row r="83" spans="1:50" x14ac:dyDescent="0.25">
      <c r="A83" s="1" t="s">
        <v>65</v>
      </c>
      <c r="B83" s="12">
        <v>892</v>
      </c>
      <c r="D83" s="2">
        <v>6.3440000000000003</v>
      </c>
      <c r="E83" s="3">
        <v>12544.3</v>
      </c>
      <c r="F83" s="5">
        <f t="shared" si="60"/>
        <v>0.19760909056180431</v>
      </c>
      <c r="G83" s="4">
        <f t="shared" si="61"/>
        <v>893.897122929381</v>
      </c>
      <c r="H83" s="4"/>
      <c r="I83" s="2">
        <v>6.3630000000000004</v>
      </c>
      <c r="J83" s="3">
        <v>10397</v>
      </c>
      <c r="K83" s="5">
        <f t="shared" si="62"/>
        <v>0.12632467789890947</v>
      </c>
      <c r="L83" s="4">
        <f t="shared" si="63"/>
        <v>894.84941073766913</v>
      </c>
      <c r="M83" s="4"/>
      <c r="N83" s="2">
        <v>6.3550000000000004</v>
      </c>
      <c r="O83" s="3">
        <v>7193.6</v>
      </c>
      <c r="P83" s="5">
        <f t="shared" si="64"/>
        <v>0.16108572895479956</v>
      </c>
      <c r="Q83" s="4">
        <f t="shared" si="65"/>
        <v>894.19467481449146</v>
      </c>
      <c r="R83" s="51">
        <f t="shared" si="55"/>
        <v>0.1616731658051711</v>
      </c>
      <c r="S83" s="4"/>
      <c r="T83" s="2">
        <v>6.3440000000000003</v>
      </c>
      <c r="U83" s="3">
        <v>9792</v>
      </c>
      <c r="V83" s="5">
        <f t="shared" si="43"/>
        <v>0.15639198387648781</v>
      </c>
      <c r="W83" s="4">
        <f t="shared" si="57"/>
        <v>893.85620915032678</v>
      </c>
      <c r="X83" s="4"/>
      <c r="Y83" s="2">
        <v>6.34</v>
      </c>
      <c r="Z83" s="3">
        <v>6970.4</v>
      </c>
      <c r="AA83" s="5">
        <f t="shared" si="51"/>
        <v>9.2887553938573522E-2</v>
      </c>
      <c r="AB83" s="4">
        <f t="shared" si="58"/>
        <v>893.55961705831157</v>
      </c>
      <c r="AC83" s="4"/>
      <c r="AD83" s="2">
        <v>6.3520000000000003</v>
      </c>
      <c r="AE83" s="3">
        <v>6107.7</v>
      </c>
      <c r="AF83" s="5">
        <f t="shared" si="66"/>
        <v>0.12170966313458793</v>
      </c>
      <c r="AG83" s="4">
        <f t="shared" si="59"/>
        <v>894.06372762985598</v>
      </c>
      <c r="AH83" s="51">
        <f t="shared" si="54"/>
        <v>0.12366306698321643</v>
      </c>
      <c r="AL83" s="40"/>
      <c r="AQ83" s="40"/>
      <c r="AV83" s="40"/>
      <c r="AX83" s="51"/>
    </row>
    <row r="84" spans="1:50" x14ac:dyDescent="0.25">
      <c r="A84" s="15" t="s">
        <v>9</v>
      </c>
      <c r="B84" s="10">
        <v>900</v>
      </c>
      <c r="D84" s="2">
        <v>6.484</v>
      </c>
      <c r="E84" s="3">
        <v>13645</v>
      </c>
      <c r="F84" s="5">
        <f t="shared" si="60"/>
        <v>0.21494830645917429</v>
      </c>
      <c r="G84" s="4">
        <f t="shared" si="61"/>
        <v>900</v>
      </c>
      <c r="H84" s="4"/>
      <c r="I84" s="2">
        <v>6.4809999999999999</v>
      </c>
      <c r="J84" s="3">
        <v>14630</v>
      </c>
      <c r="K84" s="5">
        <f t="shared" si="62"/>
        <v>0.17775608710792015</v>
      </c>
      <c r="L84" s="4">
        <f t="shared" si="63"/>
        <v>900</v>
      </c>
      <c r="M84" s="4"/>
      <c r="N84" s="2">
        <v>6.4880000000000004</v>
      </c>
      <c r="O84" s="3">
        <v>6633.2</v>
      </c>
      <c r="P84" s="5">
        <f t="shared" si="64"/>
        <v>0.14853673505657478</v>
      </c>
      <c r="Q84" s="4">
        <f t="shared" si="65"/>
        <v>900</v>
      </c>
      <c r="R84" s="51">
        <f t="shared" si="55"/>
        <v>0.18041370954122304</v>
      </c>
      <c r="S84" s="4"/>
      <c r="T84" s="2">
        <v>6.4850000000000003</v>
      </c>
      <c r="U84" s="3">
        <v>18401.3</v>
      </c>
      <c r="V84" s="5">
        <f t="shared" si="43"/>
        <v>0.29389458873635776</v>
      </c>
      <c r="W84" s="4">
        <f t="shared" si="57"/>
        <v>900</v>
      </c>
      <c r="X84" s="4"/>
      <c r="Y84" s="2">
        <v>6.4880000000000004</v>
      </c>
      <c r="Z84" s="3">
        <v>11073.5</v>
      </c>
      <c r="AA84" s="5">
        <f t="shared" si="51"/>
        <v>0.14756546662154166</v>
      </c>
      <c r="AB84" s="4">
        <f t="shared" si="58"/>
        <v>900</v>
      </c>
      <c r="AC84" s="4"/>
      <c r="AD84" s="2">
        <v>6.4880000000000004</v>
      </c>
      <c r="AF84" s="5"/>
      <c r="AG84" s="4">
        <f t="shared" si="59"/>
        <v>900</v>
      </c>
      <c r="AH84" s="51">
        <f t="shared" si="54"/>
        <v>0.22073002767894973</v>
      </c>
      <c r="AJ84" s="2">
        <v>7.2119999999999997</v>
      </c>
      <c r="AK84" s="3">
        <v>11620.9</v>
      </c>
      <c r="AL84" s="40">
        <f t="shared" si="70"/>
        <v>4.9688357974412983E-3</v>
      </c>
      <c r="AM84" s="4">
        <f>(((AJ84-AJ$43)/(AJ$84-AJ$43)*100+800))</f>
        <v>900</v>
      </c>
      <c r="AO84" s="2">
        <v>7.22</v>
      </c>
      <c r="AP84" s="3">
        <v>13631.1</v>
      </c>
      <c r="AQ84" s="40">
        <f t="shared" si="67"/>
        <v>5.0954741150430818E-3</v>
      </c>
      <c r="AR84" s="4">
        <f>(((AO84-AO$43)/(AO$84-AO$43)*100+800))</f>
        <v>900</v>
      </c>
      <c r="AT84" s="2">
        <v>7.2089999999999996</v>
      </c>
      <c r="AU84" s="3">
        <v>7745.3</v>
      </c>
      <c r="AV84" s="40">
        <f t="shared" si="68"/>
        <v>2.8049556812439281E-3</v>
      </c>
      <c r="AW84" s="4">
        <f>(((AT84-AT$43)/(AT$84-AT$43)*100+800))</f>
        <v>900</v>
      </c>
      <c r="AX84" s="51">
        <f t="shared" si="69"/>
        <v>4.2897551979094355E-3</v>
      </c>
    </row>
    <row r="85" spans="1:50" x14ac:dyDescent="0.25">
      <c r="A85" s="6" t="s">
        <v>558</v>
      </c>
      <c r="B85" s="12">
        <v>902</v>
      </c>
      <c r="D85" s="2">
        <v>6.5510000000000002</v>
      </c>
      <c r="E85" s="3">
        <v>14685.4</v>
      </c>
      <c r="F85" s="5">
        <f t="shared" si="60"/>
        <v>0.2313376225485935</v>
      </c>
      <c r="G85" s="4">
        <f t="shared" ref="G85:G91" si="71">(((D85-D$84)/(D$117-D$84)*100+900))</f>
        <v>902.35418130709763</v>
      </c>
      <c r="H85" s="4"/>
      <c r="I85" s="2">
        <v>6.548</v>
      </c>
      <c r="J85" s="3">
        <v>13623.5</v>
      </c>
      <c r="K85" s="5">
        <f t="shared" si="62"/>
        <v>0.16552700291966849</v>
      </c>
      <c r="L85" s="4">
        <f t="shared" ref="L85:L91" si="72">(((I85-I$84)/(I$117-I$84)*100+900))</f>
        <v>902.35749472202679</v>
      </c>
      <c r="M85" s="4"/>
      <c r="N85" s="2">
        <v>6.5549999999999997</v>
      </c>
      <c r="O85" s="3">
        <v>8258.5</v>
      </c>
      <c r="P85" s="5">
        <f t="shared" si="64"/>
        <v>0.18493195237060886</v>
      </c>
      <c r="Q85" s="4">
        <f t="shared" ref="Q85:Q91" si="73">(((N85-N$84)/(N$117-N$84)*100+900))</f>
        <v>902.35749472202667</v>
      </c>
      <c r="R85" s="51">
        <f t="shared" si="55"/>
        <v>0.19393219261295694</v>
      </c>
      <c r="S85" s="4"/>
      <c r="T85" s="2">
        <v>6.5510000000000002</v>
      </c>
      <c r="U85" s="3">
        <v>13940.5</v>
      </c>
      <c r="V85" s="5">
        <f t="shared" si="43"/>
        <v>0.22264935163706887</v>
      </c>
      <c r="W85" s="4">
        <f t="shared" ref="W85:W91" si="74">(((T85-T$84)/(T$117-T$84)*100+900))</f>
        <v>902.31660231660226</v>
      </c>
      <c r="X85" s="4"/>
      <c r="Y85" s="2">
        <v>6.5469999999999997</v>
      </c>
      <c r="Z85" s="3">
        <v>13175.5</v>
      </c>
      <c r="AA85" s="5">
        <f t="shared" si="51"/>
        <v>0.17557671968863703</v>
      </c>
      <c r="AB85" s="4">
        <f t="shared" ref="AB85:AB91" si="75">(((Y85-Y$84)/(Y$117-Y$84)*100+900))</f>
        <v>902.08186309103735</v>
      </c>
      <c r="AC85" s="4"/>
      <c r="AD85" s="2">
        <v>6.5549999999999997</v>
      </c>
      <c r="AE85" s="3">
        <v>12685.1</v>
      </c>
      <c r="AF85" s="5">
        <f t="shared" si="66"/>
        <v>0.25277915546417828</v>
      </c>
      <c r="AG85" s="4">
        <f t="shared" ref="AG85:AG90" si="76">(((AD85-AD$84)/(AD$117-AD$84)*100+900))</f>
        <v>902.36081747709648</v>
      </c>
      <c r="AH85" s="51">
        <f t="shared" si="54"/>
        <v>0.21700174226329472</v>
      </c>
      <c r="AL85" s="40"/>
      <c r="AO85" s="2">
        <v>7.2830000000000004</v>
      </c>
      <c r="AP85" s="3">
        <v>3320.2</v>
      </c>
      <c r="AQ85" s="40">
        <f t="shared" si="67"/>
        <v>1.2411319084128234E-3</v>
      </c>
      <c r="AR85" s="4">
        <f>(((AO85-AO$84)/(AO$117-AO$84)*100+900))</f>
        <v>902.19972067039112</v>
      </c>
      <c r="AT85" s="2">
        <v>7.29</v>
      </c>
      <c r="AU85" s="3">
        <v>3879.4</v>
      </c>
      <c r="AV85" s="40">
        <f t="shared" si="68"/>
        <v>1.4049223490139433E-3</v>
      </c>
      <c r="AW85" s="4">
        <f>(((AT85-AT$84)/(AT$117-AT$84)*100+900))</f>
        <v>902.81347690170196</v>
      </c>
      <c r="AX85" s="51">
        <f t="shared" si="69"/>
        <v>1.3230271287133833E-3</v>
      </c>
    </row>
    <row r="86" spans="1:50" x14ac:dyDescent="0.25">
      <c r="A86" s="6" t="s">
        <v>476</v>
      </c>
      <c r="B86" s="46"/>
      <c r="D86" s="2">
        <v>6.5439999999999996</v>
      </c>
      <c r="E86" s="3">
        <v>27564.7</v>
      </c>
      <c r="F86" s="5">
        <f t="shared" si="60"/>
        <v>0.4342239342656799</v>
      </c>
      <c r="G86" s="4">
        <f t="shared" si="71"/>
        <v>902.10822206605758</v>
      </c>
      <c r="H86" s="4"/>
      <c r="I86" s="2">
        <v>6.5439999999999996</v>
      </c>
      <c r="J86" s="3">
        <v>19015.5</v>
      </c>
      <c r="K86" s="5">
        <f t="shared" si="62"/>
        <v>0.2310403878606053</v>
      </c>
      <c r="L86" s="4">
        <f t="shared" si="72"/>
        <v>902.21674876847294</v>
      </c>
      <c r="M86" s="4"/>
      <c r="N86" s="2">
        <v>6.5549999999999997</v>
      </c>
      <c r="O86" s="3">
        <v>11763.9</v>
      </c>
      <c r="P86" s="5">
        <f t="shared" si="64"/>
        <v>0.26342810371043235</v>
      </c>
      <c r="Q86" s="4">
        <f t="shared" si="73"/>
        <v>902.35749472202667</v>
      </c>
      <c r="R86" s="51">
        <f t="shared" si="55"/>
        <v>0.30956414194557252</v>
      </c>
      <c r="S86" s="4"/>
      <c r="T86" s="2">
        <v>6.577</v>
      </c>
      <c r="U86" s="3">
        <v>46480.3</v>
      </c>
      <c r="V86" s="5">
        <f t="shared" si="43"/>
        <v>0.74235562991976278</v>
      </c>
      <c r="W86" s="4">
        <f t="shared" si="74"/>
        <v>903.22920322920322</v>
      </c>
      <c r="X86" s="4"/>
      <c r="Y86" s="2">
        <v>6.577</v>
      </c>
      <c r="Z86" s="3">
        <v>32680.3</v>
      </c>
      <c r="AA86" s="5">
        <f t="shared" si="51"/>
        <v>0.43549769439038855</v>
      </c>
      <c r="AB86" s="4">
        <f t="shared" si="75"/>
        <v>903.14043754410727</v>
      </c>
      <c r="AC86" s="4"/>
      <c r="AD86" s="2">
        <v>6.577</v>
      </c>
      <c r="AE86" s="3">
        <v>46228.5</v>
      </c>
      <c r="AF86" s="5">
        <f t="shared" si="66"/>
        <v>0.92120686383045969</v>
      </c>
      <c r="AG86" s="4">
        <f t="shared" si="76"/>
        <v>903.13601127554614</v>
      </c>
      <c r="AH86" s="51">
        <f t="shared" si="54"/>
        <v>0.69968672938020371</v>
      </c>
      <c r="AJ86" s="2">
        <v>7.2270000000000003</v>
      </c>
      <c r="AK86" s="3">
        <v>17464.599999999999</v>
      </c>
      <c r="AL86" s="40">
        <f t="shared" si="70"/>
        <v>7.4674706492606682E-3</v>
      </c>
      <c r="AM86" s="4">
        <f>(((AJ86-AJ$84)/(AJ$117-AJ$84)*100+900))</f>
        <v>900.52301255230122</v>
      </c>
      <c r="AO86" s="2">
        <v>7.2240000000000002</v>
      </c>
      <c r="AP86" s="3">
        <v>14845.2</v>
      </c>
      <c r="AQ86" s="40">
        <f t="shared" si="67"/>
        <v>5.5493197418137611E-3</v>
      </c>
      <c r="AR86" s="4">
        <f>(((AO86-AO$84)/(AO$117-AO$84)*100+900))</f>
        <v>900.13966480446925</v>
      </c>
      <c r="AT86" s="2">
        <v>7.2160000000000002</v>
      </c>
      <c r="AU86" s="3">
        <v>15798.4</v>
      </c>
      <c r="AV86" s="40">
        <f t="shared" si="68"/>
        <v>5.7213809451621082E-3</v>
      </c>
      <c r="AW86" s="4">
        <f>(((AT86-AT$84)/(AT$117-AT$84)*100+900))</f>
        <v>900.24313997915942</v>
      </c>
      <c r="AX86" s="51">
        <f t="shared" si="69"/>
        <v>6.2460571120788455E-3</v>
      </c>
    </row>
    <row r="87" spans="1:50" x14ac:dyDescent="0.25">
      <c r="A87" s="6" t="s">
        <v>486</v>
      </c>
      <c r="B87" s="12">
        <v>912</v>
      </c>
      <c r="D87" s="2">
        <v>6.8609999999999998</v>
      </c>
      <c r="E87" s="3">
        <v>8058.8</v>
      </c>
      <c r="F87" s="5">
        <f t="shared" si="60"/>
        <v>0.12694946222742351</v>
      </c>
      <c r="G87" s="4">
        <f t="shared" si="71"/>
        <v>913.24666198172872</v>
      </c>
      <c r="H87" s="4"/>
      <c r="I87" s="2">
        <v>6.8650000000000002</v>
      </c>
      <c r="J87" s="3">
        <v>10330</v>
      </c>
      <c r="K87" s="5">
        <f t="shared" si="62"/>
        <v>0.12551062063054103</v>
      </c>
      <c r="L87" s="4">
        <f t="shared" si="72"/>
        <v>913.51161154116824</v>
      </c>
      <c r="M87" s="4"/>
      <c r="N87" s="2">
        <v>6.8760000000000003</v>
      </c>
      <c r="O87" s="3">
        <v>4929.8999999999996</v>
      </c>
      <c r="P87" s="5">
        <f t="shared" si="64"/>
        <v>0.11039486976955436</v>
      </c>
      <c r="Q87" s="4">
        <f t="shared" si="73"/>
        <v>913.65235749472208</v>
      </c>
      <c r="R87" s="51">
        <f t="shared" si="55"/>
        <v>0.12095165087583963</v>
      </c>
      <c r="S87" s="4"/>
      <c r="T87" s="2">
        <v>6.8470000000000004</v>
      </c>
      <c r="U87" s="3">
        <v>11201.8</v>
      </c>
      <c r="V87" s="5">
        <f t="shared" si="43"/>
        <v>0.17890846864661367</v>
      </c>
      <c r="W87" s="4">
        <f t="shared" si="74"/>
        <v>912.70621270621268</v>
      </c>
      <c r="X87" s="4"/>
      <c r="Y87" s="2">
        <v>6.8760000000000003</v>
      </c>
      <c r="Z87" s="3">
        <v>7903.2</v>
      </c>
      <c r="AA87" s="5">
        <f t="shared" si="51"/>
        <v>0.10531804721211613</v>
      </c>
      <c r="AB87" s="4">
        <f t="shared" si="75"/>
        <v>913.69089625970355</v>
      </c>
      <c r="AC87" s="4"/>
      <c r="AD87" s="2">
        <v>6.85</v>
      </c>
      <c r="AE87" s="3">
        <v>6732.9</v>
      </c>
      <c r="AF87" s="5">
        <f t="shared" si="66"/>
        <v>0.13416817966155298</v>
      </c>
      <c r="AG87" s="4">
        <f t="shared" si="76"/>
        <v>912.75546159267083</v>
      </c>
      <c r="AH87" s="51">
        <f t="shared" si="54"/>
        <v>0.13946489850676094</v>
      </c>
      <c r="AL87" s="40"/>
      <c r="AQ87" s="40"/>
      <c r="AV87" s="40"/>
      <c r="AX87" s="51"/>
    </row>
    <row r="88" spans="1:50" x14ac:dyDescent="0.25">
      <c r="A88" s="1" t="s">
        <v>68</v>
      </c>
      <c r="B88" s="10">
        <v>904</v>
      </c>
      <c r="C88" s="10" t="s">
        <v>205</v>
      </c>
      <c r="D88" s="2">
        <v>7.0129999999999999</v>
      </c>
      <c r="E88" s="3">
        <v>13931.1</v>
      </c>
      <c r="F88" s="5">
        <f t="shared" si="60"/>
        <v>0.21945521085477487</v>
      </c>
      <c r="G88" s="4">
        <f t="shared" si="71"/>
        <v>918.58749121574135</v>
      </c>
      <c r="H88" s="4"/>
      <c r="I88" s="2">
        <v>7.0019999999999998</v>
      </c>
      <c r="J88" s="3">
        <v>17622.400000000001</v>
      </c>
      <c r="K88" s="5">
        <f t="shared" si="62"/>
        <v>0.2141140717327828</v>
      </c>
      <c r="L88" s="4">
        <f t="shared" si="72"/>
        <v>918.33216045038705</v>
      </c>
      <c r="M88" s="4"/>
      <c r="N88" s="2">
        <v>7.0060000000000002</v>
      </c>
      <c r="O88" s="3">
        <v>8061.9</v>
      </c>
      <c r="P88" s="5">
        <f t="shared" si="64"/>
        <v>0.18052950376177412</v>
      </c>
      <c r="Q88" s="4">
        <f t="shared" si="73"/>
        <v>918.22660098522169</v>
      </c>
      <c r="R88" s="51">
        <f t="shared" si="55"/>
        <v>0.20469959544977726</v>
      </c>
      <c r="S88" s="4"/>
      <c r="T88" s="2">
        <v>7.0019999999999998</v>
      </c>
      <c r="U88" s="3">
        <v>17300.2</v>
      </c>
      <c r="V88" s="5">
        <f t="shared" si="43"/>
        <v>0.27630847625204397</v>
      </c>
      <c r="W88" s="4">
        <f t="shared" si="74"/>
        <v>918.14671814671817</v>
      </c>
      <c r="X88" s="4"/>
      <c r="Y88" s="2">
        <v>6.9939999999999998</v>
      </c>
      <c r="Z88" s="3">
        <v>13701.4</v>
      </c>
      <c r="AA88" s="5">
        <f t="shared" si="51"/>
        <v>0.18258486335561391</v>
      </c>
      <c r="AB88" s="4">
        <f t="shared" si="75"/>
        <v>917.85462244177836</v>
      </c>
      <c r="AC88" s="4"/>
      <c r="AD88" s="2">
        <v>6.9950000000000001</v>
      </c>
      <c r="AE88" s="3">
        <v>9454.7000000000007</v>
      </c>
      <c r="AF88" s="5">
        <f t="shared" si="66"/>
        <v>0.18840616795824758</v>
      </c>
      <c r="AG88" s="4">
        <f t="shared" si="76"/>
        <v>917.86469344608884</v>
      </c>
      <c r="AH88" s="51">
        <f t="shared" si="54"/>
        <v>0.2157665025219685</v>
      </c>
      <c r="AL88" s="40"/>
      <c r="AQ88" s="40"/>
      <c r="AV88" s="40"/>
      <c r="AX88" s="51"/>
    </row>
    <row r="89" spans="1:50" x14ac:dyDescent="0.25">
      <c r="A89" s="1" t="s">
        <v>69</v>
      </c>
      <c r="B89" s="10">
        <v>918</v>
      </c>
      <c r="C89" s="10" t="s">
        <v>202</v>
      </c>
      <c r="D89" s="2">
        <v>7.0789999999999997</v>
      </c>
      <c r="E89" s="3">
        <v>45227.199999999997</v>
      </c>
      <c r="F89" s="5">
        <f t="shared" si="60"/>
        <v>0.71245951234081106</v>
      </c>
      <c r="G89" s="4">
        <f t="shared" si="71"/>
        <v>920.90653548840476</v>
      </c>
      <c r="H89" s="4"/>
      <c r="I89" s="2">
        <v>7.0609999999999999</v>
      </c>
      <c r="J89" s="3">
        <v>57749.5</v>
      </c>
      <c r="K89" s="5">
        <f t="shared" si="62"/>
        <v>0.70166268984544322</v>
      </c>
      <c r="L89" s="4">
        <f t="shared" si="72"/>
        <v>920.40816326530614</v>
      </c>
      <c r="M89" s="4"/>
      <c r="N89" s="2">
        <v>7.0830000000000002</v>
      </c>
      <c r="O89" s="3">
        <v>24285.599999999999</v>
      </c>
      <c r="P89" s="5">
        <f t="shared" si="64"/>
        <v>0.54382556426610873</v>
      </c>
      <c r="Q89" s="4">
        <f t="shared" si="73"/>
        <v>920.93596059113304</v>
      </c>
      <c r="R89" s="51">
        <f t="shared" si="55"/>
        <v>0.652649255484121</v>
      </c>
      <c r="S89" s="4"/>
      <c r="T89" s="2">
        <v>7.0650000000000004</v>
      </c>
      <c r="U89" s="3">
        <v>71068.600000000006</v>
      </c>
      <c r="V89" s="5">
        <f t="shared" si="43"/>
        <v>1.13506529261893</v>
      </c>
      <c r="W89" s="4">
        <f t="shared" si="74"/>
        <v>920.35802035802033</v>
      </c>
      <c r="X89" s="4"/>
      <c r="Y89" s="2">
        <v>7.0720000000000001</v>
      </c>
      <c r="Z89" s="3">
        <v>33676.300000000003</v>
      </c>
      <c r="AA89" s="5">
        <f t="shared" si="51"/>
        <v>0.44877039089601511</v>
      </c>
      <c r="AB89" s="4">
        <f t="shared" si="75"/>
        <v>920.60691601976009</v>
      </c>
      <c r="AC89" s="4"/>
      <c r="AD89" s="2">
        <v>7.0650000000000004</v>
      </c>
      <c r="AE89" s="3">
        <v>29423.200000000001</v>
      </c>
      <c r="AF89" s="5">
        <f t="shared" si="66"/>
        <v>0.58632345405661834</v>
      </c>
      <c r="AG89" s="4">
        <f t="shared" si="76"/>
        <v>920.33121916842845</v>
      </c>
      <c r="AH89" s="51">
        <f t="shared" si="54"/>
        <v>0.72338637919052118</v>
      </c>
      <c r="AL89" s="40"/>
      <c r="AQ89" s="40"/>
      <c r="AV89" s="40"/>
      <c r="AX89" s="51"/>
    </row>
    <row r="90" spans="1:50" x14ac:dyDescent="0.25">
      <c r="A90" s="1">
        <v>4</v>
      </c>
      <c r="D90" s="2">
        <v>7.2489999999999997</v>
      </c>
      <c r="E90" s="3">
        <v>7975.4</v>
      </c>
      <c r="F90" s="5">
        <f t="shared" si="60"/>
        <v>0.12563567045324284</v>
      </c>
      <c r="G90" s="4">
        <f t="shared" si="71"/>
        <v>926.87983134223475</v>
      </c>
      <c r="H90" s="4"/>
      <c r="I90" s="2">
        <v>7.2389999999999999</v>
      </c>
      <c r="J90" s="3">
        <v>11058</v>
      </c>
      <c r="K90" s="5">
        <f t="shared" si="62"/>
        <v>0.13435589960624614</v>
      </c>
      <c r="L90" s="4">
        <f t="shared" si="72"/>
        <v>926.6713581984518</v>
      </c>
      <c r="M90" s="4"/>
      <c r="N90" s="2">
        <v>7.2460000000000004</v>
      </c>
      <c r="O90" s="3">
        <v>4747.6000000000004</v>
      </c>
      <c r="P90" s="5">
        <f t="shared" si="64"/>
        <v>0.10631263995576712</v>
      </c>
      <c r="Q90" s="4">
        <f t="shared" si="73"/>
        <v>926.6713581984518</v>
      </c>
      <c r="R90" s="51">
        <f t="shared" si="55"/>
        <v>0.12210140333841869</v>
      </c>
      <c r="S90" s="4"/>
      <c r="T90" s="2">
        <v>7.242</v>
      </c>
      <c r="U90" s="3">
        <v>18181.5</v>
      </c>
      <c r="V90" s="5">
        <f t="shared" si="43"/>
        <v>0.29038407422899948</v>
      </c>
      <c r="W90" s="4">
        <f t="shared" si="74"/>
        <v>926.57072657072661</v>
      </c>
      <c r="X90" s="4"/>
      <c r="Y90" s="2">
        <v>7.2309999999999999</v>
      </c>
      <c r="Z90" s="3">
        <v>6912.2</v>
      </c>
      <c r="AA90" s="5">
        <f t="shared" si="51"/>
        <v>9.2111980709027874E-2</v>
      </c>
      <c r="AB90" s="4">
        <f t="shared" si="75"/>
        <v>926.21736062103037</v>
      </c>
      <c r="AC90" s="4"/>
      <c r="AD90" s="2">
        <v>7.2240000000000002</v>
      </c>
      <c r="AE90" s="3">
        <v>6669.5</v>
      </c>
      <c r="AF90" s="5">
        <f t="shared" si="66"/>
        <v>0.13290479202910002</v>
      </c>
      <c r="AG90" s="4">
        <f t="shared" si="76"/>
        <v>925.93375616631431</v>
      </c>
      <c r="AH90" s="51">
        <f t="shared" si="54"/>
        <v>0.17180028232237579</v>
      </c>
      <c r="AL90" s="40"/>
      <c r="AQ90" s="40"/>
      <c r="AV90" s="40"/>
      <c r="AX90" s="51"/>
    </row>
    <row r="91" spans="1:50" x14ac:dyDescent="0.25">
      <c r="A91" s="1" t="s">
        <v>70</v>
      </c>
      <c r="B91" s="10">
        <v>924</v>
      </c>
      <c r="C91" s="10" t="s">
        <v>205</v>
      </c>
      <c r="D91" s="2">
        <v>7.1719999999999997</v>
      </c>
      <c r="E91" s="3">
        <v>1852</v>
      </c>
      <c r="F91" s="5">
        <f t="shared" si="60"/>
        <v>2.9174368894275618E-2</v>
      </c>
      <c r="G91" s="4">
        <f t="shared" si="71"/>
        <v>924.17427969079404</v>
      </c>
      <c r="H91" s="4"/>
      <c r="I91" s="2">
        <v>7.165</v>
      </c>
      <c r="J91" s="3">
        <v>2989.5</v>
      </c>
      <c r="K91" s="5">
        <f t="shared" si="62"/>
        <v>3.6322749310261603E-2</v>
      </c>
      <c r="L91" s="4">
        <f t="shared" si="72"/>
        <v>924.06755805770581</v>
      </c>
      <c r="M91" s="4"/>
      <c r="N91" s="2">
        <v>7.1760000000000002</v>
      </c>
      <c r="O91" s="3">
        <v>1084.8</v>
      </c>
      <c r="P91" s="5">
        <f t="shared" si="64"/>
        <v>2.4291842578148148E-2</v>
      </c>
      <c r="Q91" s="4">
        <f t="shared" si="73"/>
        <v>924.20830401125966</v>
      </c>
      <c r="R91" s="51">
        <f t="shared" si="55"/>
        <v>2.9929653594228455E-2</v>
      </c>
      <c r="S91" s="4"/>
      <c r="T91" s="2">
        <v>7.1790000000000003</v>
      </c>
      <c r="U91" s="3">
        <v>1542.5</v>
      </c>
      <c r="V91" s="5">
        <f t="shared" si="43"/>
        <v>2.463589002547819E-2</v>
      </c>
      <c r="W91" s="4">
        <f t="shared" si="74"/>
        <v>924.35942435942434</v>
      </c>
      <c r="X91" s="4"/>
      <c r="Y91" s="2">
        <v>7.1680000000000001</v>
      </c>
      <c r="Z91" s="3">
        <v>2092.1</v>
      </c>
      <c r="AA91" s="5">
        <f t="shared" si="51"/>
        <v>2.7879325662069559E-2</v>
      </c>
      <c r="AB91" s="4">
        <f t="shared" si="75"/>
        <v>923.9943542695836</v>
      </c>
      <c r="AC91" s="4"/>
      <c r="AF91" s="5"/>
      <c r="AG91" s="4"/>
      <c r="AH91" s="51">
        <f t="shared" si="54"/>
        <v>2.6257607843773872E-2</v>
      </c>
      <c r="AL91" s="40"/>
      <c r="AQ91" s="40"/>
      <c r="AV91" s="40"/>
      <c r="AX91" s="51"/>
    </row>
    <row r="92" spans="1:50" x14ac:dyDescent="0.25">
      <c r="A92" s="6" t="s">
        <v>487</v>
      </c>
      <c r="G92" s="4"/>
      <c r="H92" s="4"/>
      <c r="L92" s="4"/>
      <c r="M92" s="4"/>
      <c r="Q92" s="4"/>
      <c r="R92" s="51"/>
      <c r="S92" s="4"/>
      <c r="V92" s="5"/>
      <c r="W92" s="4"/>
      <c r="X92" s="4"/>
      <c r="AA92" s="5"/>
      <c r="AB92" s="4"/>
      <c r="AC92" s="4"/>
      <c r="AF92" s="5"/>
      <c r="AG92" s="4"/>
      <c r="AH92" s="51"/>
      <c r="AL92" s="40"/>
      <c r="AQ92" s="40"/>
      <c r="AV92" s="40"/>
      <c r="AX92" s="51"/>
    </row>
    <row r="93" spans="1:50" s="19" customFormat="1" x14ac:dyDescent="0.25">
      <c r="A93" s="25" t="s">
        <v>573</v>
      </c>
      <c r="B93" s="10"/>
      <c r="C93" s="10"/>
      <c r="D93" s="2">
        <v>7.3710000000000004</v>
      </c>
      <c r="E93" s="3">
        <v>53389</v>
      </c>
      <c r="F93" s="21">
        <f t="shared" ref="F93:F134" si="77">E93/F$2</f>
        <v>0.84103152316224672</v>
      </c>
      <c r="G93" s="4">
        <f>(((D93-D$84)/(D$117-D$84)*100+900))</f>
        <v>931.16654954321859</v>
      </c>
      <c r="H93" s="4"/>
      <c r="I93" s="2">
        <v>7.3639999999999999</v>
      </c>
      <c r="J93" s="3">
        <v>64776.2</v>
      </c>
      <c r="K93" s="21">
        <f>J93/K$2</f>
        <v>0.78703785712372221</v>
      </c>
      <c r="L93" s="4">
        <f>(((I93-I$84)/(I$117-I$84)*100+900))</f>
        <v>931.06966924700919</v>
      </c>
      <c r="M93" s="4"/>
      <c r="N93" s="2">
        <v>7.36</v>
      </c>
      <c r="O93" s="3">
        <v>29744.1</v>
      </c>
      <c r="P93" s="21">
        <f t="shared" ref="P93:P98" si="78">O93/P$2</f>
        <v>0.66605733299105496</v>
      </c>
      <c r="Q93" s="4">
        <f t="shared" ref="Q93:Q98" si="79">(((N93-N$84)/(N$117-N$84)*100+900))</f>
        <v>930.68261787473614</v>
      </c>
      <c r="R93" s="51">
        <f t="shared" si="55"/>
        <v>0.76470890442567463</v>
      </c>
      <c r="S93" s="4"/>
      <c r="T93" s="2">
        <v>7.3710000000000004</v>
      </c>
      <c r="U93" s="3">
        <v>70072</v>
      </c>
      <c r="V93" s="21">
        <f t="shared" si="43"/>
        <v>1.1191481918089516</v>
      </c>
      <c r="W93" s="4">
        <f>(((T93-T$84)/(T$117-T$84)*100+900))</f>
        <v>931.09863109863113</v>
      </c>
      <c r="X93" s="4"/>
      <c r="Y93" s="2">
        <v>7.3570000000000002</v>
      </c>
      <c r="Z93" s="3">
        <v>39830.800000000003</v>
      </c>
      <c r="AA93" s="21">
        <f t="shared" ref="AA93:AA123" si="80">Z93/AA$2</f>
        <v>0.53078526102039114</v>
      </c>
      <c r="AB93" s="4">
        <f>(((Y93-Y$84)/(Y$117-Y$84)*100+900))</f>
        <v>930.66337332392379</v>
      </c>
      <c r="AC93" s="4"/>
      <c r="AD93" s="2">
        <v>7.3529999999999998</v>
      </c>
      <c r="AE93" s="3">
        <v>36591</v>
      </c>
      <c r="AF93" s="21">
        <f t="shared" ref="AF93:AF108" si="81">AE93/AF$2</f>
        <v>0.72915799462280517</v>
      </c>
      <c r="AG93" s="4">
        <f>(((AD93-AD$84)/(AD$117-AD$84)*100+900))</f>
        <v>930.47921071176881</v>
      </c>
      <c r="AH93" s="51">
        <f t="shared" si="54"/>
        <v>0.79303048248404939</v>
      </c>
      <c r="AJ93" s="2">
        <v>8.0180000000000007</v>
      </c>
      <c r="AK93" s="3">
        <v>14237.1</v>
      </c>
      <c r="AL93" s="40">
        <f t="shared" si="70"/>
        <v>6.0874641492269545E-3</v>
      </c>
      <c r="AM93" s="4">
        <f>(((AJ93-AJ$84)/(AJ$117-AJ$84)*100+900))</f>
        <v>928.10320781032078</v>
      </c>
      <c r="AO93" s="2">
        <v>8.0139999999999993</v>
      </c>
      <c r="AP93" s="3">
        <v>17980.2</v>
      </c>
      <c r="AQ93" s="40">
        <f t="shared" si="67"/>
        <v>6.721221594977486E-3</v>
      </c>
      <c r="AR93" s="4">
        <f>(((AO93-AO$84)/(AO$117-AO$84)*100+900))</f>
        <v>927.7234636871508</v>
      </c>
      <c r="AT93" s="2">
        <v>8.0069999999999997</v>
      </c>
      <c r="AU93" s="3">
        <v>26544.3</v>
      </c>
      <c r="AV93" s="40">
        <f t="shared" si="68"/>
        <v>9.6130020902538572E-3</v>
      </c>
      <c r="AW93" s="4">
        <f>(((AT93-AT$84)/(AT$117-AT$84)*100+900))</f>
        <v>927.71795762417503</v>
      </c>
      <c r="AX93" s="51">
        <f t="shared" si="69"/>
        <v>7.4738959448194323E-3</v>
      </c>
    </row>
    <row r="94" spans="1:50" x14ac:dyDescent="0.25">
      <c r="A94" s="1" t="s">
        <v>72</v>
      </c>
      <c r="B94" s="12">
        <v>933</v>
      </c>
      <c r="D94" s="2">
        <v>7.4189999999999996</v>
      </c>
      <c r="E94" s="3">
        <v>37078.300000000003</v>
      </c>
      <c r="F94" s="5">
        <f t="shared" si="77"/>
        <v>0.58409071391610135</v>
      </c>
      <c r="G94" s="4">
        <f>(((D94-D$84)/(D$117-D$84)*100+900))</f>
        <v>932.85312719606463</v>
      </c>
      <c r="H94" s="4"/>
      <c r="I94" s="2">
        <v>7.4160000000000004</v>
      </c>
      <c r="J94" s="3">
        <v>297834.5</v>
      </c>
      <c r="K94" s="5">
        <f>J94/K$2</f>
        <v>3.6187214850132494</v>
      </c>
      <c r="L94" s="4">
        <f>(((I94-I$84)/(I$117-I$84)*100+900))</f>
        <v>932.89936664320908</v>
      </c>
      <c r="M94" s="4"/>
      <c r="N94" s="2">
        <v>7.42</v>
      </c>
      <c r="O94" s="3">
        <v>190182.7</v>
      </c>
      <c r="P94" s="5">
        <f t="shared" si="78"/>
        <v>4.2587465057957008</v>
      </c>
      <c r="Q94" s="4">
        <f t="shared" si="79"/>
        <v>932.79380717804361</v>
      </c>
      <c r="R94" s="51">
        <f t="shared" si="55"/>
        <v>2.8205195682416839</v>
      </c>
      <c r="S94" s="4"/>
      <c r="T94" s="2">
        <v>7.423</v>
      </c>
      <c r="U94" s="3">
        <v>33198.9</v>
      </c>
      <c r="V94" s="5">
        <f t="shared" si="43"/>
        <v>0.53023303038369396</v>
      </c>
      <c r="W94" s="4">
        <f>(((T94-T$84)/(T$117-T$84)*100+900))</f>
        <v>932.92383292383295</v>
      </c>
      <c r="X94" s="4"/>
      <c r="Y94" s="2">
        <v>7.4189999999999996</v>
      </c>
      <c r="Z94" s="3">
        <v>256882.3</v>
      </c>
      <c r="AA94" s="5">
        <f t="shared" si="80"/>
        <v>3.4232136602081407</v>
      </c>
      <c r="AB94" s="4">
        <f>(((Y94-Y$84)/(Y$117-Y$84)*100+900))</f>
        <v>932.85109386026818</v>
      </c>
      <c r="AC94" s="4"/>
      <c r="AD94" s="2">
        <v>7.423</v>
      </c>
      <c r="AE94" s="3">
        <v>163023.70000000001</v>
      </c>
      <c r="AF94" s="5">
        <f t="shared" si="81"/>
        <v>3.2486139807053598</v>
      </c>
      <c r="AG94" s="4">
        <f>(((AD94-AD$84)/(AD$117-AD$84)*100+900))</f>
        <v>932.94573643410854</v>
      </c>
      <c r="AH94" s="51">
        <f t="shared" si="54"/>
        <v>2.4006868904323984</v>
      </c>
      <c r="AJ94" s="2">
        <v>8.1470000000000002</v>
      </c>
      <c r="AK94" s="3">
        <v>6206.7</v>
      </c>
      <c r="AL94" s="40">
        <f t="shared" si="70"/>
        <v>2.6538454976790878E-3</v>
      </c>
      <c r="AM94" s="4">
        <f>(((AJ94-AJ$84)/(AJ$117-AJ$84)*100+900))</f>
        <v>932.60111576011161</v>
      </c>
      <c r="AO94" s="2">
        <v>8.1289999999999996</v>
      </c>
      <c r="AP94" s="3">
        <v>6420.8</v>
      </c>
      <c r="AQ94" s="40">
        <f t="shared" si="67"/>
        <v>2.4001746152451831E-3</v>
      </c>
      <c r="AR94" s="4">
        <f>(((AO94-AO$84)/(AO$117-AO$84)*100+900))</f>
        <v>931.73882681564248</v>
      </c>
      <c r="AT94" s="2">
        <v>8.14</v>
      </c>
      <c r="AU94" s="3">
        <v>6433.4</v>
      </c>
      <c r="AV94" s="40">
        <f t="shared" si="68"/>
        <v>2.3298518946605925E-3</v>
      </c>
      <c r="AW94" s="4">
        <f>(((AT94-AT$84)/(AT$117-AT$84)*100+900))</f>
        <v>932.33761722820429</v>
      </c>
      <c r="AX94" s="51">
        <f t="shared" si="69"/>
        <v>2.4612906691949543E-3</v>
      </c>
    </row>
    <row r="95" spans="1:50" x14ac:dyDescent="0.25">
      <c r="A95" s="1" t="s">
        <v>71</v>
      </c>
      <c r="D95" s="2">
        <v>7.4710000000000001</v>
      </c>
      <c r="E95" s="3">
        <v>1122.3</v>
      </c>
      <c r="F95" s="5">
        <f t="shared" si="77"/>
        <v>1.7679478515143371E-2</v>
      </c>
      <c r="G95" s="4">
        <f>(((D95-D$84)/(D$117-D$84)*100+900))</f>
        <v>934.68025298664793</v>
      </c>
      <c r="H95" s="4"/>
      <c r="I95" s="2">
        <v>7.4820000000000002</v>
      </c>
      <c r="J95" s="3">
        <v>1285</v>
      </c>
      <c r="K95" s="5">
        <f>J95/K$2</f>
        <v>1.5612889400798181E-2</v>
      </c>
      <c r="L95" s="4">
        <f>(((I95-I$84)/(I$117-I$84)*100+900))</f>
        <v>935.22167487684726</v>
      </c>
      <c r="M95" s="4"/>
      <c r="P95" s="5">
        <f t="shared" si="78"/>
        <v>0</v>
      </c>
      <c r="Q95" s="4">
        <f t="shared" si="79"/>
        <v>671.71006333567902</v>
      </c>
      <c r="R95" s="51">
        <f t="shared" si="55"/>
        <v>1.1097455971980516E-2</v>
      </c>
      <c r="S95" s="4"/>
      <c r="T95" s="2">
        <v>7.4820000000000002</v>
      </c>
      <c r="U95" s="3">
        <v>1760.4</v>
      </c>
      <c r="V95" s="5">
        <f t="shared" si="43"/>
        <v>2.8116058866030347E-2</v>
      </c>
      <c r="W95" s="4">
        <f>(((T95-T$84)/(T$117-T$84)*100+900))</f>
        <v>934.99473499473504</v>
      </c>
      <c r="X95" s="4"/>
      <c r="Y95" s="2">
        <v>7.4820000000000002</v>
      </c>
      <c r="Z95" s="3">
        <v>1022</v>
      </c>
      <c r="AA95" s="5">
        <f t="shared" si="80"/>
        <v>1.3619172518825625E-2</v>
      </c>
      <c r="AB95" s="4">
        <f>(((Y95-Y$84)/(Y$117-Y$84)*100+900))</f>
        <v>935.07410021171495</v>
      </c>
      <c r="AC95" s="4"/>
      <c r="AF95" s="5"/>
      <c r="AG95" s="4"/>
      <c r="AH95" s="51">
        <f t="shared" si="54"/>
        <v>2.0867615692427986E-2</v>
      </c>
      <c r="AL95" s="40"/>
      <c r="AQ95" s="40"/>
      <c r="AV95" s="40"/>
      <c r="AX95" s="51"/>
    </row>
    <row r="96" spans="1:50" x14ac:dyDescent="0.25">
      <c r="A96" s="6" t="s">
        <v>681</v>
      </c>
      <c r="D96" s="2">
        <v>7.6369999999999996</v>
      </c>
      <c r="E96" s="3">
        <v>6849.5</v>
      </c>
      <c r="F96" s="5">
        <f t="shared" si="77"/>
        <v>0.10789948150180391</v>
      </c>
      <c r="G96" s="4">
        <f>(((D96-D$84)/(D$117-D$84)*100+900))</f>
        <v>940.51300070274067</v>
      </c>
      <c r="H96" s="4"/>
      <c r="I96" s="2">
        <v>7.63</v>
      </c>
      <c r="J96" s="3">
        <v>4504.6000000000004</v>
      </c>
      <c r="K96" s="5">
        <f>J96/K$2</f>
        <v>5.4731378673023724E-2</v>
      </c>
      <c r="L96" s="4">
        <f>(((I96-I$84)/(I$117-I$84)*100+900))</f>
        <v>940.42927515833924</v>
      </c>
      <c r="M96" s="4"/>
      <c r="N96" s="2">
        <v>7.641</v>
      </c>
      <c r="O96" s="3">
        <v>2594</v>
      </c>
      <c r="P96" s="5">
        <f t="shared" si="78"/>
        <v>5.8087241563160308E-2</v>
      </c>
      <c r="Q96" s="4">
        <f t="shared" si="79"/>
        <v>940.57002111189297</v>
      </c>
      <c r="R96" s="51">
        <f t="shared" si="55"/>
        <v>7.3572700579329312E-2</v>
      </c>
      <c r="S96" s="4"/>
      <c r="T96" s="2">
        <v>7.649</v>
      </c>
      <c r="U96" s="3">
        <v>4336.6000000000004</v>
      </c>
      <c r="V96" s="5">
        <f t="shared" si="43"/>
        <v>6.9261588774384916E-2</v>
      </c>
      <c r="W96" s="4">
        <f>(((T96-T$84)/(T$117-T$84)*100+900))</f>
        <v>940.85644085644083</v>
      </c>
      <c r="X96" s="4"/>
      <c r="Y96" s="2">
        <v>7.6260000000000003</v>
      </c>
      <c r="Z96" s="3">
        <v>4988.8999999999996</v>
      </c>
      <c r="AA96" s="5">
        <f t="shared" si="80"/>
        <v>6.6482083932650843E-2</v>
      </c>
      <c r="AB96" s="4">
        <f>(((Y96-Y$84)/(Y$117-Y$84)*100+900))</f>
        <v>940.15525758645026</v>
      </c>
      <c r="AC96" s="4"/>
      <c r="AD96" s="2">
        <v>7.6230000000000002</v>
      </c>
      <c r="AE96" s="3">
        <v>3414.3</v>
      </c>
      <c r="AF96" s="5">
        <f t="shared" si="81"/>
        <v>6.8037608730033172E-2</v>
      </c>
      <c r="AG96" s="4">
        <f>(((AD96-AD$84)/(AD$117-AD$84)*100+900))</f>
        <v>939.99295278365048</v>
      </c>
      <c r="AH96" s="51">
        <f t="shared" si="54"/>
        <v>6.7927093812356301E-2</v>
      </c>
      <c r="AL96" s="40"/>
      <c r="AQ96" s="40"/>
      <c r="AV96" s="40"/>
      <c r="AX96" s="51"/>
    </row>
    <row r="97" spans="1:50" x14ac:dyDescent="0.25">
      <c r="A97" s="6" t="s">
        <v>192</v>
      </c>
      <c r="B97" s="12">
        <v>948</v>
      </c>
      <c r="D97" s="2">
        <v>7.83</v>
      </c>
      <c r="E97" s="3">
        <v>1702.3</v>
      </c>
      <c r="F97" s="5">
        <f t="shared" si="77"/>
        <v>2.681615991831824E-2</v>
      </c>
      <c r="G97" s="4">
        <f>(((D97-D$84)/(D$117-D$84)*100+900))</f>
        <v>947.2944483485594</v>
      </c>
      <c r="H97" s="4"/>
      <c r="I97" s="2">
        <v>7.83</v>
      </c>
      <c r="J97" s="3">
        <v>7921.1</v>
      </c>
      <c r="K97" s="5">
        <f>J97/K$2</f>
        <v>9.6242224305573915E-2</v>
      </c>
      <c r="L97" s="4">
        <f>(((I97-I$84)/(I$117-I$84)*100+900))</f>
        <v>947.46657283603099</v>
      </c>
      <c r="M97" s="4"/>
      <c r="N97" s="2">
        <v>7.8330000000000002</v>
      </c>
      <c r="O97" s="3">
        <v>4889.3</v>
      </c>
      <c r="P97" s="5">
        <f t="shared" si="78"/>
        <v>0.10948571710669226</v>
      </c>
      <c r="Q97" s="4">
        <f t="shared" si="79"/>
        <v>947.32582688247714</v>
      </c>
      <c r="R97" s="51">
        <f t="shared" si="55"/>
        <v>7.7514700443528137E-2</v>
      </c>
      <c r="S97" s="4"/>
      <c r="T97" s="2">
        <v>7.8440000000000003</v>
      </c>
      <c r="U97" s="3">
        <v>2222.5</v>
      </c>
      <c r="V97" s="5">
        <f t="shared" si="43"/>
        <v>3.5496444461345401E-2</v>
      </c>
      <c r="W97" s="4">
        <f>(((T97-T$84)/(T$117-T$84)*100+900))</f>
        <v>947.70094770094772</v>
      </c>
      <c r="X97" s="4"/>
      <c r="Y97" s="2">
        <v>7.8289999999999997</v>
      </c>
      <c r="Z97" s="3">
        <v>6198.1</v>
      </c>
      <c r="AA97" s="5">
        <f t="shared" si="80"/>
        <v>8.2595883746509904E-2</v>
      </c>
      <c r="AB97" s="4">
        <f>(((Y97-Y$84)/(Y$117-Y$84)*100+900))</f>
        <v>947.31827805222304</v>
      </c>
      <c r="AC97" s="4"/>
      <c r="AD97" s="2">
        <v>7.8369999999999997</v>
      </c>
      <c r="AE97" s="3">
        <v>3765.8</v>
      </c>
      <c r="AF97" s="5">
        <f t="shared" si="81"/>
        <v>7.5042037007749446E-2</v>
      </c>
      <c r="AG97" s="4">
        <f>(((AD97-AD$84)/(AD$117-AD$84)*100+900))</f>
        <v>947.53347427766028</v>
      </c>
      <c r="AH97" s="51">
        <f t="shared" si="54"/>
        <v>6.4378121738534924E-2</v>
      </c>
      <c r="AL97" s="40"/>
      <c r="AQ97" s="40"/>
      <c r="AV97" s="40"/>
      <c r="AX97" s="51"/>
    </row>
    <row r="98" spans="1:50" x14ac:dyDescent="0.25">
      <c r="A98" s="6" t="s">
        <v>442</v>
      </c>
      <c r="B98" s="46"/>
      <c r="G98" s="4"/>
      <c r="H98" s="4"/>
      <c r="L98" s="4"/>
      <c r="M98" s="4"/>
      <c r="N98" s="2">
        <v>8.0030000000000001</v>
      </c>
      <c r="O98" s="3">
        <v>11948.2</v>
      </c>
      <c r="P98" s="5">
        <f t="shared" si="78"/>
        <v>0.26755511936968085</v>
      </c>
      <c r="Q98" s="4">
        <f t="shared" si="79"/>
        <v>953.30752990851511</v>
      </c>
      <c r="R98" s="100">
        <f t="shared" si="55"/>
        <v>0.26755511936968085</v>
      </c>
      <c r="S98" s="4"/>
      <c r="V98" s="5"/>
      <c r="W98" s="4"/>
      <c r="X98" s="4"/>
      <c r="AA98" s="5"/>
      <c r="AB98" s="4"/>
      <c r="AC98" s="4"/>
      <c r="AF98" s="5"/>
      <c r="AG98" s="4"/>
      <c r="AH98" s="51"/>
      <c r="AL98" s="40"/>
      <c r="AQ98" s="40"/>
      <c r="AV98" s="40"/>
      <c r="AX98" s="51"/>
    </row>
    <row r="99" spans="1:50" x14ac:dyDescent="0.25">
      <c r="A99" s="6" t="s">
        <v>74</v>
      </c>
      <c r="B99" s="12">
        <v>960</v>
      </c>
      <c r="D99" s="2">
        <v>8.2070000000000007</v>
      </c>
      <c r="E99" s="3">
        <v>35317.1</v>
      </c>
      <c r="F99" s="5">
        <f t="shared" si="77"/>
        <v>0.55634670824839161</v>
      </c>
      <c r="G99" s="4">
        <f t="shared" ref="G99:G115" si="82">(((D99-D$84)/(D$117-D$84)*100+900))</f>
        <v>960.54111033028812</v>
      </c>
      <c r="H99" s="4"/>
      <c r="I99" s="2">
        <v>8.2029999999999994</v>
      </c>
      <c r="J99" s="3">
        <v>40688.699999999997</v>
      </c>
      <c r="K99" s="5">
        <f t="shared" ref="K99:K115" si="83">J99/K$2</f>
        <v>0.4943721190367758</v>
      </c>
      <c r="L99" s="4">
        <f t="shared" ref="L99:L115" si="84">(((I99-I$84)/(I$117-I$84)*100+900))</f>
        <v>960.59113300492606</v>
      </c>
      <c r="M99" s="4"/>
      <c r="N99" s="2">
        <v>8.2100000000000009</v>
      </c>
      <c r="O99" s="3">
        <v>23328</v>
      </c>
      <c r="P99" s="5">
        <f t="shared" ref="P99:P105" si="85">O99/P$2</f>
        <v>0.52238210145929209</v>
      </c>
      <c r="Q99" s="4">
        <f t="shared" ref="Q99:Q105" si="86">(((N99-N$84)/(N$117-N$84)*100+900))</f>
        <v>960.59113300492618</v>
      </c>
      <c r="R99" s="51">
        <f t="shared" si="55"/>
        <v>0.52436697624815309</v>
      </c>
      <c r="S99" s="4"/>
      <c r="T99" s="2">
        <v>8.2070000000000007</v>
      </c>
      <c r="U99" s="3">
        <v>34204</v>
      </c>
      <c r="V99" s="5">
        <f t="shared" si="43"/>
        <v>0.5462858881241206</v>
      </c>
      <c r="W99" s="4">
        <f t="shared" ref="W99:W115" si="87">(((T99-T$84)/(T$117-T$84)*100+900))</f>
        <v>960.44226044226048</v>
      </c>
      <c r="X99" s="4"/>
      <c r="Y99" s="2">
        <v>8.2029999999999994</v>
      </c>
      <c r="Z99" s="3">
        <v>36789</v>
      </c>
      <c r="AA99" s="5">
        <f t="shared" si="80"/>
        <v>0.49025023267619955</v>
      </c>
      <c r="AB99" s="4">
        <f t="shared" ref="AB99:AB115" si="88">(((Y99-Y$84)/(Y$117-Y$84)*100+900))</f>
        <v>960.51517290049401</v>
      </c>
      <c r="AC99" s="4"/>
      <c r="AD99" s="2">
        <v>8.2029999999999994</v>
      </c>
      <c r="AE99" s="3">
        <v>29995.1</v>
      </c>
      <c r="AF99" s="5">
        <f t="shared" si="81"/>
        <v>0.59771984817333512</v>
      </c>
      <c r="AG99" s="4">
        <f t="shared" ref="AG99:AG115" si="89">(((AD99-AD$84)/(AD$117-AD$84)*100+900))</f>
        <v>960.42988019732206</v>
      </c>
      <c r="AH99" s="51">
        <f t="shared" si="54"/>
        <v>0.54475198965788507</v>
      </c>
      <c r="AJ99" s="2">
        <v>8.9819999999999993</v>
      </c>
      <c r="AK99" s="3">
        <v>14411.9</v>
      </c>
      <c r="AL99" s="40">
        <f t="shared" si="70"/>
        <v>6.1622047026602287E-3</v>
      </c>
      <c r="AM99" s="4">
        <f>(((AJ99-AJ$84)/(AJ$117-AJ$84)*100+900))</f>
        <v>961.71548117154805</v>
      </c>
      <c r="AO99" s="2">
        <v>8.99</v>
      </c>
      <c r="AP99" s="3">
        <v>16805.7</v>
      </c>
      <c r="AQ99" s="40">
        <f t="shared" si="67"/>
        <v>6.2821789389836125E-3</v>
      </c>
      <c r="AR99" s="4">
        <f>(((AO99-AO$84)/(AO$117-AO$84)*100+900))</f>
        <v>961.80167597765364</v>
      </c>
      <c r="AT99" s="2">
        <v>8.9830000000000005</v>
      </c>
      <c r="AU99" s="3">
        <v>21124.3</v>
      </c>
      <c r="AV99" s="40">
        <f t="shared" si="68"/>
        <v>7.6501523888424091E-3</v>
      </c>
      <c r="AW99" s="4">
        <f>(((AT99-AT$84)/(AT$117-AT$84)*100+900))</f>
        <v>961.61861757554709</v>
      </c>
      <c r="AX99" s="51">
        <f t="shared" si="69"/>
        <v>6.698178676828751E-3</v>
      </c>
    </row>
    <row r="100" spans="1:50" x14ac:dyDescent="0.25">
      <c r="A100" s="6" t="s">
        <v>75</v>
      </c>
      <c r="B100" s="10">
        <v>967</v>
      </c>
      <c r="D100" s="2">
        <v>8.2469999999999999</v>
      </c>
      <c r="E100" s="3">
        <v>8108.3</v>
      </c>
      <c r="F100" s="5">
        <f t="shared" si="77"/>
        <v>0.12772923072648756</v>
      </c>
      <c r="G100" s="4">
        <f t="shared" si="82"/>
        <v>961.94659170765988</v>
      </c>
      <c r="H100" s="4"/>
      <c r="I100" s="2">
        <v>8.2360000000000007</v>
      </c>
      <c r="J100" s="3">
        <v>17358</v>
      </c>
      <c r="K100" s="5">
        <f t="shared" si="83"/>
        <v>0.2109015830498481</v>
      </c>
      <c r="L100" s="4">
        <f t="shared" si="84"/>
        <v>961.75228712174521</v>
      </c>
      <c r="M100" s="4"/>
      <c r="N100" s="2">
        <v>8.2469999999999999</v>
      </c>
      <c r="O100" s="3">
        <v>6015.6</v>
      </c>
      <c r="P100" s="5">
        <f t="shared" si="85"/>
        <v>0.13470686597816006</v>
      </c>
      <c r="Q100" s="4">
        <f t="shared" si="86"/>
        <v>961.89303307529906</v>
      </c>
      <c r="R100" s="51">
        <f t="shared" si="55"/>
        <v>0.1577792265848319</v>
      </c>
      <c r="S100" s="4"/>
      <c r="T100" s="2">
        <v>8.2579999999999991</v>
      </c>
      <c r="U100" s="3">
        <v>7433.6</v>
      </c>
      <c r="V100" s="5">
        <f t="shared" si="43"/>
        <v>0.11872502566832718</v>
      </c>
      <c r="W100" s="4">
        <f t="shared" si="87"/>
        <v>962.23236223236222</v>
      </c>
      <c r="X100" s="4"/>
      <c r="Y100" s="2">
        <v>8.2469999999999999</v>
      </c>
      <c r="Z100" s="3">
        <v>11428.1</v>
      </c>
      <c r="AA100" s="5">
        <f t="shared" si="80"/>
        <v>0.1522908664015569</v>
      </c>
      <c r="AB100" s="4">
        <f t="shared" si="88"/>
        <v>962.06774876499651</v>
      </c>
      <c r="AC100" s="4"/>
      <c r="AD100" s="2">
        <v>8.2439999999999998</v>
      </c>
      <c r="AE100" s="3">
        <v>5253.9</v>
      </c>
      <c r="AF100" s="5">
        <f t="shared" si="81"/>
        <v>0.10469577732089191</v>
      </c>
      <c r="AG100" s="4">
        <f t="shared" si="89"/>
        <v>961.87455954897814</v>
      </c>
      <c r="AH100" s="51">
        <f t="shared" si="54"/>
        <v>0.12523722313025867</v>
      </c>
      <c r="AL100" s="40"/>
      <c r="AQ100" s="40"/>
      <c r="AV100" s="40"/>
      <c r="AX100" s="51"/>
    </row>
    <row r="101" spans="1:50" x14ac:dyDescent="0.25">
      <c r="A101" s="6" t="s">
        <v>193</v>
      </c>
      <c r="B101" s="12">
        <v>963</v>
      </c>
      <c r="D101" s="2">
        <v>8.343</v>
      </c>
      <c r="E101" s="3">
        <v>7440</v>
      </c>
      <c r="F101" s="5">
        <f t="shared" si="77"/>
        <v>0.11720156834417418</v>
      </c>
      <c r="G101" s="4">
        <f t="shared" si="82"/>
        <v>965.31974701335207</v>
      </c>
      <c r="H101" s="4"/>
      <c r="I101" s="2">
        <v>8.3320000000000007</v>
      </c>
      <c r="J101" s="3">
        <v>6333.9</v>
      </c>
      <c r="K101" s="5">
        <f t="shared" si="83"/>
        <v>7.6957572121179443E-2</v>
      </c>
      <c r="L101" s="4">
        <f t="shared" si="84"/>
        <v>965.1301900070373</v>
      </c>
      <c r="M101" s="4"/>
      <c r="N101" s="2">
        <v>8.3800000000000008</v>
      </c>
      <c r="O101" s="3">
        <v>2651.8</v>
      </c>
      <c r="P101" s="5">
        <f t="shared" si="85"/>
        <v>5.9381552496988635E-2</v>
      </c>
      <c r="Q101" s="4">
        <f t="shared" si="86"/>
        <v>966.57283603096414</v>
      </c>
      <c r="R101" s="51">
        <f t="shared" si="55"/>
        <v>8.4513564320780762E-2</v>
      </c>
      <c r="S101" s="4"/>
      <c r="T101" s="2">
        <v>8.34</v>
      </c>
      <c r="U101" s="3">
        <v>8840.9</v>
      </c>
      <c r="V101" s="5">
        <f t="shared" si="43"/>
        <v>0.14120158192949767</v>
      </c>
      <c r="W101" s="4">
        <f t="shared" si="87"/>
        <v>965.11056511056506</v>
      </c>
      <c r="X101" s="4"/>
      <c r="Y101" s="2">
        <v>8.3390000000000004</v>
      </c>
      <c r="Z101" s="3">
        <v>3607.1</v>
      </c>
      <c r="AA101" s="5">
        <f t="shared" si="80"/>
        <v>4.8068216431170173E-2</v>
      </c>
      <c r="AB101" s="4">
        <f t="shared" si="88"/>
        <v>965.3140437544107</v>
      </c>
      <c r="AC101" s="4"/>
      <c r="AD101" s="2">
        <v>8.34</v>
      </c>
      <c r="AE101" s="3">
        <v>7052.6</v>
      </c>
      <c r="AF101" s="5">
        <f t="shared" si="81"/>
        <v>0.14053892139807048</v>
      </c>
      <c r="AG101" s="4">
        <f t="shared" si="89"/>
        <v>965.25722339675826</v>
      </c>
      <c r="AH101" s="51">
        <f t="shared" si="54"/>
        <v>0.10993623991957945</v>
      </c>
      <c r="AL101" s="40"/>
      <c r="AQ101" s="40"/>
      <c r="AV101" s="40"/>
      <c r="AX101" s="51"/>
    </row>
    <row r="102" spans="1:50" x14ac:dyDescent="0.25">
      <c r="A102" s="1" t="s">
        <v>73</v>
      </c>
      <c r="B102" s="10">
        <v>993</v>
      </c>
      <c r="C102" s="10" t="s">
        <v>201</v>
      </c>
      <c r="D102" s="2">
        <v>8.4169999999999998</v>
      </c>
      <c r="E102" s="3">
        <v>3751.5</v>
      </c>
      <c r="F102" s="5">
        <f t="shared" si="77"/>
        <v>5.9097000489673313E-2</v>
      </c>
      <c r="G102" s="4">
        <f t="shared" si="82"/>
        <v>967.91988756148976</v>
      </c>
      <c r="H102" s="4"/>
      <c r="I102" s="2">
        <v>8.4139999999999997</v>
      </c>
      <c r="J102" s="3">
        <v>8508.7999999999993</v>
      </c>
      <c r="K102" s="5">
        <f t="shared" si="83"/>
        <v>0.10338284306109848</v>
      </c>
      <c r="L102" s="4">
        <f t="shared" si="84"/>
        <v>968.01548205489087</v>
      </c>
      <c r="M102" s="4"/>
      <c r="N102" s="2">
        <v>8.4209999999999994</v>
      </c>
      <c r="O102" s="3">
        <v>1536.6</v>
      </c>
      <c r="P102" s="5">
        <f t="shared" si="85"/>
        <v>3.4408965067830428E-2</v>
      </c>
      <c r="Q102" s="4">
        <f t="shared" si="86"/>
        <v>968.01548205489087</v>
      </c>
      <c r="R102" s="51">
        <f t="shared" si="55"/>
        <v>6.5629602872867399E-2</v>
      </c>
      <c r="S102" s="4"/>
      <c r="T102" s="2">
        <v>8.4209999999999994</v>
      </c>
      <c r="U102" s="3">
        <v>3230.2</v>
      </c>
      <c r="V102" s="5">
        <f t="shared" si="43"/>
        <v>5.1590827851085673E-2</v>
      </c>
      <c r="W102" s="4">
        <f t="shared" si="87"/>
        <v>967.95366795366795</v>
      </c>
      <c r="X102" s="4"/>
      <c r="Y102" s="2">
        <v>8.4130000000000003</v>
      </c>
      <c r="Z102" s="3">
        <v>6508.6</v>
      </c>
      <c r="AA102" s="5">
        <f t="shared" si="80"/>
        <v>8.673360690413745E-2</v>
      </c>
      <c r="AB102" s="4">
        <f t="shared" si="88"/>
        <v>967.92519407198313</v>
      </c>
      <c r="AC102" s="4"/>
      <c r="AD102" s="2">
        <v>8.4139999999999997</v>
      </c>
      <c r="AE102" s="3">
        <v>1887</v>
      </c>
      <c r="AF102" s="5">
        <f t="shared" si="81"/>
        <v>3.7602720227739979E-2</v>
      </c>
      <c r="AG102" s="4">
        <f t="shared" si="89"/>
        <v>967.86469344608872</v>
      </c>
      <c r="AH102" s="51">
        <f t="shared" si="54"/>
        <v>5.8642384994321034E-2</v>
      </c>
      <c r="AL102" s="40"/>
      <c r="AQ102" s="40"/>
      <c r="AV102" s="40"/>
      <c r="AX102" s="51"/>
    </row>
    <row r="103" spans="1:50" s="29" customFormat="1" x14ac:dyDescent="0.25">
      <c r="A103" s="1" t="s">
        <v>638</v>
      </c>
      <c r="B103" s="10">
        <v>971</v>
      </c>
      <c r="C103" s="10"/>
      <c r="D103" s="2">
        <v>8.4359999999999999</v>
      </c>
      <c r="E103" s="3">
        <v>2836</v>
      </c>
      <c r="F103" s="28">
        <f t="shared" si="77"/>
        <v>4.4675221481730913E-2</v>
      </c>
      <c r="G103" s="4">
        <f t="shared" si="82"/>
        <v>968.58749121574135</v>
      </c>
      <c r="H103" s="4"/>
      <c r="I103" s="2">
        <v>8.4390000000000001</v>
      </c>
      <c r="J103" s="3">
        <v>10612.7</v>
      </c>
      <c r="K103" s="28">
        <f t="shared" si="83"/>
        <v>0.12894545629871662</v>
      </c>
      <c r="L103" s="4">
        <f t="shared" si="84"/>
        <v>968.89514426460232</v>
      </c>
      <c r="M103" s="4"/>
      <c r="N103" s="2">
        <v>8.4429999999999996</v>
      </c>
      <c r="O103" s="3">
        <v>2152.3000000000002</v>
      </c>
      <c r="P103" s="28">
        <f t="shared" si="85"/>
        <v>4.8196287593057031E-2</v>
      </c>
      <c r="Q103" s="4">
        <f t="shared" si="86"/>
        <v>968.78958479943697</v>
      </c>
      <c r="R103" s="51">
        <f t="shared" si="55"/>
        <v>7.3938988457834851E-2</v>
      </c>
      <c r="S103" s="4"/>
      <c r="T103" s="2">
        <v>8.4469999999999992</v>
      </c>
      <c r="U103" s="3">
        <v>9331.7000000000007</v>
      </c>
      <c r="V103" s="28">
        <f t="shared" si="43"/>
        <v>0.14904034680762066</v>
      </c>
      <c r="W103" s="4">
        <f t="shared" si="87"/>
        <v>968.8662688662688</v>
      </c>
      <c r="X103" s="4"/>
      <c r="Y103" s="2">
        <v>8.4390000000000001</v>
      </c>
      <c r="Z103" s="3">
        <v>4003.3</v>
      </c>
      <c r="AA103" s="28">
        <f t="shared" si="80"/>
        <v>5.3347977832303946E-2</v>
      </c>
      <c r="AB103" s="4">
        <f t="shared" si="88"/>
        <v>968.84262526464363</v>
      </c>
      <c r="AC103" s="4"/>
      <c r="AD103" s="2">
        <v>8.4469999999999992</v>
      </c>
      <c r="AE103" s="3">
        <v>4903</v>
      </c>
      <c r="AF103" s="28">
        <f t="shared" si="81"/>
        <v>9.7703305393009587E-2</v>
      </c>
      <c r="AG103" s="4">
        <f t="shared" si="89"/>
        <v>969.0274841437631</v>
      </c>
      <c r="AH103" s="51">
        <f t="shared" si="54"/>
        <v>0.10003054334431138</v>
      </c>
      <c r="AJ103" s="2"/>
      <c r="AK103" s="3"/>
      <c r="AL103" s="40"/>
      <c r="AM103" s="4"/>
      <c r="AO103" s="2"/>
      <c r="AP103" s="3"/>
      <c r="AQ103" s="40"/>
      <c r="AR103" s="4"/>
      <c r="AT103" s="2"/>
      <c r="AU103" s="3"/>
      <c r="AV103" s="40"/>
      <c r="AW103" s="4"/>
      <c r="AX103" s="51"/>
    </row>
    <row r="104" spans="1:50" x14ac:dyDescent="0.25">
      <c r="A104" s="1" t="s">
        <v>161</v>
      </c>
      <c r="B104" s="10">
        <v>973</v>
      </c>
      <c r="C104" s="10" t="s">
        <v>201</v>
      </c>
      <c r="D104" s="2">
        <v>8.6460000000000008</v>
      </c>
      <c r="E104" s="3">
        <v>46517.1</v>
      </c>
      <c r="F104" s="5">
        <f t="shared" si="77"/>
        <v>0.73277917672349258</v>
      </c>
      <c r="G104" s="4">
        <f t="shared" si="82"/>
        <v>975.9662684469431</v>
      </c>
      <c r="H104" s="4"/>
      <c r="I104" s="2">
        <v>8.6460000000000008</v>
      </c>
      <c r="J104" s="3">
        <v>281794</v>
      </c>
      <c r="K104" s="5">
        <f t="shared" si="83"/>
        <v>3.4238276698899006</v>
      </c>
      <c r="L104" s="4">
        <f t="shared" si="84"/>
        <v>976.17874736101339</v>
      </c>
      <c r="M104" s="4"/>
      <c r="N104" s="2">
        <v>8.6460000000000008</v>
      </c>
      <c r="O104" s="3">
        <v>182759.8</v>
      </c>
      <c r="P104" s="5">
        <f t="shared" si="85"/>
        <v>4.0925260796587759</v>
      </c>
      <c r="Q104" s="4">
        <f t="shared" si="86"/>
        <v>975.93244194229419</v>
      </c>
      <c r="R104" s="51">
        <f t="shared" si="55"/>
        <v>2.7497109754240561</v>
      </c>
      <c r="S104" s="4"/>
      <c r="T104" s="2">
        <v>8.6460000000000008</v>
      </c>
      <c r="U104" s="3">
        <v>42477</v>
      </c>
      <c r="V104" s="5">
        <f t="shared" ref="V104:V165" si="90">U104/V$2</f>
        <v>0.67841730995931093</v>
      </c>
      <c r="W104" s="4">
        <f t="shared" si="87"/>
        <v>975.85117585117587</v>
      </c>
      <c r="X104" s="4"/>
      <c r="Y104" s="2">
        <v>8.6460000000000008</v>
      </c>
      <c r="Z104" s="3">
        <v>228531</v>
      </c>
      <c r="AA104" s="5">
        <f t="shared" si="80"/>
        <v>3.0454042220154003</v>
      </c>
      <c r="AB104" s="4">
        <f t="shared" si="88"/>
        <v>976.14678899082571</v>
      </c>
      <c r="AC104" s="4"/>
      <c r="AD104" s="2">
        <v>8.6460000000000008</v>
      </c>
      <c r="AE104" s="3">
        <v>156549</v>
      </c>
      <c r="AF104" s="5">
        <f t="shared" si="81"/>
        <v>3.1195910169223451</v>
      </c>
      <c r="AG104" s="4">
        <f t="shared" si="89"/>
        <v>976.03946441155745</v>
      </c>
      <c r="AH104" s="51">
        <f t="shared" si="54"/>
        <v>2.2811375162990188</v>
      </c>
      <c r="AL104" s="40"/>
      <c r="AQ104" s="40"/>
      <c r="AV104" s="40"/>
      <c r="AX104" s="51"/>
    </row>
    <row r="105" spans="1:50" x14ac:dyDescent="0.25">
      <c r="A105" s="1" t="s">
        <v>77</v>
      </c>
      <c r="B105" s="10">
        <v>978</v>
      </c>
      <c r="C105" s="10" t="s">
        <v>204</v>
      </c>
      <c r="D105" s="2">
        <v>8.7159999999999993</v>
      </c>
      <c r="E105" s="3">
        <v>2955.9</v>
      </c>
      <c r="F105" s="5">
        <f t="shared" si="77"/>
        <v>4.6563994068352751E-2</v>
      </c>
      <c r="G105" s="4">
        <f t="shared" si="82"/>
        <v>978.42586085734365</v>
      </c>
      <c r="H105" s="4"/>
      <c r="I105" s="2">
        <v>8.7170000000000005</v>
      </c>
      <c r="J105" s="3">
        <v>2466.1999999999998</v>
      </c>
      <c r="K105" s="5">
        <f t="shared" si="83"/>
        <v>2.9964597541049392E-2</v>
      </c>
      <c r="L105" s="4">
        <f t="shared" si="84"/>
        <v>978.67698803659391</v>
      </c>
      <c r="M105" s="4"/>
      <c r="N105" s="2">
        <v>8.7170000000000005</v>
      </c>
      <c r="O105" s="3">
        <v>1719.9</v>
      </c>
      <c r="P105" s="5">
        <f t="shared" si="85"/>
        <v>3.851358780434827E-2</v>
      </c>
      <c r="Q105" s="4">
        <f t="shared" si="86"/>
        <v>978.43068261787471</v>
      </c>
      <c r="R105" s="51">
        <f t="shared" si="55"/>
        <v>3.8347393137916803E-2</v>
      </c>
      <c r="S105" s="4"/>
      <c r="T105" s="2">
        <v>8.7279999999999998</v>
      </c>
      <c r="U105" s="3">
        <v>2220.6</v>
      </c>
      <c r="V105" s="5">
        <f t="shared" si="90"/>
        <v>3.5466098794539297E-2</v>
      </c>
      <c r="W105" s="4">
        <f t="shared" si="87"/>
        <v>978.72937872937871</v>
      </c>
      <c r="X105" s="4"/>
      <c r="Y105" s="2">
        <v>8.7129999999999992</v>
      </c>
      <c r="Z105" s="3">
        <v>2012.6</v>
      </c>
      <c r="AA105" s="5">
        <f t="shared" si="80"/>
        <v>2.6819908621710815E-2</v>
      </c>
      <c r="AB105" s="4">
        <f t="shared" si="88"/>
        <v>978.51093860268168</v>
      </c>
      <c r="AC105" s="4"/>
      <c r="AD105" s="2">
        <v>8.7279999999999998</v>
      </c>
      <c r="AE105" s="3">
        <v>1706.1</v>
      </c>
      <c r="AF105" s="5">
        <f t="shared" si="81"/>
        <v>3.3997880752807193E-2</v>
      </c>
      <c r="AG105" s="4">
        <f t="shared" si="89"/>
        <v>978.9288231148696</v>
      </c>
      <c r="AH105" s="51">
        <f t="shared" si="54"/>
        <v>3.2094629389685769E-2</v>
      </c>
      <c r="AL105" s="40"/>
      <c r="AQ105" s="40"/>
      <c r="AV105" s="40"/>
      <c r="AX105" s="51"/>
    </row>
    <row r="106" spans="1:50" x14ac:dyDescent="0.25">
      <c r="A106" s="6" t="s">
        <v>488</v>
      </c>
      <c r="B106" s="10">
        <v>976</v>
      </c>
      <c r="C106" s="10" t="s">
        <v>201</v>
      </c>
      <c r="D106" s="2">
        <v>8.7460000000000004</v>
      </c>
      <c r="E106" s="3">
        <v>2601.9</v>
      </c>
      <c r="F106" s="5">
        <f>E106/F$2</f>
        <v>4.0987467832621888E-2</v>
      </c>
      <c r="G106" s="4">
        <f>(((D106-D$84)/(D$117-D$84)*100+900))</f>
        <v>979.47997189037244</v>
      </c>
      <c r="H106" s="4"/>
      <c r="I106" s="2">
        <v>8.7420000000000009</v>
      </c>
      <c r="J106" s="3">
        <v>8233.5</v>
      </c>
      <c r="K106" s="5">
        <f>J106/K$2</f>
        <v>0.10003791819569792</v>
      </c>
      <c r="L106" s="4">
        <f>(((I106-I$84)/(I$117-I$84)*100+900))</f>
        <v>979.55665024630548</v>
      </c>
      <c r="M106" s="4"/>
      <c r="N106" s="2">
        <v>8.75</v>
      </c>
      <c r="O106" s="3">
        <v>1561</v>
      </c>
      <c r="P106" s="450">
        <f>O106/P$2</f>
        <v>3.4955352382456915E-2</v>
      </c>
      <c r="Q106" s="4">
        <f>(((N106-N$84)/(N$117-N$84)*100+900))</f>
        <v>979.59183673469386</v>
      </c>
      <c r="R106" s="51">
        <f>AVERAGE(F106,K106,P106)</f>
        <v>5.8660246136925581E-2</v>
      </c>
      <c r="S106" s="4"/>
      <c r="T106" s="2">
        <v>8.7569999999999997</v>
      </c>
      <c r="U106" s="3">
        <v>3007.4</v>
      </c>
      <c r="V106" s="450">
        <f>U106/V$2</f>
        <v>4.8032399132980949E-2</v>
      </c>
      <c r="W106" s="4">
        <f>(((T106-T$84)/(T$117-T$84)*100+900))</f>
        <v>979.74727974727978</v>
      </c>
      <c r="X106" s="4"/>
      <c r="Y106" s="2">
        <v>8.7460000000000004</v>
      </c>
      <c r="Z106" s="3">
        <v>5628.7</v>
      </c>
      <c r="AA106" s="5">
        <f>Z106/AA$2</f>
        <v>7.5008059057449894E-2</v>
      </c>
      <c r="AB106" s="4">
        <f>(((Y106-Y$84)/(Y$117-Y$84)*100+900))</f>
        <v>979.67537050105864</v>
      </c>
      <c r="AC106" s="4"/>
      <c r="AF106" s="5"/>
      <c r="AG106" s="4"/>
      <c r="AH106" s="51">
        <f>AVERAGE(V106,AA106,AF106)</f>
        <v>6.1520229095215422E-2</v>
      </c>
      <c r="AJ106" s="2">
        <v>9.5660000000000007</v>
      </c>
      <c r="AK106" s="3">
        <v>20907.599999999999</v>
      </c>
      <c r="AL106" s="40">
        <f>AK106/AL$2</f>
        <v>8.9396201084755642E-3</v>
      </c>
      <c r="AM106" s="4">
        <f>(((AJ106-AJ$84)/(AJ$117-AJ$84)*100+900))</f>
        <v>982.07810320781039</v>
      </c>
      <c r="AO106" s="2">
        <v>9.5630000000000006</v>
      </c>
      <c r="AP106" s="3">
        <v>20421.900000000001</v>
      </c>
      <c r="AQ106" s="40">
        <f>AP106/AQ$2</f>
        <v>7.6339593158291199E-3</v>
      </c>
      <c r="AR106" s="4">
        <f>(((AO106-AO$84)/(AO$117-AO$84)*100+900))</f>
        <v>981.80865921787711</v>
      </c>
      <c r="AT106" s="2">
        <v>9.5589999999999993</v>
      </c>
      <c r="AU106" s="3">
        <v>22078.9</v>
      </c>
      <c r="AV106" s="40">
        <f>AU106/AV$2</f>
        <v>7.9958601978769792E-3</v>
      </c>
      <c r="AW106" s="4">
        <f>(((AT106-AT$84)/(AT$117-AT$84)*100+900))</f>
        <v>981.62556443209451</v>
      </c>
      <c r="AX106" s="51">
        <f>AVERAGE(AL106,AQ106,AV106)</f>
        <v>8.1898132073938874E-3</v>
      </c>
    </row>
    <row r="107" spans="1:50" s="29" customFormat="1" x14ac:dyDescent="0.25">
      <c r="A107" s="6" t="s">
        <v>679</v>
      </c>
      <c r="B107" s="10">
        <v>989</v>
      </c>
      <c r="C107" s="10"/>
      <c r="D107" s="2">
        <v>8.8089999999999993</v>
      </c>
      <c r="E107" s="3">
        <v>3258.2</v>
      </c>
      <c r="F107" s="28">
        <f t="shared" si="77"/>
        <v>5.1326095427283377E-2</v>
      </c>
      <c r="G107" s="4">
        <f t="shared" si="82"/>
        <v>981.69360505973293</v>
      </c>
      <c r="H107" s="4"/>
      <c r="I107" s="2">
        <v>8.8019999999999996</v>
      </c>
      <c r="J107" s="3">
        <v>3365.1</v>
      </c>
      <c r="K107" s="28">
        <f t="shared" si="83"/>
        <v>4.0886330056518254E-2</v>
      </c>
      <c r="L107" s="4">
        <f t="shared" si="84"/>
        <v>981.66783954961295</v>
      </c>
      <c r="M107" s="4"/>
      <c r="N107" s="2"/>
      <c r="O107" s="3"/>
      <c r="P107" s="28"/>
      <c r="Q107" s="4"/>
      <c r="R107" s="51">
        <f t="shared" si="55"/>
        <v>4.6106212741900812E-2</v>
      </c>
      <c r="S107" s="4"/>
      <c r="T107" s="2">
        <v>8.82</v>
      </c>
      <c r="U107" s="3">
        <v>3410.1</v>
      </c>
      <c r="V107" s="28">
        <f t="shared" si="90"/>
        <v>5.4464083355515835E-2</v>
      </c>
      <c r="W107" s="4">
        <f t="shared" si="87"/>
        <v>981.95858195858193</v>
      </c>
      <c r="X107" s="4"/>
      <c r="Y107" s="2">
        <v>8.8160000000000007</v>
      </c>
      <c r="Z107" s="3">
        <v>8032.4</v>
      </c>
      <c r="AA107" s="28">
        <f t="shared" si="80"/>
        <v>0.10703976647770543</v>
      </c>
      <c r="AB107" s="4">
        <f t="shared" si="88"/>
        <v>982.14537755822164</v>
      </c>
      <c r="AC107" s="4"/>
      <c r="AD107" s="2">
        <v>8.7829999999999995</v>
      </c>
      <c r="AE107" s="3">
        <v>39748.5</v>
      </c>
      <c r="AF107" s="28">
        <f t="shared" ref="AF107" si="91">AE107/AF$2</f>
        <v>0.79207828562391225</v>
      </c>
      <c r="AG107" s="4">
        <f t="shared" si="89"/>
        <v>980.86680761099365</v>
      </c>
      <c r="AH107" s="51">
        <f t="shared" si="54"/>
        <v>0.31786071181904446</v>
      </c>
      <c r="AJ107" s="2">
        <v>9.4890000000000008</v>
      </c>
      <c r="AK107" s="3">
        <v>5505.7</v>
      </c>
      <c r="AL107" s="40">
        <f t="shared" si="70"/>
        <v>2.3541136443797433E-3</v>
      </c>
      <c r="AM107" s="4">
        <f>(((AJ107-AJ$84)/(AJ$117-AJ$84)*100+900))</f>
        <v>979.39330543933056</v>
      </c>
      <c r="AO107" s="2">
        <v>9.4700000000000006</v>
      </c>
      <c r="AP107" s="3">
        <v>6929</v>
      </c>
      <c r="AQ107" s="40">
        <f t="shared" si="67"/>
        <v>2.5901460735475133E-3</v>
      </c>
      <c r="AR107" s="4">
        <f>(((AO107-AO$84)/(AO$117-AO$84)*100+900))</f>
        <v>978.56145251396651</v>
      </c>
      <c r="AT107" s="2">
        <v>9.4779999999999998</v>
      </c>
      <c r="AU107" s="3">
        <v>6853.2</v>
      </c>
      <c r="AV107" s="40">
        <f t="shared" si="68"/>
        <v>2.4818822091721288E-3</v>
      </c>
      <c r="AW107" s="4">
        <f>(((AT107-AT$84)/(AT$117-AT$84)*100+900))</f>
        <v>978.81208753039255</v>
      </c>
      <c r="AX107" s="51">
        <f t="shared" si="69"/>
        <v>2.4753806423664618E-3</v>
      </c>
    </row>
    <row r="108" spans="1:50" x14ac:dyDescent="0.25">
      <c r="A108" s="6" t="s">
        <v>562</v>
      </c>
      <c r="B108" s="12">
        <v>978</v>
      </c>
      <c r="D108" s="2">
        <v>8.8010000000000002</v>
      </c>
      <c r="E108" s="3">
        <v>5637.3</v>
      </c>
      <c r="F108" s="5">
        <f t="shared" si="77"/>
        <v>8.8803817369168439E-2</v>
      </c>
      <c r="G108" s="4">
        <f t="shared" si="82"/>
        <v>981.41250878425865</v>
      </c>
      <c r="H108" s="4"/>
      <c r="I108" s="2">
        <v>8.7910000000000004</v>
      </c>
      <c r="J108" s="3">
        <v>6669.8</v>
      </c>
      <c r="K108" s="5">
        <f t="shared" si="83"/>
        <v>8.1038793560656575E-2</v>
      </c>
      <c r="L108" s="4">
        <f t="shared" si="84"/>
        <v>981.2807881773399</v>
      </c>
      <c r="M108" s="4"/>
      <c r="N108" s="2">
        <v>8.8089999999999993</v>
      </c>
      <c r="O108" s="3">
        <v>5941.1</v>
      </c>
      <c r="P108" s="5">
        <f t="shared" ref="P108:P115" si="92">O108/P$2</f>
        <v>0.13303859323473083</v>
      </c>
      <c r="Q108" s="4">
        <f t="shared" ref="Q108:Q115" si="93">(((N108-N$84)/(N$117-N$84)*100+900))</f>
        <v>981.66783954961295</v>
      </c>
      <c r="R108" s="51">
        <f t="shared" si="55"/>
        <v>0.10096040138818528</v>
      </c>
      <c r="S108" s="4"/>
      <c r="T108" s="2">
        <v>8.8049999999999997</v>
      </c>
      <c r="U108" s="3">
        <v>6583.5</v>
      </c>
      <c r="V108" s="5">
        <f t="shared" si="90"/>
        <v>0.10514773548313495</v>
      </c>
      <c r="W108" s="4">
        <f t="shared" si="87"/>
        <v>981.43208143208142</v>
      </c>
      <c r="X108" s="4"/>
      <c r="Y108" s="2">
        <v>8.798</v>
      </c>
      <c r="Z108" s="3">
        <v>5636.9</v>
      </c>
      <c r="AA108" s="5">
        <f t="shared" si="80"/>
        <v>7.5117332261612685E-2</v>
      </c>
      <c r="AB108" s="4">
        <f t="shared" si="88"/>
        <v>981.51023288637975</v>
      </c>
      <c r="AC108" s="4"/>
      <c r="AD108" s="2">
        <v>8.7899999999999991</v>
      </c>
      <c r="AE108" s="3">
        <v>6802.3</v>
      </c>
      <c r="AF108" s="21">
        <f t="shared" si="81"/>
        <v>0.13555113079234532</v>
      </c>
      <c r="AG108" s="4">
        <f t="shared" si="89"/>
        <v>981.11346018322763</v>
      </c>
      <c r="AH108" s="51">
        <f t="shared" si="54"/>
        <v>0.105272066179031</v>
      </c>
      <c r="AL108" s="40"/>
      <c r="AQ108" s="40"/>
      <c r="AV108" s="40"/>
      <c r="AX108" s="51"/>
    </row>
    <row r="109" spans="1:50" x14ac:dyDescent="0.25">
      <c r="A109" s="1" t="s">
        <v>76</v>
      </c>
      <c r="D109" s="2">
        <v>8.8239999999999998</v>
      </c>
      <c r="E109" s="3">
        <v>16184.3</v>
      </c>
      <c r="F109" s="5">
        <f t="shared" si="77"/>
        <v>0.25494964281621213</v>
      </c>
      <c r="G109" s="4">
        <f t="shared" si="82"/>
        <v>982.22066057624738</v>
      </c>
      <c r="H109" s="4"/>
      <c r="I109" s="2">
        <v>8.8239999999999998</v>
      </c>
      <c r="J109" s="3">
        <v>23499.4</v>
      </c>
      <c r="K109" s="5">
        <f t="shared" si="83"/>
        <v>0.2855202592880286</v>
      </c>
      <c r="L109" s="4">
        <f t="shared" si="84"/>
        <v>982.44194229415905</v>
      </c>
      <c r="M109" s="4"/>
      <c r="N109" s="2">
        <v>8.8309999999999995</v>
      </c>
      <c r="O109" s="3">
        <v>12602.3</v>
      </c>
      <c r="P109" s="5">
        <f t="shared" si="92"/>
        <v>0.28220233012776219</v>
      </c>
      <c r="Q109" s="4">
        <f t="shared" si="93"/>
        <v>982.44194229415905</v>
      </c>
      <c r="R109" s="51">
        <f t="shared" si="55"/>
        <v>0.27422407741066762</v>
      </c>
      <c r="S109" s="4"/>
      <c r="T109" s="2">
        <v>8.8309999999999995</v>
      </c>
      <c r="U109" s="3">
        <v>19136.2</v>
      </c>
      <c r="V109" s="5">
        <f t="shared" si="90"/>
        <v>0.30563197322888541</v>
      </c>
      <c r="W109" s="4">
        <f t="shared" si="87"/>
        <v>982.34468234468238</v>
      </c>
      <c r="X109" s="4"/>
      <c r="Y109" s="2">
        <v>8.8239999999999998</v>
      </c>
      <c r="Z109" s="3">
        <v>15147.3</v>
      </c>
      <c r="AA109" s="5">
        <f t="shared" si="80"/>
        <v>0.2018529274896354</v>
      </c>
      <c r="AB109" s="4">
        <f t="shared" si="88"/>
        <v>982.42766407904026</v>
      </c>
      <c r="AC109" s="4"/>
      <c r="AD109" s="2">
        <v>8.827</v>
      </c>
      <c r="AE109" s="3">
        <v>15448.3</v>
      </c>
      <c r="AF109" s="5">
        <f>AE109/AF$2</f>
        <v>0.30784213189941467</v>
      </c>
      <c r="AG109" s="4">
        <f t="shared" si="89"/>
        <v>982.41719520789286</v>
      </c>
      <c r="AH109" s="51">
        <f t="shared" si="54"/>
        <v>0.27177567753931181</v>
      </c>
      <c r="AL109" s="40"/>
      <c r="AQ109" s="40"/>
      <c r="AV109" s="40"/>
      <c r="AX109" s="51"/>
    </row>
    <row r="110" spans="1:50" x14ac:dyDescent="0.25">
      <c r="A110" s="6" t="s">
        <v>194</v>
      </c>
      <c r="B110" s="10">
        <v>987</v>
      </c>
      <c r="C110" s="10" t="s">
        <v>201</v>
      </c>
      <c r="D110" s="2">
        <v>8.9600000000000009</v>
      </c>
      <c r="E110" s="3">
        <v>1285.5</v>
      </c>
      <c r="F110" s="5">
        <f t="shared" si="77"/>
        <v>2.0250351627209128E-2</v>
      </c>
      <c r="G110" s="4">
        <f t="shared" si="82"/>
        <v>986.99929725931133</v>
      </c>
      <c r="H110" s="4"/>
      <c r="I110" s="2">
        <v>8.9570000000000007</v>
      </c>
      <c r="J110" s="3">
        <v>1831.9</v>
      </c>
      <c r="K110" s="5">
        <f t="shared" si="83"/>
        <v>2.2257783730211818E-2</v>
      </c>
      <c r="L110" s="4">
        <f t="shared" si="84"/>
        <v>987.12174524982402</v>
      </c>
      <c r="M110" s="4"/>
      <c r="N110" s="2">
        <v>8.968</v>
      </c>
      <c r="O110" s="3">
        <v>1266.4000000000001</v>
      </c>
      <c r="P110" s="5">
        <f t="shared" si="92"/>
        <v>2.8358397346023988E-2</v>
      </c>
      <c r="Q110" s="4">
        <f t="shared" si="93"/>
        <v>987.26249120337786</v>
      </c>
      <c r="R110" s="51">
        <f t="shared" si="55"/>
        <v>2.3622177567814973E-2</v>
      </c>
      <c r="S110" s="4"/>
      <c r="T110" s="2">
        <v>8.9719999999999995</v>
      </c>
      <c r="U110" s="3">
        <v>1580.3</v>
      </c>
      <c r="V110" s="5">
        <f t="shared" si="90"/>
        <v>2.5239609080883751E-2</v>
      </c>
      <c r="W110" s="4">
        <f t="shared" si="87"/>
        <v>987.29378729378732</v>
      </c>
      <c r="X110" s="4"/>
      <c r="Y110" s="2">
        <v>8.9600000000000009</v>
      </c>
      <c r="Z110" s="3">
        <v>1153.3</v>
      </c>
      <c r="AA110" s="5">
        <f t="shared" si="80"/>
        <v>1.5368876385481012E-2</v>
      </c>
      <c r="AB110" s="4">
        <f t="shared" si="88"/>
        <v>987.22653493295695</v>
      </c>
      <c r="AC110" s="4"/>
      <c r="AD110" s="2">
        <v>8.9309999999999992</v>
      </c>
      <c r="AE110" s="3">
        <v>1344.5</v>
      </c>
      <c r="AF110" s="5">
        <f>AE110/AF$2</f>
        <v>2.6792187252886273E-2</v>
      </c>
      <c r="AG110" s="4">
        <f t="shared" si="89"/>
        <v>986.08174770965468</v>
      </c>
      <c r="AH110" s="51">
        <f t="shared" si="54"/>
        <v>2.2466890906417014E-2</v>
      </c>
      <c r="AL110" s="40"/>
      <c r="AQ110" s="40"/>
      <c r="AV110" s="40"/>
      <c r="AX110" s="51"/>
    </row>
    <row r="111" spans="1:50" x14ac:dyDescent="0.25">
      <c r="A111" s="1" t="s">
        <v>78</v>
      </c>
      <c r="B111" s="12">
        <v>987</v>
      </c>
      <c r="D111" s="2">
        <v>8.9710000000000001</v>
      </c>
      <c r="E111" s="3">
        <v>13669.4</v>
      </c>
      <c r="F111" s="5">
        <f t="shared" si="77"/>
        <v>0.21533267719406649</v>
      </c>
      <c r="G111" s="4">
        <f t="shared" si="82"/>
        <v>987.38580463808853</v>
      </c>
      <c r="H111" s="4"/>
      <c r="I111" s="2">
        <v>8.9789999999999992</v>
      </c>
      <c r="J111" s="3">
        <v>9944.2999999999993</v>
      </c>
      <c r="K111" s="5">
        <f t="shared" si="83"/>
        <v>0.12082432378860493</v>
      </c>
      <c r="L111" s="4">
        <f t="shared" si="84"/>
        <v>987.89584799437011</v>
      </c>
      <c r="M111" s="4"/>
      <c r="N111" s="2">
        <v>8.9830000000000005</v>
      </c>
      <c r="O111" s="3">
        <v>5484.1</v>
      </c>
      <c r="P111" s="5">
        <f t="shared" si="92"/>
        <v>0.12280502754684945</v>
      </c>
      <c r="Q111" s="4">
        <f t="shared" si="93"/>
        <v>987.79028852920476</v>
      </c>
      <c r="R111" s="51">
        <f t="shared" si="55"/>
        <v>0.15298734284317364</v>
      </c>
      <c r="S111" s="4"/>
      <c r="T111" s="2">
        <v>8.9860000000000007</v>
      </c>
      <c r="U111" s="3">
        <v>9244.9</v>
      </c>
      <c r="V111" s="5">
        <f t="shared" si="90"/>
        <v>0.14765402897668933</v>
      </c>
      <c r="W111" s="4">
        <f t="shared" si="87"/>
        <v>987.78518778518787</v>
      </c>
      <c r="X111" s="4"/>
      <c r="Y111" s="2">
        <v>8.9789999999999992</v>
      </c>
      <c r="Z111" s="3">
        <v>10999.6</v>
      </c>
      <c r="AA111" s="5">
        <f t="shared" si="80"/>
        <v>0.14658067518402579</v>
      </c>
      <c r="AB111" s="4">
        <f t="shared" si="88"/>
        <v>987.89696541990122</v>
      </c>
      <c r="AC111" s="4"/>
      <c r="AD111" s="2">
        <v>8.9789999999999992</v>
      </c>
      <c r="AE111" s="3">
        <v>21304</v>
      </c>
      <c r="AF111" s="5">
        <f>AE111/AF$2</f>
        <v>0.42453012810374796</v>
      </c>
      <c r="AG111" s="4">
        <f t="shared" si="89"/>
        <v>987.77307963354474</v>
      </c>
      <c r="AH111" s="51">
        <f t="shared" si="54"/>
        <v>0.23958827742148769</v>
      </c>
      <c r="AL111" s="40"/>
      <c r="AQ111" s="40"/>
      <c r="AV111" s="40"/>
      <c r="AX111" s="51"/>
    </row>
    <row r="112" spans="1:50" x14ac:dyDescent="0.25">
      <c r="A112" s="1" t="s">
        <v>561</v>
      </c>
      <c r="B112" s="10">
        <v>971</v>
      </c>
      <c r="D112" s="2">
        <v>8.9830000000000005</v>
      </c>
      <c r="E112" s="3">
        <v>4966.1000000000004</v>
      </c>
      <c r="F112" s="5">
        <f t="shared" si="77"/>
        <v>7.8230471579839173E-2</v>
      </c>
      <c r="G112" s="4">
        <f t="shared" si="82"/>
        <v>987.80744905130007</v>
      </c>
      <c r="H112" s="4"/>
      <c r="I112" s="2">
        <v>8.9789999999999992</v>
      </c>
      <c r="J112" s="3">
        <v>4447.8999999999996</v>
      </c>
      <c r="K112" s="5">
        <f t="shared" si="83"/>
        <v>5.4042467522031297E-2</v>
      </c>
      <c r="L112" s="4">
        <f t="shared" si="84"/>
        <v>987.89584799437011</v>
      </c>
      <c r="M112" s="4"/>
      <c r="N112" s="2">
        <v>8.9860000000000007</v>
      </c>
      <c r="O112" s="3">
        <v>2486.4</v>
      </c>
      <c r="P112" s="5">
        <f t="shared" si="92"/>
        <v>5.5677763077348418E-2</v>
      </c>
      <c r="Q112" s="4">
        <f t="shared" si="93"/>
        <v>987.89584799437023</v>
      </c>
      <c r="R112" s="51">
        <f t="shared" si="55"/>
        <v>6.2650234059739629E-2</v>
      </c>
      <c r="S112" s="4"/>
      <c r="T112" s="2">
        <v>8.9789999999999992</v>
      </c>
      <c r="U112" s="3">
        <v>4466.5</v>
      </c>
      <c r="V112" s="21">
        <f t="shared" si="90"/>
        <v>7.1336274099707192E-2</v>
      </c>
      <c r="W112" s="4">
        <f t="shared" si="87"/>
        <v>987.53948753948748</v>
      </c>
      <c r="X112" s="4"/>
      <c r="Y112" s="2">
        <v>8.968</v>
      </c>
      <c r="Z112" s="3">
        <v>4805.3</v>
      </c>
      <c r="AA112" s="21">
        <f t="shared" si="80"/>
        <v>6.4035430239444996E-2</v>
      </c>
      <c r="AB112" s="4">
        <f t="shared" si="88"/>
        <v>987.50882145377557</v>
      </c>
      <c r="AC112" s="4"/>
      <c r="AD112" s="2">
        <v>8.9749999999999996</v>
      </c>
      <c r="AE112" s="3">
        <v>9192.2999999999993</v>
      </c>
      <c r="AF112" s="21">
        <f>AE112/AF$2</f>
        <v>0.18317725763087131</v>
      </c>
      <c r="AG112" s="4">
        <f t="shared" si="89"/>
        <v>987.63213530655389</v>
      </c>
      <c r="AH112" s="51">
        <f t="shared" si="54"/>
        <v>0.10618298732334115</v>
      </c>
      <c r="AL112" s="40"/>
      <c r="AQ112" s="40"/>
      <c r="AV112" s="40"/>
      <c r="AX112" s="51"/>
    </row>
    <row r="113" spans="1:50" x14ac:dyDescent="0.25">
      <c r="A113" s="6" t="s">
        <v>80</v>
      </c>
      <c r="B113" s="12">
        <v>992</v>
      </c>
      <c r="D113" s="2">
        <v>9.09</v>
      </c>
      <c r="E113" s="3">
        <v>8633.4</v>
      </c>
      <c r="F113" s="5">
        <f t="shared" si="77"/>
        <v>0.13600107797615502</v>
      </c>
      <c r="G113" s="4">
        <f t="shared" si="82"/>
        <v>991.56711173576946</v>
      </c>
      <c r="H113" s="4"/>
      <c r="I113" s="2">
        <v>9.0860000000000003</v>
      </c>
      <c r="J113" s="3">
        <v>48510.6</v>
      </c>
      <c r="K113" s="5">
        <f t="shared" si="83"/>
        <v>0.5894090525808251</v>
      </c>
      <c r="L113" s="4">
        <f t="shared" si="84"/>
        <v>991.66080225193525</v>
      </c>
      <c r="M113" s="4"/>
      <c r="N113" s="2">
        <v>9.09</v>
      </c>
      <c r="O113" s="3">
        <v>26954.6</v>
      </c>
      <c r="P113" s="5">
        <f t="shared" si="92"/>
        <v>0.60359227503406354</v>
      </c>
      <c r="Q113" s="4">
        <f t="shared" si="93"/>
        <v>991.5552427867699</v>
      </c>
      <c r="R113" s="51">
        <f t="shared" si="55"/>
        <v>0.44300080186368124</v>
      </c>
      <c r="S113" s="4"/>
      <c r="T113" s="2">
        <v>9.09</v>
      </c>
      <c r="U113" s="3">
        <v>8927.2000000000007</v>
      </c>
      <c r="V113" s="5">
        <f t="shared" si="90"/>
        <v>0.14257991405863787</v>
      </c>
      <c r="W113" s="4">
        <f t="shared" si="87"/>
        <v>991.4355914355915</v>
      </c>
      <c r="X113" s="4"/>
      <c r="Y113" s="2">
        <v>9.09</v>
      </c>
      <c r="Z113" s="3">
        <v>36705.199999999997</v>
      </c>
      <c r="AA113" s="5">
        <f t="shared" si="80"/>
        <v>0.48913351383365783</v>
      </c>
      <c r="AB113" s="4">
        <f t="shared" si="88"/>
        <v>991.81369089625969</v>
      </c>
      <c r="AC113" s="4"/>
      <c r="AD113" s="2">
        <v>9.093</v>
      </c>
      <c r="AE113" s="3">
        <v>24401.4</v>
      </c>
      <c r="AF113" s="5">
        <f t="shared" ref="AF113:AF127" si="94">AE113/AF$2</f>
        <v>0.48625279139648875</v>
      </c>
      <c r="AG113" s="4">
        <f t="shared" si="89"/>
        <v>991.78999295278368</v>
      </c>
      <c r="AH113" s="51">
        <f t="shared" si="54"/>
        <v>0.37265540642959483</v>
      </c>
      <c r="AL113" s="40"/>
      <c r="AQ113" s="40"/>
      <c r="AV113" s="40"/>
      <c r="AX113" s="51"/>
    </row>
    <row r="114" spans="1:50" x14ac:dyDescent="0.25">
      <c r="A114" s="6" t="s">
        <v>82</v>
      </c>
      <c r="B114" s="10">
        <v>994</v>
      </c>
      <c r="C114" s="10" t="s">
        <v>205</v>
      </c>
      <c r="D114" s="2">
        <v>9.1449999999999996</v>
      </c>
      <c r="E114" s="3">
        <v>13202.4</v>
      </c>
      <c r="F114" s="5">
        <f t="shared" si="77"/>
        <v>0.2079760733746136</v>
      </c>
      <c r="G114" s="4">
        <f t="shared" si="82"/>
        <v>993.49964862965567</v>
      </c>
      <c r="H114" s="4"/>
      <c r="I114" s="2">
        <v>9.1449999999999996</v>
      </c>
      <c r="J114" s="3">
        <v>32422.5</v>
      </c>
      <c r="K114" s="5">
        <f t="shared" si="83"/>
        <v>0.39393689229368017</v>
      </c>
      <c r="L114" s="4">
        <f t="shared" si="84"/>
        <v>993.73680506685434</v>
      </c>
      <c r="M114" s="4"/>
      <c r="N114" s="2">
        <v>9.1530000000000005</v>
      </c>
      <c r="O114" s="3">
        <v>7812.3</v>
      </c>
      <c r="P114" s="5">
        <f t="shared" si="92"/>
        <v>0.17494023024821792</v>
      </c>
      <c r="Q114" s="4">
        <f t="shared" si="93"/>
        <v>993.77199155524283</v>
      </c>
      <c r="R114" s="51">
        <f t="shared" si="55"/>
        <v>0.25895106530550388</v>
      </c>
      <c r="S114" s="4"/>
      <c r="T114" s="2">
        <v>9.1560000000000006</v>
      </c>
      <c r="U114" s="3">
        <v>11838.3</v>
      </c>
      <c r="V114" s="5">
        <f t="shared" si="90"/>
        <v>0.18907426702665703</v>
      </c>
      <c r="W114" s="4">
        <f t="shared" si="87"/>
        <v>993.75219375219376</v>
      </c>
      <c r="X114" s="4"/>
      <c r="Y114" s="2">
        <v>9.1449999999999996</v>
      </c>
      <c r="Z114" s="3">
        <v>24068.3</v>
      </c>
      <c r="AA114" s="5">
        <f t="shared" si="80"/>
        <v>0.320734178018445</v>
      </c>
      <c r="AB114" s="4">
        <f t="shared" si="88"/>
        <v>993.75441072688784</v>
      </c>
      <c r="AC114" s="4"/>
      <c r="AD114" s="2">
        <v>9.1560000000000006</v>
      </c>
      <c r="AE114" s="3">
        <v>6216.2</v>
      </c>
      <c r="AF114" s="5">
        <f t="shared" si="94"/>
        <v>0.12387176972955868</v>
      </c>
      <c r="AG114" s="4">
        <f t="shared" si="89"/>
        <v>994.00986610288942</v>
      </c>
      <c r="AH114" s="51">
        <f t="shared" si="54"/>
        <v>0.21122673825822025</v>
      </c>
      <c r="AJ114" s="2">
        <v>9.5660000000000007</v>
      </c>
      <c r="AK114" s="3">
        <v>20487.900000000001</v>
      </c>
      <c r="AL114" s="40">
        <f t="shared" si="70"/>
        <v>8.7601658162790828E-3</v>
      </c>
      <c r="AM114" s="4">
        <f>(((AJ114-AJ$84)/(AJ$117-AJ$84)*100+900))</f>
        <v>982.07810320781039</v>
      </c>
      <c r="AO114" s="2">
        <v>9.5563000000000002</v>
      </c>
      <c r="AP114" s="3">
        <v>20817.8</v>
      </c>
      <c r="AQ114" s="40">
        <f t="shared" si="67"/>
        <v>7.7819516423578332E-3</v>
      </c>
      <c r="AR114" s="4">
        <f>(((AO114-AO$84)/(AO$117-AO$84)*100+900))</f>
        <v>981.57472067039112</v>
      </c>
      <c r="AT114" s="2">
        <v>9.5589999999999993</v>
      </c>
      <c r="AU114" s="3">
        <v>23447.9</v>
      </c>
      <c r="AV114" s="40">
        <f t="shared" si="68"/>
        <v>8.4916427147095023E-3</v>
      </c>
      <c r="AW114" s="4">
        <f>(((AT114-AT$84)/(AT$117-AT$84)*100+900))</f>
        <v>981.62556443209451</v>
      </c>
      <c r="AX114" s="51">
        <f t="shared" si="69"/>
        <v>8.3445867244488058E-3</v>
      </c>
    </row>
    <row r="115" spans="1:50" x14ac:dyDescent="0.25">
      <c r="A115" s="6" t="s">
        <v>79</v>
      </c>
      <c r="B115" s="12">
        <v>981</v>
      </c>
      <c r="D115" s="2">
        <v>9.2973999999999997</v>
      </c>
      <c r="E115" s="3">
        <v>18999.5</v>
      </c>
      <c r="F115" s="5">
        <f t="shared" si="77"/>
        <v>0.29929720399934645</v>
      </c>
      <c r="G115" s="4">
        <f t="shared" si="82"/>
        <v>998.85453267744197</v>
      </c>
      <c r="H115" s="4"/>
      <c r="I115" s="2">
        <v>9.282</v>
      </c>
      <c r="J115" s="3">
        <v>20997.5</v>
      </c>
      <c r="K115" s="5">
        <f t="shared" si="83"/>
        <v>0.25512190287413211</v>
      </c>
      <c r="L115" s="4">
        <f t="shared" si="84"/>
        <v>998.55735397607316</v>
      </c>
      <c r="M115" s="4"/>
      <c r="N115" s="2">
        <v>9.2929999999999993</v>
      </c>
      <c r="O115" s="3">
        <v>11075.9</v>
      </c>
      <c r="P115" s="5">
        <f t="shared" si="92"/>
        <v>0.24802177287178384</v>
      </c>
      <c r="Q115" s="4">
        <f t="shared" si="93"/>
        <v>998.69809992962701</v>
      </c>
      <c r="R115" s="51">
        <f t="shared" si="55"/>
        <v>0.26748029324842076</v>
      </c>
      <c r="S115" s="4"/>
      <c r="T115" s="2">
        <v>9.2889999999999997</v>
      </c>
      <c r="U115" s="3">
        <v>31899</v>
      </c>
      <c r="V115" s="5">
        <f t="shared" si="90"/>
        <v>0.50947180286724725</v>
      </c>
      <c r="W115" s="4">
        <f t="shared" si="87"/>
        <v>998.42049842049846</v>
      </c>
      <c r="X115" s="4"/>
      <c r="Y115" s="2">
        <v>9.2929999999999993</v>
      </c>
      <c r="Z115" s="3">
        <v>20617.8</v>
      </c>
      <c r="AA115" s="5">
        <f t="shared" si="80"/>
        <v>0.27475281326677398</v>
      </c>
      <c r="AB115" s="4">
        <f t="shared" si="88"/>
        <v>998.97671136203246</v>
      </c>
      <c r="AC115" s="4"/>
      <c r="AD115" s="2">
        <v>9.2889999999999997</v>
      </c>
      <c r="AE115" s="3">
        <v>16121.6</v>
      </c>
      <c r="AF115" s="5">
        <f t="shared" si="94"/>
        <v>0.32125914913806719</v>
      </c>
      <c r="AG115" s="4">
        <f t="shared" si="89"/>
        <v>998.69626497533477</v>
      </c>
      <c r="AH115" s="51">
        <f t="shared" si="54"/>
        <v>0.36849458842402943</v>
      </c>
      <c r="AJ115" s="2">
        <v>9.5440000000000005</v>
      </c>
      <c r="AK115" s="3">
        <v>10204.799999999999</v>
      </c>
      <c r="AL115" s="40">
        <f t="shared" si="70"/>
        <v>4.363343247573679E-3</v>
      </c>
      <c r="AM115" s="4">
        <f>(((AJ115-AJ$84)/(AJ$117-AJ$84)*100+900))</f>
        <v>981.31101813110183</v>
      </c>
      <c r="AO115" s="2">
        <v>9.5399999999999991</v>
      </c>
      <c r="AP115" s="3">
        <v>10327.799999999999</v>
      </c>
      <c r="AQ115" s="40">
        <f t="shared" si="67"/>
        <v>3.8606596360779345E-3</v>
      </c>
      <c r="AR115" s="4">
        <f>(((AO115-AO$84)/(AO$117-AO$84)*100+900))</f>
        <v>981.00558659217882</v>
      </c>
      <c r="AT115" s="2">
        <v>9.5299999999999994</v>
      </c>
      <c r="AU115" s="3">
        <v>12826.6</v>
      </c>
      <c r="AV115" s="40">
        <f t="shared" si="68"/>
        <v>4.6451453837867314E-3</v>
      </c>
      <c r="AW115" s="4">
        <f>(((AT115-AT$84)/(AT$117-AT$84)*100+900))</f>
        <v>980.61827023271974</v>
      </c>
      <c r="AX115" s="51">
        <f t="shared" si="69"/>
        <v>4.2897160891461148E-3</v>
      </c>
    </row>
    <row r="116" spans="1:50" x14ac:dyDescent="0.25">
      <c r="A116" s="6">
        <v>19</v>
      </c>
      <c r="G116" s="4"/>
      <c r="H116" s="4"/>
      <c r="L116" s="4"/>
      <c r="M116" s="4"/>
      <c r="Q116" s="4"/>
      <c r="R116" s="51"/>
      <c r="S116" s="4"/>
      <c r="V116" s="5"/>
      <c r="W116" s="4"/>
      <c r="X116" s="4"/>
      <c r="AA116" s="5"/>
      <c r="AB116" s="4"/>
      <c r="AC116" s="4"/>
      <c r="AF116" s="5"/>
      <c r="AG116" s="4"/>
      <c r="AH116" s="51"/>
      <c r="AL116" s="40"/>
      <c r="AQ116" s="40"/>
      <c r="AV116" s="40"/>
      <c r="AX116" s="51"/>
    </row>
    <row r="117" spans="1:50" x14ac:dyDescent="0.25">
      <c r="A117" s="15" t="s">
        <v>10</v>
      </c>
      <c r="B117" s="10">
        <v>1000</v>
      </c>
      <c r="D117" s="2">
        <v>9.33</v>
      </c>
      <c r="E117" s="3">
        <v>29125.200000000001</v>
      </c>
      <c r="F117" s="5">
        <f t="shared" si="77"/>
        <v>0.45880633310991159</v>
      </c>
      <c r="G117" s="4">
        <f>(((D117-D$84)/(D$117-D$84)*100+900))</f>
        <v>1000</v>
      </c>
      <c r="H117" s="4"/>
      <c r="I117" s="2">
        <v>9.3230000000000004</v>
      </c>
      <c r="J117" s="3">
        <v>32488.3</v>
      </c>
      <c r="K117" s="5">
        <f>J117/K$2</f>
        <v>0.39473636943186891</v>
      </c>
      <c r="L117" s="4">
        <f>(((I117-I$84)/(I$117-I$84)*100+900))</f>
        <v>1000</v>
      </c>
      <c r="M117" s="4"/>
      <c r="N117" s="2">
        <v>9.33</v>
      </c>
      <c r="O117" s="3">
        <v>17238.900000000001</v>
      </c>
      <c r="P117" s="5">
        <f>O117/P$2</f>
        <v>0.38602935566043345</v>
      </c>
      <c r="Q117" s="4">
        <f>(((N117-N$84)/(N$117-N$84)*100+900))</f>
        <v>1000</v>
      </c>
      <c r="R117" s="51">
        <f t="shared" si="55"/>
        <v>0.41319068606740467</v>
      </c>
      <c r="S117" s="4"/>
      <c r="T117" s="2">
        <v>9.3339999999999996</v>
      </c>
      <c r="U117" s="3">
        <v>31311.8</v>
      </c>
      <c r="V117" s="5">
        <f t="shared" si="90"/>
        <v>0.5000933946838042</v>
      </c>
      <c r="W117" s="4">
        <f>(((T117-T$84)/(T$117-T$84)*100+900))</f>
        <v>1000</v>
      </c>
      <c r="X117" s="4"/>
      <c r="Y117" s="2">
        <v>9.3219999999999992</v>
      </c>
      <c r="Z117" s="3">
        <v>22443.599999999999</v>
      </c>
      <c r="AA117" s="5">
        <f t="shared" si="80"/>
        <v>0.29908342499365442</v>
      </c>
      <c r="AB117" s="4">
        <f>(((Y117-Y$84)/(Y$117-Y$84)*100+900))</f>
        <v>1000</v>
      </c>
      <c r="AC117" s="4"/>
      <c r="AD117" s="2">
        <v>9.3260000000000005</v>
      </c>
      <c r="AE117" s="3">
        <v>17176.8</v>
      </c>
      <c r="AF117" s="5">
        <f t="shared" si="94"/>
        <v>0.34228638304602227</v>
      </c>
      <c r="AG117" s="4">
        <f>(((AD117-AD$84)/(AD$117-AD$84)*100+900))</f>
        <v>1000</v>
      </c>
      <c r="AH117" s="51">
        <f t="shared" si="54"/>
        <v>0.38048773424116034</v>
      </c>
      <c r="AJ117" s="2">
        <v>10.08</v>
      </c>
      <c r="AK117" s="3">
        <v>29294.3</v>
      </c>
      <c r="AL117" s="40">
        <f t="shared" si="70"/>
        <v>1.2525584636386566E-2</v>
      </c>
      <c r="AM117" s="4">
        <f>(((AJ117-AJ$84)/(AJ$117-AJ$84)*100+900))</f>
        <v>1000</v>
      </c>
      <c r="AO117" s="2">
        <v>10.084</v>
      </c>
      <c r="AP117" s="3">
        <v>34948</v>
      </c>
      <c r="AQ117" s="40">
        <f t="shared" si="67"/>
        <v>1.3063995522923727E-2</v>
      </c>
      <c r="AR117" s="4">
        <f>(((AO117-AO$84)/(AO$117-AO$84)*100+900))</f>
        <v>1000</v>
      </c>
      <c r="AT117" s="2">
        <v>10.087999999999999</v>
      </c>
      <c r="AU117" s="3">
        <v>19679.900000000001</v>
      </c>
      <c r="AV117" s="40">
        <f t="shared" si="68"/>
        <v>7.1270638078980006E-3</v>
      </c>
      <c r="AW117" s="4">
        <f>(((AT117-AT$84)/(AT$117-AT$84)*100+900))</f>
        <v>1000</v>
      </c>
      <c r="AX117" s="51">
        <f t="shared" si="69"/>
        <v>1.0905547989069432E-2</v>
      </c>
    </row>
    <row r="118" spans="1:50" x14ac:dyDescent="0.25">
      <c r="A118" s="1" t="s">
        <v>83</v>
      </c>
      <c r="B118" s="12">
        <v>1002</v>
      </c>
      <c r="D118" s="2">
        <v>9.4329999999999998</v>
      </c>
      <c r="E118" s="3">
        <v>26943</v>
      </c>
      <c r="F118" s="5">
        <f t="shared" si="77"/>
        <v>0.42443035697541465</v>
      </c>
      <c r="G118" s="4">
        <f t="shared" ref="G118:G123" si="95">(((D118-D$117)/(D$162-D$117)*100+1000))</f>
        <v>1003.411725736999</v>
      </c>
      <c r="H118" s="4"/>
      <c r="I118" s="2">
        <v>9.4339999999999993</v>
      </c>
      <c r="J118" s="3">
        <v>26090.1</v>
      </c>
      <c r="K118" s="5">
        <f>J118/K$2</f>
        <v>0.31699754533522534</v>
      </c>
      <c r="L118" s="4">
        <f>(((I118-I$117)/(I$162-I$117)*100+1000))</f>
        <v>1003.6682088565763</v>
      </c>
      <c r="M118" s="4"/>
      <c r="N118" s="2">
        <v>9.4369999999999994</v>
      </c>
      <c r="O118" s="3">
        <v>14975.1</v>
      </c>
      <c r="P118" s="5">
        <f>O118/P$2</f>
        <v>0.33533625718291515</v>
      </c>
      <c r="Q118" s="4">
        <f>(((N118-N$117)/(N$162-N$117)*100+1000))</f>
        <v>1003.536021150033</v>
      </c>
      <c r="R118" s="51">
        <f t="shared" si="55"/>
        <v>0.35892138649785171</v>
      </c>
      <c r="S118" s="4"/>
      <c r="T118" s="2">
        <v>9.4369999999999994</v>
      </c>
      <c r="U118" s="3">
        <v>26485.599999999999</v>
      </c>
      <c r="V118" s="5">
        <f t="shared" si="90"/>
        <v>0.42301220671559492</v>
      </c>
      <c r="W118" s="4">
        <f t="shared" ref="W118:W125" si="96">(((T118-T$117)/(T$162-T$117)*100+1000))</f>
        <v>1003.3993399339934</v>
      </c>
      <c r="X118" s="4"/>
      <c r="Y118" s="2">
        <v>9.4410000000000007</v>
      </c>
      <c r="Z118" s="3">
        <v>19220.7</v>
      </c>
      <c r="AA118" s="5">
        <f t="shared" si="80"/>
        <v>0.25613505795752611</v>
      </c>
      <c r="AB118" s="4">
        <f t="shared" ref="AB118:AB125" si="97">(((Y118-Y$117)/(Y$162-Y$117)*100+1000))</f>
        <v>1003.9260969976906</v>
      </c>
      <c r="AC118" s="4"/>
      <c r="AD118" s="2">
        <v>9.4450000000000003</v>
      </c>
      <c r="AE118" s="3">
        <v>22669</v>
      </c>
      <c r="AF118" s="5">
        <f t="shared" si="94"/>
        <v>0.45173082397596054</v>
      </c>
      <c r="AG118" s="4">
        <f t="shared" ref="AG118:AG125" si="98">(((AD118-AD$117)/(AD$162-AD$117)*100+1000))</f>
        <v>1003.9222148978247</v>
      </c>
      <c r="AH118" s="51">
        <f t="shared" si="54"/>
        <v>0.37695936288302717</v>
      </c>
      <c r="AJ118" s="2">
        <v>10.172000000000001</v>
      </c>
      <c r="AK118" s="3">
        <v>6996.1</v>
      </c>
      <c r="AL118" s="40">
        <f t="shared" si="70"/>
        <v>2.9913752052318728E-3</v>
      </c>
      <c r="AM118" s="4">
        <f>(((AJ118-AJ$117)/(AJ$162-AJ$117)*100+1000))</f>
        <v>1003.0810448760884</v>
      </c>
      <c r="AO118" s="2">
        <v>10.191000000000001</v>
      </c>
      <c r="AP118" s="3">
        <v>12551.3</v>
      </c>
      <c r="AQ118" s="40">
        <f t="shared" si="67"/>
        <v>4.6918314926997981E-3</v>
      </c>
      <c r="AR118" s="4">
        <f>(((AO118-AO$117)/(AO$162-AO$117)*100+1000))</f>
        <v>1003.588195841717</v>
      </c>
      <c r="AT118" s="2">
        <v>10.18</v>
      </c>
      <c r="AU118" s="3">
        <v>16178.5</v>
      </c>
      <c r="AV118" s="40">
        <f t="shared" si="68"/>
        <v>5.8590339288348923E-3</v>
      </c>
      <c r="AW118" s="4">
        <f>(((AT118-AT$117)/(AT$162-AT$117)*100+1000))</f>
        <v>1003.0851777330651</v>
      </c>
      <c r="AX118" s="51">
        <f t="shared" si="69"/>
        <v>4.5140802089221879E-3</v>
      </c>
    </row>
    <row r="119" spans="1:50" x14ac:dyDescent="0.25">
      <c r="A119" s="1" t="s">
        <v>85</v>
      </c>
      <c r="B119" s="10">
        <v>1004</v>
      </c>
      <c r="C119" s="10" t="s">
        <v>204</v>
      </c>
      <c r="D119" s="2">
        <v>9.4700000000000006</v>
      </c>
      <c r="E119" s="3">
        <v>1258.3</v>
      </c>
      <c r="F119" s="5">
        <f t="shared" si="77"/>
        <v>1.9821872775198167E-2</v>
      </c>
      <c r="G119" s="4">
        <f t="shared" si="95"/>
        <v>1004.6372971182511</v>
      </c>
      <c r="H119" s="4"/>
      <c r="I119" s="2">
        <v>9.4589999999999996</v>
      </c>
      <c r="J119" s="3">
        <v>3361.6</v>
      </c>
      <c r="K119" s="5">
        <f>J119/K$2</f>
        <v>4.0843804676827362E-2</v>
      </c>
      <c r="L119" s="4">
        <f>(((I119-I$117)/(I$162-I$117)*100+1000))</f>
        <v>1004.4943820224719</v>
      </c>
      <c r="M119" s="4"/>
      <c r="N119" s="2">
        <v>9.4740000000000002</v>
      </c>
      <c r="O119" s="3">
        <v>2050.1</v>
      </c>
      <c r="P119" s="5">
        <f>O119/P$2</f>
        <v>4.5907730889990339E-2</v>
      </c>
      <c r="Q119" s="4">
        <f>(((N119-N$117)/(N$162-N$117)*100+1000))</f>
        <v>1004.7587574355586</v>
      </c>
      <c r="R119" s="51">
        <f t="shared" si="55"/>
        <v>3.552446944733862E-2</v>
      </c>
      <c r="S119" s="4"/>
      <c r="T119" s="2">
        <v>9.4700000000000006</v>
      </c>
      <c r="U119" s="3">
        <v>1110.5</v>
      </c>
      <c r="V119" s="5">
        <f t="shared" si="90"/>
        <v>1.7736243677986083E-2</v>
      </c>
      <c r="W119" s="4">
        <f t="shared" si="96"/>
        <v>1004.4884488448845</v>
      </c>
      <c r="X119" s="4"/>
      <c r="Y119" s="2">
        <v>9.4700000000000006</v>
      </c>
      <c r="Z119" s="3">
        <v>2653.4</v>
      </c>
      <c r="AA119" s="5">
        <f t="shared" si="80"/>
        <v>3.5359209747017534E-2</v>
      </c>
      <c r="AB119" s="4">
        <f t="shared" si="97"/>
        <v>1004.8828769383042</v>
      </c>
      <c r="AC119" s="4"/>
      <c r="AD119" s="2">
        <v>9.4700000000000006</v>
      </c>
      <c r="AE119" s="3">
        <v>1726.9</v>
      </c>
      <c r="AF119" s="5">
        <f t="shared" si="94"/>
        <v>3.4412367547050432E-2</v>
      </c>
      <c r="AG119" s="4">
        <f t="shared" si="98"/>
        <v>1004.7462096242584</v>
      </c>
      <c r="AH119" s="51">
        <f t="shared" si="54"/>
        <v>2.9169273657351349E-2</v>
      </c>
      <c r="AL119" s="40"/>
      <c r="AQ119" s="40"/>
      <c r="AV119" s="40"/>
      <c r="AX119" s="51"/>
    </row>
    <row r="120" spans="1:50" x14ac:dyDescent="0.25">
      <c r="A120" s="1" t="s">
        <v>84</v>
      </c>
      <c r="B120" s="10">
        <v>1004</v>
      </c>
      <c r="C120" s="10" t="s">
        <v>205</v>
      </c>
      <c r="D120" s="2">
        <v>9.5809999999999995</v>
      </c>
      <c r="E120" s="3">
        <v>19448.900000000001</v>
      </c>
      <c r="F120" s="5">
        <f t="shared" si="77"/>
        <v>0.30637655679690989</v>
      </c>
      <c r="G120" s="4">
        <f t="shared" si="95"/>
        <v>1008.3140112620073</v>
      </c>
      <c r="H120" s="4"/>
      <c r="L120" s="4"/>
      <c r="M120" s="4"/>
      <c r="Q120" s="4"/>
      <c r="R120" s="51">
        <f t="shared" si="55"/>
        <v>0.30637655679690989</v>
      </c>
      <c r="S120" s="4"/>
      <c r="T120" s="2">
        <v>9.5920000000000005</v>
      </c>
      <c r="U120" s="3">
        <v>541257.19999999995</v>
      </c>
      <c r="V120" s="5">
        <f t="shared" si="90"/>
        <v>8.6446371829486246</v>
      </c>
      <c r="W120" s="4">
        <f t="shared" si="96"/>
        <v>1008.5148514851486</v>
      </c>
      <c r="X120" s="4"/>
      <c r="Y120" s="2">
        <v>9.5960000000000001</v>
      </c>
      <c r="Z120" s="3">
        <v>1336787.5</v>
      </c>
      <c r="AA120" s="5">
        <f t="shared" si="80"/>
        <v>17.814030903629757</v>
      </c>
      <c r="AB120" s="4">
        <f t="shared" si="97"/>
        <v>1009.0399208182118</v>
      </c>
      <c r="AC120" s="4"/>
      <c r="AD120" s="2">
        <v>9.5890000000000004</v>
      </c>
      <c r="AE120" s="3">
        <v>530098.5</v>
      </c>
      <c r="AF120" s="5">
        <f t="shared" si="94"/>
        <v>10.563405187411034</v>
      </c>
      <c r="AG120" s="4">
        <f t="shared" si="98"/>
        <v>1008.6684245220831</v>
      </c>
      <c r="AH120" s="51">
        <f t="shared" si="54"/>
        <v>12.340691091329804</v>
      </c>
      <c r="AL120" s="40"/>
      <c r="AQ120" s="40"/>
      <c r="AV120" s="40"/>
      <c r="AX120" s="51"/>
    </row>
    <row r="121" spans="1:50" x14ac:dyDescent="0.25">
      <c r="A121" s="1" t="s">
        <v>81</v>
      </c>
      <c r="B121" s="12">
        <v>998</v>
      </c>
      <c r="D121" s="2">
        <v>9.2260000000000009</v>
      </c>
      <c r="E121" s="3">
        <v>43982.1</v>
      </c>
      <c r="F121" s="5">
        <f t="shared" si="77"/>
        <v>0.69284557783203005</v>
      </c>
      <c r="G121" s="4">
        <f t="shared" si="95"/>
        <v>996.55515071215632</v>
      </c>
      <c r="H121" s="4"/>
      <c r="I121" s="2">
        <v>9.1969999999999992</v>
      </c>
      <c r="J121" s="3">
        <v>31636.7</v>
      </c>
      <c r="K121" s="5">
        <f>J121/K$2</f>
        <v>0.38438933704765121</v>
      </c>
      <c r="L121" s="4">
        <f>(((I121-I$117)/(I$162-I$117)*100+1000))</f>
        <v>995.83608724388625</v>
      </c>
      <c r="M121" s="4"/>
      <c r="N121" s="2">
        <v>9.2010000000000005</v>
      </c>
      <c r="O121" s="3">
        <v>13723.3</v>
      </c>
      <c r="P121" s="5">
        <f>O121/P$2</f>
        <v>0.30730479650875786</v>
      </c>
      <c r="Q121" s="4">
        <f>(((N121-N$117)/(N$162-N$117)*100+1000))</f>
        <v>995.73694646397882</v>
      </c>
      <c r="R121" s="51">
        <f t="shared" si="55"/>
        <v>0.46151323712947967</v>
      </c>
      <c r="S121" s="4"/>
      <c r="T121" s="2">
        <v>9.2230000000000008</v>
      </c>
      <c r="U121" s="3">
        <v>43380.7</v>
      </c>
      <c r="V121" s="5">
        <f t="shared" si="90"/>
        <v>0.6928506673765068</v>
      </c>
      <c r="W121" s="4">
        <f t="shared" si="96"/>
        <v>996.33663366336634</v>
      </c>
      <c r="X121" s="4"/>
      <c r="Y121" s="2">
        <v>9.2409999999999997</v>
      </c>
      <c r="Z121" s="3">
        <v>51530</v>
      </c>
      <c r="AA121" s="5">
        <f t="shared" si="80"/>
        <v>0.68668880615957384</v>
      </c>
      <c r="AB121" s="4">
        <f t="shared" si="97"/>
        <v>997.32761464863086</v>
      </c>
      <c r="AC121" s="4"/>
      <c r="AD121" s="2">
        <v>9.1780000000000008</v>
      </c>
      <c r="AE121" s="3">
        <v>21269.9</v>
      </c>
      <c r="AF121" s="5">
        <f t="shared" si="94"/>
        <v>0.42385060888818576</v>
      </c>
      <c r="AG121" s="4">
        <f t="shared" si="98"/>
        <v>995.1219512195122</v>
      </c>
      <c r="AH121" s="51">
        <f t="shared" si="54"/>
        <v>0.60113002747475541</v>
      </c>
      <c r="AJ121" s="2">
        <v>9.5</v>
      </c>
      <c r="AK121" s="3">
        <v>32936</v>
      </c>
      <c r="AL121" s="40">
        <f t="shared" si="70"/>
        <v>1.4082693752164343E-2</v>
      </c>
      <c r="AM121" s="4">
        <f>(((AJ121-AJ$117)/(AJ$162-AJ$117)*100+1000))</f>
        <v>980.57602143335566</v>
      </c>
      <c r="AO121" s="2">
        <v>9.5329999999999995</v>
      </c>
      <c r="AP121" s="3">
        <v>55717.9</v>
      </c>
      <c r="AQ121" s="40">
        <f t="shared" si="67"/>
        <v>2.082804155163992E-2</v>
      </c>
      <c r="AR121" s="4">
        <f>(((AO121-AO$117)/(AO$162-AO$117)*100+1000))</f>
        <v>981.52246814218643</v>
      </c>
      <c r="AT121" s="2">
        <v>9.5220000000000002</v>
      </c>
      <c r="AU121" s="3">
        <v>58491.3</v>
      </c>
      <c r="AV121" s="40">
        <f t="shared" si="68"/>
        <v>2.1182588697447869E-2</v>
      </c>
      <c r="AW121" s="4">
        <f>(((AT121-AT$117)/(AT$162-AT$117)*100+1000))</f>
        <v>981.01945003353455</v>
      </c>
      <c r="AX121" s="51">
        <f t="shared" si="69"/>
        <v>1.8697774667084045E-2</v>
      </c>
    </row>
    <row r="122" spans="1:50" x14ac:dyDescent="0.25">
      <c r="A122" s="1" t="s">
        <v>86</v>
      </c>
      <c r="B122" s="12">
        <v>1010</v>
      </c>
      <c r="D122" s="2">
        <v>9.6479999999999997</v>
      </c>
      <c r="E122" s="3">
        <v>17808.400000000001</v>
      </c>
      <c r="F122" s="5">
        <f t="shared" si="77"/>
        <v>0.28053392603499888</v>
      </c>
      <c r="G122" s="4">
        <f t="shared" si="95"/>
        <v>1010.5332891685989</v>
      </c>
      <c r="H122" s="4"/>
      <c r="I122" s="2">
        <v>9.64</v>
      </c>
      <c r="J122" s="3">
        <v>97743.9</v>
      </c>
      <c r="K122" s="5">
        <f>J122/K$2</f>
        <v>1.1875989885623948</v>
      </c>
      <c r="L122" s="4">
        <f>(((I122-I$117)/(I$162-I$117)*100+1000))</f>
        <v>1010.4758757435559</v>
      </c>
      <c r="M122" s="4"/>
      <c r="N122" s="2">
        <v>9.6440000000000001</v>
      </c>
      <c r="O122" s="3">
        <v>60500.1</v>
      </c>
      <c r="P122" s="5">
        <f>O122/P$2</f>
        <v>1.3547740644931978</v>
      </c>
      <c r="Q122" s="4">
        <f>(((N122-N$117)/(N$162-N$117)*100+1000))</f>
        <v>1010.3767349636483</v>
      </c>
      <c r="R122" s="51">
        <f t="shared" si="55"/>
        <v>0.9409689930301971</v>
      </c>
      <c r="S122" s="4"/>
      <c r="T122" s="2">
        <v>9.6509999999999998</v>
      </c>
      <c r="U122" s="3">
        <v>14991.6</v>
      </c>
      <c r="V122" s="5">
        <f t="shared" si="90"/>
        <v>0.2394368939422748</v>
      </c>
      <c r="W122" s="4">
        <f t="shared" si="96"/>
        <v>1010.4620462046205</v>
      </c>
      <c r="X122" s="4"/>
      <c r="Y122" s="2">
        <v>9.6479999999999997</v>
      </c>
      <c r="Z122" s="3">
        <v>72495.199999999997</v>
      </c>
      <c r="AA122" s="5">
        <f t="shared" si="80"/>
        <v>0.96607107200270792</v>
      </c>
      <c r="AB122" s="4">
        <f t="shared" si="97"/>
        <v>1010.7555262289674</v>
      </c>
      <c r="AC122" s="4"/>
      <c r="AD122" s="2">
        <v>9.6479999999999997</v>
      </c>
      <c r="AE122" s="3">
        <v>49031.8</v>
      </c>
      <c r="AF122" s="5">
        <f t="shared" si="94"/>
        <v>0.9770689229795978</v>
      </c>
      <c r="AG122" s="4">
        <f t="shared" si="98"/>
        <v>1010.6130520764667</v>
      </c>
      <c r="AH122" s="51">
        <f t="shared" si="54"/>
        <v>0.72752562964152689</v>
      </c>
      <c r="AL122" s="40"/>
      <c r="AQ122" s="40"/>
      <c r="AV122" s="40"/>
      <c r="AX122" s="51"/>
    </row>
    <row r="123" spans="1:50" s="29" customFormat="1" x14ac:dyDescent="0.25">
      <c r="A123" s="1" t="s">
        <v>640</v>
      </c>
      <c r="B123" s="46"/>
      <c r="C123" s="10"/>
      <c r="D123" s="2">
        <v>9.766</v>
      </c>
      <c r="E123" s="3">
        <v>4278.3999999999996</v>
      </c>
      <c r="F123" s="28">
        <f t="shared" si="77"/>
        <v>6.739720295748855E-2</v>
      </c>
      <c r="G123" s="4">
        <f t="shared" si="95"/>
        <v>1014.4418681682677</v>
      </c>
      <c r="H123" s="4"/>
      <c r="I123" s="2">
        <v>9.766</v>
      </c>
      <c r="J123" s="3">
        <v>6078.2</v>
      </c>
      <c r="K123" s="28">
        <f>J123/K$2</f>
        <v>7.3850789382047852E-2</v>
      </c>
      <c r="L123" s="4">
        <f>(((I123-I$117)/(I$162-I$117)*100+1000))</f>
        <v>1014.6397884996695</v>
      </c>
      <c r="M123" s="4"/>
      <c r="N123" s="2"/>
      <c r="O123" s="3"/>
      <c r="P123" s="28"/>
      <c r="Q123" s="4"/>
      <c r="R123" s="51">
        <f t="shared" si="55"/>
        <v>7.0623996169768194E-2</v>
      </c>
      <c r="S123" s="4"/>
      <c r="T123" s="2">
        <v>9.77</v>
      </c>
      <c r="U123" s="3">
        <v>21096</v>
      </c>
      <c r="V123" s="28">
        <f t="shared" si="90"/>
        <v>0.33693272996919799</v>
      </c>
      <c r="W123" s="4">
        <f t="shared" si="96"/>
        <v>1014.3894389438943</v>
      </c>
      <c r="X123" s="4"/>
      <c r="Y123" s="2">
        <v>9.77</v>
      </c>
      <c r="Z123" s="3">
        <v>2879.1</v>
      </c>
      <c r="AA123" s="28">
        <f t="shared" si="80"/>
        <v>3.8366888061595751E-2</v>
      </c>
      <c r="AB123" s="4">
        <f t="shared" si="97"/>
        <v>1014.7806004618938</v>
      </c>
      <c r="AC123" s="4"/>
      <c r="AD123" s="2">
        <v>9.7769999999999992</v>
      </c>
      <c r="AE123" s="3">
        <v>1730.1</v>
      </c>
      <c r="AF123" s="28">
        <f t="shared" si="94"/>
        <v>3.4476134746164774E-2</v>
      </c>
      <c r="AG123" s="4">
        <f t="shared" si="98"/>
        <v>1014.8648648648648</v>
      </c>
      <c r="AH123" s="51">
        <f t="shared" si="54"/>
        <v>0.13659191759231951</v>
      </c>
      <c r="AJ123" s="2"/>
      <c r="AK123" s="3"/>
      <c r="AL123" s="40"/>
      <c r="AM123" s="4"/>
      <c r="AO123" s="2"/>
      <c r="AP123" s="3"/>
      <c r="AQ123" s="40"/>
      <c r="AR123" s="4"/>
      <c r="AT123" s="2"/>
      <c r="AU123" s="3"/>
      <c r="AV123" s="40"/>
      <c r="AW123" s="4"/>
      <c r="AX123" s="51"/>
    </row>
    <row r="124" spans="1:50" x14ac:dyDescent="0.25">
      <c r="A124" s="6" t="s">
        <v>682</v>
      </c>
      <c r="B124" s="10">
        <v>1016</v>
      </c>
      <c r="F124" s="100"/>
      <c r="G124" s="4"/>
      <c r="H124" s="4"/>
      <c r="K124" s="100"/>
      <c r="L124" s="4"/>
      <c r="M124" s="4"/>
      <c r="Q124" s="4"/>
      <c r="R124" s="100"/>
      <c r="S124" s="4"/>
      <c r="T124" s="2">
        <v>9.7810000000000006</v>
      </c>
      <c r="U124" s="3">
        <v>3578.9</v>
      </c>
      <c r="V124" s="5">
        <f t="shared" si="90"/>
        <v>5.716005628018405E-2</v>
      </c>
      <c r="W124" s="4">
        <f t="shared" si="96"/>
        <v>1014.7524752475248</v>
      </c>
      <c r="X124" s="4"/>
      <c r="Y124" s="2">
        <v>9.77</v>
      </c>
      <c r="Z124" s="3">
        <v>5840</v>
      </c>
      <c r="AA124" s="5">
        <f t="shared" ref="AA124:AA152" si="99">Z124/AA$2</f>
        <v>7.7823842964717865E-2</v>
      </c>
      <c r="AB124" s="4">
        <f t="shared" si="97"/>
        <v>1014.7806004618938</v>
      </c>
      <c r="AC124" s="4"/>
      <c r="AD124" s="2">
        <v>9.7769999999999992</v>
      </c>
      <c r="AE124" s="3">
        <v>3631.1</v>
      </c>
      <c r="AF124" s="21">
        <f t="shared" si="94"/>
        <v>7.235783647003001E-2</v>
      </c>
      <c r="AG124" s="4">
        <f t="shared" si="98"/>
        <v>1014.8648648648648</v>
      </c>
      <c r="AH124" s="51">
        <f t="shared" si="54"/>
        <v>6.9113911904977302E-2</v>
      </c>
      <c r="AL124" s="40"/>
      <c r="AQ124" s="40"/>
      <c r="AV124" s="40"/>
      <c r="AX124" s="51"/>
    </row>
    <row r="125" spans="1:50" x14ac:dyDescent="0.25">
      <c r="A125" s="1" t="s">
        <v>87</v>
      </c>
      <c r="B125" s="12">
        <v>1017</v>
      </c>
      <c r="D125" s="2">
        <v>9.6479999999999997</v>
      </c>
      <c r="E125" s="3">
        <v>17681.3</v>
      </c>
      <c r="F125" s="100">
        <f t="shared" ref="F125" si="100">E125/F$2</f>
        <v>0.2785317325757859</v>
      </c>
      <c r="G125" s="4">
        <f t="shared" ref="G125" si="101">(((D125-D$117)/(D$162-D$117)*100+1000))</f>
        <v>1010.5332891685989</v>
      </c>
      <c r="H125" s="4"/>
      <c r="I125" s="2">
        <v>9.64</v>
      </c>
      <c r="J125" s="3">
        <v>97609.8</v>
      </c>
      <c r="K125" s="100">
        <f t="shared" ref="K125" si="102">J125/K$2</f>
        <v>1.1859696590148094</v>
      </c>
      <c r="L125" s="4">
        <f t="shared" ref="L125" si="103">(((I125-I$117)/(I$162-I$117)*100+1000))</f>
        <v>1010.4758757435559</v>
      </c>
      <c r="M125" s="4"/>
      <c r="Q125" s="4"/>
      <c r="R125" s="100">
        <f t="shared" si="55"/>
        <v>0.73225069579529767</v>
      </c>
      <c r="S125" s="4"/>
      <c r="T125" s="2">
        <v>9.6509999999999998</v>
      </c>
      <c r="U125" s="3">
        <v>14913.6</v>
      </c>
      <c r="V125" s="5">
        <f t="shared" si="90"/>
        <v>0.2381911244628665</v>
      </c>
      <c r="W125" s="4">
        <f t="shared" si="96"/>
        <v>1010.4620462046205</v>
      </c>
      <c r="X125" s="4"/>
      <c r="Y125" s="2">
        <v>9.6479999999999997</v>
      </c>
      <c r="Z125" s="3">
        <v>72940.399999999994</v>
      </c>
      <c r="AA125" s="5">
        <f t="shared" si="99"/>
        <v>0.97200380742871684</v>
      </c>
      <c r="AB125" s="4">
        <f t="shared" si="97"/>
        <v>1010.7555262289674</v>
      </c>
      <c r="AC125" s="4"/>
      <c r="AD125" s="2">
        <v>9.6479999999999997</v>
      </c>
      <c r="AE125" s="3">
        <v>49031.8</v>
      </c>
      <c r="AF125" s="21">
        <f t="shared" si="94"/>
        <v>0.9770689229795978</v>
      </c>
      <c r="AG125" s="4">
        <f t="shared" si="98"/>
        <v>1010.6130520764667</v>
      </c>
      <c r="AH125" s="51">
        <f t="shared" si="54"/>
        <v>0.72908795162372708</v>
      </c>
      <c r="AL125" s="40"/>
      <c r="AQ125" s="40"/>
      <c r="AV125" s="40"/>
      <c r="AX125" s="51"/>
    </row>
    <row r="126" spans="1:50" x14ac:dyDescent="0.25">
      <c r="A126" s="1" t="s">
        <v>479</v>
      </c>
      <c r="B126" s="10">
        <v>1018</v>
      </c>
      <c r="G126" s="4"/>
      <c r="H126" s="4"/>
      <c r="L126" s="4"/>
      <c r="M126" s="4"/>
      <c r="Q126" s="4"/>
      <c r="R126" s="51"/>
      <c r="S126" s="4"/>
      <c r="T126" s="2">
        <v>9.8949999999999996</v>
      </c>
      <c r="U126" s="3">
        <v>11433</v>
      </c>
      <c r="V126" s="5">
        <f t="shared" si="90"/>
        <v>0.18260105715480854</v>
      </c>
      <c r="W126" s="4">
        <f t="shared" ref="W126:W134" si="104">(((T126-T$117)/(T$162-T$117)*100+1000))</f>
        <v>1018.5148514851485</v>
      </c>
      <c r="X126" s="4"/>
      <c r="Y126" s="2">
        <v>9.8620000000000001</v>
      </c>
      <c r="Z126" s="3">
        <v>24776.9</v>
      </c>
      <c r="AA126" s="5">
        <f t="shared" si="99"/>
        <v>0.33017698197817091</v>
      </c>
      <c r="AB126" s="4">
        <f t="shared" ref="AB126:AB134" si="105">(((Y126-Y$117)/(Y$162-Y$117)*100+1000))</f>
        <v>1017.8159023424613</v>
      </c>
      <c r="AC126" s="4"/>
      <c r="AD126" s="2">
        <v>9.8989999999999991</v>
      </c>
      <c r="AE126" s="3">
        <v>19001</v>
      </c>
      <c r="AF126" s="21">
        <f t="shared" si="94"/>
        <v>0.37863767199114323</v>
      </c>
      <c r="AG126" s="4">
        <f t="shared" ref="AG126:AG133" si="106">(((AD126-AD$117)/(AD$162-AD$117)*100+1000))</f>
        <v>1018.8859591298615</v>
      </c>
      <c r="AH126" s="51">
        <f t="shared" si="54"/>
        <v>0.29713857037470759</v>
      </c>
      <c r="AL126" s="40"/>
      <c r="AQ126" s="40"/>
      <c r="AV126" s="40"/>
      <c r="AX126" s="51"/>
    </row>
    <row r="127" spans="1:50" s="19" customFormat="1" x14ac:dyDescent="0.25">
      <c r="A127" s="1" t="s">
        <v>574</v>
      </c>
      <c r="B127" s="10"/>
      <c r="C127" s="10"/>
      <c r="D127" s="2">
        <v>9.8840000000000003</v>
      </c>
      <c r="E127" s="3">
        <v>37827.300000000003</v>
      </c>
      <c r="F127" s="21">
        <f t="shared" si="77"/>
        <v>0.59588963524537375</v>
      </c>
      <c r="G127" s="4">
        <f t="shared" ref="G127:G134" si="107">(((D127-D$117)/(D$162-D$117)*100+1000))</f>
        <v>1018.3504471679364</v>
      </c>
      <c r="H127" s="4"/>
      <c r="I127" s="2">
        <v>9.8949999999999996</v>
      </c>
      <c r="J127" s="3">
        <v>5140.7</v>
      </c>
      <c r="K127" s="21">
        <f t="shared" ref="K127:K134" si="108">J127/K$2</f>
        <v>6.2460062679130894E-2</v>
      </c>
      <c r="L127" s="4">
        <f t="shared" ref="L127:L134" si="109">(((I127-I$117)/(I$162-I$117)*100+1000))</f>
        <v>1018.9028420356907</v>
      </c>
      <c r="M127" s="4"/>
      <c r="N127" s="2">
        <v>9.8989999999999991</v>
      </c>
      <c r="O127" s="3">
        <v>12581.6</v>
      </c>
      <c r="P127" s="21">
        <f t="shared" ref="P127:P133" si="110">O127/P$2</f>
        <v>0.28173879662723894</v>
      </c>
      <c r="Q127" s="4">
        <f t="shared" ref="Q127:Q133" si="111">(((N127-N$117)/(N$162-N$117)*100+1000))</f>
        <v>1018.8037012557832</v>
      </c>
      <c r="R127" s="51">
        <f t="shared" si="55"/>
        <v>0.31336283151724786</v>
      </c>
      <c r="S127" s="4"/>
      <c r="T127" s="2">
        <v>9.8989999999999991</v>
      </c>
      <c r="U127" s="3">
        <v>7403.9</v>
      </c>
      <c r="V127" s="21">
        <f t="shared" si="90"/>
        <v>0.1182506749819371</v>
      </c>
      <c r="W127" s="4">
        <f t="shared" si="104"/>
        <v>1018.6468646864686</v>
      </c>
      <c r="X127" s="4"/>
      <c r="Y127" s="2">
        <v>9.891</v>
      </c>
      <c r="Z127" s="3">
        <v>14327.2</v>
      </c>
      <c r="AA127" s="21">
        <f t="shared" si="99"/>
        <v>0.19092427447330579</v>
      </c>
      <c r="AB127" s="4">
        <f t="shared" si="105"/>
        <v>1018.7726822830749</v>
      </c>
      <c r="AC127" s="4"/>
      <c r="AD127" s="2">
        <v>9.8919999999999995</v>
      </c>
      <c r="AE127" s="3">
        <v>7956.2</v>
      </c>
      <c r="AF127" s="21">
        <f t="shared" si="94"/>
        <v>0.15854518424798345</v>
      </c>
      <c r="AG127" s="4">
        <f t="shared" si="106"/>
        <v>1018.6552406064601</v>
      </c>
      <c r="AH127" s="51">
        <f t="shared" si="54"/>
        <v>0.15590671123440877</v>
      </c>
      <c r="AJ127" s="2">
        <v>10.616</v>
      </c>
      <c r="AK127" s="3">
        <v>18187.099999999999</v>
      </c>
      <c r="AL127" s="40">
        <f t="shared" si="70"/>
        <v>7.7763954196012905E-3</v>
      </c>
      <c r="AM127" s="4">
        <f>(((AJ127-AJ$117)/(AJ$162-AJ$117)*100+1000))</f>
        <v>1017.9504353650368</v>
      </c>
      <c r="AO127" s="2">
        <v>10.612</v>
      </c>
      <c r="AP127" s="3">
        <v>25825.4</v>
      </c>
      <c r="AQ127" s="40">
        <f t="shared" si="67"/>
        <v>9.6538545833156231E-3</v>
      </c>
      <c r="AR127" s="4">
        <f>(((AO127-AO$117)/(AO$162-AO$117)*100+1000))</f>
        <v>1017.7062374245473</v>
      </c>
      <c r="AT127" s="2">
        <v>10.616</v>
      </c>
      <c r="AU127" s="3">
        <v>25881.599999999999</v>
      </c>
      <c r="AV127" s="40">
        <f t="shared" si="68"/>
        <v>9.3730056885702098E-3</v>
      </c>
      <c r="AW127" s="4">
        <f>(((AT127-AT$117)/(AT$162-AT$117)*100+1000))</f>
        <v>1017.7062374245473</v>
      </c>
      <c r="AX127" s="51">
        <f t="shared" si="69"/>
        <v>8.9344185638290403E-3</v>
      </c>
    </row>
    <row r="128" spans="1:50" x14ac:dyDescent="0.25">
      <c r="A128" s="1" t="s">
        <v>88</v>
      </c>
      <c r="B128" s="10">
        <v>1021</v>
      </c>
      <c r="C128" s="10" t="s">
        <v>205</v>
      </c>
      <c r="D128" s="2">
        <v>10.006</v>
      </c>
      <c r="E128" s="3">
        <v>4557.5</v>
      </c>
      <c r="F128" s="5">
        <f t="shared" si="77"/>
        <v>7.1793837060292187E-2</v>
      </c>
      <c r="G128" s="4">
        <f t="shared" si="107"/>
        <v>1022.3915203709838</v>
      </c>
      <c r="H128" s="4"/>
      <c r="I128" s="2">
        <v>10.01</v>
      </c>
      <c r="J128" s="3">
        <v>10103.9</v>
      </c>
      <c r="K128" s="5">
        <f t="shared" si="108"/>
        <v>0.12276348110250952</v>
      </c>
      <c r="L128" s="4">
        <f t="shared" si="109"/>
        <v>1022.7032385988103</v>
      </c>
      <c r="M128" s="4"/>
      <c r="N128" s="2">
        <v>10.013999999999999</v>
      </c>
      <c r="O128" s="3">
        <v>2996.6</v>
      </c>
      <c r="P128" s="5">
        <f t="shared" si="110"/>
        <v>6.7102632254497377E-2</v>
      </c>
      <c r="Q128" s="4">
        <f t="shared" si="111"/>
        <v>1022.6040978189028</v>
      </c>
      <c r="R128" s="51">
        <f t="shared" si="55"/>
        <v>8.7219983472433024E-2</v>
      </c>
      <c r="S128" s="4"/>
      <c r="T128" s="2">
        <v>10.016999999999999</v>
      </c>
      <c r="U128" s="3">
        <v>4155.6000000000004</v>
      </c>
      <c r="V128" s="5">
        <f t="shared" si="90"/>
        <v>6.6370764726014372E-2</v>
      </c>
      <c r="W128" s="4">
        <f t="shared" si="104"/>
        <v>1022.5412541254125</v>
      </c>
      <c r="X128" s="4"/>
      <c r="Y128" s="2">
        <v>10.021000000000001</v>
      </c>
      <c r="Z128" s="3">
        <v>7246</v>
      </c>
      <c r="AA128" s="5">
        <f t="shared" si="99"/>
        <v>9.6560199678483838E-2</v>
      </c>
      <c r="AB128" s="4">
        <f t="shared" si="105"/>
        <v>1023.0616958099638</v>
      </c>
      <c r="AC128" s="4"/>
      <c r="AD128" s="2">
        <v>10.016999999999999</v>
      </c>
      <c r="AE128" s="3">
        <v>2581.8000000000002</v>
      </c>
      <c r="AF128" s="5">
        <f t="shared" ref="AF128:AF133" si="112">AE128/AF$2</f>
        <v>5.1448173335442014E-2</v>
      </c>
      <c r="AG128" s="4">
        <f t="shared" si="106"/>
        <v>1022.7752142386288</v>
      </c>
      <c r="AH128" s="51">
        <f t="shared" si="54"/>
        <v>7.1459712579980086E-2</v>
      </c>
      <c r="AL128" s="40"/>
      <c r="AQ128" s="40"/>
      <c r="AV128" s="40"/>
      <c r="AX128" s="51"/>
    </row>
    <row r="129" spans="1:50" x14ac:dyDescent="0.25">
      <c r="A129" s="1" t="s">
        <v>89</v>
      </c>
      <c r="B129" s="12">
        <v>1024</v>
      </c>
      <c r="D129" s="2">
        <v>10.084</v>
      </c>
      <c r="E129" s="3">
        <v>13567.4</v>
      </c>
      <c r="F129" s="5">
        <f t="shared" si="77"/>
        <v>0.21372588149902538</v>
      </c>
      <c r="G129" s="4">
        <f t="shared" si="107"/>
        <v>1024.9751573368665</v>
      </c>
      <c r="H129" s="4"/>
      <c r="I129" s="2">
        <v>10.08</v>
      </c>
      <c r="J129" s="3">
        <v>44872.3</v>
      </c>
      <c r="K129" s="5">
        <f t="shared" si="108"/>
        <v>0.54520331288672086</v>
      </c>
      <c r="L129" s="4">
        <f t="shared" si="109"/>
        <v>1025.016523463318</v>
      </c>
      <c r="M129" s="4"/>
      <c r="N129" s="2">
        <v>10.08</v>
      </c>
      <c r="O129" s="3">
        <v>26514.9</v>
      </c>
      <c r="P129" s="5">
        <f t="shared" si="110"/>
        <v>0.59374610690942153</v>
      </c>
      <c r="Q129" s="4">
        <f t="shared" si="111"/>
        <v>1024.7851949768672</v>
      </c>
      <c r="R129" s="51">
        <f t="shared" ref="R129:R188" si="113">AVERAGE(F129,K129,P129)</f>
        <v>0.45089176709838924</v>
      </c>
      <c r="S129" s="4"/>
      <c r="T129" s="2">
        <v>10.090999999999999</v>
      </c>
      <c r="U129" s="3">
        <v>11649</v>
      </c>
      <c r="V129" s="5">
        <f t="shared" si="90"/>
        <v>0.18605088032855457</v>
      </c>
      <c r="W129" s="4">
        <f t="shared" si="104"/>
        <v>1024.9834983498349</v>
      </c>
      <c r="X129" s="4"/>
      <c r="Y129" s="2">
        <v>10.084</v>
      </c>
      <c r="Z129" s="3">
        <v>30170.5</v>
      </c>
      <c r="AA129" s="5">
        <f t="shared" si="99"/>
        <v>0.40205209831627059</v>
      </c>
      <c r="AB129" s="4">
        <f t="shared" si="105"/>
        <v>1025.1402177499176</v>
      </c>
      <c r="AC129" s="4"/>
      <c r="AD129" s="2">
        <v>10.087999999999999</v>
      </c>
      <c r="AE129" s="3">
        <v>20982.9</v>
      </c>
      <c r="AF129" s="5">
        <f t="shared" si="112"/>
        <v>0.41813148821761803</v>
      </c>
      <c r="AG129" s="4">
        <f t="shared" si="106"/>
        <v>1025.1153592617006</v>
      </c>
      <c r="AH129" s="51">
        <f t="shared" ref="AH129:AH189" si="114">AVERAGE(V129,AA129,AF129)</f>
        <v>0.33541148895414774</v>
      </c>
      <c r="AJ129" s="2">
        <v>10.804</v>
      </c>
      <c r="AK129" s="3">
        <v>13311.5</v>
      </c>
      <c r="AL129" s="40">
        <f t="shared" ref="AL129:AL187" si="115">AK129/AL$2</f>
        <v>5.6916983811615149E-3</v>
      </c>
      <c r="AM129" s="4">
        <f>(((AJ129-AJ$117)/(AJ$162-AJ$117)*100+1000))</f>
        <v>1024.2464835900871</v>
      </c>
      <c r="AO129" s="2">
        <v>10.808</v>
      </c>
      <c r="AP129" s="3">
        <v>17699.8</v>
      </c>
      <c r="AQ129" s="40">
        <f t="shared" ref="AQ129:AQ187" si="116">AP129/AQ$2</f>
        <v>6.6164045998811198E-3</v>
      </c>
      <c r="AR129" s="4">
        <f>(((AO129-AO$117)/(AO$162-AO$117)*100+1000))</f>
        <v>1024.2790073775989</v>
      </c>
      <c r="AT129" s="2">
        <v>10.804</v>
      </c>
      <c r="AU129" s="3">
        <v>19071.400000000001</v>
      </c>
      <c r="AV129" s="40">
        <f t="shared" ref="AV129:AV187" si="117">AU129/AV$2</f>
        <v>6.9066959032284686E-3</v>
      </c>
      <c r="AW129" s="4">
        <f>(((AT129-AT$117)/(AT$162-AT$117)*100+1000))</f>
        <v>1024.0107310529845</v>
      </c>
      <c r="AX129" s="51">
        <f t="shared" ref="AX129:AX187" si="118">AVERAGE(AL129,AQ129,AV129)</f>
        <v>6.4049329614237005E-3</v>
      </c>
    </row>
    <row r="130" spans="1:50" x14ac:dyDescent="0.25">
      <c r="A130" s="1" t="s">
        <v>91</v>
      </c>
      <c r="B130" s="12">
        <v>1029</v>
      </c>
      <c r="D130" s="2">
        <v>10.202</v>
      </c>
      <c r="E130" s="3">
        <v>54656.4</v>
      </c>
      <c r="F130" s="5">
        <f t="shared" si="77"/>
        <v>0.86099674731808096</v>
      </c>
      <c r="G130" s="4">
        <f t="shared" si="107"/>
        <v>1028.8837363365353</v>
      </c>
      <c r="H130" s="4"/>
      <c r="I130" s="2">
        <v>10.206</v>
      </c>
      <c r="J130" s="3">
        <v>218993.3</v>
      </c>
      <c r="K130" s="5">
        <f t="shared" si="108"/>
        <v>2.6607923520745649</v>
      </c>
      <c r="L130" s="4">
        <f t="shared" si="109"/>
        <v>1029.1804362194316</v>
      </c>
      <c r="M130" s="4"/>
      <c r="N130" s="2">
        <v>10.210000000000001</v>
      </c>
      <c r="O130" s="3">
        <v>195643.8</v>
      </c>
      <c r="P130" s="5">
        <f t="shared" si="110"/>
        <v>4.3810364961197461</v>
      </c>
      <c r="Q130" s="4">
        <f t="shared" si="111"/>
        <v>1029.0812954395242</v>
      </c>
      <c r="R130" s="51">
        <f t="shared" si="113"/>
        <v>2.6342751985041306</v>
      </c>
      <c r="S130" s="4"/>
      <c r="T130" s="2">
        <v>10.206</v>
      </c>
      <c r="U130" s="3">
        <v>47390</v>
      </c>
      <c r="V130" s="5">
        <f t="shared" si="90"/>
        <v>0.75688481575845157</v>
      </c>
      <c r="W130" s="4">
        <f t="shared" si="104"/>
        <v>1028.7788778877887</v>
      </c>
      <c r="X130" s="4"/>
      <c r="Y130" s="2">
        <v>10.206</v>
      </c>
      <c r="Z130" s="3">
        <v>147855</v>
      </c>
      <c r="AA130" s="5">
        <f t="shared" si="99"/>
        <v>1.9703158050596505</v>
      </c>
      <c r="AB130" s="4">
        <f t="shared" si="105"/>
        <v>1029.1652919828439</v>
      </c>
      <c r="AC130" s="4"/>
      <c r="AD130" s="2">
        <v>10.209</v>
      </c>
      <c r="AE130" s="3">
        <v>156971.5</v>
      </c>
      <c r="AF130" s="5">
        <f t="shared" si="112"/>
        <v>3.128010279930411</v>
      </c>
      <c r="AG130" s="4">
        <f t="shared" si="106"/>
        <v>1029.1034937376401</v>
      </c>
      <c r="AH130" s="51">
        <f t="shared" si="114"/>
        <v>1.9517369669161713</v>
      </c>
      <c r="AJ130" s="2">
        <v>10.948</v>
      </c>
      <c r="AK130" s="3">
        <v>37973.4</v>
      </c>
      <c r="AL130" s="40">
        <f t="shared" si="115"/>
        <v>1.6236572836058949E-2</v>
      </c>
      <c r="AM130" s="4">
        <f>(((AJ130-AJ$117)/(AJ$162-AJ$117)*100+1000))</f>
        <v>1029.0689886135299</v>
      </c>
      <c r="AO130" s="2">
        <v>10.945</v>
      </c>
      <c r="AP130" s="3">
        <v>46117.8</v>
      </c>
      <c r="AQ130" s="40">
        <f t="shared" si="116"/>
        <v>1.7239405194205443E-2</v>
      </c>
      <c r="AR130" s="4">
        <f>(((AO130-AO$117)/(AO$162-AO$117)*100+1000))</f>
        <v>1028.8732394366198</v>
      </c>
      <c r="AT130" s="2">
        <v>10.945</v>
      </c>
      <c r="AU130" s="3">
        <v>46920.2</v>
      </c>
      <c r="AV130" s="40">
        <f t="shared" si="117"/>
        <v>1.6992121874569267E-2</v>
      </c>
      <c r="AW130" s="4">
        <f>(((AT130-AT$117)/(AT$162-AT$117)*100+1000))</f>
        <v>1028.7391012743126</v>
      </c>
      <c r="AX130" s="51">
        <f t="shared" si="118"/>
        <v>1.6822699968277885E-2</v>
      </c>
    </row>
    <row r="131" spans="1:50" x14ac:dyDescent="0.25">
      <c r="A131" s="1" t="s">
        <v>90</v>
      </c>
      <c r="B131" s="10">
        <v>1030</v>
      </c>
      <c r="C131" s="10" t="s">
        <v>201</v>
      </c>
      <c r="D131" s="2">
        <v>10.212999999999999</v>
      </c>
      <c r="E131" s="3">
        <v>107572.8</v>
      </c>
      <c r="F131" s="5">
        <f t="shared" si="77"/>
        <v>1.6945834504266373</v>
      </c>
      <c r="G131" s="4">
        <f t="shared" si="107"/>
        <v>1029.2480953958263</v>
      </c>
      <c r="H131" s="4"/>
      <c r="I131" s="2">
        <v>10.210000000000001</v>
      </c>
      <c r="J131" s="3">
        <v>498562.3</v>
      </c>
      <c r="K131" s="5">
        <f t="shared" si="108"/>
        <v>6.057586030589543</v>
      </c>
      <c r="L131" s="4">
        <f t="shared" si="109"/>
        <v>1029.312623925975</v>
      </c>
      <c r="M131" s="4"/>
      <c r="N131" s="2">
        <v>10.212999999999999</v>
      </c>
      <c r="O131" s="3">
        <v>351415.4</v>
      </c>
      <c r="P131" s="5">
        <f t="shared" si="110"/>
        <v>7.869217898540712</v>
      </c>
      <c r="Q131" s="4">
        <f t="shared" si="111"/>
        <v>1029.1804362194316</v>
      </c>
      <c r="R131" s="51">
        <f t="shared" si="113"/>
        <v>5.2071291265189643</v>
      </c>
      <c r="S131" s="4"/>
      <c r="T131" s="2">
        <v>10.217000000000001</v>
      </c>
      <c r="U131" s="3">
        <v>89578.3</v>
      </c>
      <c r="V131" s="5">
        <f t="shared" si="90"/>
        <v>1.4306911815035936</v>
      </c>
      <c r="W131" s="4">
        <f t="shared" si="104"/>
        <v>1029.1419141914191</v>
      </c>
      <c r="X131" s="4"/>
      <c r="Y131" s="2">
        <v>10.212999999999999</v>
      </c>
      <c r="Z131" s="3">
        <v>341957.3</v>
      </c>
      <c r="AA131" s="5">
        <f t="shared" si="99"/>
        <v>4.556923153397074</v>
      </c>
      <c r="AB131" s="4">
        <f t="shared" si="105"/>
        <v>1029.3962388650609</v>
      </c>
      <c r="AC131" s="4"/>
      <c r="AD131" s="2">
        <v>10.212999999999999</v>
      </c>
      <c r="AE131" s="3">
        <v>277349.90000000002</v>
      </c>
      <c r="AF131" s="5">
        <f t="shared" si="112"/>
        <v>5.5268207180135986</v>
      </c>
      <c r="AG131" s="4">
        <f t="shared" si="106"/>
        <v>1029.2353328938696</v>
      </c>
      <c r="AH131" s="51">
        <f t="shared" si="114"/>
        <v>3.8381450176380887</v>
      </c>
      <c r="AJ131" s="2">
        <v>10.941000000000001</v>
      </c>
      <c r="AK131" s="3">
        <v>29014.3</v>
      </c>
      <c r="AL131" s="40">
        <f t="shared" si="115"/>
        <v>1.2405862926081548E-2</v>
      </c>
      <c r="AM131" s="4">
        <f>(((AJ131-AJ$117)/(AJ$162-AJ$117)*100+1000))</f>
        <v>1028.8345612860014</v>
      </c>
      <c r="AO131" s="2">
        <v>10.948</v>
      </c>
      <c r="AP131" s="3">
        <v>34186.9</v>
      </c>
      <c r="AQ131" s="40">
        <f t="shared" si="116"/>
        <v>1.2779486910342256E-2</v>
      </c>
      <c r="AR131" s="4">
        <f>(((AO131-AO$117)/(AO$162-AO$117)*100+1000))</f>
        <v>1028.9738430583502</v>
      </c>
      <c r="AT131" s="2">
        <v>10.945</v>
      </c>
      <c r="AU131" s="3">
        <v>35484</v>
      </c>
      <c r="AV131" s="40">
        <f t="shared" si="117"/>
        <v>1.2850509004591113E-2</v>
      </c>
      <c r="AW131" s="4">
        <f>(((AT131-AT$117)/(AT$162-AT$117)*100+1000))</f>
        <v>1028.7391012743126</v>
      </c>
      <c r="AX131" s="51">
        <f t="shared" si="118"/>
        <v>1.2678619613671638E-2</v>
      </c>
    </row>
    <row r="132" spans="1:50" x14ac:dyDescent="0.25">
      <c r="A132" s="1" t="s">
        <v>92</v>
      </c>
      <c r="B132" s="12">
        <v>1028</v>
      </c>
      <c r="D132" s="2">
        <v>10.282999999999999</v>
      </c>
      <c r="E132" s="3">
        <v>51092.3</v>
      </c>
      <c r="F132" s="5">
        <f t="shared" si="77"/>
        <v>0.80485184009557142</v>
      </c>
      <c r="G132" s="4">
        <f t="shared" si="107"/>
        <v>1031.566743954952</v>
      </c>
      <c r="H132" s="4"/>
      <c r="I132" s="2">
        <v>10.28</v>
      </c>
      <c r="J132" s="3">
        <v>39683.4</v>
      </c>
      <c r="K132" s="5">
        <f t="shared" si="108"/>
        <v>0.48215761497870391</v>
      </c>
      <c r="L132" s="4">
        <f t="shared" si="109"/>
        <v>1031.6259087904825</v>
      </c>
      <c r="M132" s="4"/>
      <c r="N132" s="2">
        <v>10.287000000000001</v>
      </c>
      <c r="O132" s="3">
        <v>24965</v>
      </c>
      <c r="P132" s="5">
        <f t="shared" si="110"/>
        <v>0.55903931596927414</v>
      </c>
      <c r="Q132" s="4">
        <f t="shared" si="111"/>
        <v>1031.6259087904825</v>
      </c>
      <c r="R132" s="51">
        <f t="shared" si="113"/>
        <v>0.61534959034784986</v>
      </c>
      <c r="S132" s="4"/>
      <c r="T132" s="2">
        <v>10.282999999999999</v>
      </c>
      <c r="U132" s="3">
        <v>43764.4</v>
      </c>
      <c r="V132" s="5">
        <f t="shared" si="90"/>
        <v>0.69897889493098075</v>
      </c>
      <c r="W132" s="4">
        <f t="shared" si="104"/>
        <v>1031.3201320132014</v>
      </c>
      <c r="X132" s="4"/>
      <c r="Y132" s="2">
        <v>10.279</v>
      </c>
      <c r="Z132" s="3">
        <v>63837.8</v>
      </c>
      <c r="AA132" s="5">
        <f t="shared" si="99"/>
        <v>0.85070255520771676</v>
      </c>
      <c r="AB132" s="4">
        <f t="shared" si="105"/>
        <v>1031.5737380402506</v>
      </c>
      <c r="AC132" s="4"/>
      <c r="AD132" s="2">
        <v>10.282999999999999</v>
      </c>
      <c r="AE132" s="3">
        <v>27364.9</v>
      </c>
      <c r="AF132" s="5">
        <f t="shared" si="112"/>
        <v>0.54530719595128863</v>
      </c>
      <c r="AG132" s="4">
        <f t="shared" si="106"/>
        <v>1031.542518127884</v>
      </c>
      <c r="AH132" s="51">
        <f t="shared" si="114"/>
        <v>0.69832954869666208</v>
      </c>
      <c r="AJ132" s="2">
        <v>10.926</v>
      </c>
      <c r="AK132" s="3">
        <v>28153.5</v>
      </c>
      <c r="AL132" s="40">
        <f t="shared" si="115"/>
        <v>1.2037804182400986E-2</v>
      </c>
      <c r="AM132" s="4">
        <f>(((AJ132-AJ$117)/(AJ$162-AJ$117)*100+1000))</f>
        <v>1028.332217012726</v>
      </c>
      <c r="AO132" s="2">
        <v>10.922000000000001</v>
      </c>
      <c r="AP132" s="3">
        <v>39392.1</v>
      </c>
      <c r="AQ132" s="40">
        <f t="shared" si="116"/>
        <v>1.4725255180226729E-2</v>
      </c>
      <c r="AR132" s="4">
        <f>(((AO132-AO$117)/(AO$162-AO$117)*100+1000))</f>
        <v>1028.1019450033534</v>
      </c>
      <c r="AT132" s="2">
        <v>10.923</v>
      </c>
      <c r="AU132" s="3">
        <v>59640.7</v>
      </c>
      <c r="AV132" s="40">
        <f t="shared" si="117"/>
        <v>2.1598843207928001E-2</v>
      </c>
      <c r="AW132" s="4">
        <f>(((AT132-AT$117)/(AT$162-AT$117)*100+1000))</f>
        <v>1028.0013413816232</v>
      </c>
      <c r="AX132" s="51">
        <f t="shared" si="118"/>
        <v>1.6120634190185237E-2</v>
      </c>
    </row>
    <row r="133" spans="1:50" x14ac:dyDescent="0.25">
      <c r="A133" s="1" t="s">
        <v>93</v>
      </c>
      <c r="B133" s="10">
        <v>1032</v>
      </c>
      <c r="C133" s="10" t="s">
        <v>201</v>
      </c>
      <c r="D133" s="2">
        <v>10.404999999999999</v>
      </c>
      <c r="E133" s="3">
        <v>2065.1</v>
      </c>
      <c r="F133" s="5">
        <f t="shared" si="77"/>
        <v>3.2531311664993831E-2</v>
      </c>
      <c r="G133" s="4">
        <f t="shared" si="107"/>
        <v>1035.6078171579993</v>
      </c>
      <c r="H133" s="4"/>
      <c r="I133" s="2">
        <v>10.401999999999999</v>
      </c>
      <c r="J133" s="3">
        <v>4780.1000000000004</v>
      </c>
      <c r="K133" s="5">
        <f t="shared" si="108"/>
        <v>5.8078733560120922E-2</v>
      </c>
      <c r="L133" s="4">
        <f t="shared" si="109"/>
        <v>1035.6576338400528</v>
      </c>
      <c r="M133" s="4"/>
      <c r="N133" s="2">
        <v>10.413</v>
      </c>
      <c r="O133" s="3">
        <v>1349.5</v>
      </c>
      <c r="P133" s="5">
        <f t="shared" si="110"/>
        <v>3.021924922493633E-2</v>
      </c>
      <c r="Q133" s="4">
        <f t="shared" si="111"/>
        <v>1035.7898215465962</v>
      </c>
      <c r="R133" s="51">
        <f t="shared" si="113"/>
        <v>4.0276431483350361E-2</v>
      </c>
      <c r="S133" s="4"/>
      <c r="T133" s="2">
        <v>10.404999999999999</v>
      </c>
      <c r="U133" s="3">
        <v>1773</v>
      </c>
      <c r="V133" s="5">
        <f t="shared" si="90"/>
        <v>2.8317298551165531E-2</v>
      </c>
      <c r="W133" s="4">
        <f t="shared" si="104"/>
        <v>1035.3465346534654</v>
      </c>
      <c r="X133" s="4"/>
      <c r="Y133" s="2">
        <v>10.416</v>
      </c>
      <c r="Z133" s="3">
        <v>3397.3</v>
      </c>
      <c r="AA133" s="5">
        <f t="shared" si="99"/>
        <v>4.5272421524663702E-2</v>
      </c>
      <c r="AB133" s="4">
        <f t="shared" si="105"/>
        <v>1036.0936984493567</v>
      </c>
      <c r="AC133" s="4"/>
      <c r="AD133" s="2">
        <v>10.416</v>
      </c>
      <c r="AE133" s="3">
        <v>1263.9000000000001</v>
      </c>
      <c r="AF133" s="5">
        <f t="shared" si="112"/>
        <v>2.5186050925193725E-2</v>
      </c>
      <c r="AG133" s="4">
        <f t="shared" si="106"/>
        <v>1035.9261700725115</v>
      </c>
      <c r="AH133" s="51">
        <f t="shared" si="114"/>
        <v>3.2925257000340984E-2</v>
      </c>
      <c r="AL133" s="40"/>
      <c r="AQ133" s="40"/>
      <c r="AV133" s="40"/>
      <c r="AX133" s="51"/>
    </row>
    <row r="134" spans="1:50" x14ac:dyDescent="0.25">
      <c r="A134" s="1">
        <v>78</v>
      </c>
      <c r="D134" s="2">
        <v>10.404999999999999</v>
      </c>
      <c r="E134" s="3">
        <v>1528.4</v>
      </c>
      <c r="F134" s="5">
        <f t="shared" si="77"/>
        <v>2.4076730787262881E-2</v>
      </c>
      <c r="G134" s="4">
        <f t="shared" si="107"/>
        <v>1035.6078171579993</v>
      </c>
      <c r="H134" s="4"/>
      <c r="I134" s="2">
        <v>10.401999999999999</v>
      </c>
      <c r="J134" s="3">
        <v>4015.4</v>
      </c>
      <c r="K134" s="5">
        <f t="shared" si="108"/>
        <v>4.8787545603085618E-2</v>
      </c>
      <c r="L134" s="4">
        <f t="shared" si="109"/>
        <v>1035.6576338400528</v>
      </c>
      <c r="M134" s="4"/>
      <c r="Q134" s="4"/>
      <c r="R134" s="51">
        <f t="shared" si="113"/>
        <v>3.6432138195174248E-2</v>
      </c>
      <c r="S134" s="4"/>
      <c r="T134" s="2">
        <v>10.416</v>
      </c>
      <c r="U134" s="3">
        <v>1316.6</v>
      </c>
      <c r="V134" s="5">
        <f t="shared" si="90"/>
        <v>2.1027949956268773E-2</v>
      </c>
      <c r="W134" s="4">
        <f t="shared" si="104"/>
        <v>1035.7095709570958</v>
      </c>
      <c r="X134" s="4"/>
      <c r="Y134" s="2">
        <v>10.416</v>
      </c>
      <c r="Z134" s="3">
        <v>3168.5</v>
      </c>
      <c r="AA134" s="5">
        <f t="shared" si="99"/>
        <v>4.2223432608511739E-2</v>
      </c>
      <c r="AB134" s="4">
        <f t="shared" si="105"/>
        <v>1036.0936984493567</v>
      </c>
      <c r="AC134" s="4"/>
      <c r="AF134" s="5"/>
      <c r="AG134" s="4"/>
      <c r="AH134" s="51">
        <f t="shared" si="114"/>
        <v>3.1625691282390254E-2</v>
      </c>
      <c r="AL134" s="40"/>
      <c r="AQ134" s="40"/>
      <c r="AV134" s="40"/>
      <c r="AX134" s="51"/>
    </row>
    <row r="135" spans="1:50" x14ac:dyDescent="0.25">
      <c r="A135" s="1" t="s">
        <v>443</v>
      </c>
      <c r="B135" s="10">
        <v>1038</v>
      </c>
      <c r="G135" s="4"/>
      <c r="H135" s="4"/>
      <c r="L135" s="4"/>
      <c r="M135" s="4"/>
      <c r="Q135" s="4"/>
      <c r="R135" s="51"/>
      <c r="S135" s="4"/>
      <c r="V135" s="5"/>
      <c r="W135" s="4"/>
      <c r="X135" s="4"/>
      <c r="AA135" s="5"/>
      <c r="AB135" s="4"/>
      <c r="AC135" s="4"/>
      <c r="AF135" s="5"/>
      <c r="AG135" s="4"/>
      <c r="AH135" s="51"/>
      <c r="AL135" s="40"/>
      <c r="AQ135" s="40"/>
      <c r="AV135" s="40"/>
      <c r="AX135" s="51"/>
    </row>
    <row r="136" spans="1:50" x14ac:dyDescent="0.25">
      <c r="A136" s="1" t="s">
        <v>94</v>
      </c>
      <c r="B136" s="12">
        <v>1038</v>
      </c>
      <c r="D136" s="2">
        <v>10.548999999999999</v>
      </c>
      <c r="E136" s="3">
        <v>13440.2</v>
      </c>
      <c r="F136" s="5">
        <f>E136/F$2</f>
        <v>0.21172211274991531</v>
      </c>
      <c r="G136" s="4">
        <f>(((D136-D$117)/(D$162-D$117)*100+1000))</f>
        <v>1040.3776084796291</v>
      </c>
      <c r="H136" s="4"/>
      <c r="I136" s="2">
        <v>10.545999999999999</v>
      </c>
      <c r="J136" s="3">
        <v>19295.900000000001</v>
      </c>
      <c r="K136" s="5">
        <f>J136/K$2</f>
        <v>0.23444727827926976</v>
      </c>
      <c r="L136" s="4">
        <f>(((I136-I$117)/(I$162-I$117)*100+1000))</f>
        <v>1040.4163912756114</v>
      </c>
      <c r="M136" s="4"/>
      <c r="N136" s="2">
        <v>10.542</v>
      </c>
      <c r="O136" s="3">
        <v>12295</v>
      </c>
      <c r="P136" s="5">
        <f>O136/P$2</f>
        <v>0.27532098497265073</v>
      </c>
      <c r="Q136" s="4">
        <f>(((N136-N$117)/(N$162-N$117)*100+1000))</f>
        <v>1040.0528750826172</v>
      </c>
      <c r="R136" s="51">
        <f t="shared" si="113"/>
        <v>0.24049679200061194</v>
      </c>
      <c r="S136" s="4"/>
      <c r="T136" s="2">
        <v>10.548999999999999</v>
      </c>
      <c r="U136" s="3">
        <v>19916.400000000001</v>
      </c>
      <c r="V136" s="5">
        <f t="shared" si="90"/>
        <v>0.31809286230368483</v>
      </c>
      <c r="W136" s="4">
        <f t="shared" ref="W136:W141" si="119">(((T136-T$117)/(T$162-T$117)*100+1000))</f>
        <v>1040.09900990099</v>
      </c>
      <c r="X136" s="4"/>
      <c r="Y136" s="2">
        <v>10.542</v>
      </c>
      <c r="Z136" s="3">
        <v>19090.599999999999</v>
      </c>
      <c r="AA136" s="5">
        <f t="shared" si="99"/>
        <v>0.2544013452914799</v>
      </c>
      <c r="AB136" s="4">
        <f t="shared" ref="AB136:AB141" si="120">(((Y136-Y$117)/(Y$162-Y$117)*100+1000))</f>
        <v>1040.2507423292643</v>
      </c>
      <c r="AC136" s="4"/>
      <c r="AD136" s="2">
        <v>10.535</v>
      </c>
      <c r="AE136" s="3">
        <v>21109</v>
      </c>
      <c r="AF136" s="5">
        <f t="shared" ref="AF136:AF148" si="121">AE136/AF$2</f>
        <v>0.4206443144077176</v>
      </c>
      <c r="AG136" s="4">
        <f>(((AD136-AD$117)/(AD$162-AD$117)*100+1000))</f>
        <v>1039.8483849703362</v>
      </c>
      <c r="AH136" s="51">
        <f t="shared" si="114"/>
        <v>0.33104617400096076</v>
      </c>
      <c r="AJ136" s="2">
        <v>11.159000000000001</v>
      </c>
      <c r="AK136" s="3">
        <v>3957.7</v>
      </c>
      <c r="AL136" s="40">
        <f t="shared" si="115"/>
        <v>1.6922236174077246E-3</v>
      </c>
      <c r="AM136" s="4">
        <f>(((AJ136-AJ$117)/(AJ$162-AJ$117)*100+1000))</f>
        <v>1036.1352980576021</v>
      </c>
      <c r="AO136" s="2">
        <v>11.154999999999999</v>
      </c>
      <c r="AP136" s="3">
        <v>4237.7</v>
      </c>
      <c r="AQ136" s="40">
        <f t="shared" si="116"/>
        <v>1.5841047793148069E-3</v>
      </c>
      <c r="AR136" s="4">
        <f>(((AO136-AO$117)/(AO$162-AO$117)*100+1000))</f>
        <v>1035.9154929577464</v>
      </c>
      <c r="AT136" s="2">
        <v>11.159000000000001</v>
      </c>
      <c r="AU136" s="3">
        <v>4013.9</v>
      </c>
      <c r="AV136" s="40">
        <f t="shared" si="117"/>
        <v>1.4536314421578253E-3</v>
      </c>
      <c r="AW136" s="4">
        <f>(((AT136-AT$117)/(AT$162-AT$117)*100+1000))</f>
        <v>1035.9154929577464</v>
      </c>
      <c r="AX136" s="51">
        <f t="shared" si="118"/>
        <v>1.5766532796267858E-3</v>
      </c>
    </row>
    <row r="137" spans="1:50" x14ac:dyDescent="0.25">
      <c r="A137" s="1" t="s">
        <v>95</v>
      </c>
      <c r="B137" s="10">
        <v>1043</v>
      </c>
      <c r="C137" s="10" t="s">
        <v>202</v>
      </c>
      <c r="D137" s="2">
        <v>10.608000000000001</v>
      </c>
      <c r="E137" s="3">
        <v>1063.0999999999999</v>
      </c>
      <c r="F137" s="5">
        <f>E137/F$2</f>
        <v>1.6746906896060693E-2</v>
      </c>
      <c r="G137" s="4">
        <f>(((D137-D$117)/(D$162-D$117)*100+1000))</f>
        <v>1042.3318979794635</v>
      </c>
      <c r="H137" s="4"/>
      <c r="I137" s="2">
        <v>10.608000000000001</v>
      </c>
      <c r="J137" s="3">
        <v>1063.0999999999999</v>
      </c>
      <c r="K137" s="5">
        <f>J137/K$2</f>
        <v>1.2916780328395754E-2</v>
      </c>
      <c r="L137" s="4">
        <f>(((I137-I$117)/(I$162-I$117)*100+1000))</f>
        <v>1042.4653007270324</v>
      </c>
      <c r="M137" s="4"/>
      <c r="Q137" s="4"/>
      <c r="R137" s="51">
        <f t="shared" si="113"/>
        <v>1.4831843612228224E-2</v>
      </c>
      <c r="S137" s="4"/>
      <c r="T137" s="2">
        <v>10.597</v>
      </c>
      <c r="U137" s="3">
        <v>1083.4000000000001</v>
      </c>
      <c r="V137" s="5">
        <f t="shared" si="90"/>
        <v>1.7303418640909611E-2</v>
      </c>
      <c r="W137" s="4">
        <f t="shared" si="119"/>
        <v>1041.6831683168316</v>
      </c>
      <c r="X137" s="4"/>
      <c r="Y137" s="2">
        <v>10.593999999999999</v>
      </c>
      <c r="Z137" s="3">
        <v>2510</v>
      </c>
      <c r="AA137" s="5">
        <f t="shared" si="99"/>
        <v>3.3448261274219494E-2</v>
      </c>
      <c r="AB137" s="4">
        <f t="shared" si="120"/>
        <v>1041.9663477400197</v>
      </c>
      <c r="AC137" s="4"/>
      <c r="AD137" s="2">
        <v>10.601000000000001</v>
      </c>
      <c r="AE137" s="3">
        <v>2922</v>
      </c>
      <c r="AF137" s="5">
        <f t="shared" si="121"/>
        <v>5.8227423691285751E-2</v>
      </c>
      <c r="AG137" s="4">
        <f>(((AD137-AD$117)/(AD$162-AD$117)*100+1000))</f>
        <v>1042.0237310481214</v>
      </c>
      <c r="AH137" s="51">
        <f t="shared" si="114"/>
        <v>3.632636786880495E-2</v>
      </c>
      <c r="AL137" s="40"/>
      <c r="AQ137" s="40"/>
      <c r="AV137" s="40"/>
      <c r="AX137" s="51"/>
    </row>
    <row r="138" spans="1:50" s="29" customFormat="1" x14ac:dyDescent="0.25">
      <c r="A138" s="1" t="s">
        <v>641</v>
      </c>
      <c r="B138" s="10"/>
      <c r="C138" s="10"/>
      <c r="D138" s="2">
        <v>10.648999999999999</v>
      </c>
      <c r="E138" s="3">
        <v>6189</v>
      </c>
      <c r="F138" s="28">
        <f>E138/F$2</f>
        <v>9.7494691731464259E-2</v>
      </c>
      <c r="G138" s="4">
        <f>(((D138-D$117)/(D$162-D$117)*100+1000))</f>
        <v>1043.6899635640941</v>
      </c>
      <c r="H138" s="4"/>
      <c r="I138" s="2">
        <v>10.627000000000001</v>
      </c>
      <c r="J138" s="3">
        <v>1750.1</v>
      </c>
      <c r="K138" s="28">
        <f>J138/K$2</f>
        <v>2.1263904856293304E-2</v>
      </c>
      <c r="L138" s="4">
        <f>(((I138-I$117)/(I$162-I$117)*100+1000))</f>
        <v>1043.0931923331129</v>
      </c>
      <c r="M138" s="4"/>
      <c r="N138" s="2"/>
      <c r="O138" s="3"/>
      <c r="P138" s="28"/>
      <c r="Q138" s="4"/>
      <c r="R138" s="51">
        <f t="shared" si="113"/>
        <v>5.9379298293878779E-2</v>
      </c>
      <c r="S138" s="4"/>
      <c r="T138" s="2">
        <v>10.634</v>
      </c>
      <c r="U138" s="3">
        <v>8845.2000000000007</v>
      </c>
      <c r="V138" s="28">
        <f t="shared" si="90"/>
        <v>0.14127025896490095</v>
      </c>
      <c r="W138" s="4">
        <f t="shared" si="119"/>
        <v>1042.9042904290429</v>
      </c>
      <c r="X138" s="4"/>
      <c r="Y138" s="2">
        <v>10.631</v>
      </c>
      <c r="Z138" s="3">
        <v>1372.9</v>
      </c>
      <c r="AA138" s="28">
        <f t="shared" si="99"/>
        <v>1.8295266096962526E-2</v>
      </c>
      <c r="AB138" s="4">
        <f t="shared" si="120"/>
        <v>1043.1870669745958</v>
      </c>
      <c r="AC138" s="4"/>
      <c r="AD138" s="2"/>
      <c r="AE138" s="3"/>
      <c r="AF138" s="28"/>
      <c r="AG138" s="4"/>
      <c r="AH138" s="51">
        <f t="shared" si="114"/>
        <v>7.9782762530931736E-2</v>
      </c>
      <c r="AJ138" s="2"/>
      <c r="AK138" s="3"/>
      <c r="AL138" s="40"/>
      <c r="AM138" s="4"/>
      <c r="AO138" s="2"/>
      <c r="AP138" s="3"/>
      <c r="AQ138" s="40"/>
      <c r="AR138" s="4"/>
      <c r="AT138" s="2"/>
      <c r="AU138" s="3"/>
      <c r="AV138" s="40"/>
      <c r="AW138" s="4"/>
      <c r="AX138" s="51"/>
    </row>
    <row r="139" spans="1:50" x14ac:dyDescent="0.25">
      <c r="A139" s="1" t="s">
        <v>96</v>
      </c>
      <c r="B139" s="12">
        <v>1045</v>
      </c>
      <c r="D139" s="2">
        <v>10.686</v>
      </c>
      <c r="E139" s="3">
        <v>3128.5</v>
      </c>
      <c r="F139" s="5">
        <f>E139/F$2</f>
        <v>4.9282944430745823E-2</v>
      </c>
      <c r="G139" s="4">
        <f>(((D139-D$117)/(D$162-D$117)*100+1000))</f>
        <v>1044.9155349453461</v>
      </c>
      <c r="H139" s="4"/>
      <c r="I139" s="2">
        <v>10.69</v>
      </c>
      <c r="J139" s="3">
        <v>2734.8</v>
      </c>
      <c r="K139" s="5">
        <f>J139/K$2</f>
        <v>3.3228116679613125E-2</v>
      </c>
      <c r="L139" s="4">
        <f>(((I139-I$117)/(I$162-I$117)*100+1000))</f>
        <v>1045.1751487111699</v>
      </c>
      <c r="M139" s="4"/>
      <c r="N139" s="2">
        <v>10.696999999999999</v>
      </c>
      <c r="O139" s="3">
        <v>1599</v>
      </c>
      <c r="P139" s="5">
        <f>O139/P$2</f>
        <v>3.5806283446219479E-2</v>
      </c>
      <c r="Q139" s="4">
        <f>(((N139-N$117)/(N$162-N$117)*100+1000))</f>
        <v>1045.1751487111699</v>
      </c>
      <c r="R139" s="51">
        <f t="shared" si="113"/>
        <v>3.9439114852192807E-2</v>
      </c>
      <c r="S139" s="4"/>
      <c r="T139" s="2">
        <v>10.705</v>
      </c>
      <c r="U139" s="3">
        <v>4736.3</v>
      </c>
      <c r="V139" s="5">
        <f t="shared" si="90"/>
        <v>7.5645358786173331E-2</v>
      </c>
      <c r="W139" s="4">
        <f t="shared" si="119"/>
        <v>1045.2475247524753</v>
      </c>
      <c r="X139" s="4"/>
      <c r="Y139" s="2">
        <v>10.69</v>
      </c>
      <c r="Z139" s="3">
        <v>5158.5</v>
      </c>
      <c r="AA139" s="5">
        <f t="shared" si="99"/>
        <v>6.87421736187495E-2</v>
      </c>
      <c r="AB139" s="4">
        <f t="shared" si="120"/>
        <v>1045.1336192675685</v>
      </c>
      <c r="AC139" s="4"/>
      <c r="AD139" s="2">
        <v>10.696999999999999</v>
      </c>
      <c r="AE139" s="3">
        <v>6089.5</v>
      </c>
      <c r="AF139" s="5">
        <f t="shared" si="121"/>
        <v>0.12134698718962511</v>
      </c>
      <c r="AG139" s="4">
        <f>(((AD139-AD$117)/(AD$162-AD$117)*100+1000))</f>
        <v>1045.1878707976268</v>
      </c>
      <c r="AH139" s="51">
        <f t="shared" si="114"/>
        <v>8.8578173198182661E-2</v>
      </c>
      <c r="AJ139" s="2">
        <v>11.398999999999999</v>
      </c>
      <c r="AK139" s="3">
        <v>6354.6</v>
      </c>
      <c r="AL139" s="40">
        <f t="shared" si="115"/>
        <v>2.7170842153723448E-3</v>
      </c>
      <c r="AM139" s="4">
        <f>(((AJ139-AJ$117)/(AJ$162-AJ$117)*100+1000))</f>
        <v>1044.1728064300066</v>
      </c>
      <c r="AO139" s="2">
        <v>11.384</v>
      </c>
      <c r="AP139" s="3">
        <v>8423.9</v>
      </c>
      <c r="AQ139" s="40">
        <f t="shared" si="116"/>
        <v>3.1489582203719003E-3</v>
      </c>
      <c r="AR139" s="4">
        <f>(((AO139-AO$117)/(AO$162-AO$117)*100+1000))</f>
        <v>1043.5949027498323</v>
      </c>
      <c r="AT139" s="2">
        <v>11.388</v>
      </c>
      <c r="AU139" s="3">
        <v>9757.5</v>
      </c>
      <c r="AV139" s="40">
        <f t="shared" si="117"/>
        <v>3.5336726866277133E-3</v>
      </c>
      <c r="AW139" s="4">
        <f>(((AT139-AT$117)/(AT$162-AT$117)*100+1000))</f>
        <v>1043.5949027498323</v>
      </c>
      <c r="AX139" s="51">
        <f t="shared" si="118"/>
        <v>3.1332383741239857E-3</v>
      </c>
    </row>
    <row r="140" spans="1:50" x14ac:dyDescent="0.25">
      <c r="A140" s="1" t="s">
        <v>446</v>
      </c>
      <c r="B140" s="46">
        <v>1048</v>
      </c>
      <c r="G140" s="4"/>
      <c r="H140" s="4"/>
      <c r="L140" s="4"/>
      <c r="M140" s="4"/>
      <c r="Q140" s="4"/>
      <c r="R140" s="51"/>
      <c r="S140" s="4"/>
      <c r="T140" s="2">
        <v>10.815</v>
      </c>
      <c r="U140" s="3">
        <v>10220.5</v>
      </c>
      <c r="V140" s="5">
        <f t="shared" si="90"/>
        <v>0.16323573031144237</v>
      </c>
      <c r="W140" s="4">
        <f t="shared" si="119"/>
        <v>1048.8778877887789</v>
      </c>
      <c r="X140" s="4"/>
      <c r="Y140" s="2">
        <v>10.808</v>
      </c>
      <c r="Z140" s="3">
        <v>12261.9</v>
      </c>
      <c r="AA140" s="5">
        <f t="shared" si="99"/>
        <v>0.16340208562484143</v>
      </c>
      <c r="AB140" s="4">
        <f t="shared" si="120"/>
        <v>1049.0267238535137</v>
      </c>
      <c r="AC140" s="4"/>
      <c r="AD140" s="2">
        <v>10.815</v>
      </c>
      <c r="AE140" s="3">
        <v>58080.2</v>
      </c>
      <c r="AF140" s="5">
        <f t="shared" si="121"/>
        <v>1.1573786493752958</v>
      </c>
      <c r="AG140" s="4">
        <f>(((AD140-AD$117)/(AD$162-AD$117)*100+1000))</f>
        <v>1049.0771259063943</v>
      </c>
      <c r="AH140" s="51">
        <f t="shared" si="114"/>
        <v>0.49467215510385981</v>
      </c>
      <c r="AL140" s="40"/>
      <c r="AQ140" s="40"/>
      <c r="AV140" s="40"/>
      <c r="AX140" s="51"/>
    </row>
    <row r="141" spans="1:50" x14ac:dyDescent="0.25">
      <c r="A141" s="1" t="s">
        <v>163</v>
      </c>
      <c r="B141" s="10">
        <v>1049</v>
      </c>
      <c r="C141" s="10" t="s">
        <v>201</v>
      </c>
      <c r="D141" s="2">
        <v>10.888999999999999</v>
      </c>
      <c r="E141" s="3">
        <v>3645.2</v>
      </c>
      <c r="F141" s="5">
        <f t="shared" ref="F141:F148" si="122">E141/F$2</f>
        <v>5.7422467329056953E-2</v>
      </c>
      <c r="G141" s="4">
        <f>(((D141-D$117)/(D$162-D$117)*100+1000))</f>
        <v>1051.6396157668103</v>
      </c>
      <c r="H141" s="4"/>
      <c r="I141" s="2">
        <v>10.888999999999999</v>
      </c>
      <c r="J141" s="3">
        <v>10502.7</v>
      </c>
      <c r="K141" s="5">
        <f>J141/K$2</f>
        <v>0.12760894436557438</v>
      </c>
      <c r="L141" s="4">
        <f>(((I141-I$117)/(I$162-I$117)*100+1000))</f>
        <v>1051.7514871116987</v>
      </c>
      <c r="M141" s="4"/>
      <c r="N141" s="2">
        <v>10.893000000000001</v>
      </c>
      <c r="O141" s="3">
        <v>2375.6999999999998</v>
      </c>
      <c r="P141" s="5">
        <f>O141/P$2</f>
        <v>5.3198866531071677E-2</v>
      </c>
      <c r="Q141" s="4">
        <f>(((N141-N$117)/(N$162-N$117)*100+1000))</f>
        <v>1051.6523463317913</v>
      </c>
      <c r="R141" s="51">
        <f t="shared" si="113"/>
        <v>7.9410092741901001E-2</v>
      </c>
      <c r="S141" s="4"/>
      <c r="T141" s="2">
        <v>10.893000000000001</v>
      </c>
      <c r="U141" s="3">
        <v>2968.2</v>
      </c>
      <c r="V141" s="5">
        <f t="shared" si="90"/>
        <v>4.7406320112560366E-2</v>
      </c>
      <c r="W141" s="4">
        <f t="shared" si="119"/>
        <v>1051.4521452145216</v>
      </c>
      <c r="X141" s="4"/>
      <c r="Y141" s="2">
        <v>10.882999999999999</v>
      </c>
      <c r="Z141" s="3">
        <v>6862.7</v>
      </c>
      <c r="AA141" s="5">
        <f t="shared" si="99"/>
        <v>9.1452343683898846E-2</v>
      </c>
      <c r="AB141" s="4">
        <f t="shared" si="120"/>
        <v>1051.5011547344111</v>
      </c>
      <c r="AC141" s="4"/>
      <c r="AD141" s="2">
        <v>10.888999999999999</v>
      </c>
      <c r="AE141" s="3">
        <v>2084.5</v>
      </c>
      <c r="AF141" s="5">
        <f t="shared" si="121"/>
        <v>4.1538352048078417E-2</v>
      </c>
      <c r="AG141" s="4">
        <f>(((AD141-AD$117)/(AD$162-AD$117)*100+1000))</f>
        <v>1051.516150296638</v>
      </c>
      <c r="AH141" s="51">
        <f t="shared" si="114"/>
        <v>6.0132338614845883E-2</v>
      </c>
      <c r="AL141" s="40"/>
      <c r="AQ141" s="40"/>
      <c r="AV141" s="40"/>
      <c r="AX141" s="51"/>
    </row>
    <row r="142" spans="1:50" x14ac:dyDescent="0.25">
      <c r="A142" s="1" t="s">
        <v>444</v>
      </c>
      <c r="G142" s="4"/>
      <c r="H142" s="4"/>
      <c r="L142" s="4"/>
      <c r="M142" s="4"/>
      <c r="Q142" s="4"/>
      <c r="R142" s="51"/>
      <c r="S142" s="4"/>
      <c r="V142" s="5"/>
      <c r="W142" s="4"/>
      <c r="X142" s="4"/>
      <c r="AA142" s="5"/>
      <c r="AB142" s="4"/>
      <c r="AC142" s="4"/>
      <c r="AF142" s="5"/>
      <c r="AG142" s="4"/>
      <c r="AH142" s="51"/>
      <c r="AL142" s="40"/>
      <c r="AQ142" s="40"/>
      <c r="AV142" s="40"/>
      <c r="AX142" s="51"/>
    </row>
    <row r="143" spans="1:50" s="31" customFormat="1" x14ac:dyDescent="0.25">
      <c r="A143" s="1" t="s">
        <v>687</v>
      </c>
      <c r="B143" s="10"/>
      <c r="C143" s="10"/>
      <c r="D143" s="2">
        <v>11.019</v>
      </c>
      <c r="E143" s="3">
        <v>11825</v>
      </c>
      <c r="F143" s="30">
        <f t="shared" si="122"/>
        <v>0.18627803033197041</v>
      </c>
      <c r="G143" s="4">
        <f>(((D143-D$117)/(D$162-D$117)*100+1000))</f>
        <v>1055.9456773766149</v>
      </c>
      <c r="H143" s="4"/>
      <c r="I143" s="2">
        <v>11.004</v>
      </c>
      <c r="J143" s="3">
        <v>13116.3</v>
      </c>
      <c r="K143" s="30">
        <f>J143/K$2</f>
        <v>0.15936446789703437</v>
      </c>
      <c r="L143" s="4">
        <f>(((I143-I$117)/(I$162-I$117)*100+1000))</f>
        <v>1055.5518836748183</v>
      </c>
      <c r="M143" s="4"/>
      <c r="N143" s="2">
        <v>11.015000000000001</v>
      </c>
      <c r="O143" s="3">
        <v>5592.9</v>
      </c>
      <c r="P143" s="30">
        <f>O143/P$2</f>
        <v>0.12524137753993805</v>
      </c>
      <c r="Q143" s="4">
        <f>(((N143-N$117)/(N$162-N$117)*100+1000))</f>
        <v>1055.6840713813615</v>
      </c>
      <c r="R143" s="51">
        <f t="shared" si="113"/>
        <v>0.15696129192298094</v>
      </c>
      <c r="S143" s="4"/>
      <c r="T143" s="2">
        <v>11.022</v>
      </c>
      <c r="U143" s="3">
        <v>13775.9</v>
      </c>
      <c r="V143" s="30">
        <f t="shared" si="90"/>
        <v>0.22002045860744571</v>
      </c>
      <c r="W143" s="4">
        <f>(((T143-T$117)/(T$162-T$117)*100+1000))</f>
        <v>1055.7095709570958</v>
      </c>
      <c r="X143" s="4"/>
      <c r="Y143" s="2">
        <v>11.007</v>
      </c>
      <c r="Z143" s="3">
        <v>12006.9</v>
      </c>
      <c r="AA143" s="30">
        <f t="shared" si="99"/>
        <v>0.16000395549538884</v>
      </c>
      <c r="AB143" s="4">
        <f>(((Y143-Y$117)/(Y$162-Y$117)*100+1000))</f>
        <v>1055.5922137908281</v>
      </c>
      <c r="AC143" s="4"/>
      <c r="AD143" s="2">
        <v>11.015000000000001</v>
      </c>
      <c r="AE143" s="3">
        <v>9598.2000000000007</v>
      </c>
      <c r="AF143" s="30">
        <f t="shared" ref="AF143" si="123">AE143/AF$2</f>
        <v>0.19126572829353145</v>
      </c>
      <c r="AG143" s="4">
        <f>(((AD143-AD$117)/(AD$162-AD$117)*100+1000))</f>
        <v>1055.6690837178642</v>
      </c>
      <c r="AH143" s="51">
        <f t="shared" si="114"/>
        <v>0.19043004746545533</v>
      </c>
      <c r="AJ143" s="2">
        <v>11.602</v>
      </c>
      <c r="AK143" s="3">
        <v>7094.1</v>
      </c>
      <c r="AL143" s="40">
        <f t="shared" si="115"/>
        <v>3.0332778038386285E-3</v>
      </c>
      <c r="AM143" s="4">
        <f>(((AJ143-AJ$117)/(AJ$162-AJ$117)*100+1000))</f>
        <v>1050.9711989283321</v>
      </c>
      <c r="AO143" s="2">
        <v>11.606</v>
      </c>
      <c r="AP143" s="3">
        <v>6290.9</v>
      </c>
      <c r="AQ143" s="40">
        <f t="shared" si="116"/>
        <v>2.3516163853485425E-3</v>
      </c>
      <c r="AR143" s="4">
        <f>(((AO143-AO$117)/(AO$162-AO$117)*100+1000))</f>
        <v>1051.0395707578807</v>
      </c>
      <c r="AT143" s="2">
        <v>11.595000000000001</v>
      </c>
      <c r="AU143" s="3">
        <v>9277.5</v>
      </c>
      <c r="AV143" s="40">
        <f t="shared" si="117"/>
        <v>3.359840978753637E-3</v>
      </c>
      <c r="AW143" s="4">
        <f>(((AT143-AT$117)/(AT$162-AT$117)*100+1000))</f>
        <v>1050.5365526492287</v>
      </c>
      <c r="AX143" s="51">
        <f t="shared" si="118"/>
        <v>2.9149117226469358E-3</v>
      </c>
    </row>
    <row r="144" spans="1:50" x14ac:dyDescent="0.25">
      <c r="A144" s="44" t="s">
        <v>686</v>
      </c>
      <c r="B144" s="12">
        <v>1055</v>
      </c>
      <c r="G144" s="4"/>
      <c r="H144" s="4"/>
      <c r="L144" s="4"/>
      <c r="M144" s="4"/>
      <c r="Q144" s="4"/>
      <c r="R144" s="51"/>
      <c r="S144" s="4"/>
      <c r="V144" s="5"/>
      <c r="W144" s="4"/>
      <c r="X144" s="4"/>
      <c r="AA144" s="5"/>
      <c r="AB144" s="4"/>
      <c r="AC144" s="4"/>
      <c r="AE144" s="18"/>
      <c r="AG144" s="4"/>
      <c r="AH144" s="51"/>
      <c r="AL144" s="40"/>
      <c r="AQ144" s="40"/>
      <c r="AV144" s="40"/>
      <c r="AX144" s="51"/>
    </row>
    <row r="145" spans="1:50" x14ac:dyDescent="0.25">
      <c r="A145" s="1" t="s">
        <v>98</v>
      </c>
      <c r="B145" s="12">
        <v>1053</v>
      </c>
      <c r="G145" s="4"/>
      <c r="H145" s="4"/>
      <c r="L145" s="4"/>
      <c r="M145" s="4"/>
      <c r="Q145" s="4"/>
      <c r="R145" s="51"/>
      <c r="S145" s="4"/>
      <c r="V145" s="5"/>
      <c r="W145" s="4"/>
      <c r="X145" s="4"/>
      <c r="AA145" s="5"/>
      <c r="AB145" s="4"/>
      <c r="AC145" s="4"/>
      <c r="AF145" s="5"/>
      <c r="AG145" s="4"/>
      <c r="AH145" s="51"/>
      <c r="AL145" s="40"/>
      <c r="AQ145" s="40"/>
      <c r="AV145" s="40"/>
      <c r="AX145" s="51"/>
    </row>
    <row r="146" spans="1:50" x14ac:dyDescent="0.25">
      <c r="A146" s="1" t="s">
        <v>164</v>
      </c>
      <c r="B146" s="10">
        <v>1074</v>
      </c>
      <c r="C146" s="10" t="s">
        <v>201</v>
      </c>
      <c r="D146" s="2">
        <v>11.106999999999999</v>
      </c>
      <c r="E146" s="3">
        <v>3046.4</v>
      </c>
      <c r="F146" s="5">
        <f t="shared" si="122"/>
        <v>4.7989631425227455E-2</v>
      </c>
      <c r="G146" s="4">
        <f>(((D146-D$117)/(D$162-D$117)*100+1000))</f>
        <v>1058.8605498509439</v>
      </c>
      <c r="H146" s="4"/>
      <c r="I146" s="2">
        <v>11.111000000000001</v>
      </c>
      <c r="J146" s="3">
        <v>8273.9</v>
      </c>
      <c r="K146" s="5">
        <f>J146/K$2</f>
        <v>0.1005287825784156</v>
      </c>
      <c r="L146" s="4">
        <f>(((I146-I$117)/(I$162-I$117)*100+1000))</f>
        <v>1059.0879048248512</v>
      </c>
      <c r="M146" s="4"/>
      <c r="Q146" s="4"/>
      <c r="R146" s="51">
        <f t="shared" si="113"/>
        <v>7.4259207001821537E-2</v>
      </c>
      <c r="S146" s="4"/>
      <c r="T146" s="2">
        <v>11.115</v>
      </c>
      <c r="U146" s="3">
        <v>2614.1999999999998</v>
      </c>
      <c r="V146" s="5">
        <f t="shared" si="90"/>
        <v>4.175244324447655E-2</v>
      </c>
      <c r="W146" s="4">
        <f>(((T146-T$117)/(T$162-T$117)*100+1000))</f>
        <v>1058.7788778877887</v>
      </c>
      <c r="X146" s="4"/>
      <c r="Y146" s="2">
        <v>11.111000000000001</v>
      </c>
      <c r="Z146" s="3">
        <v>6077.8</v>
      </c>
      <c r="AA146" s="5">
        <f t="shared" si="99"/>
        <v>8.0992765885438744E-2</v>
      </c>
      <c r="AB146" s="4">
        <f>(((Y146-Y$117)/(Y$162-Y$117)*100+1000))</f>
        <v>1059.0234246123391</v>
      </c>
      <c r="AC146" s="4"/>
      <c r="AF146" s="5"/>
      <c r="AG146" s="4"/>
      <c r="AH146" s="51">
        <f t="shared" si="114"/>
        <v>6.1372604564957647E-2</v>
      </c>
      <c r="AL146" s="40"/>
      <c r="AQ146" s="40"/>
      <c r="AV146" s="40"/>
      <c r="AX146" s="51"/>
    </row>
    <row r="147" spans="1:50" x14ac:dyDescent="0.25">
      <c r="A147" s="16" t="s">
        <v>195</v>
      </c>
      <c r="B147" s="13">
        <v>1060</v>
      </c>
      <c r="C147" s="9"/>
      <c r="D147" s="2">
        <v>11.125999999999999</v>
      </c>
      <c r="E147" s="3">
        <v>1394.3</v>
      </c>
      <c r="F147" s="5">
        <f t="shared" si="122"/>
        <v>2.1964267035252966E-2</v>
      </c>
      <c r="G147" s="4">
        <f>(((D147-D$117)/(D$162-D$117)*100+1000))</f>
        <v>1059.4898973169923</v>
      </c>
      <c r="H147" s="4"/>
      <c r="I147" s="2">
        <v>11.125999999999999</v>
      </c>
      <c r="J147" s="3">
        <v>4912.1000000000004</v>
      </c>
      <c r="K147" s="5">
        <f>J147/K$2</f>
        <v>5.9682547879891634E-2</v>
      </c>
      <c r="L147" s="4">
        <f>(((I147-I$117)/(I$162-I$117)*100+1000))</f>
        <v>1059.5836087243886</v>
      </c>
      <c r="M147" s="4"/>
      <c r="N147" s="2">
        <v>11.125999999999999</v>
      </c>
      <c r="O147" s="3">
        <v>6279.6</v>
      </c>
      <c r="P147" s="5">
        <f>O147/P$2</f>
        <v>0.14061859757903683</v>
      </c>
      <c r="Q147" s="4">
        <f>(((N147-N$117)/(N$162-N$117)*100+1000))</f>
        <v>1059.352280237938</v>
      </c>
      <c r="R147" s="51">
        <f t="shared" si="113"/>
        <v>7.4088470831393805E-2</v>
      </c>
      <c r="S147" s="4"/>
      <c r="T147" s="2">
        <v>11.13</v>
      </c>
      <c r="U147" s="3">
        <v>1198.4000000000001</v>
      </c>
      <c r="V147" s="5">
        <f t="shared" si="90"/>
        <v>1.9140130052857741E-2</v>
      </c>
      <c r="W147" s="4">
        <f>(((T147-T$117)/(T$162-T$117)*100+1000))</f>
        <v>1059.2739273927393</v>
      </c>
      <c r="X147" s="4"/>
      <c r="Y147" s="2">
        <v>11.129</v>
      </c>
      <c r="Z147" s="3">
        <v>3282.6</v>
      </c>
      <c r="AA147" s="5">
        <f t="shared" si="99"/>
        <v>4.3743929266435416E-2</v>
      </c>
      <c r="AB147" s="4">
        <f>(((Y147-Y$117)/(Y$162-Y$117)*100+1000))</f>
        <v>1059.6172880237546</v>
      </c>
      <c r="AC147" s="4"/>
      <c r="AD147" s="2">
        <v>11.13</v>
      </c>
      <c r="AE147" s="3">
        <v>5317.2</v>
      </c>
      <c r="AF147" s="5">
        <f t="shared" si="121"/>
        <v>0.10595717222837255</v>
      </c>
      <c r="AG147" s="4">
        <f>(((AD147-AD$117)/(AD$162-AD$117)*100+1000))</f>
        <v>1059.4594594594596</v>
      </c>
      <c r="AH147" s="51">
        <f t="shared" si="114"/>
        <v>5.6280410515888564E-2</v>
      </c>
      <c r="AL147" s="40"/>
      <c r="AO147" s="2">
        <v>11.808999999999999</v>
      </c>
      <c r="AP147" s="3">
        <v>1140.2</v>
      </c>
      <c r="AQ147" s="40">
        <f t="shared" si="116"/>
        <v>4.2622089090184372E-4</v>
      </c>
      <c r="AR147" s="4">
        <f>(((AO147-AO$117)/(AO$162-AO$117)*100+1000))</f>
        <v>1057.8470824949698</v>
      </c>
      <c r="AT147" s="2">
        <v>11.802</v>
      </c>
      <c r="AU147" s="3">
        <v>1494.1</v>
      </c>
      <c r="AV147" s="40">
        <f t="shared" si="117"/>
        <v>5.410874056972038E-4</v>
      </c>
      <c r="AW147" s="4">
        <f>(((AT147-AT$117)/(AT$162-AT$117)*100+1000))</f>
        <v>1057.4782025486252</v>
      </c>
      <c r="AX147" s="51">
        <f t="shared" si="118"/>
        <v>4.8365414829952373E-4</v>
      </c>
    </row>
    <row r="148" spans="1:50" x14ac:dyDescent="0.25">
      <c r="A148" s="1" t="s">
        <v>165</v>
      </c>
      <c r="B148" s="10">
        <v>1061</v>
      </c>
      <c r="C148" s="10" t="s">
        <v>201</v>
      </c>
      <c r="D148" s="2">
        <v>11.163</v>
      </c>
      <c r="E148" s="3">
        <v>3130.2</v>
      </c>
      <c r="F148" s="5">
        <f t="shared" si="122"/>
        <v>4.9309724358996505E-2</v>
      </c>
      <c r="G148" s="4">
        <f>(((D148-D$117)/(D$162-D$117)*100+1000))</f>
        <v>1060.7154686982444</v>
      </c>
      <c r="H148" s="4"/>
      <c r="I148" s="2">
        <v>11.148</v>
      </c>
      <c r="J148" s="3">
        <v>4120.1000000000004</v>
      </c>
      <c r="K148" s="5">
        <f>J148/K$2</f>
        <v>5.0059661961267383E-2</v>
      </c>
      <c r="L148" s="4">
        <f>(((I148-I$117)/(I$162-I$117)*100+1000))</f>
        <v>1060.3106411103768</v>
      </c>
      <c r="M148" s="4"/>
      <c r="N148" s="2">
        <v>11.151999999999999</v>
      </c>
      <c r="O148" s="3">
        <v>1964.6</v>
      </c>
      <c r="P148" s="5">
        <f>O148/P$2</f>
        <v>4.3993135996524574E-2</v>
      </c>
      <c r="Q148" s="4">
        <f>(((N148-N$117)/(N$162-N$117)*100+1000))</f>
        <v>1060.2115003304693</v>
      </c>
      <c r="R148" s="51">
        <f t="shared" si="113"/>
        <v>4.778750743892949E-2</v>
      </c>
      <c r="S148" s="4"/>
      <c r="T148" s="2">
        <v>11.159000000000001</v>
      </c>
      <c r="U148" s="3">
        <v>2529.1999999999998</v>
      </c>
      <c r="V148" s="5">
        <f t="shared" si="90"/>
        <v>4.0394873939993151E-2</v>
      </c>
      <c r="W148" s="4">
        <f>(((T148-T$117)/(T$162-T$117)*100+1000))</f>
        <v>1060.2310231023102</v>
      </c>
      <c r="X148" s="4"/>
      <c r="Y148" s="2">
        <v>11.159000000000001</v>
      </c>
      <c r="Z148" s="3">
        <v>2614.4</v>
      </c>
      <c r="AA148" s="5">
        <f t="shared" si="99"/>
        <v>3.4839495727218901E-2</v>
      </c>
      <c r="AB148" s="4">
        <f>(((Y148-Y$117)/(Y$162-Y$117)*100+1000))</f>
        <v>1060.6070603761136</v>
      </c>
      <c r="AC148" s="4"/>
      <c r="AD148" s="2">
        <v>11.154999999999999</v>
      </c>
      <c r="AE148" s="3">
        <v>1602.9</v>
      </c>
      <c r="AF148" s="5">
        <f t="shared" si="121"/>
        <v>3.1941388581369586E-2</v>
      </c>
      <c r="AG148" s="4">
        <f>(((AD148-AD$117)/(AD$162-AD$117)*100+1000))</f>
        <v>1060.2834541858931</v>
      </c>
      <c r="AH148" s="51">
        <f t="shared" si="114"/>
        <v>3.572525274952721E-2</v>
      </c>
      <c r="AJ148" s="2">
        <v>11.865</v>
      </c>
      <c r="AK148" s="3">
        <v>3212.3</v>
      </c>
      <c r="AL148" s="40">
        <f t="shared" si="115"/>
        <v>1.3735073214742994E-3</v>
      </c>
      <c r="AM148" s="4">
        <f>(((AJ148-AJ$117)/(AJ$162-AJ$117)*100+1000))</f>
        <v>1059.7789685197588</v>
      </c>
      <c r="AO148" s="2">
        <v>11.865</v>
      </c>
      <c r="AP148" s="3">
        <v>4270.3999999999996</v>
      </c>
      <c r="AQ148" s="40">
        <f t="shared" si="116"/>
        <v>1.5963284445774716E-3</v>
      </c>
      <c r="AR148" s="4">
        <f>(((AO148-AO$117)/(AO$162-AO$117)*100+1000))</f>
        <v>1059.7250167672703</v>
      </c>
      <c r="AT148" s="2">
        <v>11.865</v>
      </c>
      <c r="AU148" s="3">
        <v>2315.4</v>
      </c>
      <c r="AV148" s="40">
        <f t="shared" si="117"/>
        <v>8.3852070085757709E-4</v>
      </c>
      <c r="AW148" s="4">
        <f>(((AT148-AT$117)/(AT$162-AT$117)*100+1000))</f>
        <v>1059.5908786049631</v>
      </c>
      <c r="AX148" s="51">
        <f t="shared" si="118"/>
        <v>1.2694521556364494E-3</v>
      </c>
    </row>
    <row r="149" spans="1:50" x14ac:dyDescent="0.25">
      <c r="A149" s="16" t="s">
        <v>445</v>
      </c>
      <c r="B149" s="9">
        <v>1063</v>
      </c>
      <c r="C149" s="9"/>
      <c r="G149" s="4"/>
      <c r="H149" s="4"/>
      <c r="L149" s="4"/>
      <c r="M149" s="4"/>
      <c r="Q149" s="4"/>
      <c r="R149" s="51"/>
      <c r="S149" s="4"/>
      <c r="V149" s="5"/>
      <c r="W149" s="4"/>
      <c r="X149" s="4"/>
      <c r="AA149" s="5"/>
      <c r="AB149" s="4"/>
      <c r="AC149" s="4"/>
      <c r="AF149" s="5"/>
      <c r="AG149" s="4"/>
      <c r="AH149" s="51"/>
      <c r="AL149" s="40"/>
      <c r="AQ149" s="40"/>
      <c r="AV149" s="40"/>
      <c r="AX149" s="51"/>
    </row>
    <row r="150" spans="1:50" x14ac:dyDescent="0.25">
      <c r="A150" s="16" t="s">
        <v>166</v>
      </c>
      <c r="B150" s="9">
        <v>1065</v>
      </c>
      <c r="C150" s="9" t="s">
        <v>201</v>
      </c>
      <c r="D150" s="2">
        <v>11.250999999999999</v>
      </c>
      <c r="E150" s="3">
        <v>5030.8</v>
      </c>
      <c r="F150" s="5">
        <f>E150/F$2</f>
        <v>7.9249684143262306E-2</v>
      </c>
      <c r="G150" s="4">
        <f>(((D150-D$117)/(D$162-D$117)*100+1000))</f>
        <v>1063.6303411725737</v>
      </c>
      <c r="H150" s="4"/>
      <c r="I150" s="2">
        <v>11.255000000000001</v>
      </c>
      <c r="J150" s="3">
        <v>7702.8</v>
      </c>
      <c r="K150" s="5">
        <f>J150/K$2</f>
        <v>9.358985562371068E-2</v>
      </c>
      <c r="L150" s="4">
        <f>(((I150-I$117)/(I$162-I$117)*100+1000))</f>
        <v>1063.8466622604099</v>
      </c>
      <c r="M150" s="4"/>
      <c r="N150" s="2">
        <v>11.252000000000001</v>
      </c>
      <c r="O150" s="3">
        <v>2214</v>
      </c>
      <c r="P150" s="5">
        <f>O150/P$2</f>
        <v>4.9577930925534669E-2</v>
      </c>
      <c r="Q150" s="4">
        <f>(((N150-N$117)/(N$162-N$117)*100+1000))</f>
        <v>1063.5161929940516</v>
      </c>
      <c r="R150" s="51">
        <f t="shared" si="113"/>
        <v>7.4139156897502542E-2</v>
      </c>
      <c r="S150" s="4"/>
      <c r="T150" s="2">
        <v>11.259</v>
      </c>
      <c r="U150" s="3">
        <v>3616.3</v>
      </c>
      <c r="V150" s="5">
        <f t="shared" si="90"/>
        <v>5.7757386774156746E-2</v>
      </c>
      <c r="W150" s="4">
        <f>(((T150-T$117)/(T$162-T$117)*100+1000))</f>
        <v>1063.5313531353136</v>
      </c>
      <c r="X150" s="4"/>
      <c r="Y150" s="2">
        <v>11.255000000000001</v>
      </c>
      <c r="Z150" s="3">
        <v>4095.9</v>
      </c>
      <c r="AA150" s="5">
        <f t="shared" si="99"/>
        <v>5.4581965479312995E-2</v>
      </c>
      <c r="AB150" s="4">
        <f>(((Y150-Y$117)/(Y$162-Y$117)*100+1000))</f>
        <v>1063.7743319036622</v>
      </c>
      <c r="AC150" s="4"/>
      <c r="AD150" s="2">
        <v>11.255000000000001</v>
      </c>
      <c r="AE150" s="3">
        <v>1907.9</v>
      </c>
      <c r="AF150" s="5">
        <f>AE150/AF$2</f>
        <v>3.8019199746955543E-2</v>
      </c>
      <c r="AG150" s="4">
        <f>(((AD150-AD$117)/(AD$162-AD$117)*100+1000))</f>
        <v>1063.5794330916283</v>
      </c>
      <c r="AH150" s="51">
        <f t="shared" si="114"/>
        <v>5.0119517333475104E-2</v>
      </c>
      <c r="AJ150" s="2">
        <v>11.997999999999999</v>
      </c>
      <c r="AK150" s="3">
        <v>3374.8</v>
      </c>
      <c r="AL150" s="40">
        <f t="shared" si="115"/>
        <v>1.4429886712048891E-3</v>
      </c>
      <c r="AM150" s="4">
        <f>(((AJ150-AJ$117)/(AJ$162-AJ$117)*100+1000))</f>
        <v>1064.2330877427996</v>
      </c>
      <c r="AO150" s="2">
        <v>11.99</v>
      </c>
      <c r="AP150" s="3">
        <v>4125.3999999999996</v>
      </c>
      <c r="AQ150" s="40">
        <f t="shared" si="116"/>
        <v>1.5421256475411909E-3</v>
      </c>
      <c r="AR150" s="4">
        <f>(((AO150-AO$117)/(AO$162-AO$117)*100+1000))</f>
        <v>1063.9168343393696</v>
      </c>
      <c r="AT150" s="2">
        <v>12.005000000000001</v>
      </c>
      <c r="AU150" s="3">
        <v>2281.8000000000002</v>
      </c>
      <c r="AV150" s="40">
        <f t="shared" si="117"/>
        <v>8.2635248130639169E-4</v>
      </c>
      <c r="AW150" s="4">
        <f>(((AT150-AT$117)/(AT$162-AT$117)*100+1000))</f>
        <v>1064.2857142857142</v>
      </c>
      <c r="AX150" s="51">
        <f t="shared" si="118"/>
        <v>1.2704889333508239E-3</v>
      </c>
    </row>
    <row r="151" spans="1:50" x14ac:dyDescent="0.25">
      <c r="A151" s="1" t="s">
        <v>99</v>
      </c>
      <c r="B151" s="12">
        <v>1065</v>
      </c>
      <c r="D151" s="2">
        <v>11.377000000000001</v>
      </c>
      <c r="E151" s="3">
        <v>32942.199999999997</v>
      </c>
      <c r="F151" s="5">
        <f>E151/F$2</f>
        <v>0.51893514848218469</v>
      </c>
      <c r="G151" s="4">
        <f>(((D151-D$117)/(D$162-D$117)*100+1000))</f>
        <v>1067.8039085789997</v>
      </c>
      <c r="H151" s="4"/>
      <c r="I151" s="2">
        <v>11.366</v>
      </c>
      <c r="J151" s="3">
        <v>44219.3</v>
      </c>
      <c r="K151" s="5">
        <f>J151/K$2</f>
        <v>0.53726929204724905</v>
      </c>
      <c r="L151" s="4">
        <f>(((I151-I$117)/(I$162-I$117)*100+1000))</f>
        <v>1067.5148711169861</v>
      </c>
      <c r="M151" s="4"/>
      <c r="N151" s="2">
        <v>11.381</v>
      </c>
      <c r="O151" s="3">
        <v>22726.3</v>
      </c>
      <c r="P151" s="5">
        <f>O151/P$2</f>
        <v>0.50890827985229381</v>
      </c>
      <c r="Q151" s="4">
        <f>(((N151-N$117)/(N$162-N$117)*100+1000))</f>
        <v>1067.7792465300727</v>
      </c>
      <c r="R151" s="51">
        <f t="shared" si="113"/>
        <v>0.52170424012724259</v>
      </c>
      <c r="S151" s="4"/>
      <c r="T151" s="2">
        <v>11.381</v>
      </c>
      <c r="U151" s="3">
        <v>36332.5</v>
      </c>
      <c r="V151" s="5">
        <f t="shared" si="90"/>
        <v>0.58028102064874321</v>
      </c>
      <c r="W151" s="4">
        <f>(((T151-T$117)/(T$162-T$117)*100+1000))</f>
        <v>1067.5577557755776</v>
      </c>
      <c r="X151" s="4"/>
      <c r="Y151" s="2">
        <v>11.37</v>
      </c>
      <c r="Z151" s="3">
        <v>62203.7</v>
      </c>
      <c r="AA151" s="5">
        <f t="shared" si="99"/>
        <v>0.82892653777815417</v>
      </c>
      <c r="AB151" s="4">
        <f>(((Y151-Y$117)/(Y$162-Y$117)*100+1000))</f>
        <v>1067.5684592543714</v>
      </c>
      <c r="AC151" s="4"/>
      <c r="AD151" s="2">
        <v>11.372999999999999</v>
      </c>
      <c r="AE151" s="3">
        <v>34553.699999999997</v>
      </c>
      <c r="AF151" s="5">
        <f>AE151/AF$2</f>
        <v>0.68856020876166335</v>
      </c>
      <c r="AG151" s="4">
        <f>(((AD151-AD$117)/(AD$162-AD$117)*100+1000))</f>
        <v>1067.4686882003955</v>
      </c>
      <c r="AH151" s="51">
        <f t="shared" si="114"/>
        <v>0.69925592239618695</v>
      </c>
      <c r="AJ151" s="2">
        <v>12.023999999999999</v>
      </c>
      <c r="AK151" s="3">
        <v>132468.20000000001</v>
      </c>
      <c r="AL151" s="40">
        <f t="shared" si="115"/>
        <v>5.6640426660810567E-2</v>
      </c>
      <c r="AM151" s="4">
        <f>(((AJ151-AJ$117)/(AJ$162-AJ$117)*100+1000))</f>
        <v>1065.1038178164767</v>
      </c>
      <c r="AO151" s="2">
        <v>12.031000000000001</v>
      </c>
      <c r="AP151" s="3">
        <v>93765.7</v>
      </c>
      <c r="AQ151" s="40">
        <f t="shared" si="116"/>
        <v>3.5050780731481324E-2</v>
      </c>
      <c r="AR151" s="4">
        <f>(((AO151-AO$117)/(AO$162-AO$117)*100+1000))</f>
        <v>1065.2917505030182</v>
      </c>
      <c r="AT151" s="2">
        <v>12.016999999999999</v>
      </c>
      <c r="AU151" s="3">
        <v>127137.4</v>
      </c>
      <c r="AV151" s="40">
        <f t="shared" si="117"/>
        <v>4.604273203472839E-2</v>
      </c>
      <c r="AW151" s="4">
        <f>(((AT151-AT$117)/(AT$162-AT$117)*100+1000))</f>
        <v>1064.6881287726358</v>
      </c>
      <c r="AX151" s="51">
        <f t="shared" si="118"/>
        <v>4.5911313142340093E-2</v>
      </c>
    </row>
    <row r="152" spans="1:50" x14ac:dyDescent="0.25">
      <c r="A152" s="1" t="s">
        <v>167</v>
      </c>
      <c r="B152" s="10">
        <v>1071</v>
      </c>
      <c r="C152" s="10" t="s">
        <v>201</v>
      </c>
      <c r="D152" s="2">
        <v>11.451000000000001</v>
      </c>
      <c r="E152" s="3">
        <v>5077.5</v>
      </c>
      <c r="F152" s="5">
        <f>E152/F$2</f>
        <v>7.9985344525207586E-2</v>
      </c>
      <c r="G152" s="4">
        <f>(((D152-D$117)/(D$162-D$117)*100+1000))</f>
        <v>1070.2550513415038</v>
      </c>
      <c r="H152" s="4"/>
      <c r="I152" s="2">
        <v>11.459</v>
      </c>
      <c r="J152" s="3">
        <v>7556.5</v>
      </c>
      <c r="K152" s="5">
        <f>J152/K$2</f>
        <v>9.1812294752631474E-2</v>
      </c>
      <c r="L152" s="4">
        <f>(((I152-I$117)/(I$162-I$117)*100+1000))</f>
        <v>1070.5882352941176</v>
      </c>
      <c r="M152" s="4"/>
      <c r="N152" s="2">
        <v>11.455</v>
      </c>
      <c r="O152" s="3">
        <v>3284.1</v>
      </c>
      <c r="P152" s="5">
        <f>O152/P$2</f>
        <v>7.354059753954309E-2</v>
      </c>
      <c r="Q152" s="4">
        <f>(((N152-N$117)/(N$162-N$117)*100+1000))</f>
        <v>1070.2247191011236</v>
      </c>
      <c r="R152" s="51">
        <f t="shared" si="113"/>
        <v>8.1779412272460716E-2</v>
      </c>
      <c r="S152" s="4"/>
      <c r="T152" s="2">
        <v>11.462</v>
      </c>
      <c r="U152" s="3">
        <v>5065</v>
      </c>
      <c r="V152" s="5">
        <f t="shared" si="90"/>
        <v>8.0895159143628548E-2</v>
      </c>
      <c r="W152" s="4">
        <f>(((T152-T$117)/(T$162-T$117)*100+1000))</f>
        <v>1070.2310231023102</v>
      </c>
      <c r="X152" s="4"/>
      <c r="Y152" s="2">
        <v>11.451000000000001</v>
      </c>
      <c r="Z152" s="3">
        <v>5052.5</v>
      </c>
      <c r="AA152" s="5">
        <f t="shared" si="99"/>
        <v>6.7329617564937841E-2</v>
      </c>
      <c r="AB152" s="4">
        <f>(((Y152-Y$117)/(Y$162-Y$117)*100+1000))</f>
        <v>1070.2408446057407</v>
      </c>
      <c r="AC152" s="4"/>
      <c r="AD152" s="2">
        <v>11.451000000000001</v>
      </c>
      <c r="AE152" s="3">
        <v>3058.5</v>
      </c>
      <c r="AF152" s="5">
        <f>AE152/AF$2</f>
        <v>6.0947493278507001E-2</v>
      </c>
      <c r="AG152" s="4">
        <f>(((AD152-AD$117)/(AD$162-AD$117)*100+1000))</f>
        <v>1070.0395517468689</v>
      </c>
      <c r="AH152" s="51">
        <f t="shared" si="114"/>
        <v>6.972408999569113E-2</v>
      </c>
      <c r="AJ152" s="2">
        <v>12.179</v>
      </c>
      <c r="AK152" s="3">
        <v>2771.4</v>
      </c>
      <c r="AL152" s="40">
        <f t="shared" si="115"/>
        <v>1.1849883854975791E-3</v>
      </c>
      <c r="AM152" s="4">
        <f>(((AJ152-AJ$117)/(AJ$162-AJ$117)*100+1000))</f>
        <v>1070.2947086403215</v>
      </c>
      <c r="AO152" s="2">
        <v>12.186</v>
      </c>
      <c r="AP152" s="3">
        <v>4506.7</v>
      </c>
      <c r="AQ152" s="40">
        <f t="shared" si="116"/>
        <v>1.6846603131269416E-3</v>
      </c>
      <c r="AR152" s="4">
        <f>(((AO152-AO$117)/(AO$162-AO$117)*100+1000))</f>
        <v>1070.4896042924211</v>
      </c>
      <c r="AT152" s="2">
        <v>12.164</v>
      </c>
      <c r="AU152" s="3">
        <v>1975.4</v>
      </c>
      <c r="AV152" s="40">
        <f t="shared" si="117"/>
        <v>7.1538990778010616E-4</v>
      </c>
      <c r="AW152" s="4">
        <f>(((AT152-AT$117)/(AT$162-AT$117)*100+1000))</f>
        <v>1069.6177062374245</v>
      </c>
      <c r="AX152" s="51">
        <f t="shared" si="118"/>
        <v>1.1950128688015423E-3</v>
      </c>
    </row>
    <row r="153" spans="1:50" s="19" customFormat="1" x14ac:dyDescent="0.25">
      <c r="A153" s="1" t="s">
        <v>576</v>
      </c>
      <c r="B153" s="10"/>
      <c r="C153" s="10"/>
      <c r="D153" s="2"/>
      <c r="E153" s="3"/>
      <c r="F153" s="21"/>
      <c r="G153" s="4"/>
      <c r="H153" s="4"/>
      <c r="I153" s="2">
        <v>11.521000000000001</v>
      </c>
      <c r="J153" s="3">
        <v>12581.6</v>
      </c>
      <c r="K153" s="21">
        <f>J153/K$2</f>
        <v>0.15286780489111471</v>
      </c>
      <c r="L153" s="4">
        <f>(((I153-I$117)/(I$162-I$117)*100+1000))</f>
        <v>1072.6371447455388</v>
      </c>
      <c r="M153" s="4"/>
      <c r="N153" s="2"/>
      <c r="O153" s="3"/>
      <c r="P153" s="21"/>
      <c r="Q153" s="4"/>
      <c r="R153" s="51">
        <f t="shared" si="113"/>
        <v>0.15286780489111471</v>
      </c>
      <c r="S153" s="4"/>
      <c r="T153" s="2">
        <v>11.555</v>
      </c>
      <c r="U153" s="3">
        <v>5449</v>
      </c>
      <c r="V153" s="21">
        <f t="shared" si="90"/>
        <v>8.7028178119177096E-2</v>
      </c>
      <c r="W153" s="4">
        <f>(((T153-T$117)/(T$162-T$117)*100+1000))</f>
        <v>1073.3003300330033</v>
      </c>
      <c r="X153" s="4"/>
      <c r="Y153" s="2"/>
      <c r="Z153" s="3"/>
      <c r="AA153" s="21"/>
      <c r="AB153" s="4"/>
      <c r="AC153" s="4"/>
      <c r="AD153" s="2"/>
      <c r="AE153" s="3"/>
      <c r="AF153" s="21"/>
      <c r="AG153" s="4"/>
      <c r="AH153" s="51">
        <f t="shared" si="114"/>
        <v>8.7028178119177096E-2</v>
      </c>
      <c r="AJ153" s="2"/>
      <c r="AK153" s="3"/>
      <c r="AL153" s="40"/>
      <c r="AM153" s="4"/>
      <c r="AO153" s="2"/>
      <c r="AP153" s="3"/>
      <c r="AQ153" s="40"/>
      <c r="AR153" s="4"/>
      <c r="AT153" s="2"/>
      <c r="AU153" s="3"/>
      <c r="AV153" s="40"/>
      <c r="AW153" s="4"/>
      <c r="AX153" s="51"/>
    </row>
    <row r="154" spans="1:50" x14ac:dyDescent="0.25">
      <c r="A154" s="1" t="s">
        <v>447</v>
      </c>
      <c r="B154" s="47">
        <v>1073</v>
      </c>
      <c r="G154" s="4"/>
      <c r="H154" s="4"/>
      <c r="L154" s="4"/>
      <c r="M154" s="4"/>
      <c r="Q154" s="4"/>
      <c r="R154" s="51"/>
      <c r="S154" s="4"/>
      <c r="T154" s="2">
        <v>11.566000000000001</v>
      </c>
      <c r="U154" s="3">
        <v>8071</v>
      </c>
      <c r="V154" s="5">
        <f t="shared" si="90"/>
        <v>0.12890519831159447</v>
      </c>
      <c r="W154" s="4">
        <f>(((T154-T$117)/(T$162-T$117)*100+1000))</f>
        <v>1073.6633663366338</v>
      </c>
      <c r="X154" s="4"/>
      <c r="Y154" s="2">
        <v>11.558</v>
      </c>
      <c r="Z154" s="3">
        <v>14476.8</v>
      </c>
      <c r="AA154" s="5">
        <f t="shared" ref="AA154:AA164" si="124">Z154/AA$2</f>
        <v>0.19291784414925128</v>
      </c>
      <c r="AB154" s="4">
        <f>(((Y154-Y$117)/(Y$162-Y$117)*100+1000))</f>
        <v>1073.7710326624876</v>
      </c>
      <c r="AC154" s="4"/>
      <c r="AD154" s="2">
        <v>11.561999999999999</v>
      </c>
      <c r="AE154" s="3">
        <v>7918.3</v>
      </c>
      <c r="AF154" s="21">
        <f t="shared" ref="AF154:AF155" si="125">AE154/AF$2</f>
        <v>0.15778994148347295</v>
      </c>
      <c r="AG154" s="4">
        <f>(((AD154-AD$117)/(AD$162-AD$117)*100+1000))</f>
        <v>1073.6980883322346</v>
      </c>
      <c r="AH154" s="51">
        <f t="shared" si="114"/>
        <v>0.15987099464810625</v>
      </c>
      <c r="AL154" s="40"/>
      <c r="AQ154" s="40"/>
      <c r="AV154" s="40"/>
      <c r="AX154" s="51"/>
    </row>
    <row r="155" spans="1:50" x14ac:dyDescent="0.25">
      <c r="A155" s="1">
        <v>33</v>
      </c>
      <c r="G155" s="4"/>
      <c r="H155" s="4"/>
      <c r="L155" s="4"/>
      <c r="M155" s="4"/>
      <c r="Q155" s="4"/>
      <c r="R155" s="51"/>
      <c r="S155" s="4"/>
      <c r="V155" s="5"/>
      <c r="W155" s="4"/>
      <c r="X155" s="4"/>
      <c r="Y155" s="2">
        <v>11.791</v>
      </c>
      <c r="Z155" s="3">
        <v>3380.1</v>
      </c>
      <c r="AA155" s="5">
        <f t="shared" si="124"/>
        <v>4.5043214315931994E-2</v>
      </c>
      <c r="AB155" s="4">
        <f>(((Y155-Y$117)/(Y$162-Y$117)*100+1000))</f>
        <v>1081.4582645991422</v>
      </c>
      <c r="AC155" s="4"/>
      <c r="AD155" s="2">
        <v>11.791</v>
      </c>
      <c r="AE155" s="3">
        <v>10514.6</v>
      </c>
      <c r="AF155" s="21">
        <f t="shared" si="125"/>
        <v>0.20952705993990184</v>
      </c>
      <c r="AG155" s="4">
        <f>(((AD155-AD$117)/(AD$162-AD$117)*100+1000))</f>
        <v>1081.2458800263678</v>
      </c>
      <c r="AH155" s="100">
        <f t="shared" si="114"/>
        <v>0.12728513712791692</v>
      </c>
      <c r="AL155" s="40"/>
      <c r="AQ155" s="40"/>
      <c r="AV155" s="40"/>
      <c r="AX155" s="51"/>
    </row>
    <row r="156" spans="1:50" x14ac:dyDescent="0.25">
      <c r="A156" s="1" t="s">
        <v>102</v>
      </c>
      <c r="B156" s="10">
        <v>1090</v>
      </c>
      <c r="C156" s="10" t="s">
        <v>201</v>
      </c>
      <c r="D156" s="2">
        <v>12.016</v>
      </c>
      <c r="E156" s="3">
        <v>7900.2</v>
      </c>
      <c r="F156" s="5">
        <f>E156/F$2</f>
        <v>0.12445105245062431</v>
      </c>
      <c r="G156" s="4">
        <f>(((D156-D$117)/(D$162-D$117)*100+1000))</f>
        <v>1088.9698575687314</v>
      </c>
      <c r="H156" s="4"/>
      <c r="I156" s="2">
        <v>12.023999999999999</v>
      </c>
      <c r="J156" s="3">
        <v>16087.6</v>
      </c>
      <c r="K156" s="5">
        <f t="shared" ref="K156:K164" si="126">J156/K$2</f>
        <v>0.19546608523290335</v>
      </c>
      <c r="L156" s="4">
        <f t="shared" ref="L156:L162" si="127">(((I156-I$117)/(I$162-I$117)*100+1000))</f>
        <v>1089.2597488433576</v>
      </c>
      <c r="M156" s="4"/>
      <c r="N156" s="2">
        <v>12.028</v>
      </c>
      <c r="O156" s="3">
        <v>8094.5</v>
      </c>
      <c r="P156" s="5">
        <f t="shared" ref="P156:P164" si="128">O156/P$2</f>
        <v>0.1812595130427915</v>
      </c>
      <c r="Q156" s="4">
        <f t="shared" ref="Q156:Q163" si="129">(((N156-N$117)/(N$162-N$117)*100+1000))</f>
        <v>1089.1606080634501</v>
      </c>
      <c r="R156" s="51">
        <f t="shared" si="113"/>
        <v>0.16705888357543972</v>
      </c>
      <c r="S156" s="4"/>
      <c r="T156" s="2">
        <v>12.028</v>
      </c>
      <c r="U156" s="3">
        <v>6613.9</v>
      </c>
      <c r="V156" s="5">
        <f t="shared" si="90"/>
        <v>0.10563326615203254</v>
      </c>
      <c r="W156" s="4">
        <f t="shared" ref="W156:W162" si="130">(((T156-T$117)/(T$162-T$117)*100+1000))</f>
        <v>1088.9108910891089</v>
      </c>
      <c r="X156" s="4"/>
      <c r="Y156" s="2">
        <v>12.026999999999999</v>
      </c>
      <c r="Z156" s="3">
        <v>10649.5</v>
      </c>
      <c r="AA156" s="5">
        <f t="shared" si="124"/>
        <v>0.14191524240629502</v>
      </c>
      <c r="AB156" s="4">
        <f t="shared" ref="AB156:AB162" si="131">(((Y156-Y$117)/(Y$162-Y$117)*100+1000))</f>
        <v>1089.2444737710327</v>
      </c>
      <c r="AC156" s="4"/>
      <c r="AD156" s="2">
        <v>12.031000000000001</v>
      </c>
      <c r="AE156" s="3">
        <v>8336.1</v>
      </c>
      <c r="AF156" s="5">
        <f>AE156/AF$2</f>
        <v>0.16611554641783954</v>
      </c>
      <c r="AG156" s="4">
        <f t="shared" ref="AG156:AG162" si="132">(((AD156-AD$117)/(AD$162-AD$117)*100+1000))</f>
        <v>1089.1562294001319</v>
      </c>
      <c r="AH156" s="51">
        <f t="shared" si="114"/>
        <v>0.13788801832538902</v>
      </c>
      <c r="AL156" s="40"/>
      <c r="AQ156" s="40"/>
      <c r="AV156" s="40"/>
      <c r="AX156" s="51"/>
    </row>
    <row r="157" spans="1:50" x14ac:dyDescent="0.25">
      <c r="A157" s="6" t="s">
        <v>489</v>
      </c>
      <c r="B157" s="10">
        <v>1096</v>
      </c>
      <c r="C157" s="10" t="s">
        <v>201</v>
      </c>
      <c r="D157" s="2">
        <v>12.031000000000001</v>
      </c>
      <c r="E157" s="3">
        <v>13442.5</v>
      </c>
      <c r="F157" s="5">
        <f>E157/F$2</f>
        <v>0.21175834441754859</v>
      </c>
      <c r="G157" s="4">
        <f>(((D157-D$117)/(D$162-D$117)*100+1000))</f>
        <v>1089.4667108314011</v>
      </c>
      <c r="H157" s="4"/>
      <c r="I157" s="2">
        <v>12.023999999999999</v>
      </c>
      <c r="J157" s="3">
        <v>40965.300000000003</v>
      </c>
      <c r="K157" s="5">
        <f t="shared" si="126"/>
        <v>0.49773283904320448</v>
      </c>
      <c r="L157" s="4">
        <f t="shared" si="127"/>
        <v>1089.2597488433576</v>
      </c>
      <c r="M157" s="4"/>
      <c r="N157" s="2">
        <v>12.039</v>
      </c>
      <c r="O157" s="3">
        <v>23793.5</v>
      </c>
      <c r="P157" s="5">
        <f t="shared" si="128"/>
        <v>0.5328060069903835</v>
      </c>
      <c r="Q157" s="4">
        <f t="shared" si="129"/>
        <v>1089.5241242564441</v>
      </c>
      <c r="R157" s="51">
        <f t="shared" si="113"/>
        <v>0.41409906348371223</v>
      </c>
      <c r="S157" s="4"/>
      <c r="T157" s="2">
        <v>12.039</v>
      </c>
      <c r="U157" s="3">
        <v>16290.7</v>
      </c>
      <c r="V157" s="5">
        <f t="shared" si="90"/>
        <v>0.26018534433585583</v>
      </c>
      <c r="W157" s="4">
        <f t="shared" si="130"/>
        <v>1089.2739273927393</v>
      </c>
      <c r="X157" s="4"/>
      <c r="Y157" s="2">
        <v>12.031000000000001</v>
      </c>
      <c r="Z157" s="3">
        <v>34578.6</v>
      </c>
      <c r="AA157" s="5">
        <f t="shared" si="124"/>
        <v>0.46079444115407414</v>
      </c>
      <c r="AB157" s="4">
        <f t="shared" si="131"/>
        <v>1089.3764434180139</v>
      </c>
      <c r="AC157" s="4"/>
      <c r="AD157" s="2">
        <v>12.035</v>
      </c>
      <c r="AE157" s="3">
        <v>21713</v>
      </c>
      <c r="AF157" s="5">
        <f>AE157/AF$2</f>
        <v>0.43268037324055014</v>
      </c>
      <c r="AG157" s="4">
        <f t="shared" si="132"/>
        <v>1089.2880685563612</v>
      </c>
      <c r="AH157" s="51">
        <f t="shared" si="114"/>
        <v>0.38455338624349339</v>
      </c>
      <c r="AL157" s="40"/>
      <c r="AQ157" s="40"/>
      <c r="AV157" s="40"/>
      <c r="AX157" s="51"/>
    </row>
    <row r="158" spans="1:50" x14ac:dyDescent="0.25">
      <c r="A158" s="1" t="s">
        <v>448</v>
      </c>
      <c r="B158" s="47">
        <v>1089</v>
      </c>
      <c r="G158" s="4"/>
      <c r="H158" s="4"/>
      <c r="I158" s="2">
        <v>12.016999999999999</v>
      </c>
      <c r="J158" s="3">
        <v>5905.8</v>
      </c>
      <c r="K158" s="5">
        <f t="shared" si="126"/>
        <v>7.1756110679559448E-2</v>
      </c>
      <c r="L158" s="4">
        <f t="shared" si="127"/>
        <v>1089.0284203569067</v>
      </c>
      <c r="M158" s="4"/>
      <c r="N158" s="2">
        <v>12.016999999999999</v>
      </c>
      <c r="O158" s="3">
        <v>10009.6</v>
      </c>
      <c r="P158" s="5">
        <f t="shared" si="128"/>
        <v>0.22414419936415167</v>
      </c>
      <c r="Q158" s="4">
        <f t="shared" si="129"/>
        <v>1088.7970918704559</v>
      </c>
      <c r="R158" s="51">
        <f t="shared" si="113"/>
        <v>0.14795015502185555</v>
      </c>
      <c r="S158" s="4"/>
      <c r="T158" s="2">
        <v>12.039</v>
      </c>
      <c r="U158" s="3">
        <v>37894.699999999997</v>
      </c>
      <c r="V158" s="5">
        <f t="shared" si="90"/>
        <v>0.60523154732478979</v>
      </c>
      <c r="W158" s="4">
        <f t="shared" si="130"/>
        <v>1089.2739273927393</v>
      </c>
      <c r="X158" s="4"/>
      <c r="Y158" s="2">
        <v>12.042</v>
      </c>
      <c r="Z158" s="3">
        <v>61218.400000000001</v>
      </c>
      <c r="AA158" s="5">
        <f t="shared" si="124"/>
        <v>0.81579642947795961</v>
      </c>
      <c r="AB158" s="4">
        <f t="shared" si="131"/>
        <v>1089.7393599472121</v>
      </c>
      <c r="AC158" s="4"/>
      <c r="AD158" s="2">
        <v>12.039</v>
      </c>
      <c r="AE158" s="3">
        <v>25991.1</v>
      </c>
      <c r="AF158" s="21">
        <f t="shared" ref="AF158:AF159" si="133">AE158/AF$2</f>
        <v>0.51793114028151166</v>
      </c>
      <c r="AG158" s="4">
        <f t="shared" si="132"/>
        <v>1089.4199077125907</v>
      </c>
      <c r="AH158" s="51">
        <f t="shared" si="114"/>
        <v>0.64631970569475372</v>
      </c>
      <c r="AL158" s="40"/>
      <c r="AQ158" s="40"/>
      <c r="AV158" s="40"/>
      <c r="AX158" s="51"/>
    </row>
    <row r="159" spans="1:50" x14ac:dyDescent="0.25">
      <c r="A159" s="1" t="s">
        <v>563</v>
      </c>
      <c r="B159" s="10">
        <v>1090</v>
      </c>
      <c r="D159" s="2">
        <v>12.035</v>
      </c>
      <c r="E159" s="3">
        <v>3796.7</v>
      </c>
      <c r="F159" s="5">
        <f t="shared" ref="F159:F164" si="134">E159/F$2</f>
        <v>5.9809031523162109E-2</v>
      </c>
      <c r="G159" s="4">
        <f>(((D159-D$117)/(D$162-D$117)*100+1000))</f>
        <v>1089.5992050347797</v>
      </c>
      <c r="H159" s="4"/>
      <c r="I159" s="2">
        <v>12.031000000000001</v>
      </c>
      <c r="J159" s="3">
        <v>10853.5</v>
      </c>
      <c r="K159" s="5">
        <f t="shared" si="126"/>
        <v>0.13187120242144984</v>
      </c>
      <c r="L159" s="4">
        <f t="shared" si="127"/>
        <v>1089.4910773298084</v>
      </c>
      <c r="M159" s="4"/>
      <c r="N159" s="2">
        <v>12.031000000000001</v>
      </c>
      <c r="O159" s="3">
        <v>4972.3999999999996</v>
      </c>
      <c r="P159" s="5">
        <f t="shared" si="128"/>
        <v>0.11134656898560459</v>
      </c>
      <c r="Q159" s="4">
        <f t="shared" si="129"/>
        <v>1089.2597488433576</v>
      </c>
      <c r="R159" s="51">
        <f t="shared" si="113"/>
        <v>0.10100893431007218</v>
      </c>
      <c r="S159" s="4"/>
      <c r="T159" s="2">
        <v>12.039</v>
      </c>
      <c r="U159" s="3">
        <v>13944.4</v>
      </c>
      <c r="V159" s="21">
        <f t="shared" si="90"/>
        <v>0.22271164011103928</v>
      </c>
      <c r="W159" s="4">
        <f t="shared" si="130"/>
        <v>1089.2739273927393</v>
      </c>
      <c r="X159" s="4"/>
      <c r="Y159" s="2">
        <v>12.038</v>
      </c>
      <c r="Z159" s="3">
        <v>27121</v>
      </c>
      <c r="AA159" s="21">
        <f t="shared" si="124"/>
        <v>0.36141445976817005</v>
      </c>
      <c r="AB159" s="4">
        <f t="shared" si="131"/>
        <v>1089.6073903002309</v>
      </c>
      <c r="AC159" s="4"/>
      <c r="AD159" s="2">
        <v>12.035</v>
      </c>
      <c r="AE159" s="3">
        <v>11428.8</v>
      </c>
      <c r="AF159" s="21">
        <f t="shared" si="133"/>
        <v>0.22774455163688109</v>
      </c>
      <c r="AG159" s="4">
        <f t="shared" si="132"/>
        <v>1089.2880685563612</v>
      </c>
      <c r="AH159" s="51">
        <f t="shared" si="114"/>
        <v>0.27062355050536346</v>
      </c>
      <c r="AL159" s="40"/>
      <c r="AQ159" s="40"/>
      <c r="AV159" s="40"/>
      <c r="AX159" s="51"/>
    </row>
    <row r="160" spans="1:50" x14ac:dyDescent="0.25">
      <c r="A160" s="1" t="s">
        <v>101</v>
      </c>
      <c r="B160" s="10">
        <v>1089</v>
      </c>
      <c r="C160" s="10" t="s">
        <v>205</v>
      </c>
      <c r="D160" s="2">
        <v>12.074999999999999</v>
      </c>
      <c r="E160" s="3">
        <v>3502.7</v>
      </c>
      <c r="F160" s="5">
        <f t="shared" si="134"/>
        <v>5.5177679225690709E-2</v>
      </c>
      <c r="G160" s="4">
        <f>(((D160-D$117)/(D$162-D$117)*100+1000))</f>
        <v>1090.9241470685656</v>
      </c>
      <c r="H160" s="4"/>
      <c r="I160" s="2">
        <v>12.071999999999999</v>
      </c>
      <c r="J160" s="3">
        <v>9171</v>
      </c>
      <c r="K160" s="5">
        <f t="shared" si="126"/>
        <v>0.11142864489861487</v>
      </c>
      <c r="L160" s="4">
        <f t="shared" si="127"/>
        <v>1090.8460013218771</v>
      </c>
      <c r="M160" s="4"/>
      <c r="N160" s="2">
        <v>12.071999999999999</v>
      </c>
      <c r="O160" s="3">
        <v>5429.3</v>
      </c>
      <c r="P160" s="5">
        <f t="shared" si="128"/>
        <v>0.12157789538121291</v>
      </c>
      <c r="Q160" s="4">
        <f t="shared" si="129"/>
        <v>1090.6146728354263</v>
      </c>
      <c r="R160" s="51">
        <f t="shared" si="113"/>
        <v>9.6061406501839516E-2</v>
      </c>
      <c r="S160" s="4"/>
      <c r="T160" s="2">
        <v>12.09</v>
      </c>
      <c r="U160" s="3">
        <v>2778.8</v>
      </c>
      <c r="V160" s="5">
        <f t="shared" si="90"/>
        <v>4.4381336274099709E-2</v>
      </c>
      <c r="W160" s="4">
        <f t="shared" si="130"/>
        <v>1090.9570957095709</v>
      </c>
      <c r="X160" s="4"/>
      <c r="Y160" s="2">
        <v>12.064</v>
      </c>
      <c r="Z160" s="3">
        <v>6396.1</v>
      </c>
      <c r="AA160" s="5">
        <f t="shared" si="124"/>
        <v>8.5234431847026018E-2</v>
      </c>
      <c r="AB160" s="4">
        <f t="shared" si="131"/>
        <v>1090.4651930056086</v>
      </c>
      <c r="AC160" s="4"/>
      <c r="AD160" s="2">
        <v>12.076000000000001</v>
      </c>
      <c r="AE160" s="3">
        <v>4402.5</v>
      </c>
      <c r="AF160" s="5">
        <f t="shared" ref="AF160:AF165" si="135">AE160/AF$2</f>
        <v>8.7729716906531655E-2</v>
      </c>
      <c r="AG160" s="4">
        <f t="shared" si="132"/>
        <v>1090.6394199077126</v>
      </c>
      <c r="AH160" s="51">
        <f t="shared" si="114"/>
        <v>7.2448495009219127E-2</v>
      </c>
      <c r="AL160" s="40"/>
      <c r="AQ160" s="40"/>
      <c r="AV160" s="40"/>
      <c r="AX160" s="51"/>
    </row>
    <row r="161" spans="1:50" x14ac:dyDescent="0.25">
      <c r="A161" s="1" t="s">
        <v>103</v>
      </c>
      <c r="B161" s="12">
        <v>1079</v>
      </c>
      <c r="D161" s="2">
        <v>12.042</v>
      </c>
      <c r="E161" s="3">
        <v>15782.8</v>
      </c>
      <c r="F161" s="5">
        <f t="shared" si="134"/>
        <v>0.24862485387935918</v>
      </c>
      <c r="G161" s="4">
        <f>(((D161-D$117)/(D$162-D$117)*100+1000))</f>
        <v>1089.8310698906923</v>
      </c>
      <c r="H161" s="4"/>
      <c r="I161" s="2">
        <v>12.039</v>
      </c>
      <c r="J161" s="3">
        <v>15210.4</v>
      </c>
      <c r="K161" s="5">
        <f t="shared" si="126"/>
        <v>0.18480801007151801</v>
      </c>
      <c r="L161" s="4">
        <f t="shared" si="127"/>
        <v>1089.7554527428949</v>
      </c>
      <c r="M161" s="4"/>
      <c r="N161" s="2">
        <v>12.02</v>
      </c>
      <c r="O161" s="3">
        <v>4306.8999999999996</v>
      </c>
      <c r="P161" s="5">
        <f t="shared" si="128"/>
        <v>9.6444078908394418E-2</v>
      </c>
      <c r="Q161" s="4">
        <f t="shared" si="129"/>
        <v>1088.8962326503636</v>
      </c>
      <c r="R161" s="51">
        <f t="shared" si="113"/>
        <v>0.17662564761975721</v>
      </c>
      <c r="S161" s="4"/>
      <c r="T161" s="2">
        <v>12.064</v>
      </c>
      <c r="U161" s="3">
        <v>16790.599999999999</v>
      </c>
      <c r="V161" s="5">
        <f t="shared" si="90"/>
        <v>0.26816944898657641</v>
      </c>
      <c r="W161" s="4">
        <f t="shared" si="130"/>
        <v>1090.09900990099</v>
      </c>
      <c r="X161" s="4"/>
      <c r="Y161" s="2">
        <v>12.05</v>
      </c>
      <c r="Z161" s="3">
        <v>23077.7</v>
      </c>
      <c r="AA161" s="5">
        <f t="shared" si="124"/>
        <v>0.30753344191555981</v>
      </c>
      <c r="AB161" s="4">
        <f t="shared" si="131"/>
        <v>1090.0032992411745</v>
      </c>
      <c r="AC161" s="4"/>
      <c r="AD161" s="2">
        <v>12.031000000000001</v>
      </c>
      <c r="AE161" s="3">
        <v>12318.2</v>
      </c>
      <c r="AF161" s="5">
        <f t="shared" si="135"/>
        <v>0.2454678475407242</v>
      </c>
      <c r="AG161" s="4">
        <f t="shared" si="132"/>
        <v>1089.1562294001319</v>
      </c>
      <c r="AH161" s="51">
        <f t="shared" si="114"/>
        <v>0.27372357948095344</v>
      </c>
      <c r="AJ161" s="2">
        <v>12.249000000000001</v>
      </c>
      <c r="AK161" s="3">
        <v>9405.5</v>
      </c>
      <c r="AL161" s="40">
        <f t="shared" si="115"/>
        <v>4.0215805224065376E-3</v>
      </c>
      <c r="AM161" s="4">
        <f>(((AJ161-AJ$117)/(AJ$162-AJ$117)*100+1000))</f>
        <v>1072.6389819156061</v>
      </c>
      <c r="AO161" s="2">
        <v>12.249000000000001</v>
      </c>
      <c r="AP161" s="3">
        <v>16459.8</v>
      </c>
      <c r="AQ161" s="40">
        <f t="shared" si="116"/>
        <v>6.1528772321225809E-3</v>
      </c>
      <c r="AR161" s="4">
        <f>(((AO161-AO$117)/(AO$162-AO$117)*100+1000))</f>
        <v>1072.6022803487592</v>
      </c>
      <c r="AT161" s="2">
        <v>12.242000000000001</v>
      </c>
      <c r="AU161" s="3">
        <v>16120.9</v>
      </c>
      <c r="AV161" s="40">
        <f t="shared" si="117"/>
        <v>5.8381741238900031E-3</v>
      </c>
      <c r="AW161" s="4">
        <f>(((AT161-AT$117)/(AT$162-AT$117)*100+1000))</f>
        <v>1072.2334004024144</v>
      </c>
      <c r="AX161" s="51">
        <f t="shared" si="118"/>
        <v>5.3375439594730402E-3</v>
      </c>
    </row>
    <row r="162" spans="1:50" x14ac:dyDescent="0.25">
      <c r="A162" s="15" t="s">
        <v>11</v>
      </c>
      <c r="B162" s="10">
        <v>1100</v>
      </c>
      <c r="D162" s="2">
        <v>12.349</v>
      </c>
      <c r="E162" s="3">
        <v>29561.599999999999</v>
      </c>
      <c r="F162" s="5">
        <f t="shared" si="134"/>
        <v>0.46568089822085207</v>
      </c>
      <c r="G162" s="4">
        <f>(((D162-D$117)/(D$162-D$117)*100+1000))</f>
        <v>1100</v>
      </c>
      <c r="H162" s="4"/>
      <c r="I162" s="2">
        <v>12.349</v>
      </c>
      <c r="J162" s="3">
        <v>34557.599999999999</v>
      </c>
      <c r="K162" s="5">
        <f t="shared" si="126"/>
        <v>0.41987858891597135</v>
      </c>
      <c r="L162" s="4">
        <f t="shared" si="127"/>
        <v>1100</v>
      </c>
      <c r="M162" s="4"/>
      <c r="N162" s="2">
        <v>12.356</v>
      </c>
      <c r="O162" s="3">
        <v>22032.400000000001</v>
      </c>
      <c r="P162" s="5">
        <f t="shared" si="128"/>
        <v>0.49336983076953483</v>
      </c>
      <c r="Q162" s="4">
        <f t="shared" si="129"/>
        <v>1100</v>
      </c>
      <c r="R162" s="51">
        <f t="shared" si="113"/>
        <v>0.45964310596878605</v>
      </c>
      <c r="S162" s="4"/>
      <c r="T162" s="2">
        <v>12.364000000000001</v>
      </c>
      <c r="U162" s="3">
        <v>25985.7</v>
      </c>
      <c r="V162" s="5">
        <f t="shared" si="90"/>
        <v>0.41502810206487434</v>
      </c>
      <c r="W162" s="4">
        <f t="shared" si="130"/>
        <v>1100</v>
      </c>
      <c r="X162" s="4"/>
      <c r="Y162" s="2">
        <v>12.353</v>
      </c>
      <c r="Z162" s="3">
        <v>22094.3</v>
      </c>
      <c r="AA162" s="5">
        <f t="shared" si="124"/>
        <v>0.29442865301632976</v>
      </c>
      <c r="AB162" s="4">
        <f t="shared" si="131"/>
        <v>1100</v>
      </c>
      <c r="AC162" s="4"/>
      <c r="AD162" s="2">
        <v>12.36</v>
      </c>
      <c r="AE162" s="3">
        <v>16561.900000000001</v>
      </c>
      <c r="AF162" s="5">
        <f t="shared" si="135"/>
        <v>0.33003311719120654</v>
      </c>
      <c r="AG162" s="4">
        <f t="shared" si="132"/>
        <v>1100</v>
      </c>
      <c r="AH162" s="51">
        <f t="shared" si="114"/>
        <v>0.34649662409080356</v>
      </c>
      <c r="AJ162" s="2">
        <v>13.066000000000001</v>
      </c>
      <c r="AK162" s="3">
        <v>22811</v>
      </c>
      <c r="AL162" s="40">
        <f t="shared" si="115"/>
        <v>9.7534711920275949E-3</v>
      </c>
      <c r="AM162" s="4">
        <f>(((AJ162-AJ$117)/(AJ$162-AJ$117)*100+1000))</f>
        <v>1100</v>
      </c>
      <c r="AO162" s="2">
        <v>13.066000000000001</v>
      </c>
      <c r="AP162" s="3">
        <v>27914.9</v>
      </c>
      <c r="AQ162" s="40">
        <f t="shared" si="116"/>
        <v>1.0434935579228097E-2</v>
      </c>
      <c r="AR162" s="4">
        <f>(((AO162-AO$117)/(AO$162-AO$117)*100+1000))</f>
        <v>1100</v>
      </c>
      <c r="AT162" s="2">
        <v>13.07</v>
      </c>
      <c r="AU162" s="3">
        <v>22597.7</v>
      </c>
      <c r="AV162" s="40">
        <f t="shared" si="117"/>
        <v>8.1837433021375444E-3</v>
      </c>
      <c r="AW162" s="4">
        <f>(((AT162-AT$117)/(AT$162-AT$117)*100+1000))</f>
        <v>1100</v>
      </c>
      <c r="AX162" s="51">
        <f t="shared" si="118"/>
        <v>9.4573833577977443E-3</v>
      </c>
    </row>
    <row r="163" spans="1:50" x14ac:dyDescent="0.25">
      <c r="A163" s="1" t="s">
        <v>104</v>
      </c>
      <c r="B163" s="12">
        <v>1102</v>
      </c>
      <c r="D163" s="2">
        <v>12.412000000000001</v>
      </c>
      <c r="E163" s="3">
        <v>2359.4</v>
      </c>
      <c r="F163" s="5">
        <f t="shared" si="134"/>
        <v>3.7167389832156533E-2</v>
      </c>
      <c r="G163" s="4">
        <f t="shared" ref="G163:G168" si="136">(((D163-D$162)/(D$195-D$162)*100+1100))</f>
        <v>1102.0944148936171</v>
      </c>
      <c r="H163" s="4"/>
      <c r="I163" s="2">
        <v>12.407999999999999</v>
      </c>
      <c r="J163" s="3">
        <v>4428.8999999999996</v>
      </c>
      <c r="K163" s="5">
        <f t="shared" si="126"/>
        <v>5.3811615460852183E-2</v>
      </c>
      <c r="L163" s="4">
        <f t="shared" ref="L163:L168" si="137">(((I163-I$162)/(I$195-I$162)*100+1100))</f>
        <v>1101.9640479360853</v>
      </c>
      <c r="M163" s="4"/>
      <c r="N163" s="2">
        <v>12.419</v>
      </c>
      <c r="O163" s="3">
        <v>2421.4</v>
      </c>
      <c r="P163" s="5">
        <f t="shared" si="128"/>
        <v>5.4222223099859822E-2</v>
      </c>
      <c r="Q163" s="4">
        <f t="shared" si="129"/>
        <v>1102.0819563780569</v>
      </c>
      <c r="R163" s="51">
        <f t="shared" si="113"/>
        <v>4.8400409464289508E-2</v>
      </c>
      <c r="S163" s="4"/>
      <c r="T163" s="2">
        <v>12.419</v>
      </c>
      <c r="U163" s="3">
        <v>93773</v>
      </c>
      <c r="V163" s="5">
        <f t="shared" si="90"/>
        <v>1.4976864281096702</v>
      </c>
      <c r="W163" s="4">
        <f t="shared" ref="W163:W169" si="138">(((T163-T$162)/(T$195-T$162)*100+1100))</f>
        <v>1101.8333333333333</v>
      </c>
      <c r="X163" s="4"/>
      <c r="Y163" s="2">
        <v>12.419</v>
      </c>
      <c r="Z163" s="3">
        <v>299930.5</v>
      </c>
      <c r="AA163" s="5">
        <f t="shared" si="124"/>
        <v>3.9968739952618684</v>
      </c>
      <c r="AB163" s="4">
        <f t="shared" ref="AB163:AB173" si="139">(((Y163-Y$162)/(Y$195-Y$162)*100+1100))</f>
        <v>1102.2029372496663</v>
      </c>
      <c r="AC163" s="4"/>
      <c r="AD163" s="2">
        <v>12.416</v>
      </c>
      <c r="AE163" s="3">
        <v>101202.6</v>
      </c>
      <c r="AF163" s="5">
        <f t="shared" si="135"/>
        <v>2.0166894828404227</v>
      </c>
      <c r="AG163" s="4">
        <f>(((AD163-AD$162)/(AD$195-AD$162)*100+1100))</f>
        <v>1101.8660446517827</v>
      </c>
      <c r="AH163" s="51">
        <f t="shared" si="114"/>
        <v>2.5037499687373206</v>
      </c>
      <c r="AL163" s="40"/>
      <c r="AQ163" s="40"/>
      <c r="AV163" s="40"/>
      <c r="AX163" s="51"/>
    </row>
    <row r="164" spans="1:50" x14ac:dyDescent="0.25">
      <c r="A164" s="1" t="s">
        <v>105</v>
      </c>
      <c r="B164" s="12">
        <v>1104</v>
      </c>
      <c r="D164" s="2">
        <v>12.512</v>
      </c>
      <c r="E164" s="3">
        <v>115321.7</v>
      </c>
      <c r="F164" s="5">
        <f t="shared" si="134"/>
        <v>1.8166510892629506</v>
      </c>
      <c r="G164" s="4">
        <f t="shared" si="136"/>
        <v>1105.4188829787233</v>
      </c>
      <c r="H164" s="4"/>
      <c r="I164" s="2">
        <v>12.512</v>
      </c>
      <c r="J164" s="3">
        <v>95359</v>
      </c>
      <c r="K164" s="5">
        <f t="shared" si="126"/>
        <v>1.1586221948410222</v>
      </c>
      <c r="L164" s="4">
        <f t="shared" si="137"/>
        <v>1105.4260985352862</v>
      </c>
      <c r="M164" s="4"/>
      <c r="N164" s="2">
        <v>12.507999999999999</v>
      </c>
      <c r="O164" s="3">
        <v>69838.7</v>
      </c>
      <c r="P164" s="5">
        <f t="shared" si="128"/>
        <v>1.5638926127051209</v>
      </c>
      <c r="Q164" s="4">
        <f>(((N164-N$162)/(N$195-N$162)*100+1100))</f>
        <v>1105.0717384050718</v>
      </c>
      <c r="R164" s="51">
        <f t="shared" si="113"/>
        <v>1.5130552989363644</v>
      </c>
      <c r="S164" s="4"/>
      <c r="T164" s="2">
        <v>12.519</v>
      </c>
      <c r="U164" s="3">
        <v>98665.4</v>
      </c>
      <c r="V164" s="5">
        <f t="shared" si="90"/>
        <v>1.5758249229950183</v>
      </c>
      <c r="W164" s="4">
        <f t="shared" si="138"/>
        <v>1105.1666666666667</v>
      </c>
      <c r="X164" s="4"/>
      <c r="Y164" s="2">
        <v>12.510999999999999</v>
      </c>
      <c r="Z164" s="3">
        <v>101368.3</v>
      </c>
      <c r="AA164" s="5">
        <f t="shared" si="124"/>
        <v>1.3508340172603441</v>
      </c>
      <c r="AB164" s="4">
        <f t="shared" si="139"/>
        <v>1105.2736982643526</v>
      </c>
      <c r="AC164" s="4"/>
      <c r="AD164" s="2">
        <v>12.515000000000001</v>
      </c>
      <c r="AE164" s="3">
        <v>91356.7</v>
      </c>
      <c r="AF164" s="5">
        <f t="shared" si="135"/>
        <v>1.8204877747904464</v>
      </c>
      <c r="AG164" s="4">
        <f>(((AD164-AD$162)/(AD$195-AD$162)*100+1100))</f>
        <v>1105.1649450183272</v>
      </c>
      <c r="AH164" s="51">
        <f t="shared" si="114"/>
        <v>1.5823822383486028</v>
      </c>
      <c r="AJ164" s="2">
        <v>13.195</v>
      </c>
      <c r="AK164" s="3">
        <v>25491.4</v>
      </c>
      <c r="AL164" s="40">
        <f t="shared" si="115"/>
        <v>1.0899550021676044E-2</v>
      </c>
      <c r="AM164" s="4">
        <f>(((AJ164-AJ$162)/(AJ$195-AJ$162)*100+1100))</f>
        <v>1104.4482758620688</v>
      </c>
      <c r="AO164" s="2">
        <v>13.199</v>
      </c>
      <c r="AP164" s="3">
        <v>51386.7</v>
      </c>
      <c r="AQ164" s="40">
        <f t="shared" si="116"/>
        <v>1.9208985313546544E-2</v>
      </c>
      <c r="AR164" s="4">
        <f>(((AO164-AO$162)/(AO$195-AO$162)*100+1100))</f>
        <v>1104.53306066803</v>
      </c>
      <c r="AT164" s="2">
        <v>13.199</v>
      </c>
      <c r="AU164" s="3">
        <v>57615.7</v>
      </c>
      <c r="AV164" s="40">
        <f t="shared" si="117"/>
        <v>2.0865490690334238E-2</v>
      </c>
      <c r="AW164" s="4">
        <f>(((AT164-AT$162)/(AT$195-AT$162)*100+1100))</f>
        <v>1104.4027303754267</v>
      </c>
      <c r="AX164" s="51">
        <f t="shared" si="118"/>
        <v>1.6991342008518942E-2</v>
      </c>
    </row>
    <row r="165" spans="1:50" x14ac:dyDescent="0.25">
      <c r="A165" s="1" t="s">
        <v>107</v>
      </c>
      <c r="B165" s="10">
        <v>1115</v>
      </c>
      <c r="C165" s="10" t="s">
        <v>204</v>
      </c>
      <c r="D165" s="2">
        <v>12.848000000000001</v>
      </c>
      <c r="E165" s="3">
        <v>6857.8</v>
      </c>
      <c r="F165" s="5">
        <f t="shared" ref="F165:F179" si="140">E165/F$2</f>
        <v>0.10803023056326314</v>
      </c>
      <c r="G165" s="4">
        <f t="shared" si="136"/>
        <v>1116.5890957446809</v>
      </c>
      <c r="H165" s="4"/>
      <c r="I165" s="2">
        <v>12.840999999999999</v>
      </c>
      <c r="J165" s="3">
        <v>14730.5</v>
      </c>
      <c r="K165" s="5">
        <f>J165/K$2</f>
        <v>0.17897717301047283</v>
      </c>
      <c r="L165" s="4">
        <f t="shared" si="137"/>
        <v>1116.3781624500666</v>
      </c>
      <c r="M165" s="4"/>
      <c r="N165" s="2">
        <v>12.843999999999999</v>
      </c>
      <c r="O165" s="3">
        <v>9124.7000000000007</v>
      </c>
      <c r="P165" s="5">
        <f>O165/P$2</f>
        <v>0.20432870203984924</v>
      </c>
      <c r="Q165" s="4">
        <f>(((N165-N$162)/(N$195-N$162)*100+1100))</f>
        <v>1116.2829496162828</v>
      </c>
      <c r="R165" s="51">
        <f t="shared" si="113"/>
        <v>0.16377870187119506</v>
      </c>
      <c r="S165" s="4"/>
      <c r="T165" s="2">
        <v>12.863</v>
      </c>
      <c r="U165" s="3">
        <v>6084.6</v>
      </c>
      <c r="V165" s="5">
        <f t="shared" si="90"/>
        <v>9.7179602235996504E-2</v>
      </c>
      <c r="W165" s="4">
        <f t="shared" si="138"/>
        <v>1116.6333333333332</v>
      </c>
      <c r="X165" s="4"/>
      <c r="Y165" s="2">
        <v>12.855</v>
      </c>
      <c r="Z165" s="3">
        <v>7966.7</v>
      </c>
      <c r="AA165" s="21">
        <f t="shared" ref="AA165:AA195" si="141">Z165/AA$2</f>
        <v>0.10616424824435236</v>
      </c>
      <c r="AB165" s="4">
        <f t="shared" si="139"/>
        <v>1116.7556742323097</v>
      </c>
      <c r="AC165" s="4"/>
      <c r="AD165" s="2">
        <v>12.855</v>
      </c>
      <c r="AE165" s="3">
        <v>6408.8</v>
      </c>
      <c r="AF165" s="21">
        <f t="shared" si="135"/>
        <v>0.12770975802625328</v>
      </c>
      <c r="AG165" s="4">
        <f>(((AD165-AD$162)/(AD$195-AD$162)*100+1100))</f>
        <v>1116.4945018327226</v>
      </c>
      <c r="AH165" s="51">
        <f t="shared" si="114"/>
        <v>0.11035120283553405</v>
      </c>
      <c r="AL165" s="40"/>
      <c r="AQ165" s="40"/>
      <c r="AV165" s="40"/>
      <c r="AX165" s="51"/>
    </row>
    <row r="166" spans="1:50" x14ac:dyDescent="0.25">
      <c r="A166" s="1" t="s">
        <v>106</v>
      </c>
      <c r="B166" s="12">
        <v>1116</v>
      </c>
      <c r="D166" s="2">
        <v>12.885</v>
      </c>
      <c r="E166" s="3">
        <v>1116.2</v>
      </c>
      <c r="F166" s="5">
        <f t="shared" si="140"/>
        <v>1.7583385831420328E-2</v>
      </c>
      <c r="G166" s="4">
        <f t="shared" si="136"/>
        <v>1117.8191489361702</v>
      </c>
      <c r="H166" s="4"/>
      <c r="I166" s="2">
        <v>12.843999999999999</v>
      </c>
      <c r="J166" s="3">
        <v>2834.6</v>
      </c>
      <c r="K166" s="5">
        <f>J166/K$2</f>
        <v>3.4440697506227642E-2</v>
      </c>
      <c r="L166" s="4">
        <f t="shared" si="137"/>
        <v>1116.4780292942742</v>
      </c>
      <c r="M166" s="4"/>
      <c r="P166" s="5">
        <f>O166/P$2</f>
        <v>0</v>
      </c>
      <c r="Q166" s="4">
        <f>(((N166-N$162)/(N$195-N$162)*100+1100))</f>
        <v>687.7210543877211</v>
      </c>
      <c r="R166" s="51">
        <f t="shared" si="113"/>
        <v>1.7341361112549324E-2</v>
      </c>
      <c r="S166" s="4"/>
      <c r="T166" s="2">
        <v>12.896000000000001</v>
      </c>
      <c r="U166" s="3">
        <v>10992.4</v>
      </c>
      <c r="V166" s="5">
        <f t="shared" ref="V166:V225" si="142">U166/V$2</f>
        <v>0.17556405673650985</v>
      </c>
      <c r="W166" s="4">
        <f t="shared" si="138"/>
        <v>1117.7333333333333</v>
      </c>
      <c r="X166" s="4"/>
      <c r="Y166" s="2">
        <v>12.877000000000001</v>
      </c>
      <c r="Z166" s="3">
        <v>14645.3</v>
      </c>
      <c r="AA166" s="5">
        <f t="shared" si="141"/>
        <v>0.19516327523479152</v>
      </c>
      <c r="AB166" s="4">
        <f t="shared" si="139"/>
        <v>1117.4899866488652</v>
      </c>
      <c r="AC166" s="4"/>
      <c r="AF166" s="5"/>
      <c r="AG166" s="4"/>
      <c r="AH166" s="51">
        <f t="shared" si="114"/>
        <v>0.18536366598565068</v>
      </c>
      <c r="AL166" s="40"/>
      <c r="AQ166" s="40"/>
      <c r="AV166" s="40"/>
      <c r="AX166" s="51"/>
    </row>
    <row r="167" spans="1:50" x14ac:dyDescent="0.25">
      <c r="A167" s="1" t="s">
        <v>564</v>
      </c>
      <c r="B167" s="12">
        <v>1110</v>
      </c>
      <c r="D167" s="2">
        <v>12.852</v>
      </c>
      <c r="E167" s="3">
        <v>14317.5</v>
      </c>
      <c r="F167" s="5">
        <f t="shared" si="140"/>
        <v>0.22554213101716586</v>
      </c>
      <c r="G167" s="4">
        <f t="shared" si="136"/>
        <v>1116.7220744680851</v>
      </c>
      <c r="H167" s="4"/>
      <c r="I167" s="2">
        <v>12.855</v>
      </c>
      <c r="J167" s="3">
        <v>13569.8</v>
      </c>
      <c r="K167" s="5">
        <f>J167/K$2</f>
        <v>0.16487454209412539</v>
      </c>
      <c r="L167" s="4">
        <f t="shared" si="137"/>
        <v>1116.8442077230359</v>
      </c>
      <c r="M167" s="4"/>
      <c r="N167" s="2">
        <v>12.855</v>
      </c>
      <c r="O167" s="3">
        <v>5762.8</v>
      </c>
      <c r="P167" s="5">
        <f>O167/P$2</f>
        <v>0.12904593511186593</v>
      </c>
      <c r="Q167" s="4">
        <f>(((N167-N$162)/(N$195-N$162)*100+1100))</f>
        <v>1116.6499833166499</v>
      </c>
      <c r="R167" s="51">
        <f t="shared" si="113"/>
        <v>0.17315420274105239</v>
      </c>
      <c r="S167" s="4"/>
      <c r="T167" s="2">
        <v>12.821999999999999</v>
      </c>
      <c r="U167" s="3">
        <v>10642.5</v>
      </c>
      <c r="V167" s="21">
        <f t="shared" si="142"/>
        <v>0.16997566262311289</v>
      </c>
      <c r="W167" s="4">
        <f t="shared" si="138"/>
        <v>1115.2666666666667</v>
      </c>
      <c r="X167" s="4"/>
      <c r="Y167" s="2">
        <v>12.859</v>
      </c>
      <c r="Z167" s="3">
        <v>7356.2</v>
      </c>
      <c r="AA167" s="21">
        <f t="shared" si="141"/>
        <v>9.8028724934427658E-2</v>
      </c>
      <c r="AB167" s="4">
        <f t="shared" si="139"/>
        <v>1116.8891855807744</v>
      </c>
      <c r="AC167" s="4"/>
      <c r="AD167" s="2">
        <v>12.863</v>
      </c>
      <c r="AE167" s="3">
        <v>4364.8</v>
      </c>
      <c r="AF167" s="21">
        <f>AE167/AF$2</f>
        <v>8.697845959196579E-2</v>
      </c>
      <c r="AG167" s="4">
        <f t="shared" ref="AG167:AG172" si="143">(((AD167-AD$162)/(AD$195-AD$162)*100+1100))</f>
        <v>1116.76107964012</v>
      </c>
      <c r="AH167" s="51">
        <f t="shared" si="114"/>
        <v>0.11832761571650212</v>
      </c>
      <c r="AL167" s="40"/>
      <c r="AQ167" s="40"/>
      <c r="AV167" s="40"/>
      <c r="AX167" s="51"/>
    </row>
    <row r="168" spans="1:50" x14ac:dyDescent="0.25">
      <c r="A168" s="1" t="s">
        <v>169</v>
      </c>
      <c r="B168" s="10">
        <v>1115</v>
      </c>
      <c r="C168" s="10" t="s">
        <v>201</v>
      </c>
      <c r="D168" s="2">
        <v>12.988</v>
      </c>
      <c r="E168" s="3">
        <v>3969.1</v>
      </c>
      <c r="F168" s="5">
        <f t="shared" si="140"/>
        <v>6.2524831305760989E-2</v>
      </c>
      <c r="G168" s="4">
        <f t="shared" si="136"/>
        <v>1121.2433510638298</v>
      </c>
      <c r="H168" s="4"/>
      <c r="I168" s="2">
        <v>12.992000000000001</v>
      </c>
      <c r="J168" s="3">
        <v>9632.7000000000007</v>
      </c>
      <c r="K168" s="5">
        <f>J168/K$2</f>
        <v>0.11703834998526742</v>
      </c>
      <c r="L168" s="4">
        <f t="shared" si="137"/>
        <v>1121.4047936085219</v>
      </c>
      <c r="M168" s="4"/>
      <c r="N168" s="2">
        <v>12.988</v>
      </c>
      <c r="O168" s="3">
        <v>2945.7</v>
      </c>
      <c r="P168" s="5">
        <f>O168/P$2</f>
        <v>6.5962832487510142E-2</v>
      </c>
      <c r="Q168" s="4">
        <f>(((N168-N$162)/(N$195-N$162)*100+1100))</f>
        <v>1121.0877544210878</v>
      </c>
      <c r="R168" s="51">
        <f t="shared" si="113"/>
        <v>8.1842004592846185E-2</v>
      </c>
      <c r="S168" s="4"/>
      <c r="T168" s="2">
        <v>12.999000000000001</v>
      </c>
      <c r="U168" s="3">
        <v>2999.3</v>
      </c>
      <c r="V168" s="5">
        <f t="shared" si="142"/>
        <v>4.7903030763965473E-2</v>
      </c>
      <c r="W168" s="4">
        <f t="shared" si="138"/>
        <v>1121.1666666666667</v>
      </c>
      <c r="X168" s="4"/>
      <c r="Y168" s="2">
        <v>12.988</v>
      </c>
      <c r="Z168" s="3">
        <v>6243.1</v>
      </c>
      <c r="AA168" s="5">
        <f t="shared" si="141"/>
        <v>8.3195553769354474E-2</v>
      </c>
      <c r="AB168" s="4">
        <f t="shared" si="139"/>
        <v>1121.1949265687583</v>
      </c>
      <c r="AC168" s="4"/>
      <c r="AD168" s="2">
        <v>12.99</v>
      </c>
      <c r="AE168" s="3">
        <v>2484.5</v>
      </c>
      <c r="AF168" s="5">
        <f t="shared" ref="AF168:AF180" si="144">AE168/AF$2</f>
        <v>4.9509251937371469E-2</v>
      </c>
      <c r="AG168" s="4">
        <f t="shared" si="143"/>
        <v>1120.9930023325558</v>
      </c>
      <c r="AH168" s="51">
        <f t="shared" si="114"/>
        <v>6.0202612156897144E-2</v>
      </c>
      <c r="AL168" s="40"/>
      <c r="AQ168" s="40"/>
      <c r="AV168" s="40"/>
      <c r="AX168" s="51"/>
    </row>
    <row r="169" spans="1:50" x14ac:dyDescent="0.25">
      <c r="A169" s="1" t="s">
        <v>108</v>
      </c>
      <c r="B169" s="12">
        <v>1129</v>
      </c>
      <c r="G169" s="4"/>
      <c r="H169" s="4"/>
      <c r="L169" s="4"/>
      <c r="M169" s="4"/>
      <c r="Q169" s="4"/>
      <c r="R169" s="51"/>
      <c r="S169" s="4"/>
      <c r="T169" s="2">
        <v>13.28</v>
      </c>
      <c r="U169" s="3">
        <v>1007.3</v>
      </c>
      <c r="V169" s="5">
        <f t="shared" si="142"/>
        <v>1.608799482830741E-2</v>
      </c>
      <c r="W169" s="4">
        <f t="shared" si="138"/>
        <v>1130.5333333333333</v>
      </c>
      <c r="X169" s="4"/>
      <c r="Y169" s="2">
        <v>13.273</v>
      </c>
      <c r="Z169" s="3">
        <v>3110.6</v>
      </c>
      <c r="AA169" s="5">
        <f t="shared" si="141"/>
        <v>4.1451857179118388E-2</v>
      </c>
      <c r="AB169" s="4">
        <f t="shared" si="139"/>
        <v>1130.7076101468624</v>
      </c>
      <c r="AC169" s="4"/>
      <c r="AD169" s="2">
        <v>13.273</v>
      </c>
      <c r="AE169" s="3">
        <v>2665</v>
      </c>
      <c r="AF169" s="5">
        <f t="shared" si="144"/>
        <v>5.3106120512414964E-2</v>
      </c>
      <c r="AG169" s="4">
        <f t="shared" si="143"/>
        <v>1130.4231922692436</v>
      </c>
      <c r="AH169" s="51">
        <f t="shared" si="114"/>
        <v>3.6881990839946921E-2</v>
      </c>
      <c r="AL169" s="40"/>
      <c r="AQ169" s="40"/>
      <c r="AV169" s="40"/>
      <c r="AX169" s="51"/>
    </row>
    <row r="170" spans="1:50" x14ac:dyDescent="0.25">
      <c r="A170" s="1" t="s">
        <v>170</v>
      </c>
      <c r="B170" s="10">
        <v>1135</v>
      </c>
      <c r="C170" s="10" t="s">
        <v>201</v>
      </c>
      <c r="G170" s="4"/>
      <c r="H170" s="4"/>
      <c r="I170" s="2">
        <v>13.339</v>
      </c>
      <c r="J170" s="3">
        <v>1944.6</v>
      </c>
      <c r="K170" s="100">
        <f>J170/K$2</f>
        <v>2.3627100956258473E-2</v>
      </c>
      <c r="L170" s="4">
        <f>(((I170-I$162)/(I$195-I$162)*100+1100))</f>
        <v>1132.9560585885486</v>
      </c>
      <c r="M170" s="4"/>
      <c r="Q170" s="4"/>
      <c r="R170" s="100">
        <f t="shared" si="113"/>
        <v>2.3627100956258473E-2</v>
      </c>
      <c r="S170" s="4"/>
      <c r="V170" s="5"/>
      <c r="W170" s="4"/>
      <c r="X170" s="4"/>
      <c r="Y170" s="2">
        <v>13.353999999999999</v>
      </c>
      <c r="Z170" s="3">
        <v>1186.3</v>
      </c>
      <c r="AA170" s="5">
        <f t="shared" si="141"/>
        <v>1.5808634402233696E-2</v>
      </c>
      <c r="AB170" s="4">
        <f t="shared" si="139"/>
        <v>1133.4112149532709</v>
      </c>
      <c r="AC170" s="4"/>
      <c r="AD170" s="2">
        <v>13.339</v>
      </c>
      <c r="AE170" s="3">
        <v>1752.8</v>
      </c>
      <c r="AF170" s="5">
        <f t="shared" si="144"/>
        <v>3.4928483314882158E-2</v>
      </c>
      <c r="AG170" s="4">
        <f t="shared" si="143"/>
        <v>1132.6224591802732</v>
      </c>
      <c r="AH170" s="100">
        <f t="shared" si="114"/>
        <v>2.5368558858557926E-2</v>
      </c>
      <c r="AL170" s="40"/>
      <c r="AQ170" s="40"/>
      <c r="AV170" s="40"/>
      <c r="AX170" s="51"/>
    </row>
    <row r="171" spans="1:50" x14ac:dyDescent="0.25">
      <c r="A171" s="20" t="s">
        <v>490</v>
      </c>
      <c r="B171" s="10">
        <v>1139</v>
      </c>
      <c r="C171" s="10" t="s">
        <v>201</v>
      </c>
      <c r="D171" s="2">
        <v>13.605</v>
      </c>
      <c r="E171" s="3">
        <v>2162.8000000000002</v>
      </c>
      <c r="F171" s="5">
        <f t="shared" si="140"/>
        <v>3.4070369894459669E-2</v>
      </c>
      <c r="G171" s="4">
        <f>(((D171-D$162)/(D$195-D$162)*100+1100))</f>
        <v>1141.7553191489362</v>
      </c>
      <c r="H171" s="4"/>
      <c r="I171" s="2">
        <v>13.606</v>
      </c>
      <c r="J171" s="3">
        <v>10573.5</v>
      </c>
      <c r="K171" s="5">
        <f>J171/K$2</f>
        <v>0.12846917204617864</v>
      </c>
      <c r="L171" s="4">
        <f>(((I171-I$162)/(I$195-I$162)*100+1100))</f>
        <v>1141.8442077230359</v>
      </c>
      <c r="M171" s="4"/>
      <c r="N171" s="2">
        <v>13.609</v>
      </c>
      <c r="O171" s="3">
        <v>7352</v>
      </c>
      <c r="P171" s="5">
        <f>O171/P$2</f>
        <v>0.16463276791532561</v>
      </c>
      <c r="Q171" s="4">
        <f>(((N171-N$162)/(N$195-N$162)*100+1100))</f>
        <v>1141.8084751418085</v>
      </c>
      <c r="R171" s="51">
        <f t="shared" si="113"/>
        <v>0.10905743661865464</v>
      </c>
      <c r="S171" s="4"/>
      <c r="T171" s="2">
        <v>13.613</v>
      </c>
      <c r="U171" s="3">
        <v>2908.8</v>
      </c>
      <c r="V171" s="5">
        <f t="shared" si="142"/>
        <v>4.6457618739780202E-2</v>
      </c>
      <c r="W171" s="4">
        <f>(((T171-T$162)/(T$195-T$162)*100+1100))</f>
        <v>1141.6333333333332</v>
      </c>
      <c r="X171" s="4"/>
      <c r="Y171" s="2">
        <v>13.598000000000001</v>
      </c>
      <c r="Z171" s="3">
        <v>8233.2000000000007</v>
      </c>
      <c r="AA171" s="5">
        <f t="shared" si="141"/>
        <v>0.10971562737964301</v>
      </c>
      <c r="AB171" s="4">
        <f t="shared" si="139"/>
        <v>1141.5554072096129</v>
      </c>
      <c r="AC171" s="4"/>
      <c r="AD171" s="2">
        <v>13.617000000000001</v>
      </c>
      <c r="AE171" s="3">
        <v>12540.7</v>
      </c>
      <c r="AF171" s="5">
        <f t="shared" si="144"/>
        <v>0.24990166060414348</v>
      </c>
      <c r="AG171" s="4">
        <f t="shared" si="143"/>
        <v>1141.8860379873377</v>
      </c>
      <c r="AH171" s="51">
        <f t="shared" si="114"/>
        <v>0.13535830224118892</v>
      </c>
      <c r="AL171" s="40"/>
      <c r="AQ171" s="40"/>
      <c r="AV171" s="40"/>
      <c r="AX171" s="51"/>
    </row>
    <row r="172" spans="1:50" x14ac:dyDescent="0.25">
      <c r="A172" s="1" t="s">
        <v>110</v>
      </c>
      <c r="B172" s="10">
        <v>1134</v>
      </c>
      <c r="C172" s="10" t="s">
        <v>205</v>
      </c>
      <c r="G172" s="4"/>
      <c r="H172" s="4"/>
      <c r="L172" s="4"/>
      <c r="M172" s="4"/>
      <c r="Q172" s="4"/>
      <c r="R172" s="51"/>
      <c r="S172" s="4"/>
      <c r="T172" s="2">
        <v>13.617000000000001</v>
      </c>
      <c r="U172" s="3">
        <v>319650.3</v>
      </c>
      <c r="V172" s="5">
        <f t="shared" si="142"/>
        <v>5.1052639464577707</v>
      </c>
      <c r="W172" s="4">
        <f>(((T172-T$162)/(T$195-T$162)*100+1100))</f>
        <v>1141.7666666666667</v>
      </c>
      <c r="X172" s="4"/>
      <c r="Y172" s="2">
        <v>13.616</v>
      </c>
      <c r="Z172" s="3">
        <v>660988.69999999995</v>
      </c>
      <c r="AA172" s="5">
        <f t="shared" si="141"/>
        <v>8.8083357517556511</v>
      </c>
      <c r="AB172" s="4">
        <f t="shared" si="139"/>
        <v>1142.1562082777036</v>
      </c>
      <c r="AC172" s="4"/>
      <c r="AD172" s="2">
        <v>13.646000000000001</v>
      </c>
      <c r="AE172" s="3">
        <v>1765646.2</v>
      </c>
      <c r="AF172" s="5">
        <f t="shared" si="144"/>
        <v>35.184472750276747</v>
      </c>
      <c r="AG172" s="4">
        <f t="shared" si="143"/>
        <v>1142.8523825391537</v>
      </c>
      <c r="AH172" s="51">
        <f t="shared" si="114"/>
        <v>16.366024149496724</v>
      </c>
      <c r="AL172" s="40"/>
      <c r="AQ172" s="40"/>
      <c r="AV172" s="40"/>
      <c r="AX172" s="51"/>
    </row>
    <row r="173" spans="1:50" s="31" customFormat="1" x14ac:dyDescent="0.25">
      <c r="A173" s="1" t="s">
        <v>688</v>
      </c>
      <c r="B173" s="10"/>
      <c r="C173" s="10"/>
      <c r="D173" s="2">
        <v>13.631</v>
      </c>
      <c r="E173" s="3">
        <v>6830.5</v>
      </c>
      <c r="F173" s="30">
        <f t="shared" si="140"/>
        <v>0.10760017642135508</v>
      </c>
      <c r="G173" s="4">
        <f t="shared" ref="G173:G179" si="145">(((D173-D$162)/(D$195-D$162)*100+1100))</f>
        <v>1142.6196808510638</v>
      </c>
      <c r="H173" s="4"/>
      <c r="I173" s="2">
        <v>13.613</v>
      </c>
      <c r="J173" s="3">
        <v>6460.6</v>
      </c>
      <c r="K173" s="30">
        <f t="shared" ref="K173:K179" si="146">J173/K$2</f>
        <v>7.8496990865989671E-2</v>
      </c>
      <c r="L173" s="4">
        <f t="shared" ref="L173:L179" si="147">(((I173-I$162)/(I$195-I$162)*100+1100))</f>
        <v>1142.0772303595206</v>
      </c>
      <c r="M173" s="4"/>
      <c r="N173" s="2"/>
      <c r="O173" s="3"/>
      <c r="P173" s="30"/>
      <c r="Q173" s="4"/>
      <c r="R173" s="51">
        <f t="shared" si="113"/>
        <v>9.3048583643672383E-2</v>
      </c>
      <c r="S173" s="4"/>
      <c r="T173" s="2">
        <v>13.624000000000001</v>
      </c>
      <c r="U173" s="3">
        <v>7969.5</v>
      </c>
      <c r="V173" s="30">
        <f t="shared" si="142"/>
        <v>0.12728410084800548</v>
      </c>
      <c r="W173" s="4">
        <f>(((T173-T$162)/(T$195-T$162)*100+1100))</f>
        <v>1142</v>
      </c>
      <c r="X173" s="4"/>
      <c r="Y173" s="2">
        <v>13.609</v>
      </c>
      <c r="Z173" s="3">
        <v>11810.7</v>
      </c>
      <c r="AA173" s="30">
        <f t="shared" si="141"/>
        <v>0.15738939419578651</v>
      </c>
      <c r="AB173" s="4">
        <f t="shared" si="139"/>
        <v>1141.9225634178906</v>
      </c>
      <c r="AC173" s="4"/>
      <c r="AD173" s="2"/>
      <c r="AE173" s="3"/>
      <c r="AF173" s="30"/>
      <c r="AG173" s="4"/>
      <c r="AH173" s="51">
        <f t="shared" si="114"/>
        <v>0.14233674752189601</v>
      </c>
      <c r="AJ173" s="2">
        <v>14.189</v>
      </c>
      <c r="AK173" s="3">
        <v>2296</v>
      </c>
      <c r="AL173" s="40">
        <f t="shared" si="115"/>
        <v>9.8171802450113346E-4</v>
      </c>
      <c r="AM173" s="4">
        <f>(((AJ173-AJ$162)/(AJ$195-AJ$162)*100+1100))</f>
        <v>1138.7241379310344</v>
      </c>
      <c r="AO173" s="2">
        <v>14.193</v>
      </c>
      <c r="AP173" s="3">
        <v>1363.9</v>
      </c>
      <c r="AQ173" s="40">
        <f t="shared" si="116"/>
        <v>5.0984272329505757E-4</v>
      </c>
      <c r="AR173" s="4">
        <f>(((AO173-AO$162)/(AO$195-AO$162)*100+1100))</f>
        <v>1138.4117246080436</v>
      </c>
      <c r="AT173" s="2">
        <v>14.193</v>
      </c>
      <c r="AU173" s="3">
        <v>2918.8</v>
      </c>
      <c r="AV173" s="40">
        <f t="shared" si="117"/>
        <v>1.0570416436309475E-3</v>
      </c>
      <c r="AW173" s="4"/>
      <c r="AX173" s="51">
        <f t="shared" si="118"/>
        <v>8.495341304757129E-4</v>
      </c>
    </row>
    <row r="174" spans="1:50" x14ac:dyDescent="0.25">
      <c r="A174" s="1" t="s">
        <v>111</v>
      </c>
      <c r="B174" s="10">
        <v>1163</v>
      </c>
      <c r="C174" s="10" t="s">
        <v>205</v>
      </c>
      <c r="D174" s="2">
        <v>13.746</v>
      </c>
      <c r="E174" s="3">
        <v>1043.5</v>
      </c>
      <c r="F174" s="5">
        <f t="shared" si="140"/>
        <v>1.6438150076229268E-2</v>
      </c>
      <c r="G174" s="4">
        <f t="shared" si="145"/>
        <v>1146.4428191489362</v>
      </c>
      <c r="H174" s="4"/>
      <c r="I174" s="2">
        <v>13.75</v>
      </c>
      <c r="J174" s="3">
        <v>3653.4</v>
      </c>
      <c r="K174" s="5">
        <f t="shared" si="146"/>
        <v>4.4389206332199282E-2</v>
      </c>
      <c r="L174" s="4">
        <f t="shared" si="147"/>
        <v>1146.6378162450067</v>
      </c>
      <c r="M174" s="4"/>
      <c r="N174" s="2">
        <v>13.746</v>
      </c>
      <c r="O174" s="3">
        <v>1703.7</v>
      </c>
      <c r="P174" s="5">
        <f t="shared" ref="P174:P179" si="148">O174/P$2</f>
        <v>3.8150822456112655E-2</v>
      </c>
      <c r="Q174" s="4">
        <f t="shared" ref="Q174:Q179" si="149">(((N174-N$162)/(N$195-N$162)*100+1100))</f>
        <v>1146.3797130463797</v>
      </c>
      <c r="R174" s="51">
        <f t="shared" si="113"/>
        <v>3.2992726288180403E-2</v>
      </c>
      <c r="S174" s="4"/>
      <c r="V174" s="5"/>
      <c r="W174" s="4"/>
      <c r="X174" s="4"/>
      <c r="AA174" s="5"/>
      <c r="AB174" s="4"/>
      <c r="AC174" s="4"/>
      <c r="AF174" s="5"/>
      <c r="AG174" s="4"/>
      <c r="AH174" s="51"/>
      <c r="AL174" s="40"/>
      <c r="AQ174" s="40"/>
      <c r="AV174" s="40"/>
      <c r="AX174" s="51"/>
    </row>
    <row r="175" spans="1:50" x14ac:dyDescent="0.25">
      <c r="A175" s="1" t="s">
        <v>171</v>
      </c>
      <c r="B175" s="10">
        <v>1160</v>
      </c>
      <c r="C175" s="10" t="s">
        <v>201</v>
      </c>
      <c r="D175" s="2">
        <v>13.746</v>
      </c>
      <c r="E175" s="3">
        <v>10164.700000000001</v>
      </c>
      <c r="F175" s="5">
        <f t="shared" si="140"/>
        <v>0.16012349217043378</v>
      </c>
      <c r="G175" s="4">
        <f t="shared" si="145"/>
        <v>1146.4428191489362</v>
      </c>
      <c r="H175" s="4"/>
      <c r="I175" s="2">
        <v>13.739000000000001</v>
      </c>
      <c r="J175" s="3">
        <v>35552.300000000003</v>
      </c>
      <c r="K175" s="5">
        <f t="shared" si="146"/>
        <v>0.43196430182412232</v>
      </c>
      <c r="L175" s="4">
        <f t="shared" si="147"/>
        <v>1146.2716378162449</v>
      </c>
      <c r="M175" s="4"/>
      <c r="N175" s="2">
        <v>13.746</v>
      </c>
      <c r="O175" s="3">
        <v>23113.599999999999</v>
      </c>
      <c r="P175" s="5">
        <f t="shared" si="148"/>
        <v>0.5175810588258527</v>
      </c>
      <c r="Q175" s="4">
        <f t="shared" si="149"/>
        <v>1146.3797130463797</v>
      </c>
      <c r="R175" s="51">
        <f t="shared" si="113"/>
        <v>0.36988961760680295</v>
      </c>
      <c r="S175" s="4"/>
      <c r="T175" s="2">
        <v>13.753</v>
      </c>
      <c r="U175" s="3">
        <v>8384.1</v>
      </c>
      <c r="V175" s="5">
        <f t="shared" si="142"/>
        <v>0.13390584477316805</v>
      </c>
      <c r="W175" s="4">
        <f t="shared" ref="W175:W180" si="150">(((T175-T$162)/(T$195-T$162)*100+1100))</f>
        <v>1146.3</v>
      </c>
      <c r="X175" s="4"/>
      <c r="Y175" s="2">
        <v>13.746</v>
      </c>
      <c r="Z175" s="3">
        <v>20802.5</v>
      </c>
      <c r="AA175" s="5">
        <f t="shared" si="141"/>
        <v>0.27721412556053826</v>
      </c>
      <c r="AB175" s="4">
        <f t="shared" ref="AB175:AB180" si="151">(((Y175-Y$162)/(Y$195-Y$162)*100+1100))</f>
        <v>1146.4953271028037</v>
      </c>
      <c r="AC175" s="4"/>
      <c r="AD175" s="2">
        <v>13.75</v>
      </c>
      <c r="AE175" s="3">
        <v>18387.400000000001</v>
      </c>
      <c r="AF175" s="5">
        <f t="shared" si="144"/>
        <v>0.36641031156096771</v>
      </c>
      <c r="AG175" s="4">
        <f t="shared" ref="AG175:AG180" si="152">(((AD175-AD$162)/(AD$195-AD$162)*100+1100))</f>
        <v>1146.3178940353216</v>
      </c>
      <c r="AH175" s="51">
        <f t="shared" si="114"/>
        <v>0.25917676063155798</v>
      </c>
      <c r="AL175" s="40"/>
      <c r="AQ175" s="40"/>
      <c r="AV175" s="40"/>
      <c r="AX175" s="51"/>
    </row>
    <row r="176" spans="1:50" s="19" customFormat="1" x14ac:dyDescent="0.25">
      <c r="A176" s="1" t="s">
        <v>566</v>
      </c>
      <c r="B176" s="10">
        <v>1155</v>
      </c>
      <c r="C176" s="10"/>
      <c r="D176" s="2">
        <v>13.760999999999999</v>
      </c>
      <c r="E176" s="3">
        <v>2479</v>
      </c>
      <c r="F176" s="21">
        <f t="shared" si="140"/>
        <v>3.9051436549087069E-2</v>
      </c>
      <c r="G176" s="4">
        <f t="shared" si="145"/>
        <v>1146.9414893617022</v>
      </c>
      <c r="H176" s="4"/>
      <c r="I176" s="2">
        <v>13.746</v>
      </c>
      <c r="J176" s="3">
        <v>6320.4</v>
      </c>
      <c r="K176" s="21">
        <f t="shared" si="146"/>
        <v>7.6793545656657441E-2</v>
      </c>
      <c r="L176" s="4">
        <f t="shared" si="147"/>
        <v>1146.5046604527297</v>
      </c>
      <c r="M176" s="4"/>
      <c r="N176" s="2">
        <v>13.746</v>
      </c>
      <c r="O176" s="3">
        <v>4108.8</v>
      </c>
      <c r="P176" s="21">
        <f t="shared" si="148"/>
        <v>9.2008040915463801E-2</v>
      </c>
      <c r="Q176" s="4">
        <f t="shared" si="149"/>
        <v>1146.3797130463797</v>
      </c>
      <c r="R176" s="51">
        <f t="shared" si="113"/>
        <v>6.9284341040402778E-2</v>
      </c>
      <c r="S176" s="4"/>
      <c r="T176" s="2">
        <v>13.746</v>
      </c>
      <c r="U176" s="3">
        <v>1990.2</v>
      </c>
      <c r="V176" s="21">
        <f t="shared" si="142"/>
        <v>3.1786287409210176E-2</v>
      </c>
      <c r="W176" s="4">
        <f t="shared" si="150"/>
        <v>1146.0666666666666</v>
      </c>
      <c r="X176" s="4"/>
      <c r="Y176" s="2">
        <v>13.746</v>
      </c>
      <c r="Z176" s="3">
        <v>4140.1000000000004</v>
      </c>
      <c r="AA176" s="21">
        <f t="shared" si="141"/>
        <v>5.5170974701751446E-2</v>
      </c>
      <c r="AB176" s="4">
        <f t="shared" si="151"/>
        <v>1146.4953271028037</v>
      </c>
      <c r="AC176" s="4"/>
      <c r="AD176" s="2">
        <v>13.757</v>
      </c>
      <c r="AE176" s="3">
        <v>2956.7</v>
      </c>
      <c r="AF176" s="21">
        <f t="shared" si="144"/>
        <v>5.8918899256681916E-2</v>
      </c>
      <c r="AG176" s="4">
        <f t="shared" si="152"/>
        <v>1146.5511496167944</v>
      </c>
      <c r="AH176" s="51">
        <f t="shared" si="114"/>
        <v>4.8625387122547846E-2</v>
      </c>
      <c r="AJ176" s="2"/>
      <c r="AK176" s="3"/>
      <c r="AL176" s="40"/>
      <c r="AM176" s="4"/>
      <c r="AO176" s="2"/>
      <c r="AP176" s="3"/>
      <c r="AQ176" s="40"/>
      <c r="AR176" s="4"/>
      <c r="AT176" s="2"/>
      <c r="AU176" s="3"/>
      <c r="AV176" s="40"/>
      <c r="AW176" s="4"/>
      <c r="AX176" s="51"/>
    </row>
    <row r="177" spans="1:50" x14ac:dyDescent="0.25">
      <c r="A177" s="16" t="s">
        <v>463</v>
      </c>
      <c r="B177" s="10">
        <v>1161</v>
      </c>
      <c r="C177" s="10" t="s">
        <v>201</v>
      </c>
      <c r="D177" s="2">
        <v>14.237</v>
      </c>
      <c r="E177" s="3">
        <v>3981.1</v>
      </c>
      <c r="F177" s="5">
        <f t="shared" si="140"/>
        <v>6.2713866093412882E-2</v>
      </c>
      <c r="G177" s="4">
        <f t="shared" si="145"/>
        <v>1162.7659574468084</v>
      </c>
      <c r="H177" s="4"/>
      <c r="I177" s="2">
        <v>14.234</v>
      </c>
      <c r="J177" s="3">
        <v>11688.9</v>
      </c>
      <c r="K177" s="5">
        <f t="shared" si="146"/>
        <v>0.14202140304824112</v>
      </c>
      <c r="L177" s="4">
        <f t="shared" si="147"/>
        <v>1162.7496671105193</v>
      </c>
      <c r="M177" s="4"/>
      <c r="N177" s="2">
        <v>14.241</v>
      </c>
      <c r="O177" s="3">
        <v>7514.4</v>
      </c>
      <c r="P177" s="5">
        <f t="shared" si="148"/>
        <v>0.16826937856677401</v>
      </c>
      <c r="Q177" s="4">
        <f t="shared" si="149"/>
        <v>1162.8962295628962</v>
      </c>
      <c r="R177" s="51">
        <f t="shared" si="113"/>
        <v>0.124334882569476</v>
      </c>
      <c r="S177" s="4"/>
      <c r="T177" s="2">
        <v>14.233000000000001</v>
      </c>
      <c r="U177" s="3">
        <v>6952.9</v>
      </c>
      <c r="V177" s="5">
        <f t="shared" si="142"/>
        <v>0.11104757196638398</v>
      </c>
      <c r="W177" s="4">
        <f t="shared" si="150"/>
        <v>1162.3</v>
      </c>
      <c r="X177" s="4"/>
      <c r="Y177" s="2">
        <v>14.233000000000001</v>
      </c>
      <c r="Z177" s="3">
        <v>7141.5</v>
      </c>
      <c r="AA177" s="5">
        <f t="shared" si="141"/>
        <v>9.5167632625433665E-2</v>
      </c>
      <c r="AB177" s="4">
        <f t="shared" si="151"/>
        <v>1162.7503337783712</v>
      </c>
      <c r="AC177" s="4"/>
      <c r="AD177" s="2">
        <v>14.247999999999999</v>
      </c>
      <c r="AE177" s="3">
        <v>6022.8</v>
      </c>
      <c r="AF177" s="21">
        <f t="shared" si="144"/>
        <v>0.1200178396330855</v>
      </c>
      <c r="AG177" s="4">
        <f t="shared" si="152"/>
        <v>1162.912362545818</v>
      </c>
      <c r="AH177" s="51">
        <f t="shared" si="114"/>
        <v>0.1087443480749677</v>
      </c>
      <c r="AL177" s="40"/>
      <c r="AQ177" s="40"/>
      <c r="AV177" s="40"/>
      <c r="AX177" s="51"/>
    </row>
    <row r="178" spans="1:50" s="19" customFormat="1" x14ac:dyDescent="0.25">
      <c r="A178" s="16" t="s">
        <v>565</v>
      </c>
      <c r="B178" s="47">
        <v>1151</v>
      </c>
      <c r="C178" s="10"/>
      <c r="D178" s="2">
        <v>14.178000000000001</v>
      </c>
      <c r="E178" s="3">
        <v>3329.3</v>
      </c>
      <c r="F178" s="21">
        <f t="shared" si="140"/>
        <v>5.2446126544120855E-2</v>
      </c>
      <c r="G178" s="4">
        <f t="shared" si="145"/>
        <v>1160.8045212765958</v>
      </c>
      <c r="H178" s="4"/>
      <c r="I178" s="2">
        <v>14.170999999999999</v>
      </c>
      <c r="J178" s="3">
        <v>4188.2</v>
      </c>
      <c r="K178" s="21">
        <f t="shared" si="146"/>
        <v>5.0887084348967264E-2</v>
      </c>
      <c r="L178" s="4">
        <f t="shared" si="147"/>
        <v>1160.6524633821571</v>
      </c>
      <c r="M178" s="4"/>
      <c r="N178" s="2">
        <v>14.16</v>
      </c>
      <c r="O178" s="3">
        <v>2266.9</v>
      </c>
      <c r="P178" s="21">
        <f t="shared" si="148"/>
        <v>5.0762516537983082E-2</v>
      </c>
      <c r="Q178" s="4">
        <f t="shared" si="149"/>
        <v>1160.1935268601935</v>
      </c>
      <c r="R178" s="51">
        <f t="shared" si="113"/>
        <v>5.1365242477023731E-2</v>
      </c>
      <c r="S178" s="4"/>
      <c r="T178" s="2">
        <v>14.196999999999999</v>
      </c>
      <c r="U178" s="3">
        <v>2536.4</v>
      </c>
      <c r="V178" s="21">
        <f t="shared" si="142"/>
        <v>4.0509868045784693E-2</v>
      </c>
      <c r="W178" s="4">
        <f t="shared" si="150"/>
        <v>1161.0999999999999</v>
      </c>
      <c r="X178" s="4"/>
      <c r="Y178" s="2">
        <v>14.178000000000001</v>
      </c>
      <c r="Z178" s="3">
        <v>2666.6</v>
      </c>
      <c r="AA178" s="21">
        <f t="shared" si="141"/>
        <v>3.5535112953718605E-2</v>
      </c>
      <c r="AB178" s="4">
        <f t="shared" si="151"/>
        <v>1160.9145527369826</v>
      </c>
      <c r="AC178" s="4"/>
      <c r="AD178" s="2">
        <v>14.193</v>
      </c>
      <c r="AE178" s="3">
        <v>2398.1999999999998</v>
      </c>
      <c r="AF178" s="21">
        <f t="shared" si="144"/>
        <v>4.7789530286256494E-2</v>
      </c>
      <c r="AG178" s="4">
        <f t="shared" si="152"/>
        <v>1161.07964011996</v>
      </c>
      <c r="AH178" s="51">
        <f t="shared" si="114"/>
        <v>4.1278170428586593E-2</v>
      </c>
      <c r="AJ178" s="2"/>
      <c r="AK178" s="3"/>
      <c r="AL178" s="40"/>
      <c r="AM178" s="4"/>
      <c r="AO178" s="2"/>
      <c r="AP178" s="3"/>
      <c r="AQ178" s="40"/>
      <c r="AR178" s="4"/>
      <c r="AT178" s="2"/>
      <c r="AU178" s="3"/>
      <c r="AV178" s="40"/>
      <c r="AW178" s="4"/>
      <c r="AX178" s="51"/>
    </row>
    <row r="179" spans="1:50" x14ac:dyDescent="0.25">
      <c r="A179" s="6" t="s">
        <v>196</v>
      </c>
      <c r="B179" s="12">
        <v>1165</v>
      </c>
      <c r="D179" s="2">
        <v>14.444000000000001</v>
      </c>
      <c r="E179" s="3">
        <v>11821.2</v>
      </c>
      <c r="F179" s="5">
        <f t="shared" si="140"/>
        <v>0.18621816931588064</v>
      </c>
      <c r="G179" s="4">
        <f t="shared" si="145"/>
        <v>1169.6476063829787</v>
      </c>
      <c r="H179" s="4"/>
      <c r="I179" s="2">
        <v>14.441000000000001</v>
      </c>
      <c r="J179" s="3">
        <v>57917.5</v>
      </c>
      <c r="K179" s="5">
        <f t="shared" si="146"/>
        <v>0.7037039080706059</v>
      </c>
      <c r="L179" s="4">
        <f t="shared" si="147"/>
        <v>1169.6404793608522</v>
      </c>
      <c r="M179" s="4"/>
      <c r="N179" s="2">
        <v>14.444000000000001</v>
      </c>
      <c r="O179" s="3">
        <v>42319.8</v>
      </c>
      <c r="P179" s="5">
        <f t="shared" si="148"/>
        <v>0.94766401137418343</v>
      </c>
      <c r="Q179" s="4">
        <f t="shared" si="149"/>
        <v>1169.6696696696697</v>
      </c>
      <c r="R179" s="51">
        <f t="shared" si="113"/>
        <v>0.61252869625355666</v>
      </c>
      <c r="S179" s="4"/>
      <c r="T179" s="2">
        <v>14.455</v>
      </c>
      <c r="U179" s="3">
        <v>10659.1</v>
      </c>
      <c r="V179" s="5">
        <f t="shared" si="142"/>
        <v>0.17024078792257671</v>
      </c>
      <c r="W179" s="4">
        <f t="shared" si="150"/>
        <v>1169.7</v>
      </c>
      <c r="X179" s="4"/>
      <c r="Y179" s="2">
        <v>14.448</v>
      </c>
      <c r="Z179" s="3">
        <v>32983.599999999999</v>
      </c>
      <c r="AA179" s="5">
        <f t="shared" si="141"/>
        <v>0.43953947034436097</v>
      </c>
      <c r="AB179" s="4">
        <f t="shared" si="151"/>
        <v>1169.9265687583445</v>
      </c>
      <c r="AC179" s="4"/>
      <c r="AD179" s="2">
        <v>14.452</v>
      </c>
      <c r="AE179" s="3">
        <v>32533.3</v>
      </c>
      <c r="AF179" s="5">
        <f t="shared" si="144"/>
        <v>0.64829919342084419</v>
      </c>
      <c r="AG179" s="4">
        <f t="shared" si="152"/>
        <v>1169.7100966344551</v>
      </c>
      <c r="AH179" s="51">
        <f t="shared" si="114"/>
        <v>0.41935981722926058</v>
      </c>
      <c r="AL179" s="40"/>
      <c r="AQ179" s="40"/>
      <c r="AV179" s="40"/>
      <c r="AX179" s="51"/>
    </row>
    <row r="180" spans="1:50" x14ac:dyDescent="0.25">
      <c r="A180" s="6" t="s">
        <v>491</v>
      </c>
      <c r="B180" s="12">
        <v>1174</v>
      </c>
      <c r="G180" s="4"/>
      <c r="H180" s="4"/>
      <c r="L180" s="4"/>
      <c r="M180" s="4"/>
      <c r="Q180" s="4"/>
      <c r="R180" s="51"/>
      <c r="S180" s="4"/>
      <c r="T180" s="2">
        <v>14.537000000000001</v>
      </c>
      <c r="U180" s="3">
        <v>4000.6</v>
      </c>
      <c r="V180" s="5">
        <f t="shared" si="142"/>
        <v>6.3895197170779933E-2</v>
      </c>
      <c r="W180" s="4">
        <f t="shared" si="150"/>
        <v>1172.4333333333334</v>
      </c>
      <c r="X180" s="4"/>
      <c r="Y180" s="2">
        <v>14.529</v>
      </c>
      <c r="Z180" s="3">
        <v>4680.3</v>
      </c>
      <c r="AA180" s="5">
        <f t="shared" si="141"/>
        <v>6.2369680175987846E-2</v>
      </c>
      <c r="AB180" s="4">
        <f t="shared" si="151"/>
        <v>1172.630173564753</v>
      </c>
      <c r="AC180" s="4"/>
      <c r="AD180" s="2">
        <v>14.537000000000001</v>
      </c>
      <c r="AE180" s="3">
        <v>2604.5</v>
      </c>
      <c r="AF180" s="5">
        <f t="shared" si="144"/>
        <v>5.1900521904159391E-2</v>
      </c>
      <c r="AG180" s="4">
        <f t="shared" si="152"/>
        <v>1172.5424858380541</v>
      </c>
      <c r="AH180" s="51">
        <f t="shared" si="114"/>
        <v>5.9388466416975726E-2</v>
      </c>
      <c r="AL180" s="40"/>
      <c r="AQ180" s="40"/>
      <c r="AV180" s="40"/>
      <c r="AX180" s="51"/>
    </row>
    <row r="181" spans="1:50" x14ac:dyDescent="0.25">
      <c r="A181" s="1" t="s">
        <v>113</v>
      </c>
      <c r="B181" s="10">
        <v>1170</v>
      </c>
      <c r="C181" s="10" t="s">
        <v>201</v>
      </c>
      <c r="G181" s="4"/>
      <c r="H181" s="4"/>
      <c r="L181" s="4"/>
      <c r="M181" s="4"/>
      <c r="Q181" s="4"/>
      <c r="R181" s="51"/>
      <c r="S181" s="4"/>
      <c r="V181" s="5"/>
      <c r="W181" s="4"/>
      <c r="X181" s="4"/>
      <c r="AA181" s="5"/>
      <c r="AB181" s="4"/>
      <c r="AC181" s="4"/>
      <c r="AF181" s="5"/>
      <c r="AG181" s="4"/>
      <c r="AH181" s="51"/>
      <c r="AL181" s="40"/>
      <c r="AQ181" s="40"/>
      <c r="AV181" s="40"/>
      <c r="AX181" s="51"/>
    </row>
    <row r="182" spans="1:50" x14ac:dyDescent="0.25">
      <c r="A182" s="1" t="s">
        <v>112</v>
      </c>
      <c r="B182" s="10">
        <v>1173</v>
      </c>
      <c r="C182" s="10" t="s">
        <v>201</v>
      </c>
      <c r="D182" s="2">
        <v>14.587999999999999</v>
      </c>
      <c r="E182" s="3">
        <v>5605.1</v>
      </c>
      <c r="F182" s="5">
        <f>E182/F$2</f>
        <v>8.8296574022302524E-2</v>
      </c>
      <c r="G182" s="4">
        <f>(((D182-D$162)/(D$195-D$162)*100+1100))</f>
        <v>1174.434840425532</v>
      </c>
      <c r="H182" s="4"/>
      <c r="I182" s="2">
        <v>14.574</v>
      </c>
      <c r="J182" s="3">
        <v>5721.9</v>
      </c>
      <c r="K182" s="5">
        <f>J182/K$2</f>
        <v>6.9521705729515257E-2</v>
      </c>
      <c r="L182" s="4">
        <f>(((I182-I$162)/(I$195-I$162)*100+1100))</f>
        <v>1174.0679094540612</v>
      </c>
      <c r="M182" s="4"/>
      <c r="N182" s="2">
        <v>14.581</v>
      </c>
      <c r="O182" s="3">
        <v>2791.8</v>
      </c>
      <c r="P182" s="5">
        <f>O182/P$2</f>
        <v>6.2516561679271762E-2</v>
      </c>
      <c r="Q182" s="4">
        <f>(((N182-N$162)/(N$195-N$162)*100+1100))</f>
        <v>1174.240907574241</v>
      </c>
      <c r="R182" s="51">
        <f t="shared" si="113"/>
        <v>7.3444947143696523E-2</v>
      </c>
      <c r="S182" s="4"/>
      <c r="T182" s="2">
        <v>14.585000000000001</v>
      </c>
      <c r="U182" s="3">
        <v>5585.2</v>
      </c>
      <c r="V182" s="5">
        <f t="shared" si="142"/>
        <v>8.9203483287066967E-2</v>
      </c>
      <c r="W182" s="4">
        <f t="shared" ref="W182:W189" si="153">(((T182-T$162)/(T$195-T$162)*100+1100))</f>
        <v>1174.0333333333333</v>
      </c>
      <c r="X182" s="4"/>
      <c r="Y182" s="2">
        <v>14.581</v>
      </c>
      <c r="Z182" s="3">
        <v>4713.1000000000004</v>
      </c>
      <c r="AA182" s="5">
        <f t="shared" si="141"/>
        <v>6.2806772992639009E-2</v>
      </c>
      <c r="AB182" s="4">
        <f t="shared" ref="AB182:AB189" si="154">(((Y182-Y$162)/(Y$195-Y$162)*100+1100))</f>
        <v>1174.3658210947931</v>
      </c>
      <c r="AC182" s="4"/>
      <c r="AD182" s="2">
        <v>14.581</v>
      </c>
      <c r="AE182" s="3">
        <v>4081.7</v>
      </c>
      <c r="AF182" s="5">
        <f t="shared" ref="AF182:AF189" si="155">AE182/AF$2</f>
        <v>8.1337055195318628E-2</v>
      </c>
      <c r="AG182" s="4">
        <f t="shared" ref="AG182:AG189" si="156">(((AD182-AD$162)/(AD$195-AD$162)*100+1100))</f>
        <v>1174.0086637787404</v>
      </c>
      <c r="AH182" s="51">
        <f t="shared" si="114"/>
        <v>7.7782437158341544E-2</v>
      </c>
      <c r="AJ182" s="2">
        <v>15.172000000000001</v>
      </c>
      <c r="AK182" s="3">
        <v>4727.8999999999996</v>
      </c>
      <c r="AL182" s="40">
        <f t="shared" si="115"/>
        <v>2.0215438362538802E-3</v>
      </c>
      <c r="AM182" s="4">
        <f>(((AJ182-AJ$162)/(AJ$195-AJ$162)*100+1100))</f>
        <v>1172.6206896551726</v>
      </c>
      <c r="AO182" s="2">
        <v>15.157</v>
      </c>
      <c r="AP182" s="3">
        <v>5185.6000000000004</v>
      </c>
      <c r="AQ182" s="40">
        <f t="shared" si="116"/>
        <v>1.9384415469747419E-3</v>
      </c>
      <c r="AR182" s="4">
        <f>(((AO182-AO$162)/(AO$195-AO$162)*100+1100))</f>
        <v>1171.2678936605316</v>
      </c>
      <c r="AT182" s="2">
        <v>15.154</v>
      </c>
      <c r="AU182" s="3">
        <v>6309</v>
      </c>
      <c r="AV182" s="40">
        <f t="shared" si="117"/>
        <v>2.2848005103698944E-3</v>
      </c>
      <c r="AW182" s="4">
        <f>(((AT182-AT$162)/(AT$195-AT$162)*100+1100))</f>
        <v>1171.1262798634812</v>
      </c>
      <c r="AX182" s="51">
        <f t="shared" si="118"/>
        <v>2.0815952978661717E-3</v>
      </c>
    </row>
    <row r="183" spans="1:50" x14ac:dyDescent="0.25">
      <c r="A183" s="1" t="s">
        <v>114</v>
      </c>
      <c r="B183" s="12">
        <v>1177</v>
      </c>
      <c r="D183" s="2">
        <v>14.635999999999999</v>
      </c>
      <c r="E183" s="3">
        <v>4666.6000000000004</v>
      </c>
      <c r="F183" s="5">
        <f>E183/F$2</f>
        <v>7.3512478338027321E-2</v>
      </c>
      <c r="G183" s="4">
        <f>(((D183-D$162)/(D$195-D$162)*100+1100))</f>
        <v>1176.0305851063829</v>
      </c>
      <c r="H183" s="4"/>
      <c r="I183" s="2">
        <v>14.637</v>
      </c>
      <c r="J183" s="3">
        <v>8427.9</v>
      </c>
      <c r="K183" s="5">
        <f>J183/K$2</f>
        <v>0.10239989928481477</v>
      </c>
      <c r="L183" s="4">
        <f>(((I183-I$162)/(I$195-I$162)*100+1100))</f>
        <v>1176.1651131824235</v>
      </c>
      <c r="M183" s="4"/>
      <c r="N183" s="2">
        <v>14.635999999999999</v>
      </c>
      <c r="O183" s="3">
        <v>4690.7</v>
      </c>
      <c r="P183" s="5">
        <f>O183/P$2</f>
        <v>0.10503848265239632</v>
      </c>
      <c r="Q183" s="4">
        <f>(((N183-N$162)/(N$195-N$162)*100+1100))</f>
        <v>1176.0760760760761</v>
      </c>
      <c r="R183" s="51">
        <f t="shared" si="113"/>
        <v>9.3650286758412804E-2</v>
      </c>
      <c r="S183" s="4"/>
      <c r="T183" s="2">
        <v>14.632999999999999</v>
      </c>
      <c r="U183" s="3">
        <v>4114.7</v>
      </c>
      <c r="V183" s="5">
        <f t="shared" si="142"/>
        <v>6.5717534319504126E-2</v>
      </c>
      <c r="W183" s="4">
        <f t="shared" si="153"/>
        <v>1175.6333333333332</v>
      </c>
      <c r="X183" s="4"/>
      <c r="Y183" s="2">
        <v>14.632999999999999</v>
      </c>
      <c r="Z183" s="3">
        <v>5137</v>
      </c>
      <c r="AA183" s="5">
        <f t="shared" si="141"/>
        <v>6.8455664607834879E-2</v>
      </c>
      <c r="AB183" s="4">
        <f t="shared" si="154"/>
        <v>1176.1014686248332</v>
      </c>
      <c r="AC183" s="4"/>
      <c r="AD183" s="2">
        <v>14.659000000000001</v>
      </c>
      <c r="AE183" s="3">
        <v>4143.3999999999996</v>
      </c>
      <c r="AF183" s="5">
        <f t="shared" si="155"/>
        <v>8.2566566503242081E-2</v>
      </c>
      <c r="AG183" s="4">
        <f t="shared" si="156"/>
        <v>1176.6077974008663</v>
      </c>
      <c r="AH183" s="51">
        <f t="shared" si="114"/>
        <v>7.2246588476860371E-2</v>
      </c>
      <c r="AJ183" s="2">
        <v>15.368</v>
      </c>
      <c r="AK183" s="3">
        <v>1452.5</v>
      </c>
      <c r="AL183" s="40">
        <f t="shared" si="115"/>
        <v>6.2105637220727199E-4</v>
      </c>
      <c r="AM183" s="4">
        <f>(((AJ183-AJ$162)/(AJ$195-AJ$162)*100+1100))</f>
        <v>1179.3793103448277</v>
      </c>
      <c r="AO183" s="2">
        <v>15.364000000000001</v>
      </c>
      <c r="AP183" s="3">
        <v>1879</v>
      </c>
      <c r="AQ183" s="40">
        <f t="shared" si="116"/>
        <v>7.0239348711152803E-4</v>
      </c>
      <c r="AR183" s="4">
        <f>(((AO183-AO$162)/(AO$195-AO$162)*100+1100))</f>
        <v>1178.323108384458</v>
      </c>
      <c r="AT183" s="2">
        <v>15.356999999999999</v>
      </c>
      <c r="AU183" s="3">
        <v>2206.1</v>
      </c>
      <c r="AV183" s="40">
        <f t="shared" si="117"/>
        <v>7.9893777237708416E-4</v>
      </c>
      <c r="AW183" s="4">
        <f>(((AT183-AT$162)/(AT$195-AT$162)*100+1100))</f>
        <v>1178.0546075085324</v>
      </c>
      <c r="AX183" s="51">
        <f t="shared" si="118"/>
        <v>7.0746254389862813E-4</v>
      </c>
    </row>
    <row r="184" spans="1:50" x14ac:dyDescent="0.25">
      <c r="A184" s="1" t="s">
        <v>172</v>
      </c>
      <c r="B184" s="10">
        <v>1176</v>
      </c>
      <c r="C184" s="10" t="s">
        <v>201</v>
      </c>
      <c r="D184" s="2">
        <v>14.654999999999999</v>
      </c>
      <c r="E184" s="3">
        <v>9375.7000000000007</v>
      </c>
      <c r="F184" s="5">
        <f>E184/F$2</f>
        <v>0.14769445488232177</v>
      </c>
      <c r="G184" s="4">
        <f>(((D184-D$162)/(D$195-D$162)*100+1100))</f>
        <v>1176.6622340425531</v>
      </c>
      <c r="H184" s="4"/>
      <c r="I184" s="2">
        <v>14.651</v>
      </c>
      <c r="J184" s="3">
        <v>21403.4</v>
      </c>
      <c r="K184" s="5">
        <f>J184/K$2</f>
        <v>0.26005363190742709</v>
      </c>
      <c r="L184" s="4">
        <f>(((I184-I$162)/(I$195-I$162)*100+1100))</f>
        <v>1176.6311584553928</v>
      </c>
      <c r="M184" s="4"/>
      <c r="N184" s="2">
        <v>14.654999999999999</v>
      </c>
      <c r="O184" s="3">
        <v>13112</v>
      </c>
      <c r="P184" s="5">
        <f>O184/P$2</f>
        <v>0.29361600284354589</v>
      </c>
      <c r="Q184" s="4">
        <f>(((N184-N$162)/(N$195-N$162)*100+1100))</f>
        <v>1176.71004337671</v>
      </c>
      <c r="R184" s="51">
        <f t="shared" si="113"/>
        <v>0.2337880298777649</v>
      </c>
      <c r="S184" s="4"/>
      <c r="T184" s="2">
        <v>14.659000000000001</v>
      </c>
      <c r="U184" s="3">
        <v>7284.4</v>
      </c>
      <c r="V184" s="5">
        <f t="shared" si="142"/>
        <v>0.11634209225386925</v>
      </c>
      <c r="W184" s="4">
        <f t="shared" si="153"/>
        <v>1176.5</v>
      </c>
      <c r="X184" s="4"/>
      <c r="Y184" s="2">
        <v>14.654999999999999</v>
      </c>
      <c r="Z184" s="3">
        <v>12405.7</v>
      </c>
      <c r="AA184" s="5">
        <f t="shared" si="141"/>
        <v>0.16531836449784254</v>
      </c>
      <c r="AB184" s="4">
        <f t="shared" si="154"/>
        <v>1176.8357810413886</v>
      </c>
      <c r="AC184" s="4"/>
      <c r="AD184" s="2">
        <v>14.651</v>
      </c>
      <c r="AE184" s="3">
        <v>14125.8</v>
      </c>
      <c r="AF184" s="5">
        <f t="shared" si="155"/>
        <v>0.28148834414043949</v>
      </c>
      <c r="AG184" s="4">
        <f t="shared" si="156"/>
        <v>1176.3412195934688</v>
      </c>
      <c r="AH184" s="51">
        <f t="shared" si="114"/>
        <v>0.18771626696405042</v>
      </c>
      <c r="AL184" s="40"/>
      <c r="AQ184" s="40"/>
      <c r="AV184" s="40"/>
      <c r="AX184" s="51"/>
    </row>
    <row r="185" spans="1:50" x14ac:dyDescent="0.25">
      <c r="A185" s="1" t="s">
        <v>449</v>
      </c>
      <c r="B185" s="47">
        <v>1179</v>
      </c>
      <c r="G185" s="4"/>
      <c r="H185" s="4"/>
      <c r="L185" s="4"/>
      <c r="M185" s="4"/>
      <c r="Q185" s="4"/>
      <c r="R185" s="51"/>
      <c r="S185" s="4"/>
      <c r="T185" s="2">
        <v>14.693</v>
      </c>
      <c r="U185" s="3">
        <v>9527.2000000000007</v>
      </c>
      <c r="V185" s="5">
        <f t="shared" si="142"/>
        <v>0.15216275620793246</v>
      </c>
      <c r="W185" s="4">
        <f t="shared" si="153"/>
        <v>1177.6333333333332</v>
      </c>
      <c r="X185" s="4"/>
      <c r="Y185" s="2">
        <v>14.692</v>
      </c>
      <c r="Z185" s="3">
        <v>14128.2</v>
      </c>
      <c r="AA185" s="5">
        <f t="shared" si="141"/>
        <v>0.18827240037228202</v>
      </c>
      <c r="AB185" s="4">
        <f t="shared" si="154"/>
        <v>1178.0707610146862</v>
      </c>
      <c r="AC185" s="4"/>
      <c r="AD185" s="2">
        <v>14.696</v>
      </c>
      <c r="AE185" s="3">
        <v>9908.2999999999993</v>
      </c>
      <c r="AF185" s="5">
        <f t="shared" si="155"/>
        <v>0.19744516843270588</v>
      </c>
      <c r="AG185" s="4">
        <f t="shared" si="156"/>
        <v>1177.84071976008</v>
      </c>
      <c r="AH185" s="51">
        <f t="shared" si="114"/>
        <v>0.17929344167097347</v>
      </c>
      <c r="AL185" s="40"/>
      <c r="AQ185" s="40"/>
      <c r="AV185" s="40"/>
      <c r="AX185" s="51"/>
    </row>
    <row r="186" spans="1:50" x14ac:dyDescent="0.25">
      <c r="A186" s="1" t="s">
        <v>115</v>
      </c>
      <c r="B186" s="10">
        <v>1177</v>
      </c>
      <c r="C186" s="10" t="s">
        <v>204</v>
      </c>
      <c r="D186" s="2">
        <v>14.757999999999999</v>
      </c>
      <c r="E186" s="3">
        <v>7034.5</v>
      </c>
      <c r="F186" s="5">
        <f>E186/F$2</f>
        <v>0.11081376781143727</v>
      </c>
      <c r="G186" s="4">
        <f>(((D186-D$162)/(D$195-D$162)*100+1100))</f>
        <v>1180.0864361702127</v>
      </c>
      <c r="H186" s="4"/>
      <c r="I186" s="2">
        <v>14.750999999999999</v>
      </c>
      <c r="J186" s="3">
        <v>25652</v>
      </c>
      <c r="K186" s="5">
        <f>J186/K$2</f>
        <v>0.31167458280877425</v>
      </c>
      <c r="L186" s="4">
        <f>(((I186-I$162)/(I$195-I$162)*100+1100))</f>
        <v>1179.9600532623169</v>
      </c>
      <c r="M186" s="4"/>
      <c r="N186" s="2">
        <v>14.757999999999999</v>
      </c>
      <c r="O186" s="3">
        <v>14303.8</v>
      </c>
      <c r="P186" s="21">
        <f>O186/P$2</f>
        <v>0.32030388815386757</v>
      </c>
      <c r="Q186" s="4">
        <f>(((N186-N$162)/(N$195-N$162)*100+1100))</f>
        <v>1180.1468134801469</v>
      </c>
      <c r="R186" s="51">
        <f t="shared" si="113"/>
        <v>0.24759741292469303</v>
      </c>
      <c r="S186" s="4"/>
      <c r="T186" s="2">
        <v>14.762</v>
      </c>
      <c r="U186" s="3">
        <v>5334.4</v>
      </c>
      <c r="V186" s="5">
        <f t="shared" si="142"/>
        <v>8.5197855268661818E-2</v>
      </c>
      <c r="W186" s="4">
        <f t="shared" si="153"/>
        <v>1179.9333333333334</v>
      </c>
      <c r="X186" s="4"/>
      <c r="Y186" s="2">
        <v>14.728</v>
      </c>
      <c r="Z186" s="3">
        <v>14714.4</v>
      </c>
      <c r="AA186" s="5">
        <f t="shared" si="141"/>
        <v>0.19608410186987063</v>
      </c>
      <c r="AB186" s="4">
        <f t="shared" si="154"/>
        <v>1179.2723631508677</v>
      </c>
      <c r="AC186" s="4"/>
      <c r="AD186" s="2">
        <v>14.762</v>
      </c>
      <c r="AE186" s="3">
        <v>12338.9</v>
      </c>
      <c r="AF186" s="5">
        <f t="shared" si="155"/>
        <v>0.24588034160999511</v>
      </c>
      <c r="AG186" s="4">
        <f t="shared" si="156"/>
        <v>1180.0399866711095</v>
      </c>
      <c r="AH186" s="51">
        <f t="shared" si="114"/>
        <v>0.17572076624950919</v>
      </c>
      <c r="AL186" s="40"/>
      <c r="AQ186" s="40"/>
      <c r="AV186" s="40"/>
      <c r="AX186" s="51"/>
    </row>
    <row r="187" spans="1:50" x14ac:dyDescent="0.25">
      <c r="A187" s="1" t="s">
        <v>116</v>
      </c>
      <c r="B187" s="10">
        <v>1186</v>
      </c>
      <c r="C187" s="10" t="s">
        <v>204</v>
      </c>
      <c r="D187" s="2">
        <v>14.906000000000001</v>
      </c>
      <c r="E187" s="3">
        <v>398746.8</v>
      </c>
      <c r="F187" s="5">
        <f>E187/F$2</f>
        <v>6.2814180554060153</v>
      </c>
      <c r="G187" s="4">
        <f>(((D187-D$162)/(D$195-D$162)*100+1100))</f>
        <v>1185.0066489361702</v>
      </c>
      <c r="H187" s="4"/>
      <c r="I187" s="2">
        <v>14.898999999999999</v>
      </c>
      <c r="J187" s="3">
        <v>408483.1</v>
      </c>
      <c r="K187" s="5">
        <f>J187/K$2</f>
        <v>4.9631139785176517</v>
      </c>
      <c r="L187" s="4">
        <f>(((I187-I$162)/(I$195-I$162)*100+1100))</f>
        <v>1184.8868175765645</v>
      </c>
      <c r="M187" s="4"/>
      <c r="N187" s="2">
        <v>14.906000000000001</v>
      </c>
      <c r="O187" s="3">
        <v>299739.7</v>
      </c>
      <c r="P187" s="5">
        <f>O187/P$2</f>
        <v>6.7120479413913658</v>
      </c>
      <c r="Q187" s="4">
        <f>(((N187-N$162)/(N$195-N$162)*100+1100))</f>
        <v>1185.0850850850852</v>
      </c>
      <c r="R187" s="51">
        <f t="shared" si="113"/>
        <v>5.9855266584383449</v>
      </c>
      <c r="S187" s="4"/>
      <c r="T187" s="2">
        <v>14.91</v>
      </c>
      <c r="U187" s="3">
        <v>350270</v>
      </c>
      <c r="V187" s="5">
        <f t="shared" si="142"/>
        <v>5.594303532722364</v>
      </c>
      <c r="W187" s="4">
        <f t="shared" si="153"/>
        <v>1184.8666666666666</v>
      </c>
      <c r="X187" s="4"/>
      <c r="Y187" s="2">
        <v>14.901999999999999</v>
      </c>
      <c r="Z187" s="3">
        <v>274320.09999999998</v>
      </c>
      <c r="AA187" s="5">
        <f t="shared" si="141"/>
        <v>3.6555897918605647</v>
      </c>
      <c r="AB187" s="4">
        <f t="shared" si="154"/>
        <v>1185.0801068090786</v>
      </c>
      <c r="AC187" s="4"/>
      <c r="AD187" s="2">
        <v>14.91</v>
      </c>
      <c r="AE187" s="3">
        <v>249197.1</v>
      </c>
      <c r="AF187" s="5">
        <f t="shared" si="155"/>
        <v>4.9658128420053744</v>
      </c>
      <c r="AG187" s="4">
        <f t="shared" si="156"/>
        <v>1184.971676107964</v>
      </c>
      <c r="AH187" s="51">
        <f t="shared" si="114"/>
        <v>4.7385687221961001</v>
      </c>
      <c r="AJ187" s="2">
        <v>15.542</v>
      </c>
      <c r="AK187" s="3">
        <v>20143.3</v>
      </c>
      <c r="AL187" s="40">
        <f t="shared" si="115"/>
        <v>8.6128225970965519E-3</v>
      </c>
      <c r="AM187" s="4">
        <f>(((AJ187-AJ$162)/(AJ$195-AJ$162)*100+1100))</f>
        <v>1185.3793103448277</v>
      </c>
      <c r="AO187" s="2">
        <v>15.542</v>
      </c>
      <c r="AP187" s="3">
        <v>9122.1</v>
      </c>
      <c r="AQ187" s="40">
        <f t="shared" si="116"/>
        <v>3.4099540334114262E-3</v>
      </c>
      <c r="AR187" s="4">
        <f>(((AO187-AO$162)/(AO$195-AO$162)*100+1100))</f>
        <v>1184.3899113837765</v>
      </c>
      <c r="AT187" s="2">
        <v>15.542</v>
      </c>
      <c r="AU187" s="3">
        <v>9790.4</v>
      </c>
      <c r="AV187" s="40">
        <f t="shared" si="117"/>
        <v>3.5455874016049158E-3</v>
      </c>
      <c r="AW187" s="4">
        <f>(((AT187-AT$162)/(AT$195-AT$162)*100+1100))</f>
        <v>1184.3686006825938</v>
      </c>
      <c r="AX187" s="51">
        <f t="shared" si="118"/>
        <v>5.1894546773709645E-3</v>
      </c>
    </row>
    <row r="188" spans="1:50" x14ac:dyDescent="0.25">
      <c r="A188" s="6" t="s">
        <v>534</v>
      </c>
      <c r="B188" s="10">
        <v>1187</v>
      </c>
      <c r="C188" s="10" t="s">
        <v>201</v>
      </c>
      <c r="D188" s="2">
        <v>15.065</v>
      </c>
      <c r="E188" s="3">
        <v>2483</v>
      </c>
      <c r="F188" s="5">
        <f>E188/F$2</f>
        <v>3.9114448144971038E-2</v>
      </c>
      <c r="G188" s="4">
        <f>(((D188-D$162)/(D$195-D$162)*100+1100))</f>
        <v>1190.2925531914893</v>
      </c>
      <c r="H188" s="4"/>
      <c r="I188" s="2">
        <v>15.028</v>
      </c>
      <c r="J188" s="3">
        <v>4170.3999999999996</v>
      </c>
      <c r="K188" s="5">
        <f>J188/K$2</f>
        <v>5.0670812417967878E-2</v>
      </c>
      <c r="L188" s="4">
        <f>(((I188-I$162)/(I$195-I$162)*100+1100))</f>
        <v>1189.1810918774968</v>
      </c>
      <c r="M188" s="4"/>
      <c r="N188" s="2">
        <v>15.01</v>
      </c>
      <c r="O188" s="3">
        <v>1989.1</v>
      </c>
      <c r="P188" s="5">
        <f>O188/P$2</f>
        <v>4.4541762603424122E-2</v>
      </c>
      <c r="Q188" s="4">
        <f>(((N188-N$162)/(N$195-N$162)*100+1100))</f>
        <v>1188.5552218885553</v>
      </c>
      <c r="R188" s="51">
        <f t="shared" si="113"/>
        <v>4.4775674388787684E-2</v>
      </c>
      <c r="S188" s="4"/>
      <c r="T188" s="2">
        <v>14.999000000000001</v>
      </c>
      <c r="U188" s="3">
        <v>15877.7</v>
      </c>
      <c r="V188" s="5">
        <f t="shared" si="142"/>
        <v>0.25358915465642468</v>
      </c>
      <c r="W188" s="4">
        <f t="shared" si="153"/>
        <v>1187.8333333333333</v>
      </c>
      <c r="X188" s="4"/>
      <c r="Y188" s="2">
        <v>14.987</v>
      </c>
      <c r="Z188" s="3">
        <v>42172.7</v>
      </c>
      <c r="AA188" s="5">
        <f t="shared" si="141"/>
        <v>0.56199342160927346</v>
      </c>
      <c r="AB188" s="4">
        <f t="shared" si="154"/>
        <v>1187.9172229639519</v>
      </c>
      <c r="AC188" s="4"/>
      <c r="AD188" s="2">
        <v>14.994999999999999</v>
      </c>
      <c r="AE188" s="3">
        <v>32600.5</v>
      </c>
      <c r="AF188" s="5">
        <f t="shared" si="155"/>
        <v>0.64963830460224536</v>
      </c>
      <c r="AG188" s="4">
        <f t="shared" si="156"/>
        <v>1187.8040653115627</v>
      </c>
      <c r="AH188" s="51">
        <f t="shared" si="114"/>
        <v>0.48840696028931446</v>
      </c>
      <c r="AL188" s="40"/>
      <c r="AQ188" s="40"/>
      <c r="AV188" s="40"/>
      <c r="AX188" s="51"/>
    </row>
    <row r="189" spans="1:50" s="19" customFormat="1" x14ac:dyDescent="0.25">
      <c r="A189" s="6" t="s">
        <v>630</v>
      </c>
      <c r="B189" s="10">
        <v>1189</v>
      </c>
      <c r="C189" s="10"/>
      <c r="D189" s="2"/>
      <c r="E189" s="3"/>
      <c r="F189" s="21"/>
      <c r="G189" s="4"/>
      <c r="H189" s="4"/>
      <c r="I189" s="2"/>
      <c r="J189" s="3"/>
      <c r="K189" s="21"/>
      <c r="L189" s="4"/>
      <c r="M189" s="4"/>
      <c r="N189" s="2"/>
      <c r="O189" s="3"/>
      <c r="P189" s="21"/>
      <c r="Q189" s="4"/>
      <c r="R189" s="51"/>
      <c r="S189" s="4"/>
      <c r="T189" s="2">
        <v>14.999000000000001</v>
      </c>
      <c r="U189" s="3">
        <v>14804.3</v>
      </c>
      <c r="V189" s="21">
        <f t="shared" si="142"/>
        <v>0.23644545005133663</v>
      </c>
      <c r="W189" s="4">
        <f t="shared" si="153"/>
        <v>1187.8333333333333</v>
      </c>
      <c r="X189" s="4"/>
      <c r="Y189" s="2">
        <v>14.991</v>
      </c>
      <c r="Z189" s="3">
        <v>37685</v>
      </c>
      <c r="AA189" s="21">
        <f t="shared" si="141"/>
        <v>0.50219032913106043</v>
      </c>
      <c r="AB189" s="4">
        <f t="shared" si="154"/>
        <v>1188.0507343124166</v>
      </c>
      <c r="AC189" s="4"/>
      <c r="AD189" s="2">
        <v>14.991</v>
      </c>
      <c r="AE189" s="3">
        <v>28878.5</v>
      </c>
      <c r="AF189" s="21">
        <f t="shared" si="155"/>
        <v>0.57546908113237349</v>
      </c>
      <c r="AG189" s="4">
        <f t="shared" si="156"/>
        <v>1187.670776407864</v>
      </c>
      <c r="AH189" s="51">
        <f t="shared" si="114"/>
        <v>0.43803495343825682</v>
      </c>
      <c r="AJ189" s="2"/>
      <c r="AK189" s="3"/>
      <c r="AL189" s="40"/>
      <c r="AM189" s="4"/>
      <c r="AO189" s="2"/>
      <c r="AP189" s="3"/>
      <c r="AQ189" s="40"/>
      <c r="AR189" s="4"/>
      <c r="AT189" s="2"/>
      <c r="AU189" s="3"/>
      <c r="AV189" s="40"/>
      <c r="AW189" s="4"/>
      <c r="AX189" s="51"/>
    </row>
    <row r="190" spans="1:50" x14ac:dyDescent="0.25">
      <c r="A190" s="1" t="s">
        <v>460</v>
      </c>
      <c r="B190" s="10">
        <v>1184</v>
      </c>
      <c r="G190" s="4"/>
      <c r="H190" s="4"/>
      <c r="L190" s="4"/>
      <c r="M190" s="4"/>
      <c r="Q190" s="4"/>
      <c r="R190" s="51"/>
      <c r="S190" s="4"/>
      <c r="V190" s="5"/>
      <c r="W190" s="4"/>
      <c r="X190" s="4"/>
      <c r="AA190" s="5"/>
      <c r="AB190" s="4"/>
      <c r="AC190" s="4"/>
      <c r="AF190" s="5"/>
      <c r="AG190" s="4"/>
      <c r="AH190" s="51"/>
      <c r="AL190" s="40"/>
      <c r="AQ190" s="40"/>
      <c r="AV190" s="40"/>
      <c r="AX190" s="51"/>
    </row>
    <row r="191" spans="1:50" x14ac:dyDescent="0.25">
      <c r="A191" s="6" t="s">
        <v>492</v>
      </c>
      <c r="B191" s="10">
        <v>1192</v>
      </c>
      <c r="C191" s="10" t="s">
        <v>201</v>
      </c>
      <c r="G191" s="4"/>
      <c r="H191" s="4"/>
      <c r="I191" s="2">
        <v>15.016999999999999</v>
      </c>
      <c r="J191" s="3">
        <v>5536.8</v>
      </c>
      <c r="K191" s="5">
        <f t="shared" ref="K191:K201" si="157">J191/K$2</f>
        <v>6.7272720649291337E-2</v>
      </c>
      <c r="L191" s="4">
        <f t="shared" ref="L191:L196" si="158">(((I191-I$162)/(I$195-I$162)*100+1100))</f>
        <v>1188.8149134487351</v>
      </c>
      <c r="M191" s="4"/>
      <c r="N191" s="2">
        <v>15.016999999999999</v>
      </c>
      <c r="O191" s="3">
        <v>4319.8999999999996</v>
      </c>
      <c r="P191" s="5">
        <f t="shared" ref="P191:P198" si="159">O191/P$2</f>
        <v>9.6735186903892142E-2</v>
      </c>
      <c r="Q191" s="4">
        <f t="shared" ref="Q191:Q196" si="160">(((N191-N$162)/(N$195-N$162)*100+1100))</f>
        <v>1188.7887887887887</v>
      </c>
      <c r="R191" s="51">
        <f t="shared" ref="R191:R245" si="161">AVERAGE(F191,K191,P191)</f>
        <v>8.200395377659174E-2</v>
      </c>
      <c r="S191" s="4"/>
      <c r="V191" s="5"/>
      <c r="W191" s="4"/>
      <c r="X191" s="4"/>
      <c r="AA191" s="5"/>
      <c r="AB191" s="4"/>
      <c r="AC191" s="4"/>
      <c r="AF191" s="5"/>
      <c r="AG191" s="4"/>
      <c r="AH191" s="51"/>
      <c r="AL191" s="40"/>
      <c r="AQ191" s="40"/>
      <c r="AV191" s="40"/>
      <c r="AX191" s="51"/>
    </row>
    <row r="192" spans="1:50" x14ac:dyDescent="0.25">
      <c r="A192" s="6" t="s">
        <v>197</v>
      </c>
      <c r="B192" s="12">
        <v>1174</v>
      </c>
      <c r="D192" s="2">
        <v>15.05</v>
      </c>
      <c r="E192" s="3">
        <v>34233</v>
      </c>
      <c r="F192" s="5">
        <f t="shared" ref="F192:F209" si="162">E192/F$2</f>
        <v>0.53926899047394017</v>
      </c>
      <c r="G192" s="4">
        <f>(((D192-D$162)/(D$195-D$162)*100+1100))</f>
        <v>1189.7938829787236</v>
      </c>
      <c r="H192" s="4"/>
      <c r="I192" s="2">
        <v>15.028</v>
      </c>
      <c r="J192" s="3">
        <v>28568.799999999999</v>
      </c>
      <c r="K192" s="5">
        <f t="shared" si="157"/>
        <v>0.34711401923231366</v>
      </c>
      <c r="L192" s="4">
        <f t="shared" si="158"/>
        <v>1189.1810918774968</v>
      </c>
      <c r="M192" s="4"/>
      <c r="N192" s="2">
        <v>14.999000000000001</v>
      </c>
      <c r="O192" s="3">
        <v>10376.5</v>
      </c>
      <c r="P192" s="5">
        <f t="shared" si="159"/>
        <v>0.23236016271400653</v>
      </c>
      <c r="Q192" s="4">
        <f t="shared" si="160"/>
        <v>1188.1881881881882</v>
      </c>
      <c r="R192" s="51">
        <f t="shared" si="161"/>
        <v>0.37291439080675343</v>
      </c>
      <c r="S192" s="4"/>
      <c r="T192" s="2">
        <v>15.076000000000001</v>
      </c>
      <c r="U192" s="3">
        <v>30638.5</v>
      </c>
      <c r="V192" s="5">
        <f t="shared" si="142"/>
        <v>0.48933984865193747</v>
      </c>
      <c r="W192" s="4">
        <f>(((T192-T$162)/(T$195-T$162)*100+1100))</f>
        <v>1190.4000000000001</v>
      </c>
      <c r="X192" s="4"/>
      <c r="Y192" s="2">
        <v>15.042999999999999</v>
      </c>
      <c r="Z192" s="3">
        <v>38498.800000000003</v>
      </c>
      <c r="AA192" s="5">
        <f t="shared" si="141"/>
        <v>0.51303502834419179</v>
      </c>
      <c r="AB192" s="4">
        <f>(((Y192-Y$162)/(Y$195-Y$162)*100+1100))</f>
        <v>1189.7863818424566</v>
      </c>
      <c r="AC192" s="4"/>
      <c r="AD192" s="2">
        <v>15.016999999999999</v>
      </c>
      <c r="AE192" s="3">
        <v>23514.3</v>
      </c>
      <c r="AF192" s="5">
        <f t="shared" ref="AF192:AF206" si="163">AE192/AF$2</f>
        <v>0.46857532816700903</v>
      </c>
      <c r="AG192" s="4">
        <f>(((AD192-AD$162)/(AD$195-AD$162)*100+1100))</f>
        <v>1188.5371542819059</v>
      </c>
      <c r="AH192" s="51">
        <f t="shared" ref="AH192:AH246" si="164">AVERAGE(V192,AA192,AF192)</f>
        <v>0.49031673505437939</v>
      </c>
      <c r="AJ192" s="2">
        <v>15.069000000000001</v>
      </c>
      <c r="AK192" s="3">
        <v>11644</v>
      </c>
      <c r="AL192" s="40">
        <f t="shared" ref="AL192:AL240" si="165">AK192/AL$2</f>
        <v>4.9787128385414626E-3</v>
      </c>
      <c r="AM192" s="4">
        <f>(((AJ192-AJ$162)/(AJ$195-AJ$162)*100+1100))</f>
        <v>1169.0689655172414</v>
      </c>
      <c r="AO192" s="2">
        <v>15.083</v>
      </c>
      <c r="AP192" s="3">
        <v>12240.2</v>
      </c>
      <c r="AQ192" s="40">
        <f t="shared" ref="AQ192:AQ240" si="166">AP192/AQ$2</f>
        <v>4.5755384571274753E-3</v>
      </c>
      <c r="AR192" s="4">
        <f>(((AO192-AO$162)/(AO$195-AO$162)*100+1100))</f>
        <v>1168.7457396046352</v>
      </c>
      <c r="AT192" s="2">
        <v>15.058</v>
      </c>
      <c r="AU192" s="3">
        <v>9307.1</v>
      </c>
      <c r="AV192" s="40">
        <f t="shared" ref="AV192:AV240" si="167">AU192/AV$2</f>
        <v>3.3705606007392052E-3</v>
      </c>
      <c r="AW192" s="4">
        <f>(((AT192-AT$162)/(AT$195-AT$162)*100+1100))</f>
        <v>1167.8498293515358</v>
      </c>
      <c r="AX192" s="51">
        <f t="shared" ref="AX192:AX240" si="168">AVERAGE(AL192,AQ192,AV192)</f>
        <v>4.308270632136047E-3</v>
      </c>
    </row>
    <row r="193" spans="1:50" x14ac:dyDescent="0.25">
      <c r="A193" s="1" t="s">
        <v>117</v>
      </c>
      <c r="B193" s="12">
        <v>1195</v>
      </c>
      <c r="D193" s="2">
        <v>15.164999999999999</v>
      </c>
      <c r="E193" s="3">
        <v>8422.6</v>
      </c>
      <c r="F193" s="5">
        <f t="shared" si="162"/>
        <v>0.13268036687307011</v>
      </c>
      <c r="G193" s="4">
        <f>(((D193-D$162)/(D$195-D$162)*100+1100))</f>
        <v>1193.6170212765958</v>
      </c>
      <c r="H193" s="4"/>
      <c r="I193" s="2">
        <v>15.164999999999999</v>
      </c>
      <c r="J193" s="3">
        <v>33329.300000000003</v>
      </c>
      <c r="K193" s="5">
        <f t="shared" si="157"/>
        <v>0.40495461066616562</v>
      </c>
      <c r="L193" s="4">
        <f t="shared" si="158"/>
        <v>1193.7416777629826</v>
      </c>
      <c r="M193" s="4"/>
      <c r="N193" s="2">
        <v>15.169</v>
      </c>
      <c r="O193" s="3">
        <v>19537.400000000001</v>
      </c>
      <c r="P193" s="5">
        <f t="shared" si="159"/>
        <v>0.43749948855670329</v>
      </c>
      <c r="Q193" s="4">
        <f t="shared" si="160"/>
        <v>1193.8605271938604</v>
      </c>
      <c r="R193" s="51">
        <f t="shared" si="161"/>
        <v>0.32504482203197965</v>
      </c>
      <c r="S193" s="4"/>
      <c r="T193" s="2">
        <v>15.172000000000001</v>
      </c>
      <c r="U193" s="3">
        <v>6832.7</v>
      </c>
      <c r="V193" s="5">
        <f t="shared" si="142"/>
        <v>0.10912780925580864</v>
      </c>
      <c r="W193" s="4">
        <f>(((T193-T$162)/(T$195-T$162)*100+1100))</f>
        <v>1193.5999999999999</v>
      </c>
      <c r="X193" s="4"/>
      <c r="Y193" s="2">
        <v>15.161</v>
      </c>
      <c r="Z193" s="3">
        <v>18823</v>
      </c>
      <c r="AA193" s="5">
        <f t="shared" si="141"/>
        <v>0.25083530755563088</v>
      </c>
      <c r="AB193" s="4">
        <f>(((Y193-Y$162)/(Y$195-Y$162)*100+1100))</f>
        <v>1193.7249666221628</v>
      </c>
      <c r="AC193" s="4"/>
      <c r="AD193" s="2">
        <v>15.169</v>
      </c>
      <c r="AE193" s="3">
        <v>14505.5</v>
      </c>
      <c r="AF193" s="5">
        <f t="shared" si="163"/>
        <v>0.28905472086035094</v>
      </c>
      <c r="AG193" s="4">
        <f>(((AD193-AD$162)/(AD$195-AD$162)*100+1100))</f>
        <v>1193.6021326224591</v>
      </c>
      <c r="AH193" s="51">
        <f t="shared" si="164"/>
        <v>0.21633927922393018</v>
      </c>
      <c r="AL193" s="40"/>
      <c r="AQ193" s="40"/>
      <c r="AV193" s="40"/>
      <c r="AX193" s="51"/>
    </row>
    <row r="194" spans="1:50" x14ac:dyDescent="0.25">
      <c r="A194" s="1" t="s">
        <v>118</v>
      </c>
      <c r="B194" s="12">
        <v>1197</v>
      </c>
      <c r="D194" s="2">
        <v>15.282999999999999</v>
      </c>
      <c r="E194" s="3">
        <v>7199.3</v>
      </c>
      <c r="F194" s="5">
        <f t="shared" si="162"/>
        <v>0.11340984556185661</v>
      </c>
      <c r="G194" s="4">
        <f>(((D194-D$162)/(D$195-D$162)*100+1100))</f>
        <v>1197.5398936170213</v>
      </c>
      <c r="H194" s="4"/>
      <c r="I194" s="2">
        <v>15.276</v>
      </c>
      <c r="J194" s="3">
        <v>13986.6</v>
      </c>
      <c r="K194" s="5">
        <f t="shared" si="157"/>
        <v>0.16993870730988625</v>
      </c>
      <c r="L194" s="4">
        <f t="shared" si="158"/>
        <v>1197.4367509986685</v>
      </c>
      <c r="M194" s="4"/>
      <c r="N194" s="2">
        <v>15.279</v>
      </c>
      <c r="O194" s="3">
        <v>5347.8</v>
      </c>
      <c r="P194" s="5">
        <f t="shared" si="159"/>
        <v>0.11975287217866951</v>
      </c>
      <c r="Q194" s="4">
        <f t="shared" si="160"/>
        <v>1197.5308641975309</v>
      </c>
      <c r="R194" s="51">
        <f t="shared" si="161"/>
        <v>0.13436714168347078</v>
      </c>
      <c r="S194" s="4"/>
      <c r="T194" s="2">
        <v>15.287000000000001</v>
      </c>
      <c r="U194" s="3">
        <v>10422</v>
      </c>
      <c r="V194" s="5">
        <f t="shared" si="142"/>
        <v>0.16645396813324714</v>
      </c>
      <c r="W194" s="4">
        <f>(((T194-T$162)/(T$195-T$162)*100+1100))</f>
        <v>1197.4333333333334</v>
      </c>
      <c r="X194" s="4"/>
      <c r="Y194" s="2">
        <v>15.272</v>
      </c>
      <c r="Z194" s="3">
        <v>15829.9</v>
      </c>
      <c r="AA194" s="5">
        <f t="shared" si="141"/>
        <v>0.21094925543616219</v>
      </c>
      <c r="AB194" s="4">
        <f>(((Y194-Y$162)/(Y$195-Y$162)*100+1100))</f>
        <v>1197.429906542056</v>
      </c>
      <c r="AC194" s="4"/>
      <c r="AD194" s="2">
        <v>15.282999999999999</v>
      </c>
      <c r="AE194" s="3">
        <v>12395.2</v>
      </c>
      <c r="AF194" s="5">
        <f t="shared" si="163"/>
        <v>0.24700224576941313</v>
      </c>
      <c r="AG194" s="4">
        <f>(((AD194-AD$162)/(AD$195-AD$162)*100+1100))</f>
        <v>1197.4008663778741</v>
      </c>
      <c r="AH194" s="51">
        <f t="shared" si="164"/>
        <v>0.20813515644627414</v>
      </c>
      <c r="AJ194" s="2">
        <v>15.756</v>
      </c>
      <c r="AK194" s="3">
        <v>32794.800000000003</v>
      </c>
      <c r="AL194" s="40">
        <f t="shared" si="165"/>
        <v>1.4022319803967672E-2</v>
      </c>
      <c r="AM194" s="4">
        <f>(((AJ194-AJ$162)/(AJ$195-AJ$162)*100+1100))</f>
        <v>1192.7586206896551</v>
      </c>
      <c r="AO194" s="2">
        <v>15.752000000000001</v>
      </c>
      <c r="AP194" s="3">
        <v>11743.9</v>
      </c>
      <c r="AQ194" s="40">
        <f t="shared" si="166"/>
        <v>4.3900153663060529E-3</v>
      </c>
      <c r="AR194" s="4">
        <f>(((AO194-AO$162)/(AO$195-AO$162)*100+1100))</f>
        <v>1191.5473755964554</v>
      </c>
      <c r="AT194" s="2">
        <v>15.763999999999999</v>
      </c>
      <c r="AU194" s="3">
        <v>10103.4</v>
      </c>
      <c r="AV194" s="40">
        <f t="shared" si="167"/>
        <v>3.6589401611144697E-3</v>
      </c>
      <c r="AW194" s="4">
        <f>(((AT194-AT$162)/(AT$195-AT$162)*100+1100))</f>
        <v>1191.9453924914676</v>
      </c>
      <c r="AX194" s="51">
        <f t="shared" si="168"/>
        <v>7.3570917771293978E-3</v>
      </c>
    </row>
    <row r="195" spans="1:50" x14ac:dyDescent="0.25">
      <c r="A195" s="15" t="s">
        <v>12</v>
      </c>
      <c r="B195" s="10">
        <v>1200</v>
      </c>
      <c r="D195" s="2">
        <v>15.356999999999999</v>
      </c>
      <c r="E195" s="3">
        <v>11388.7</v>
      </c>
      <c r="F195" s="5">
        <f t="shared" si="162"/>
        <v>0.17940504051092696</v>
      </c>
      <c r="G195" s="4">
        <f>(((D195-D$162)/(D$195-D$162)*100+1100))</f>
        <v>1200</v>
      </c>
      <c r="H195" s="4"/>
      <c r="I195" s="2">
        <v>15.353</v>
      </c>
      <c r="J195" s="3">
        <v>17947.599999999999</v>
      </c>
      <c r="K195" s="5">
        <f t="shared" si="157"/>
        <v>0.21806528701149058</v>
      </c>
      <c r="L195" s="4">
        <f t="shared" si="158"/>
        <v>1200</v>
      </c>
      <c r="M195" s="4"/>
      <c r="N195" s="2">
        <v>15.353</v>
      </c>
      <c r="O195" s="3">
        <v>11300.3</v>
      </c>
      <c r="P195" s="5">
        <f t="shared" si="159"/>
        <v>0.25304674473252908</v>
      </c>
      <c r="Q195" s="4">
        <f t="shared" si="160"/>
        <v>1200</v>
      </c>
      <c r="R195" s="51">
        <f t="shared" si="161"/>
        <v>0.21683902408498221</v>
      </c>
      <c r="S195" s="4"/>
      <c r="T195" s="2">
        <v>15.364000000000001</v>
      </c>
      <c r="U195" s="3">
        <v>9950.2999999999993</v>
      </c>
      <c r="V195" s="5">
        <f t="shared" si="142"/>
        <v>0.15892025706354335</v>
      </c>
      <c r="W195" s="4">
        <f>(((T195-T$162)/(T$195-T$162)*100+1100))</f>
        <v>1200</v>
      </c>
      <c r="X195" s="4"/>
      <c r="Y195" s="2">
        <v>15.349</v>
      </c>
      <c r="Z195" s="3">
        <v>11267.2</v>
      </c>
      <c r="AA195" s="5">
        <f t="shared" si="141"/>
        <v>0.15014671291987486</v>
      </c>
      <c r="AB195" s="4">
        <f>(((Y195-Y$162)/(Y$195-Y$162)*100+1100))</f>
        <v>1200</v>
      </c>
      <c r="AC195" s="4"/>
      <c r="AD195" s="2">
        <v>15.361000000000001</v>
      </c>
      <c r="AE195" s="3">
        <v>10528.5</v>
      </c>
      <c r="AF195" s="5">
        <f t="shared" si="163"/>
        <v>0.20980404871105476</v>
      </c>
      <c r="AG195" s="4">
        <f>(((AD195-AD$162)/(AD$195-AD$162)*100+1100))</f>
        <v>1200</v>
      </c>
      <c r="AH195" s="51">
        <f t="shared" si="164"/>
        <v>0.17295700623149099</v>
      </c>
      <c r="AJ195" s="2">
        <v>15.965999999999999</v>
      </c>
      <c r="AK195" s="3">
        <v>9740.4</v>
      </c>
      <c r="AL195" s="40">
        <f t="shared" si="165"/>
        <v>4.1647762394820733E-3</v>
      </c>
      <c r="AM195" s="4">
        <f>(((AJ195-AJ$162)/(AJ$195-AJ$162)*100+1100))</f>
        <v>1200</v>
      </c>
      <c r="AO195" s="2">
        <v>16</v>
      </c>
      <c r="AP195" s="3">
        <v>11659.3</v>
      </c>
      <c r="AQ195" s="40">
        <f t="shared" si="166"/>
        <v>4.3583908378283329E-3</v>
      </c>
      <c r="AR195" s="4">
        <f>(((AO195-AO$162)/(AO$195-AO$162)*100+1100))</f>
        <v>1200</v>
      </c>
      <c r="AT195" s="2">
        <v>16</v>
      </c>
      <c r="AU195" s="3">
        <v>11766.3</v>
      </c>
      <c r="AV195" s="40">
        <f t="shared" si="167"/>
        <v>4.261158384080724E-3</v>
      </c>
      <c r="AW195" s="4">
        <f>(((AT195-AT$162)/(AT$195-AT$162)*100+1100))</f>
        <v>1200</v>
      </c>
      <c r="AX195" s="51">
        <f t="shared" si="168"/>
        <v>4.2614418204637095E-3</v>
      </c>
    </row>
    <row r="196" spans="1:50" x14ac:dyDescent="0.25">
      <c r="A196" s="6" t="s">
        <v>450</v>
      </c>
      <c r="B196" s="10">
        <v>1194</v>
      </c>
      <c r="D196" s="2">
        <v>15.364000000000001</v>
      </c>
      <c r="E196" s="3">
        <v>5344.4</v>
      </c>
      <c r="F196" s="5">
        <f t="shared" si="162"/>
        <v>8.4189793260565124E-2</v>
      </c>
      <c r="G196" s="4">
        <f>(((D196-D$162)/(D$195-D$162)*100+1100))</f>
        <v>1200.2327127659576</v>
      </c>
      <c r="H196" s="4"/>
      <c r="I196" s="2">
        <v>15.346</v>
      </c>
      <c r="J196" s="3">
        <v>10234</v>
      </c>
      <c r="K196" s="5">
        <f t="shared" si="157"/>
        <v>0.12434421021616232</v>
      </c>
      <c r="L196" s="4">
        <f t="shared" si="158"/>
        <v>1199.7669773635153</v>
      </c>
      <c r="M196" s="4"/>
      <c r="N196" s="2">
        <v>15.346</v>
      </c>
      <c r="O196" s="3">
        <v>5910.8</v>
      </c>
      <c r="P196" s="5">
        <f t="shared" si="159"/>
        <v>0.13236008767599383</v>
      </c>
      <c r="Q196" s="4">
        <f t="shared" si="160"/>
        <v>1199.7664330997663</v>
      </c>
      <c r="R196" s="51">
        <f t="shared" si="161"/>
        <v>0.11363136371757376</v>
      </c>
      <c r="S196" s="4"/>
      <c r="T196" s="2">
        <v>15.379</v>
      </c>
      <c r="U196" s="3">
        <v>3904</v>
      </c>
      <c r="V196" s="5">
        <f t="shared" si="142"/>
        <v>6.2352359584743507E-2</v>
      </c>
      <c r="W196" s="4">
        <f>(((T196-T$162)/(T$195-T$162)*100+1100))</f>
        <v>1200.5</v>
      </c>
      <c r="X196" s="4"/>
      <c r="Y196" s="2">
        <v>15.35</v>
      </c>
      <c r="Z196" s="3">
        <v>4688.8999999999996</v>
      </c>
      <c r="AA196" s="5">
        <f t="shared" ref="AA196:AA217" si="169">Z196/AA$2</f>
        <v>6.2484283780353693E-2</v>
      </c>
      <c r="AB196" s="4">
        <f>(((Y196-Y$162)/(Y$195-Y$162)*100+1100))</f>
        <v>1200.0333778371162</v>
      </c>
      <c r="AC196" s="4"/>
      <c r="AD196" s="2">
        <v>15.35</v>
      </c>
      <c r="AE196" s="3">
        <v>4688.8999999999996</v>
      </c>
      <c r="AF196" s="5">
        <f t="shared" si="163"/>
        <v>9.3436881227265484E-2</v>
      </c>
      <c r="AG196" s="4">
        <f>(((AD196-AD$162)/(AD$195-AD$162)*100+1100))</f>
        <v>1199.6334555148283</v>
      </c>
      <c r="AH196" s="51">
        <f t="shared" si="164"/>
        <v>7.2757841530787556E-2</v>
      </c>
      <c r="AL196" s="40"/>
      <c r="AQ196" s="40"/>
      <c r="AV196" s="40"/>
      <c r="AX196" s="51"/>
    </row>
    <row r="197" spans="1:50" x14ac:dyDescent="0.25">
      <c r="A197" s="1" t="s">
        <v>119</v>
      </c>
      <c r="B197" s="12">
        <v>1206</v>
      </c>
      <c r="D197" s="2">
        <v>15.553000000000001</v>
      </c>
      <c r="E197" s="3">
        <v>64324.800000000003</v>
      </c>
      <c r="F197" s="5">
        <f t="shared" si="162"/>
        <v>1.0133020757292119</v>
      </c>
      <c r="G197" s="4">
        <f>(((D197-D$195)/(D$216-D$195)*100+1200))</f>
        <v>1206.8008327550313</v>
      </c>
      <c r="H197" s="4"/>
      <c r="I197" s="2">
        <v>15.548999999999999</v>
      </c>
      <c r="J197" s="3">
        <v>52729.3</v>
      </c>
      <c r="K197" s="5">
        <f t="shared" si="157"/>
        <v>0.64066671523852725</v>
      </c>
      <c r="L197" s="4">
        <f>(((I197-I$195)/(I$216-I$195)*100+1200))</f>
        <v>1206.824512534819</v>
      </c>
      <c r="M197" s="4"/>
      <c r="N197" s="2">
        <v>15.548999999999999</v>
      </c>
      <c r="O197" s="3">
        <v>28567.9</v>
      </c>
      <c r="P197" s="5">
        <f t="shared" si="159"/>
        <v>0.63971877727533055</v>
      </c>
      <c r="Q197" s="4">
        <f>(((N197-N$195)/(N$216-N$195)*100+1200))</f>
        <v>1206.7984738120015</v>
      </c>
      <c r="R197" s="51">
        <f t="shared" si="161"/>
        <v>0.76456252274768988</v>
      </c>
      <c r="S197" s="4"/>
      <c r="T197" s="2">
        <v>15.557</v>
      </c>
      <c r="U197" s="3">
        <v>53236.1</v>
      </c>
      <c r="V197" s="5">
        <f t="shared" si="142"/>
        <v>0.85025523824010341</v>
      </c>
      <c r="W197" s="4">
        <f t="shared" ref="W197:W206" si="170">(((T197-T$195)/(T$216-T$195)*100+1200))</f>
        <v>1206.7200557103065</v>
      </c>
      <c r="X197" s="4"/>
      <c r="Y197" s="2">
        <v>15.553000000000001</v>
      </c>
      <c r="Z197" s="3">
        <v>53984.1</v>
      </c>
      <c r="AA197" s="5">
        <f t="shared" si="169"/>
        <v>0.71939214400541529</v>
      </c>
      <c r="AB197" s="4">
        <f t="shared" ref="AB197:AB206" si="171">(((Y197-Y$195)/(Y$216-Y$195)*100+1200))</f>
        <v>1207.0759625390219</v>
      </c>
      <c r="AC197" s="4"/>
      <c r="AD197" s="2">
        <v>15.553000000000001</v>
      </c>
      <c r="AE197" s="3">
        <v>45604.7</v>
      </c>
      <c r="AF197" s="5">
        <f t="shared" si="163"/>
        <v>0.90877624545310709</v>
      </c>
      <c r="AG197" s="4">
        <f t="shared" ref="AG197:AG206" si="172">(((AD197-AD$195)/(AD$216-AD$195)*100+1200))</f>
        <v>1206.6782608695653</v>
      </c>
      <c r="AH197" s="51">
        <f t="shared" si="164"/>
        <v>0.82614120923287526</v>
      </c>
      <c r="AJ197" s="2">
        <v>16.158999999999999</v>
      </c>
      <c r="AK197" s="3">
        <v>21175.1</v>
      </c>
      <c r="AL197" s="40">
        <f t="shared" si="165"/>
        <v>9.0539970995705352E-3</v>
      </c>
      <c r="AM197" s="4">
        <f>(((AJ197-AJ$195)/(AJ$216-AJ$195)*100+1200))</f>
        <v>1206.7981683691442</v>
      </c>
      <c r="AO197" s="2">
        <v>16.161999999999999</v>
      </c>
      <c r="AP197" s="3">
        <v>23116.1</v>
      </c>
      <c r="AQ197" s="40">
        <f t="shared" si="166"/>
        <v>8.6410846660025502E-3</v>
      </c>
      <c r="AR197" s="4">
        <f>(((AO197-AO$195)/(AO$216-AO$195)*100+1200))</f>
        <v>1205.7754010695187</v>
      </c>
      <c r="AT197" s="2">
        <v>16.163</v>
      </c>
      <c r="AU197" s="3">
        <v>39794.199999999997</v>
      </c>
      <c r="AV197" s="40">
        <f t="shared" si="167"/>
        <v>1.4411445311422039E-2</v>
      </c>
      <c r="AW197" s="4">
        <f>(((AT197-AT$195)/(AT$216-AT$195)*100+1200))</f>
        <v>1205.8276725062567</v>
      </c>
      <c r="AX197" s="51">
        <f t="shared" si="168"/>
        <v>1.0702175692331709E-2</v>
      </c>
    </row>
    <row r="198" spans="1:50" x14ac:dyDescent="0.25">
      <c r="A198" s="1" t="s">
        <v>174</v>
      </c>
      <c r="D198" s="2">
        <v>15.726000000000001</v>
      </c>
      <c r="E198" s="3">
        <v>1031.8</v>
      </c>
      <c r="F198" s="5">
        <f t="shared" si="162"/>
        <v>1.6253841158268671E-2</v>
      </c>
      <c r="G198" s="4">
        <f>(((D198-D$195)/(D$216-D$195)*100+1200))</f>
        <v>1212.8036086051354</v>
      </c>
      <c r="H198" s="4"/>
      <c r="I198" s="2">
        <v>15.715999999999999</v>
      </c>
      <c r="J198" s="3">
        <v>6064.2</v>
      </c>
      <c r="K198" s="5">
        <f t="shared" si="157"/>
        <v>7.36806878632843E-2</v>
      </c>
      <c r="L198" s="4">
        <f>(((I198-I$195)/(I$216-I$195)*100+1200))</f>
        <v>1212.6392757660167</v>
      </c>
      <c r="M198" s="4"/>
      <c r="N198" s="2">
        <v>15.718999999999999</v>
      </c>
      <c r="O198" s="3">
        <v>4509.6000000000004</v>
      </c>
      <c r="P198" s="5">
        <f t="shared" si="159"/>
        <v>0.1009831243458858</v>
      </c>
      <c r="Q198" s="4">
        <f>(((N198-N$195)/(N$216-N$195)*100+1200))</f>
        <v>1212.6951092611862</v>
      </c>
      <c r="R198" s="51">
        <f t="shared" si="161"/>
        <v>6.363921778914626E-2</v>
      </c>
      <c r="S198" s="4"/>
      <c r="V198" s="5">
        <f t="shared" si="142"/>
        <v>0</v>
      </c>
      <c r="W198" s="4">
        <f t="shared" si="170"/>
        <v>665.04178272980494</v>
      </c>
      <c r="X198" s="4"/>
      <c r="Y198" s="2">
        <v>15.712</v>
      </c>
      <c r="Z198" s="3">
        <v>3323.8</v>
      </c>
      <c r="AA198" s="5">
        <f t="shared" si="169"/>
        <v>4.4292960487350895E-2</v>
      </c>
      <c r="AB198" s="4">
        <f t="shared" si="171"/>
        <v>1212.5910509885537</v>
      </c>
      <c r="AC198" s="4"/>
      <c r="AD198" s="2">
        <v>15.708</v>
      </c>
      <c r="AE198" s="3">
        <v>3443.8</v>
      </c>
      <c r="AF198" s="5">
        <f t="shared" si="163"/>
        <v>6.8625462596868539E-2</v>
      </c>
      <c r="AG198" s="4">
        <f t="shared" si="172"/>
        <v>1212.0695652173913</v>
      </c>
      <c r="AH198" s="51">
        <f t="shared" si="164"/>
        <v>3.7639474361406473E-2</v>
      </c>
      <c r="AL198" s="40"/>
      <c r="AQ198" s="40"/>
      <c r="AV198" s="40"/>
      <c r="AX198" s="51"/>
    </row>
    <row r="199" spans="1:50" x14ac:dyDescent="0.25">
      <c r="A199" s="6" t="s">
        <v>189</v>
      </c>
      <c r="B199" s="10">
        <v>1162</v>
      </c>
      <c r="D199" s="2">
        <v>15.069000000000001</v>
      </c>
      <c r="E199" s="3">
        <v>6114.6</v>
      </c>
      <c r="F199" s="5">
        <f t="shared" si="162"/>
        <v>9.6322676048022512E-2</v>
      </c>
      <c r="G199" s="4">
        <f>(((D199-D$195)/(D$216-D$195)*100+1200))</f>
        <v>1190.0069396252602</v>
      </c>
      <c r="H199" s="4"/>
      <c r="I199" s="2">
        <v>15.021000000000001</v>
      </c>
      <c r="J199" s="3">
        <v>9177.6</v>
      </c>
      <c r="K199" s="5">
        <f t="shared" si="157"/>
        <v>0.11150883561460341</v>
      </c>
      <c r="L199" s="4">
        <f>(((I199-I$195)/(I$216-I$195)*100+1200))</f>
        <v>1188.4401114206128</v>
      </c>
      <c r="M199" s="4"/>
      <c r="Q199" s="4"/>
      <c r="R199" s="51">
        <f t="shared" si="161"/>
        <v>0.10391575583131296</v>
      </c>
      <c r="S199" s="4"/>
      <c r="T199" s="2">
        <v>15.132</v>
      </c>
      <c r="U199" s="3">
        <v>9640.7000000000007</v>
      </c>
      <c r="V199" s="5">
        <f t="shared" si="142"/>
        <v>0.15397551051450736</v>
      </c>
      <c r="W199" s="4">
        <f t="shared" si="170"/>
        <v>1191.9220055710307</v>
      </c>
      <c r="X199" s="4"/>
      <c r="Y199" s="2">
        <v>15.05</v>
      </c>
      <c r="Z199" s="3">
        <v>9563.2000000000007</v>
      </c>
      <c r="AA199" s="5">
        <f t="shared" si="169"/>
        <v>0.12743920805482703</v>
      </c>
      <c r="AB199" s="4">
        <f t="shared" si="171"/>
        <v>1189.6288588276102</v>
      </c>
      <c r="AC199" s="4"/>
      <c r="AD199" s="2">
        <v>15.047000000000001</v>
      </c>
      <c r="AE199" s="3">
        <v>4936.8</v>
      </c>
      <c r="AF199" s="5">
        <f t="shared" si="163"/>
        <v>9.8376846433654852E-2</v>
      </c>
      <c r="AG199" s="4">
        <f t="shared" si="172"/>
        <v>1189.0782608695652</v>
      </c>
      <c r="AH199" s="51">
        <f t="shared" si="164"/>
        <v>0.12659718833432976</v>
      </c>
      <c r="AL199" s="40"/>
      <c r="AQ199" s="40"/>
      <c r="AV199" s="40"/>
      <c r="AX199" s="51"/>
    </row>
    <row r="200" spans="1:50" x14ac:dyDescent="0.25">
      <c r="A200" s="6" t="s">
        <v>175</v>
      </c>
      <c r="D200" s="2">
        <v>16.096</v>
      </c>
      <c r="E200" s="3">
        <v>6002.1</v>
      </c>
      <c r="F200" s="5">
        <f t="shared" si="162"/>
        <v>9.4550474913786015E-2</v>
      </c>
      <c r="G200" s="4">
        <f>(((D200-D$195)/(D$216-D$195)*100+1200))</f>
        <v>1225.6419153365719</v>
      </c>
      <c r="H200" s="4"/>
      <c r="I200" s="2">
        <v>16.096</v>
      </c>
      <c r="J200" s="3">
        <v>7698.9</v>
      </c>
      <c r="K200" s="5">
        <f t="shared" si="157"/>
        <v>9.3542470200626546E-2</v>
      </c>
      <c r="L200" s="4">
        <f>(((I200-I$195)/(I$216-I$195)*100+1200))</f>
        <v>1225.8704735376045</v>
      </c>
      <c r="M200" s="4"/>
      <c r="N200" s="2">
        <v>16.117999999999999</v>
      </c>
      <c r="O200" s="3">
        <v>4083.1</v>
      </c>
      <c r="P200" s="5">
        <f>O200/P$2</f>
        <v>9.1432542801287528E-2</v>
      </c>
      <c r="Q200" s="4">
        <f>(((N200-N$195)/(N$216-N$195)*100+1200))</f>
        <v>1226.5348595213318</v>
      </c>
      <c r="R200" s="51">
        <f t="shared" si="161"/>
        <v>9.3175162638566691E-2</v>
      </c>
      <c r="S200" s="4"/>
      <c r="T200" s="2">
        <v>16.103000000000002</v>
      </c>
      <c r="U200" s="3">
        <v>4663.1000000000004</v>
      </c>
      <c r="V200" s="5">
        <f t="shared" si="142"/>
        <v>7.4476252043959384E-2</v>
      </c>
      <c r="W200" s="4">
        <f t="shared" si="170"/>
        <v>1225.7311977715879</v>
      </c>
      <c r="X200" s="4"/>
      <c r="Y200" s="2">
        <v>16.091999999999999</v>
      </c>
      <c r="Z200" s="3">
        <v>5062</v>
      </c>
      <c r="AA200" s="5">
        <f t="shared" si="169"/>
        <v>6.7456214569760586E-2</v>
      </c>
      <c r="AB200" s="4">
        <f t="shared" si="171"/>
        <v>1225.7717655220256</v>
      </c>
      <c r="AC200" s="4"/>
      <c r="AD200" s="2">
        <v>16.100000000000001</v>
      </c>
      <c r="AE200" s="3">
        <v>3915.5</v>
      </c>
      <c r="AF200" s="5">
        <f t="shared" si="163"/>
        <v>7.8025146291317363E-2</v>
      </c>
      <c r="AG200" s="4">
        <f t="shared" si="172"/>
        <v>1225.7043478260871</v>
      </c>
      <c r="AH200" s="51">
        <f t="shared" si="164"/>
        <v>7.3319204301679111E-2</v>
      </c>
      <c r="AL200" s="40"/>
      <c r="AQ200" s="40"/>
      <c r="AV200" s="40"/>
      <c r="AX200" s="51"/>
    </row>
    <row r="201" spans="1:50" s="29" customFormat="1" x14ac:dyDescent="0.25">
      <c r="A201" s="6" t="s">
        <v>642</v>
      </c>
      <c r="B201" s="10"/>
      <c r="C201" s="10"/>
      <c r="D201" s="2">
        <v>16.199000000000002</v>
      </c>
      <c r="E201" s="3">
        <v>27948</v>
      </c>
      <c r="F201" s="28">
        <f t="shared" si="162"/>
        <v>0.44026202044126078</v>
      </c>
      <c r="G201" s="4">
        <f>(((D201-D$195)/(D$216-D$195)*100+1200))</f>
        <v>1229.2158223455933</v>
      </c>
      <c r="H201" s="4"/>
      <c r="I201" s="2">
        <v>16.163</v>
      </c>
      <c r="J201" s="3">
        <v>32760</v>
      </c>
      <c r="K201" s="28">
        <f t="shared" si="157"/>
        <v>0.39803755390673029</v>
      </c>
      <c r="L201" s="4">
        <f>(((I201-I$195)/(I$216-I$195)*100+1200))</f>
        <v>1228.2033426183843</v>
      </c>
      <c r="M201" s="4"/>
      <c r="N201" s="2">
        <v>16.166</v>
      </c>
      <c r="O201" s="3">
        <v>16256.1</v>
      </c>
      <c r="P201" s="28">
        <f>O201/P$2</f>
        <v>0.36402159120080585</v>
      </c>
      <c r="Q201" s="4">
        <f>(((N201-N$195)/(N$216-N$195)*100+1200))</f>
        <v>1228.1997918834547</v>
      </c>
      <c r="R201" s="51">
        <f t="shared" si="161"/>
        <v>0.40077372184959897</v>
      </c>
      <c r="S201" s="4"/>
      <c r="T201" s="2">
        <v>16.14</v>
      </c>
      <c r="U201" s="3">
        <v>62121.5</v>
      </c>
      <c r="V201" s="28">
        <f t="shared" si="142"/>
        <v>0.99216754762900705</v>
      </c>
      <c r="W201" s="4">
        <f t="shared" si="170"/>
        <v>1227.0194986072424</v>
      </c>
      <c r="X201" s="4"/>
      <c r="Y201" s="2">
        <v>16.172999999999998</v>
      </c>
      <c r="Z201" s="3">
        <v>5345.7</v>
      </c>
      <c r="AA201" s="28">
        <f t="shared" si="169"/>
        <v>7.1236800913782927E-2</v>
      </c>
      <c r="AB201" s="4">
        <f t="shared" si="171"/>
        <v>1228.5813388831077</v>
      </c>
      <c r="AC201" s="4"/>
      <c r="AD201" s="2">
        <v>16.148</v>
      </c>
      <c r="AE201" s="3">
        <v>25864.7</v>
      </c>
      <c r="AF201" s="28">
        <f t="shared" si="163"/>
        <v>0.51541233591649505</v>
      </c>
      <c r="AG201" s="4">
        <f t="shared" si="172"/>
        <v>1227.3739130434783</v>
      </c>
      <c r="AH201" s="51">
        <f t="shared" si="164"/>
        <v>0.52627222815309505</v>
      </c>
      <c r="AJ201" s="2">
        <v>16.934999999999999</v>
      </c>
      <c r="AK201" s="3">
        <v>13921.8</v>
      </c>
      <c r="AL201" s="40">
        <f t="shared" si="165"/>
        <v>5.9526489518727695E-3</v>
      </c>
      <c r="AM201" s="4">
        <f>(((AJ201-AJ$195)/(AJ$216-AJ$195)*100+1200))</f>
        <v>1234.131736526946</v>
      </c>
      <c r="AO201" s="2">
        <v>16.920000000000002</v>
      </c>
      <c r="AP201" s="3">
        <v>15822.5</v>
      </c>
      <c r="AQ201" s="40">
        <f t="shared" si="166"/>
        <v>5.9146465938382927E-3</v>
      </c>
      <c r="AR201" s="4">
        <f>(((AO201-AO$195)/(AO$216-AO$195)*100+1200))</f>
        <v>1232.7985739750445</v>
      </c>
      <c r="AT201" s="2">
        <v>16.920000000000002</v>
      </c>
      <c r="AU201" s="3">
        <v>22501.599999999999</v>
      </c>
      <c r="AV201" s="40">
        <f t="shared" si="167"/>
        <v>8.1489407456235875E-3</v>
      </c>
      <c r="AW201" s="4">
        <f>(((AT201-AT$195)/(AT$216-AT$195)*100+1200))</f>
        <v>1232.8923846978907</v>
      </c>
      <c r="AX201" s="51">
        <f t="shared" si="168"/>
        <v>6.6720787637782166E-3</v>
      </c>
    </row>
    <row r="202" spans="1:50" x14ac:dyDescent="0.25">
      <c r="A202" s="1" t="s">
        <v>480</v>
      </c>
      <c r="B202" s="10">
        <v>1279</v>
      </c>
      <c r="G202" s="4"/>
      <c r="H202" s="4"/>
      <c r="L202" s="4"/>
      <c r="M202" s="4"/>
      <c r="Q202" s="4"/>
      <c r="R202" s="51"/>
      <c r="S202" s="4"/>
      <c r="T202" s="2">
        <v>16.347000000000001</v>
      </c>
      <c r="U202" s="3">
        <v>40506.5</v>
      </c>
      <c r="V202" s="5">
        <f t="shared" si="142"/>
        <v>0.64694565920066927</v>
      </c>
      <c r="W202" s="4">
        <f t="shared" si="170"/>
        <v>1234.2270194986072</v>
      </c>
      <c r="X202" s="4"/>
      <c r="Y202" s="2">
        <v>16.34</v>
      </c>
      <c r="Z202" s="3">
        <v>66053.7</v>
      </c>
      <c r="AA202" s="5">
        <f t="shared" si="169"/>
        <v>0.8802316397326343</v>
      </c>
      <c r="AB202" s="4">
        <f t="shared" si="171"/>
        <v>1234.3739160596601</v>
      </c>
      <c r="AC202" s="4"/>
      <c r="AD202" s="2">
        <v>16.344000000000001</v>
      </c>
      <c r="AE202" s="3">
        <v>88793.5</v>
      </c>
      <c r="AF202" s="5">
        <f t="shared" si="163"/>
        <v>1.7694102482998566</v>
      </c>
      <c r="AG202" s="4">
        <f t="shared" si="172"/>
        <v>1234.1913043478262</v>
      </c>
      <c r="AH202" s="51">
        <f t="shared" si="164"/>
        <v>1.0988625157443865</v>
      </c>
      <c r="AL202" s="40"/>
      <c r="AQ202" s="40"/>
      <c r="AV202" s="40"/>
      <c r="AX202" s="51"/>
    </row>
    <row r="203" spans="1:50" x14ac:dyDescent="0.25">
      <c r="A203" s="1" t="s">
        <v>176</v>
      </c>
      <c r="B203" s="10">
        <v>1237</v>
      </c>
      <c r="C203" s="10" t="s">
        <v>201</v>
      </c>
      <c r="G203" s="4"/>
      <c r="H203" s="4"/>
      <c r="I203" s="2">
        <v>16.428999999999998</v>
      </c>
      <c r="J203" s="3">
        <v>22186.6</v>
      </c>
      <c r="K203" s="5">
        <f>J203/K$2</f>
        <v>0.26956959687139992</v>
      </c>
      <c r="L203" s="4">
        <f>(((I203-I$195)/(I$216-I$195)*100+1200))</f>
        <v>1237.4651810584958</v>
      </c>
      <c r="M203" s="4"/>
      <c r="N203" s="2">
        <v>16.436</v>
      </c>
      <c r="O203" s="3">
        <v>15124.3</v>
      </c>
      <c r="P203" s="21">
        <f>O203/P$2</f>
        <v>0.33867728125431973</v>
      </c>
      <c r="Q203" s="4">
        <f>(((N203-N$195)/(N$216-N$195)*100+1200))</f>
        <v>1237.5650364203955</v>
      </c>
      <c r="R203" s="51">
        <f t="shared" si="161"/>
        <v>0.30412343906285982</v>
      </c>
      <c r="S203" s="4"/>
      <c r="V203" s="5">
        <f t="shared" si="142"/>
        <v>0</v>
      </c>
      <c r="W203" s="4">
        <f t="shared" si="170"/>
        <v>665.04178272980494</v>
      </c>
      <c r="X203" s="4"/>
      <c r="Y203" s="2">
        <v>16.428000000000001</v>
      </c>
      <c r="Z203" s="3">
        <v>12193.6</v>
      </c>
      <c r="AA203" s="5">
        <f t="shared" si="169"/>
        <v>0.16249191979016844</v>
      </c>
      <c r="AB203" s="4">
        <f t="shared" si="171"/>
        <v>1237.4262920568851</v>
      </c>
      <c r="AC203" s="4"/>
      <c r="AD203" s="2">
        <v>16.436</v>
      </c>
      <c r="AE203" s="3">
        <v>11170.8</v>
      </c>
      <c r="AF203" s="5">
        <f t="shared" si="163"/>
        <v>0.22260332120828707</v>
      </c>
      <c r="AG203" s="4">
        <f t="shared" si="172"/>
        <v>1237.391304347826</v>
      </c>
      <c r="AH203" s="51">
        <f t="shared" si="164"/>
        <v>0.12836508033281849</v>
      </c>
      <c r="AL203" s="40"/>
      <c r="AQ203" s="40"/>
      <c r="AV203" s="40"/>
      <c r="AX203" s="51"/>
    </row>
    <row r="204" spans="1:50" x14ac:dyDescent="0.25">
      <c r="A204" s="6" t="s">
        <v>545</v>
      </c>
      <c r="B204" s="10">
        <v>1247</v>
      </c>
      <c r="C204" s="10" t="s">
        <v>201</v>
      </c>
      <c r="D204" s="2">
        <v>16.431999999999999</v>
      </c>
      <c r="E204" s="3">
        <v>4653.3999999999996</v>
      </c>
      <c r="F204" s="5">
        <f t="shared" si="162"/>
        <v>7.3304540071610233E-2</v>
      </c>
      <c r="G204" s="4">
        <f>(((D204-D$195)/(D$216-D$195)*100+1200))</f>
        <v>1237.3004857737683</v>
      </c>
      <c r="H204" s="4"/>
      <c r="I204" s="2">
        <v>16.428999999999998</v>
      </c>
      <c r="J204" s="3">
        <v>23467.5</v>
      </c>
      <c r="K204" s="5">
        <f>J204/K$2</f>
        <v>0.28513267082741733</v>
      </c>
      <c r="L204" s="4">
        <f>(((I204-I$195)/(I$216-I$195)*100+1200))</f>
        <v>1237.4651810584958</v>
      </c>
      <c r="M204" s="4"/>
      <c r="N204" s="2">
        <v>16.436</v>
      </c>
      <c r="O204" s="3">
        <v>16579.7</v>
      </c>
      <c r="P204" s="5">
        <f>O204/P$2</f>
        <v>0.37126794099642602</v>
      </c>
      <c r="Q204" s="4">
        <f>(((N204-N$195)/(N$216-N$195)*100+1200))</f>
        <v>1237.5650364203955</v>
      </c>
      <c r="R204" s="51">
        <f t="shared" si="161"/>
        <v>0.24323505063181786</v>
      </c>
      <c r="S204" s="4"/>
      <c r="T204" s="2">
        <v>16.440000000000001</v>
      </c>
      <c r="U204" s="3">
        <v>3346.1</v>
      </c>
      <c r="V204" s="5">
        <f t="shared" si="142"/>
        <v>5.3441913526257746E-2</v>
      </c>
      <c r="W204" s="4">
        <f t="shared" si="170"/>
        <v>1237.4651810584958</v>
      </c>
      <c r="X204" s="4"/>
      <c r="Y204" s="2">
        <v>16.428000000000001</v>
      </c>
      <c r="Z204" s="3">
        <v>13303.4</v>
      </c>
      <c r="AA204" s="5">
        <f t="shared" si="169"/>
        <v>0.17728111515356637</v>
      </c>
      <c r="AB204" s="4">
        <f t="shared" si="171"/>
        <v>1237.4262920568851</v>
      </c>
      <c r="AC204" s="4"/>
      <c r="AD204" s="2">
        <v>16.436</v>
      </c>
      <c r="AE204" s="3">
        <v>12886.9</v>
      </c>
      <c r="AF204" s="5">
        <f t="shared" si="163"/>
        <v>0.2568004744583266</v>
      </c>
      <c r="AG204" s="4">
        <f t="shared" si="172"/>
        <v>1237.391304347826</v>
      </c>
      <c r="AH204" s="51">
        <f t="shared" si="164"/>
        <v>0.16250783437938357</v>
      </c>
      <c r="AL204" s="40"/>
      <c r="AQ204" s="40"/>
      <c r="AV204" s="40"/>
      <c r="AX204" s="51"/>
    </row>
    <row r="205" spans="1:50" x14ac:dyDescent="0.25">
      <c r="A205" s="6" t="s">
        <v>481</v>
      </c>
      <c r="B205" s="10">
        <v>1238</v>
      </c>
      <c r="C205" s="10" t="s">
        <v>201</v>
      </c>
      <c r="G205" s="4"/>
      <c r="H205" s="4"/>
      <c r="L205" s="4"/>
      <c r="M205" s="4"/>
      <c r="Q205" s="4"/>
      <c r="R205" s="51"/>
      <c r="S205" s="4"/>
      <c r="T205" s="2">
        <v>16.454999999999998</v>
      </c>
      <c r="U205" s="3">
        <v>10945.2</v>
      </c>
      <c r="V205" s="5">
        <f t="shared" si="142"/>
        <v>0.17481020648743203</v>
      </c>
      <c r="W205" s="4">
        <f t="shared" si="170"/>
        <v>1237.9874651810585</v>
      </c>
      <c r="X205" s="4"/>
      <c r="Y205" s="2">
        <v>16.443000000000001</v>
      </c>
      <c r="Z205" s="3">
        <v>22206.1</v>
      </c>
      <c r="AA205" s="5">
        <f t="shared" si="169"/>
        <v>0.29591849987308583</v>
      </c>
      <c r="AB205" s="4">
        <f t="shared" si="171"/>
        <v>1237.9465834200487</v>
      </c>
      <c r="AC205" s="4"/>
      <c r="AD205" s="2">
        <v>16.451000000000001</v>
      </c>
      <c r="AE205" s="3">
        <v>12661.4</v>
      </c>
      <c r="AF205" s="5">
        <f t="shared" si="163"/>
        <v>0.25230687964573761</v>
      </c>
      <c r="AG205" s="4">
        <f t="shared" si="172"/>
        <v>1237.9130434782608</v>
      </c>
      <c r="AH205" s="51">
        <f t="shared" si="164"/>
        <v>0.24101186200208516</v>
      </c>
      <c r="AL205" s="40"/>
      <c r="AQ205" s="40"/>
      <c r="AV205" s="40"/>
      <c r="AX205" s="51"/>
    </row>
    <row r="206" spans="1:50" x14ac:dyDescent="0.25">
      <c r="A206" s="1">
        <v>123</v>
      </c>
      <c r="D206" s="2">
        <v>16.420999999999999</v>
      </c>
      <c r="E206" s="3">
        <v>2007.5</v>
      </c>
      <c r="F206" s="5">
        <f t="shared" si="162"/>
        <v>3.1623944684264743E-2</v>
      </c>
      <c r="G206" s="4">
        <f>(((D206-D$195)/(D$216-D$195)*100+1200))</f>
        <v>1236.9188063844551</v>
      </c>
      <c r="H206" s="4"/>
      <c r="I206" s="2">
        <v>16.417999999999999</v>
      </c>
      <c r="J206" s="3">
        <v>3647.1</v>
      </c>
      <c r="K206" s="5">
        <f>J206/K$2</f>
        <v>4.4312660648755678E-2</v>
      </c>
      <c r="L206" s="4">
        <f>(((I206-I$195)/(I$216-I$195)*100+1200))</f>
        <v>1237.0821727019497</v>
      </c>
      <c r="M206" s="4"/>
      <c r="N206" s="2">
        <v>16.425000000000001</v>
      </c>
      <c r="O206" s="3">
        <v>2171.1</v>
      </c>
      <c r="P206" s="5">
        <f>O206/P$2</f>
        <v>4.8617274540392191E-2</v>
      </c>
      <c r="Q206" s="4">
        <f>(((N206-N$195)/(N$216-N$195)*100+1200))</f>
        <v>1237.1834894207423</v>
      </c>
      <c r="R206" s="51">
        <f t="shared" si="161"/>
        <v>4.1517959957804204E-2</v>
      </c>
      <c r="S206" s="4"/>
      <c r="T206" s="2">
        <v>16.431999999999999</v>
      </c>
      <c r="U206" s="3">
        <v>2210.8000000000002</v>
      </c>
      <c r="V206" s="5">
        <f t="shared" si="142"/>
        <v>3.5309579039434158E-2</v>
      </c>
      <c r="W206" s="4">
        <f t="shared" si="170"/>
        <v>1237.1866295264624</v>
      </c>
      <c r="X206" s="4"/>
      <c r="Y206" s="2">
        <v>16.425000000000001</v>
      </c>
      <c r="Z206" s="3">
        <v>1955.5</v>
      </c>
      <c r="AA206" s="5">
        <f t="shared" si="169"/>
        <v>2.6058993992723593E-2</v>
      </c>
      <c r="AB206" s="4">
        <f t="shared" si="171"/>
        <v>1237.3222337842526</v>
      </c>
      <c r="AC206" s="4"/>
      <c r="AD206" s="2">
        <v>16.425000000000001</v>
      </c>
      <c r="AE206" s="3">
        <v>1930.5</v>
      </c>
      <c r="AF206" s="5">
        <f t="shared" si="163"/>
        <v>3.8469555590700595E-2</v>
      </c>
      <c r="AG206" s="4">
        <f t="shared" si="172"/>
        <v>1237.0086956521739</v>
      </c>
      <c r="AH206" s="51">
        <f t="shared" si="164"/>
        <v>3.3279376207619449E-2</v>
      </c>
      <c r="AL206" s="40"/>
      <c r="AQ206" s="40"/>
      <c r="AV206" s="40"/>
      <c r="AX206" s="51"/>
    </row>
    <row r="207" spans="1:50" x14ac:dyDescent="0.25">
      <c r="A207" s="1" t="s">
        <v>177</v>
      </c>
      <c r="B207" s="10">
        <v>1240</v>
      </c>
      <c r="C207" s="10" t="s">
        <v>201</v>
      </c>
      <c r="G207" s="4"/>
      <c r="H207" s="4"/>
      <c r="L207" s="4"/>
      <c r="M207" s="4"/>
      <c r="Q207" s="4"/>
      <c r="R207" s="51"/>
      <c r="S207" s="4"/>
      <c r="V207" s="5"/>
      <c r="W207" s="4"/>
      <c r="X207" s="4"/>
      <c r="AA207" s="5"/>
      <c r="AB207" s="4"/>
      <c r="AC207" s="4"/>
      <c r="AF207" s="5"/>
      <c r="AG207" s="4"/>
      <c r="AH207" s="51"/>
      <c r="AL207" s="40"/>
      <c r="AQ207" s="40"/>
      <c r="AV207" s="40"/>
      <c r="AX207" s="51"/>
    </row>
    <row r="208" spans="1:50" x14ac:dyDescent="0.25">
      <c r="A208" s="1" t="s">
        <v>121</v>
      </c>
      <c r="B208" s="10">
        <v>1242</v>
      </c>
      <c r="C208" s="10" t="s">
        <v>204</v>
      </c>
      <c r="D208" s="2">
        <v>16.709</v>
      </c>
      <c r="E208" s="3">
        <v>2336.1</v>
      </c>
      <c r="F208" s="5">
        <f t="shared" si="162"/>
        <v>3.6800347286132434E-2</v>
      </c>
      <c r="G208" s="4">
        <f>(((D208-D$195)/(D$216-D$195)*100+1200))</f>
        <v>1246.9118667591949</v>
      </c>
      <c r="H208" s="4"/>
      <c r="I208" s="2">
        <v>16.702000000000002</v>
      </c>
      <c r="J208" s="3">
        <v>3288.3</v>
      </c>
      <c r="K208" s="5">
        <f>J208/K$2</f>
        <v>3.9953201725015298E-2</v>
      </c>
      <c r="L208" s="4">
        <f>(((I208-I$195)/(I$216-I$195)*100+1200))</f>
        <v>1246.9707520891366</v>
      </c>
      <c r="M208" s="4"/>
      <c r="N208" s="2">
        <v>16.724</v>
      </c>
      <c r="O208" s="3">
        <v>1921.5</v>
      </c>
      <c r="P208" s="5">
        <f>O208/P$2</f>
        <v>4.3028001026835981E-2</v>
      </c>
      <c r="Q208" s="4">
        <f>(((N208-N$195)/(N$216-N$195)*100+1200))</f>
        <v>1247.5546305931321</v>
      </c>
      <c r="R208" s="51">
        <f t="shared" si="161"/>
        <v>3.9927183345994571E-2</v>
      </c>
      <c r="S208" s="4"/>
      <c r="T208" s="2">
        <v>16.716999999999999</v>
      </c>
      <c r="U208" s="3">
        <v>2229.3000000000002</v>
      </c>
      <c r="V208" s="5">
        <f t="shared" si="142"/>
        <v>3.5605050005704075E-2</v>
      </c>
      <c r="W208" s="4">
        <f>(((T208-T$195)/(T$216-T$195)*100+1200))</f>
        <v>1247.110027855153</v>
      </c>
      <c r="X208" s="4"/>
      <c r="Y208" s="2">
        <v>16.706</v>
      </c>
      <c r="Z208" s="3">
        <v>2280.3000000000002</v>
      </c>
      <c r="AA208" s="5">
        <f t="shared" si="169"/>
        <v>3.0387278957610644E-2</v>
      </c>
      <c r="AB208" s="4">
        <f>(((Y208-Y$195)/(Y$216-Y$195)*100+1200))</f>
        <v>1247.0690253208463</v>
      </c>
      <c r="AC208" s="4"/>
      <c r="AD208" s="2">
        <v>16.71</v>
      </c>
      <c r="AE208" s="3">
        <v>2452.4</v>
      </c>
      <c r="AF208" s="5">
        <f>AE208/AF$2</f>
        <v>4.8869587221255707E-2</v>
      </c>
      <c r="AG208" s="4">
        <f>(((AD208-AD$195)/(AD$216-AD$195)*100+1200))</f>
        <v>1246.9217391304348</v>
      </c>
      <c r="AH208" s="51">
        <f t="shared" si="164"/>
        <v>3.8287305394856808E-2</v>
      </c>
      <c r="AJ208" s="2">
        <v>17.238</v>
      </c>
      <c r="AK208" s="3">
        <v>2002.3</v>
      </c>
      <c r="AL208" s="40">
        <f t="shared" si="165"/>
        <v>8.5613850194190752E-4</v>
      </c>
      <c r="AM208" s="4">
        <f>(((AJ208-AJ$195)/(AJ$216-AJ$195)*100+1200))</f>
        <v>1244.8045086297993</v>
      </c>
      <c r="AO208" s="2">
        <v>17.234000000000002</v>
      </c>
      <c r="AP208" s="3">
        <v>2027.4</v>
      </c>
      <c r="AQ208" s="40">
        <f t="shared" si="166"/>
        <v>7.5786724628521126E-4</v>
      </c>
      <c r="AR208" s="4">
        <f>(((AO208-AO$195)/(AO$216-AO$195)*100+1200))</f>
        <v>1243.9928698752228</v>
      </c>
      <c r="AT208" s="2">
        <v>17.234000000000002</v>
      </c>
      <c r="AU208" s="3">
        <v>2525.4</v>
      </c>
      <c r="AV208" s="40">
        <f t="shared" si="167"/>
        <v>9.1457207305248561E-4</v>
      </c>
      <c r="AW208" s="4">
        <f>(((AT208-AT$195)/(AT$216-AT$195)*100+1200))</f>
        <v>1244.1186986056489</v>
      </c>
      <c r="AX208" s="51">
        <f t="shared" si="168"/>
        <v>8.4285927375986813E-4</v>
      </c>
    </row>
    <row r="209" spans="1:50" x14ac:dyDescent="0.25">
      <c r="A209" s="1" t="s">
        <v>178</v>
      </c>
      <c r="D209" s="2">
        <v>16.809000000000001</v>
      </c>
      <c r="E209" s="3">
        <v>9988.7999999999993</v>
      </c>
      <c r="F209" s="5">
        <f t="shared" si="162"/>
        <v>0.15735255724143643</v>
      </c>
      <c r="G209" s="4">
        <f>(((D209-D$195)/(D$216-D$195)*100+1200))</f>
        <v>1250.3816793893129</v>
      </c>
      <c r="H209" s="4"/>
      <c r="I209" s="2">
        <v>16.802</v>
      </c>
      <c r="J209" s="3">
        <v>11678.8</v>
      </c>
      <c r="K209" s="5">
        <f>J209/K$2</f>
        <v>0.14189868695256169</v>
      </c>
      <c r="L209" s="4">
        <f>(((I209-I$195)/(I$216-I$195)*100+1200))</f>
        <v>1250.4526462395543</v>
      </c>
      <c r="M209" s="4"/>
      <c r="N209" s="2">
        <v>16.806000000000001</v>
      </c>
      <c r="O209" s="3">
        <v>5155.5</v>
      </c>
      <c r="P209" s="5">
        <f>O209/P$2</f>
        <v>0.11544671313757632</v>
      </c>
      <c r="Q209" s="4">
        <f>(((N209-N$195)/(N$216-N$195)*100+1200))</f>
        <v>1250.398890045092</v>
      </c>
      <c r="R209" s="51">
        <f t="shared" si="161"/>
        <v>0.13823265244385816</v>
      </c>
      <c r="S209" s="4"/>
      <c r="T209" s="2">
        <v>16.817</v>
      </c>
      <c r="U209" s="3">
        <v>7186.1</v>
      </c>
      <c r="V209" s="5">
        <f t="shared" si="142"/>
        <v>0.11477210328174317</v>
      </c>
      <c r="W209" s="4">
        <f>(((T209-T$195)/(T$216-T$195)*100+1200))</f>
        <v>1250.591922005571</v>
      </c>
      <c r="X209" s="4"/>
      <c r="Y209" s="2">
        <v>16.805</v>
      </c>
      <c r="Z209" s="3">
        <v>5063</v>
      </c>
      <c r="AA209" s="5">
        <f t="shared" si="169"/>
        <v>6.7469540570268244E-2</v>
      </c>
      <c r="AB209" s="4">
        <f>(((Y209-Y$195)/(Y$216-Y$195)*100+1200))</f>
        <v>1250.5029483177245</v>
      </c>
      <c r="AC209" s="4"/>
      <c r="AD209" s="2">
        <v>16.806000000000001</v>
      </c>
      <c r="AE209" s="3">
        <v>3818.7</v>
      </c>
      <c r="AF209" s="5">
        <f>AE209/AF$2</f>
        <v>7.609618851810844E-2</v>
      </c>
      <c r="AG209" s="4">
        <f>(((AD209-AD$195)/(AD$216-AD$195)*100+1200))</f>
        <v>1250.2608695652175</v>
      </c>
      <c r="AH209" s="51">
        <f t="shared" si="164"/>
        <v>8.6112610790039956E-2</v>
      </c>
      <c r="AL209" s="40"/>
      <c r="AQ209" s="40"/>
      <c r="AV209" s="40"/>
      <c r="AX209" s="51"/>
    </row>
    <row r="210" spans="1:50" x14ac:dyDescent="0.25">
      <c r="A210" s="6" t="s">
        <v>198</v>
      </c>
      <c r="B210" s="12">
        <v>1255</v>
      </c>
      <c r="G210" s="4"/>
      <c r="H210" s="4"/>
      <c r="I210" s="2">
        <v>17.222999999999999</v>
      </c>
      <c r="J210" s="3">
        <v>2652.4</v>
      </c>
      <c r="K210" s="100">
        <f>J210/K$2</f>
        <v>3.2226947740604743E-2</v>
      </c>
      <c r="L210" s="4">
        <f>(((I210-I$195)/(I$216-I$195)*100+1200))</f>
        <v>1265.1114206128134</v>
      </c>
      <c r="M210" s="4"/>
      <c r="N210" s="2">
        <v>17.02</v>
      </c>
      <c r="O210" s="3">
        <v>1037.4000000000001</v>
      </c>
      <c r="P210" s="100">
        <f>O210/P$2</f>
        <v>2.3230418040718008E-2</v>
      </c>
      <c r="Q210" s="4">
        <f>(((N210-N$195)/(N$216-N$195)*100+1200))</f>
        <v>1257.8217134928893</v>
      </c>
      <c r="R210" s="100">
        <f t="shared" ref="R210" si="173">AVERAGE(F210,K210,P210)</f>
        <v>2.7728682890661376E-2</v>
      </c>
      <c r="S210" s="4"/>
      <c r="V210" s="5"/>
      <c r="W210" s="4"/>
      <c r="X210" s="4"/>
      <c r="Y210" s="2">
        <v>17.216000000000001</v>
      </c>
      <c r="Z210" s="3">
        <v>1143.9000000000001</v>
      </c>
      <c r="AA210" s="5">
        <f t="shared" si="169"/>
        <v>1.5243611980709035E-2</v>
      </c>
      <c r="AB210" s="4">
        <f>(((Y210-Y$195)/(Y$216-Y$195)*100+1200))</f>
        <v>1264.7589316684009</v>
      </c>
      <c r="AC210" s="4"/>
      <c r="AD210" s="2">
        <v>17.234000000000002</v>
      </c>
      <c r="AE210" s="3">
        <v>1437.7</v>
      </c>
      <c r="AF210" s="5">
        <f>AE210/AF$2</f>
        <v>2.8649406927091555E-2</v>
      </c>
      <c r="AG210" s="4">
        <f>(((AD210-AD$195)/(AD$216-AD$195)*100+1200))</f>
        <v>1265.1478260869565</v>
      </c>
      <c r="AH210" s="100">
        <f t="shared" si="164"/>
        <v>2.1946509453900295E-2</v>
      </c>
      <c r="AL210" s="40"/>
      <c r="AQ210" s="40"/>
      <c r="AV210" s="40"/>
      <c r="AX210" s="51"/>
    </row>
    <row r="211" spans="1:50" x14ac:dyDescent="0.25">
      <c r="A211" s="6" t="s">
        <v>451</v>
      </c>
      <c r="B211" s="12">
        <v>1259</v>
      </c>
      <c r="G211" s="4"/>
      <c r="H211" s="4"/>
      <c r="L211" s="4"/>
      <c r="M211" s="4"/>
      <c r="Q211" s="4"/>
      <c r="R211" s="51"/>
      <c r="S211" s="4"/>
      <c r="T211" s="2">
        <v>17.048999999999999</v>
      </c>
      <c r="U211" s="3">
        <v>3423.7</v>
      </c>
      <c r="V211" s="5">
        <f t="shared" si="142"/>
        <v>5.4681294444233176E-2</v>
      </c>
      <c r="W211" s="4">
        <f>(((T211-T$195)/(T$216-T$195)*100+1200))</f>
        <v>1258.6699164345403</v>
      </c>
      <c r="X211" s="4"/>
      <c r="Y211" s="2">
        <v>17.035</v>
      </c>
      <c r="Z211" s="3">
        <v>3361.1</v>
      </c>
      <c r="AA211" s="5">
        <f t="shared" si="169"/>
        <v>4.4790020306286503E-2</v>
      </c>
      <c r="AB211" s="4">
        <f t="shared" ref="AB211:AB217" si="174">(((Y211-Y$195)/(Y$216-Y$195)*100+1200))</f>
        <v>1258.480749219563</v>
      </c>
      <c r="AC211" s="4"/>
      <c r="AD211" s="2">
        <v>17.027000000000001</v>
      </c>
      <c r="AE211" s="3">
        <v>2496.8000000000002</v>
      </c>
      <c r="AF211" s="5"/>
      <c r="AG211" s="4"/>
      <c r="AH211" s="51">
        <f t="shared" si="164"/>
        <v>4.973565737525984E-2</v>
      </c>
      <c r="AL211" s="40"/>
      <c r="AQ211" s="40"/>
      <c r="AV211" s="40"/>
      <c r="AX211" s="51"/>
    </row>
    <row r="212" spans="1:50" x14ac:dyDescent="0.25">
      <c r="A212" s="6" t="s">
        <v>179</v>
      </c>
      <c r="B212" s="10">
        <v>1244</v>
      </c>
      <c r="C212" s="10" t="s">
        <v>201</v>
      </c>
      <c r="D212" s="2">
        <v>16.934999999999999</v>
      </c>
      <c r="E212" s="3">
        <v>114779.4</v>
      </c>
      <c r="F212" s="5">
        <f>E212/F$2</f>
        <v>1.8081082921509819</v>
      </c>
      <c r="G212" s="4">
        <f>(((D212-D$195)/(D$216-D$195)*100+1200))</f>
        <v>1254.7536433032615</v>
      </c>
      <c r="H212" s="4"/>
      <c r="I212" s="2">
        <v>16.917000000000002</v>
      </c>
      <c r="J212" s="3">
        <v>90766.7</v>
      </c>
      <c r="K212" s="5">
        <f>J212/K$2</f>
        <v>1.1028252516540298</v>
      </c>
      <c r="L212" s="4">
        <f>(((I212-I$195)/(I$216-I$195)*100+1200))</f>
        <v>1254.4568245125349</v>
      </c>
      <c r="M212" s="4"/>
      <c r="N212" s="2">
        <v>16.902000000000001</v>
      </c>
      <c r="O212" s="3">
        <v>72801.5</v>
      </c>
      <c r="P212" s="5">
        <f>O212/P$2</f>
        <v>1.6302383641713243</v>
      </c>
      <c r="Q212" s="4">
        <f>(((N212-N$195)/(N$216-N$195)*100+1200))</f>
        <v>1253.7287547693375</v>
      </c>
      <c r="R212" s="51">
        <f t="shared" si="161"/>
        <v>1.5137239693254454</v>
      </c>
      <c r="S212" s="4"/>
      <c r="T212" s="2">
        <v>16.952999999999999</v>
      </c>
      <c r="U212" s="3">
        <v>134661.9</v>
      </c>
      <c r="V212" s="5">
        <f t="shared" si="142"/>
        <v>2.1507395520401564</v>
      </c>
      <c r="W212" s="4">
        <f>(((T212-T$195)/(T$216-T$195)*100+1200))</f>
        <v>1255.3272980501392</v>
      </c>
      <c r="X212" s="4"/>
      <c r="Y212" s="2">
        <v>16.920000000000002</v>
      </c>
      <c r="Z212" s="3">
        <v>102399.3</v>
      </c>
      <c r="AA212" s="5">
        <f t="shared" si="169"/>
        <v>1.3645731237837386</v>
      </c>
      <c r="AB212" s="4">
        <f t="shared" si="174"/>
        <v>1254.4918487686439</v>
      </c>
      <c r="AC212" s="4"/>
      <c r="AD212" s="2">
        <v>16.905000000000001</v>
      </c>
      <c r="AE212" s="3">
        <v>83658.5</v>
      </c>
      <c r="AF212" s="5">
        <f t="shared" ref="AF212:AF217" si="175">AE212/AF$2</f>
        <v>1.667083820971057</v>
      </c>
      <c r="AG212" s="4">
        <f t="shared" ref="AG212:AG217" si="176">(((AD212-AD$195)/(AD$216-AD$195)*100+1200))</f>
        <v>1253.7043478260871</v>
      </c>
      <c r="AH212" s="51">
        <f t="shared" si="164"/>
        <v>1.7274654989316509</v>
      </c>
      <c r="AJ212" s="2">
        <v>17.419</v>
      </c>
      <c r="AK212" s="3">
        <v>18530.7</v>
      </c>
      <c r="AL212" s="40">
        <f t="shared" si="165"/>
        <v>7.9233110612470185E-3</v>
      </c>
      <c r="AM212" s="4">
        <f>(((AJ212-AJ$195)/(AJ$216-AJ$195)*100+1200))</f>
        <v>1251.179992955266</v>
      </c>
      <c r="AO212" s="2">
        <v>17.414999999999999</v>
      </c>
      <c r="AP212" s="3">
        <v>19503.3</v>
      </c>
      <c r="AQ212" s="40">
        <f t="shared" si="166"/>
        <v>7.2905752512944458E-3</v>
      </c>
      <c r="AR212" s="4">
        <f>(((AO212-AO$195)/(AO$216-AO$195)*100+1200))</f>
        <v>1250.445632798574</v>
      </c>
      <c r="AT212" s="2">
        <v>17.411999999999999</v>
      </c>
      <c r="AU212" s="3">
        <v>16125.8</v>
      </c>
      <c r="AV212" s="40">
        <f t="shared" si="167"/>
        <v>5.8399486559078846E-3</v>
      </c>
      <c r="AW212" s="4">
        <f>(((AT212-AT$195)/(AT$216-AT$195)*100+1200))</f>
        <v>1250.4826599928494</v>
      </c>
      <c r="AX212" s="51">
        <f t="shared" si="168"/>
        <v>7.017944989483116E-3</v>
      </c>
    </row>
    <row r="213" spans="1:50" x14ac:dyDescent="0.25">
      <c r="A213" s="6" t="s">
        <v>452</v>
      </c>
      <c r="B213" s="10">
        <v>1274</v>
      </c>
      <c r="G213" s="4"/>
      <c r="H213" s="4"/>
      <c r="L213" s="4"/>
      <c r="M213" s="4"/>
      <c r="Q213" s="4"/>
      <c r="R213" s="51"/>
      <c r="S213" s="4"/>
      <c r="V213" s="5"/>
      <c r="W213" s="4"/>
      <c r="X213" s="4"/>
      <c r="Y213" s="2">
        <v>17.190000000000001</v>
      </c>
      <c r="Z213" s="3">
        <v>4366.2</v>
      </c>
      <c r="AA213" s="5">
        <f t="shared" si="169"/>
        <v>5.8183983416532727E-2</v>
      </c>
      <c r="AB213" s="4">
        <f t="shared" si="174"/>
        <v>1263.8570933055846</v>
      </c>
      <c r="AC213" s="4"/>
      <c r="AD213" s="2">
        <v>17.478000000000002</v>
      </c>
      <c r="AE213" s="3">
        <v>12058.1</v>
      </c>
      <c r="AF213" s="5">
        <f t="shared" si="175"/>
        <v>0.24028476988771141</v>
      </c>
      <c r="AG213" s="4">
        <f t="shared" si="176"/>
        <v>1273.6347826086958</v>
      </c>
      <c r="AH213" s="51">
        <f t="shared" si="164"/>
        <v>0.14923437665212208</v>
      </c>
      <c r="AL213" s="40"/>
      <c r="AQ213" s="40"/>
      <c r="AV213" s="40"/>
      <c r="AX213" s="51"/>
    </row>
    <row r="214" spans="1:50" x14ac:dyDescent="0.25">
      <c r="A214" s="6" t="s">
        <v>493</v>
      </c>
      <c r="B214" s="10">
        <v>1286</v>
      </c>
      <c r="C214" s="10" t="s">
        <v>201</v>
      </c>
      <c r="D214" s="2">
        <v>17.765999999999998</v>
      </c>
      <c r="E214" s="3">
        <v>3128.1</v>
      </c>
      <c r="F214" s="5">
        <f>E214/F$2</f>
        <v>4.9276643271157425E-2</v>
      </c>
      <c r="G214" s="4">
        <f>(((D214-D$195)/(D$216-D$195)*100+1200))</f>
        <v>1283.5877862595419</v>
      </c>
      <c r="H214" s="4"/>
      <c r="I214" s="2">
        <v>17.759</v>
      </c>
      <c r="J214" s="3">
        <v>16998.2</v>
      </c>
      <c r="K214" s="5">
        <f>J214/K$2</f>
        <v>0.20652997401762463</v>
      </c>
      <c r="L214" s="4">
        <f>(((I214-I$195)/(I$216-I$195)*100+1200))</f>
        <v>1283.7743732590529</v>
      </c>
      <c r="M214" s="4"/>
      <c r="N214" s="2">
        <v>17.77</v>
      </c>
      <c r="O214" s="3">
        <v>8401.2000000000007</v>
      </c>
      <c r="P214" s="21">
        <f>O214/P$2</f>
        <v>0.18812742244426461</v>
      </c>
      <c r="Q214" s="4">
        <f>(((N214-N$195)/(N$216-N$195)*100+1200))</f>
        <v>1283.836281651058</v>
      </c>
      <c r="R214" s="51">
        <f t="shared" si="161"/>
        <v>0.14797801324434889</v>
      </c>
      <c r="S214" s="4"/>
      <c r="T214" s="2">
        <v>17.77</v>
      </c>
      <c r="U214" s="3">
        <v>2956.2</v>
      </c>
      <c r="V214" s="5">
        <f t="shared" si="142"/>
        <v>4.7214663269574471E-2</v>
      </c>
      <c r="W214" s="4">
        <f>(((T214-T$195)/(T$216-T$195)*100+1200))</f>
        <v>1283.7743732590529</v>
      </c>
      <c r="X214" s="4"/>
      <c r="Y214" s="2">
        <v>17.751000000000001</v>
      </c>
      <c r="Z214" s="3">
        <v>8384.7999999999993</v>
      </c>
      <c r="AA214" s="5">
        <f t="shared" si="169"/>
        <v>0.11173584905660382</v>
      </c>
      <c r="AB214" s="4">
        <f t="shared" si="174"/>
        <v>1283.3159902878947</v>
      </c>
      <c r="AC214" s="4"/>
      <c r="AD214" s="2">
        <v>17.763000000000002</v>
      </c>
      <c r="AE214" s="3">
        <v>9153.7000000000007</v>
      </c>
      <c r="AF214" s="5">
        <f t="shared" si="175"/>
        <v>0.18240806579155455</v>
      </c>
      <c r="AG214" s="4">
        <f t="shared" si="176"/>
        <v>1283.5478260869565</v>
      </c>
      <c r="AH214" s="51">
        <f t="shared" si="164"/>
        <v>0.11378619270591095</v>
      </c>
      <c r="AL214" s="40"/>
      <c r="AQ214" s="40"/>
      <c r="AV214" s="40"/>
      <c r="AX214" s="51"/>
    </row>
    <row r="215" spans="1:50" x14ac:dyDescent="0.25">
      <c r="A215" s="6" t="s">
        <v>199</v>
      </c>
      <c r="B215" s="12">
        <v>1270</v>
      </c>
      <c r="D215" s="2">
        <v>17.715</v>
      </c>
      <c r="E215" s="3">
        <v>42733.8</v>
      </c>
      <c r="F215" s="5">
        <f>E215/F$2</f>
        <v>0.67318123404654184</v>
      </c>
      <c r="G215" s="4">
        <f>(((D215-D$195)/(D$216-D$195)*100+1200))</f>
        <v>1281.8181818181818</v>
      </c>
      <c r="H215" s="4"/>
      <c r="I215" s="2">
        <v>17.718</v>
      </c>
      <c r="J215" s="3">
        <v>51394.6</v>
      </c>
      <c r="K215" s="5">
        <f>J215/K$2</f>
        <v>0.62444996544611842</v>
      </c>
      <c r="L215" s="4">
        <f>(((I215-I$195)/(I$216-I$195)*100+1200))</f>
        <v>1282.3467966573817</v>
      </c>
      <c r="M215" s="4"/>
      <c r="N215" s="2">
        <v>17.673999999999999</v>
      </c>
      <c r="O215" s="3">
        <v>16388.599999999999</v>
      </c>
      <c r="P215" s="5">
        <f>O215/P$2</f>
        <v>0.36698865346260945</v>
      </c>
      <c r="Q215" s="4">
        <f>(((N215-N$195)/(N$216-N$195)*100+1200))</f>
        <v>1280.5064169268123</v>
      </c>
      <c r="R215" s="51">
        <f t="shared" si="161"/>
        <v>0.5548732843184232</v>
      </c>
      <c r="S215" s="4"/>
      <c r="T215" s="2">
        <v>17.725999999999999</v>
      </c>
      <c r="U215" s="3">
        <v>43035.3</v>
      </c>
      <c r="V215" s="5">
        <f t="shared" si="142"/>
        <v>0.68733414457922959</v>
      </c>
      <c r="W215" s="4">
        <f>(((T215-T$195)/(T$216-T$195)*100+1200))</f>
        <v>1282.242339832869</v>
      </c>
      <c r="X215" s="4"/>
      <c r="Y215" s="2">
        <v>17.795999999999999</v>
      </c>
      <c r="Z215" s="3">
        <v>2655</v>
      </c>
      <c r="AA215" s="5">
        <f t="shared" si="169"/>
        <v>3.5380531347829779E-2</v>
      </c>
      <c r="AB215" s="4">
        <f t="shared" si="174"/>
        <v>1284.8768643773847</v>
      </c>
      <c r="AC215" s="4"/>
      <c r="AD215" s="2">
        <v>17.710999999999999</v>
      </c>
      <c r="AE215" s="3">
        <v>39656.699999999997</v>
      </c>
      <c r="AF215" s="5">
        <f t="shared" si="175"/>
        <v>0.79024896409931944</v>
      </c>
      <c r="AG215" s="4">
        <f t="shared" si="176"/>
        <v>1281.7391304347825</v>
      </c>
      <c r="AH215" s="51">
        <f t="shared" si="164"/>
        <v>0.50432121334212632</v>
      </c>
      <c r="AJ215" s="2">
        <v>17.803000000000001</v>
      </c>
      <c r="AK215" s="3">
        <v>6012.2</v>
      </c>
      <c r="AL215" s="40">
        <f t="shared" si="165"/>
        <v>2.5706816667707818E-3</v>
      </c>
      <c r="AM215" s="4">
        <f>(((AJ215-AJ$195)/(AJ$216-AJ$195)*100+1200))</f>
        <v>1264.7058823529412</v>
      </c>
      <c r="AO215" s="2">
        <v>17.806999999999999</v>
      </c>
      <c r="AP215" s="3">
        <v>6238.3</v>
      </c>
      <c r="AQ215" s="40">
        <f t="shared" si="166"/>
        <v>2.3319538534581404E-3</v>
      </c>
      <c r="AR215" s="4">
        <f>(((AO215-AO$195)/(AO$216-AO$195)*100+1200))</f>
        <v>1264.4206773618539</v>
      </c>
      <c r="AT215" s="2">
        <v>17.803000000000001</v>
      </c>
      <c r="AU215" s="3">
        <v>4136.6000000000004</v>
      </c>
      <c r="AV215" s="40">
        <f t="shared" si="167"/>
        <v>1.4980671724831361E-3</v>
      </c>
      <c r="AW215" s="4">
        <f>(((AT215-AT$195)/(AT$216-AT$195)*100+1200))</f>
        <v>1264.4619234894531</v>
      </c>
      <c r="AX215" s="51">
        <f t="shared" si="168"/>
        <v>2.1335675642373529E-3</v>
      </c>
    </row>
    <row r="216" spans="1:50" x14ac:dyDescent="0.25">
      <c r="A216" s="15" t="s">
        <v>13</v>
      </c>
      <c r="B216" s="10">
        <v>1300</v>
      </c>
      <c r="D216" s="2">
        <v>18.239000000000001</v>
      </c>
      <c r="E216" s="3">
        <v>11028.4</v>
      </c>
      <c r="F216" s="5">
        <f>E216/F$2</f>
        <v>0.17372927101167884</v>
      </c>
      <c r="G216" s="4">
        <f>(((D216-D$195)/(D$216-D$195)*100+1200))</f>
        <v>1300</v>
      </c>
      <c r="H216" s="4"/>
      <c r="I216" s="2">
        <v>18.225000000000001</v>
      </c>
      <c r="J216" s="3">
        <v>13071.4</v>
      </c>
      <c r="K216" s="5">
        <f>J216/K$2</f>
        <v>0.15881892802614267</v>
      </c>
      <c r="L216" s="4">
        <f>(((I216-I$195)/(I$216-I$195)*100+1200))</f>
        <v>1300</v>
      </c>
      <c r="M216" s="4"/>
      <c r="N216" s="2">
        <v>18.236000000000001</v>
      </c>
      <c r="O216" s="3">
        <v>10554.3</v>
      </c>
      <c r="P216" s="5">
        <f>O216/P$2</f>
        <v>0.2363416243755061</v>
      </c>
      <c r="Q216" s="4">
        <f>(((N216-N$195)/(N$216-N$195)*100+1200))</f>
        <v>1300</v>
      </c>
      <c r="R216" s="51">
        <f t="shared" si="161"/>
        <v>0.18962994113777587</v>
      </c>
      <c r="S216" s="4"/>
      <c r="T216" s="2">
        <v>18.236000000000001</v>
      </c>
      <c r="U216" s="3">
        <v>7228.8</v>
      </c>
      <c r="V216" s="5">
        <f t="shared" si="142"/>
        <v>0.1154540822147013</v>
      </c>
      <c r="W216" s="4">
        <f>(((T216-T$195)/(T$216-T$195)*100+1200))</f>
        <v>1300</v>
      </c>
      <c r="X216" s="4"/>
      <c r="Y216" s="2">
        <v>18.231999999999999</v>
      </c>
      <c r="Z216" s="3">
        <v>10159.799999999999</v>
      </c>
      <c r="AA216" s="5">
        <f t="shared" si="169"/>
        <v>0.13538949995769528</v>
      </c>
      <c r="AB216" s="4">
        <f t="shared" si="174"/>
        <v>1300</v>
      </c>
      <c r="AC216" s="4"/>
      <c r="AD216" s="2">
        <v>18.236000000000001</v>
      </c>
      <c r="AE216" s="3">
        <v>9482.7999999999993</v>
      </c>
      <c r="AF216" s="5">
        <f t="shared" si="175"/>
        <v>0.18896612367547039</v>
      </c>
      <c r="AG216" s="4">
        <f t="shared" si="176"/>
        <v>1300</v>
      </c>
      <c r="AH216" s="51">
        <f t="shared" si="164"/>
        <v>0.14660323528262231</v>
      </c>
      <c r="AJ216" s="2">
        <v>18.805</v>
      </c>
      <c r="AK216" s="3">
        <v>9495.2999999999993</v>
      </c>
      <c r="AL216" s="40">
        <f t="shared" si="165"/>
        <v>4.0599769852115034E-3</v>
      </c>
      <c r="AM216" s="4">
        <f>(((AJ216-AJ$195)/(AJ$216-AJ$195)*100+1200))</f>
        <v>1300</v>
      </c>
      <c r="AO216" s="2">
        <v>18.805</v>
      </c>
      <c r="AP216" s="3">
        <v>11693.5</v>
      </c>
      <c r="AQ216" s="40">
        <f t="shared" si="166"/>
        <v>4.3711752216810291E-3</v>
      </c>
      <c r="AR216" s="4">
        <f>(((AO216-AO$195)/(AO$216-AO$195)*100+1200))</f>
        <v>1300</v>
      </c>
      <c r="AT216" s="2">
        <v>18.797000000000001</v>
      </c>
      <c r="AU216" s="3">
        <v>15009.8</v>
      </c>
      <c r="AV216" s="40">
        <f t="shared" si="167"/>
        <v>5.4357899351006557E-3</v>
      </c>
      <c r="AW216" s="4">
        <f>(((AT216-AT$195)/(AT$216-AT$195)*100+1200))</f>
        <v>1300</v>
      </c>
      <c r="AX216" s="51">
        <f t="shared" si="168"/>
        <v>4.6223140473310624E-3</v>
      </c>
    </row>
    <row r="217" spans="1:50" x14ac:dyDescent="0.25">
      <c r="A217" s="6" t="s">
        <v>125</v>
      </c>
      <c r="B217" s="12">
        <v>1302</v>
      </c>
      <c r="G217" s="4"/>
      <c r="H217" s="4"/>
      <c r="L217" s="4"/>
      <c r="M217" s="4"/>
      <c r="Q217" s="4"/>
      <c r="R217" s="51"/>
      <c r="S217" s="4"/>
      <c r="T217" s="2">
        <v>18.343</v>
      </c>
      <c r="U217" s="3">
        <v>10604</v>
      </c>
      <c r="V217" s="5">
        <f t="shared" si="142"/>
        <v>0.16936076358519983</v>
      </c>
      <c r="W217" s="4">
        <f>(((T217-T$195)/(T$216-T$195)*100+1200))</f>
        <v>1303.7256267409471</v>
      </c>
      <c r="X217" s="4"/>
      <c r="Y217" s="2">
        <v>18.335000000000001</v>
      </c>
      <c r="Z217" s="3">
        <v>13084</v>
      </c>
      <c r="AA217" s="5">
        <f t="shared" si="169"/>
        <v>0.17435739064218639</v>
      </c>
      <c r="AB217" s="4">
        <f t="shared" si="174"/>
        <v>1303.5726673603886</v>
      </c>
      <c r="AC217" s="4"/>
      <c r="AD217" s="2">
        <v>18.321000000000002</v>
      </c>
      <c r="AE217" s="3">
        <v>166306.79999999999</v>
      </c>
      <c r="AF217" s="5">
        <f t="shared" si="175"/>
        <v>3.3140371342717043</v>
      </c>
      <c r="AG217" s="4">
        <f t="shared" si="176"/>
        <v>1302.9565217391305</v>
      </c>
      <c r="AH217" s="51">
        <f t="shared" si="164"/>
        <v>1.2192517628330302</v>
      </c>
      <c r="AL217" s="40"/>
      <c r="AQ217" s="40"/>
      <c r="AV217" s="40"/>
      <c r="AX217" s="51"/>
    </row>
    <row r="218" spans="1:50" x14ac:dyDescent="0.25">
      <c r="A218" s="6" t="s">
        <v>453</v>
      </c>
      <c r="B218" s="12">
        <v>1302</v>
      </c>
      <c r="G218" s="4"/>
      <c r="H218" s="4"/>
      <c r="L218" s="4"/>
      <c r="M218" s="4"/>
      <c r="Q218" s="4"/>
      <c r="R218" s="51"/>
      <c r="S218" s="4"/>
      <c r="V218" s="5"/>
      <c r="W218" s="4"/>
      <c r="X218" s="4"/>
      <c r="AA218" s="5"/>
      <c r="AB218" s="4"/>
      <c r="AC218" s="4"/>
      <c r="AF218" s="5"/>
      <c r="AG218" s="4"/>
      <c r="AH218" s="51"/>
      <c r="AL218" s="40"/>
      <c r="AQ218" s="40"/>
      <c r="AV218" s="40"/>
      <c r="AX218" s="51"/>
    </row>
    <row r="219" spans="1:50" x14ac:dyDescent="0.25">
      <c r="A219" s="1" t="s">
        <v>123</v>
      </c>
      <c r="B219" s="10">
        <v>1292</v>
      </c>
      <c r="C219" s="10" t="s">
        <v>201</v>
      </c>
      <c r="G219" s="4"/>
      <c r="H219" s="4"/>
      <c r="L219" s="4"/>
      <c r="M219" s="4"/>
      <c r="Q219" s="4"/>
      <c r="R219" s="51"/>
      <c r="S219" s="4"/>
      <c r="V219" s="5"/>
      <c r="W219" s="4"/>
      <c r="X219" s="4"/>
      <c r="AA219" s="5"/>
      <c r="AB219" s="4"/>
      <c r="AC219" s="4"/>
      <c r="AF219" s="5"/>
      <c r="AG219" s="4"/>
      <c r="AH219" s="51"/>
      <c r="AL219" s="40"/>
      <c r="AQ219" s="40"/>
      <c r="AV219" s="40"/>
      <c r="AX219" s="51"/>
    </row>
    <row r="220" spans="1:50" x14ac:dyDescent="0.25">
      <c r="A220" s="1" t="s">
        <v>124</v>
      </c>
      <c r="B220" s="10">
        <v>1294</v>
      </c>
      <c r="C220" s="10" t="s">
        <v>201</v>
      </c>
      <c r="G220" s="4"/>
      <c r="H220" s="4"/>
      <c r="L220" s="4"/>
      <c r="M220" s="4"/>
      <c r="Q220" s="4"/>
      <c r="R220" s="51"/>
      <c r="S220" s="4"/>
      <c r="V220" s="5"/>
      <c r="W220" s="4"/>
      <c r="X220" s="4"/>
      <c r="AA220" s="5"/>
      <c r="AB220" s="4"/>
      <c r="AC220" s="4"/>
      <c r="AF220" s="5"/>
      <c r="AG220" s="4"/>
      <c r="AH220" s="51"/>
      <c r="AL220" s="40"/>
      <c r="AQ220" s="40"/>
      <c r="AV220" s="40"/>
      <c r="AX220" s="51"/>
    </row>
    <row r="221" spans="1:50" x14ac:dyDescent="0.25">
      <c r="A221" s="6" t="s">
        <v>494</v>
      </c>
      <c r="B221" s="10">
        <v>1310</v>
      </c>
      <c r="C221" s="10" t="s">
        <v>201</v>
      </c>
      <c r="D221" s="2">
        <v>18.390999999999998</v>
      </c>
      <c r="E221" s="3">
        <v>71894.3</v>
      </c>
      <c r="F221" s="5">
        <f t="shared" ref="F221:F237" si="177">E221/F$2</f>
        <v>1.1325436444901293</v>
      </c>
      <c r="G221" s="4">
        <f>(((D221-D$216)/(D$228-D$216)*100+1300))</f>
        <v>1305.5433989788476</v>
      </c>
      <c r="H221" s="4"/>
      <c r="I221" s="2">
        <v>18.384</v>
      </c>
      <c r="J221" s="3">
        <v>39258.6</v>
      </c>
      <c r="K221" s="5">
        <f>J221/K$2</f>
        <v>0.47699624889507813</v>
      </c>
      <c r="L221" s="4">
        <f>(((I221-I$216)/(I$228-I$216)*100+1300))</f>
        <v>1305.7839214259729</v>
      </c>
      <c r="M221" s="4"/>
      <c r="N221" s="2">
        <v>18.390999999999998</v>
      </c>
      <c r="O221" s="3">
        <v>16891.3</v>
      </c>
      <c r="P221" s="5">
        <f>O221/P$2</f>
        <v>0.37824557571927897</v>
      </c>
      <c r="Q221" s="4">
        <f>(((N221-N$216)/(N$228-N$216)*100+1300))</f>
        <v>1305.6528081692195</v>
      </c>
      <c r="R221" s="51">
        <f t="shared" si="161"/>
        <v>0.66259515636816213</v>
      </c>
      <c r="S221" s="4"/>
      <c r="T221" s="2">
        <v>18.395</v>
      </c>
      <c r="U221" s="3">
        <v>50750</v>
      </c>
      <c r="V221" s="5">
        <f t="shared" si="142"/>
        <v>0.81054873179450126</v>
      </c>
      <c r="W221" s="4">
        <f>(((T221-T$216)/(T$228-T$216)*100+1300))</f>
        <v>1305.7986870897155</v>
      </c>
      <c r="X221" s="4"/>
      <c r="Y221" s="2">
        <v>18.382999999999999</v>
      </c>
      <c r="Z221" s="3">
        <v>43123.8</v>
      </c>
      <c r="AA221" s="5">
        <f t="shared" ref="AA221:AA246" si="178">Z221/AA$2</f>
        <v>0.57466778069210622</v>
      </c>
      <c r="AB221" s="4">
        <f>(((Y221-Y$216)/(Y$228-Y$216)*100+1300))</f>
        <v>1305.5069292487235</v>
      </c>
      <c r="AC221" s="4"/>
      <c r="AD221" s="2">
        <v>18.402000000000001</v>
      </c>
      <c r="AE221" s="3">
        <v>27187.8</v>
      </c>
      <c r="AF221" s="5">
        <f t="shared" ref="AF221:AF225" si="179">AE221/AF$2</f>
        <v>0.54177808002530414</v>
      </c>
      <c r="AG221" s="4">
        <f>(((AD221-AD$216)/(AD$228-AD$216)*100+1300))</f>
        <v>1306.0473588342441</v>
      </c>
      <c r="AH221" s="51">
        <f t="shared" si="164"/>
        <v>0.64233153083730388</v>
      </c>
      <c r="AL221" s="40"/>
      <c r="AQ221" s="40"/>
      <c r="AV221" s="40"/>
      <c r="AX221" s="51"/>
    </row>
    <row r="222" spans="1:50" x14ac:dyDescent="0.25">
      <c r="A222" s="6" t="s">
        <v>482</v>
      </c>
      <c r="B222" s="10">
        <v>1308</v>
      </c>
      <c r="C222" s="10" t="s">
        <v>201</v>
      </c>
      <c r="D222" s="2">
        <v>18.472000000000001</v>
      </c>
      <c r="E222" s="3">
        <v>9666.7999999999993</v>
      </c>
      <c r="F222" s="5">
        <f t="shared" si="177"/>
        <v>0.15228012377277728</v>
      </c>
      <c r="G222" s="4">
        <f>(((D222-D$216)/(D$228-D$216)*100+1300))</f>
        <v>1308.4974471188914</v>
      </c>
      <c r="H222" s="4"/>
      <c r="I222" s="2">
        <v>18.460999999999999</v>
      </c>
      <c r="J222" s="3">
        <v>9070.5</v>
      </c>
      <c r="K222" s="5">
        <f>J222/K$2</f>
        <v>0.11020755899606217</v>
      </c>
      <c r="L222" s="4">
        <f>(((I222-I$216)/(I$228-I$216)*100+1300))</f>
        <v>1308.5849399781737</v>
      </c>
      <c r="M222" s="4"/>
      <c r="N222" s="2">
        <v>18.48</v>
      </c>
      <c r="O222" s="3">
        <v>5918</v>
      </c>
      <c r="P222" s="5">
        <f>O222/P$2</f>
        <v>0.13252131671965409</v>
      </c>
      <c r="Q222" s="4">
        <f>(((N222-N$216)/(N$228-N$216)*100+1300))</f>
        <v>1308.8986141502553</v>
      </c>
      <c r="R222" s="51">
        <f t="shared" si="161"/>
        <v>0.13166966649616452</v>
      </c>
      <c r="S222" s="4"/>
      <c r="T222" s="2">
        <v>18.472000000000001</v>
      </c>
      <c r="U222" s="3">
        <v>7353.9</v>
      </c>
      <c r="V222" s="5">
        <f t="shared" si="142"/>
        <v>0.11745210480282921</v>
      </c>
      <c r="W222" s="4">
        <f>(((T222-T$216)/(T$228-T$216)*100+1300))</f>
        <v>1308.6068563092633</v>
      </c>
      <c r="X222" s="4"/>
      <c r="Y222" s="2">
        <v>18.472000000000001</v>
      </c>
      <c r="Z222" s="3">
        <v>6854.6</v>
      </c>
      <c r="AA222" s="5">
        <f t="shared" si="178"/>
        <v>9.1344403079786834E-2</v>
      </c>
      <c r="AB222" s="4">
        <f>(((Y222-Y$216)/(Y$228-Y$216)*100+1300))</f>
        <v>1308.7527352297593</v>
      </c>
      <c r="AC222" s="4"/>
      <c r="AD222" s="2">
        <v>18.483000000000001</v>
      </c>
      <c r="AE222" s="3">
        <v>5874.7</v>
      </c>
      <c r="AF222" s="5">
        <f t="shared" si="179"/>
        <v>0.11706661394907474</v>
      </c>
      <c r="AG222" s="4">
        <f>(((AD222-AD$216)/(AD$228-AD$216)*100+1300))</f>
        <v>1308.9981785063753</v>
      </c>
      <c r="AH222" s="51">
        <f t="shared" si="164"/>
        <v>0.1086210406105636</v>
      </c>
      <c r="AJ222" s="2">
        <v>18.992999999999999</v>
      </c>
      <c r="AK222" s="3">
        <v>2689.7</v>
      </c>
      <c r="AL222" s="40">
        <f t="shared" si="165"/>
        <v>1.1500553007407223E-3</v>
      </c>
      <c r="AM222" s="4">
        <f>(((AJ222-AJ$216)/(AJ$228-AJ$216)*100+1300))</f>
        <v>1307.0676691729323</v>
      </c>
      <c r="AO222" s="2">
        <v>19</v>
      </c>
      <c r="AP222" s="3">
        <v>3586</v>
      </c>
      <c r="AQ222" s="40">
        <f t="shared" si="166"/>
        <v>1.3404912425662265E-3</v>
      </c>
      <c r="AR222" s="4">
        <f>(((AO222-AO$216)/(AO$228-AO$216)*100+1300))</f>
        <v>1307.4116305587229</v>
      </c>
      <c r="AT222" s="2">
        <v>18.997</v>
      </c>
      <c r="AU222" s="3">
        <v>6497</v>
      </c>
      <c r="AV222" s="40">
        <f t="shared" si="167"/>
        <v>2.3528845959539077E-3</v>
      </c>
      <c r="AW222" s="4">
        <f>(((AT222-AT$216)/(AT$228-AT$216)*100+1300))</f>
        <v>1307.5046904315197</v>
      </c>
      <c r="AX222" s="51">
        <f t="shared" si="168"/>
        <v>1.6144770464202856E-3</v>
      </c>
    </row>
    <row r="223" spans="1:50" x14ac:dyDescent="0.25">
      <c r="A223" s="44" t="s">
        <v>122</v>
      </c>
      <c r="B223" s="12">
        <v>1312</v>
      </c>
      <c r="D223" s="53">
        <v>18.605</v>
      </c>
      <c r="E223" s="3">
        <v>1862.9</v>
      </c>
      <c r="F223" s="5">
        <f t="shared" si="177"/>
        <v>2.9346075493059422E-2</v>
      </c>
      <c r="G223" s="4">
        <f>(((D223-D$216)/(D$228-D$216)*100+1300))</f>
        <v>1313.3479212253828</v>
      </c>
      <c r="H223" s="4"/>
      <c r="I223" s="2">
        <v>18.605</v>
      </c>
      <c r="J223" s="3">
        <v>4596.5</v>
      </c>
      <c r="K223" s="5">
        <f>J223/K$2</f>
        <v>5.5847973642621659E-2</v>
      </c>
      <c r="L223" s="4">
        <f>(((I223-I$216)/(I$228-I$216)*100+1300))</f>
        <v>1313.8232084394324</v>
      </c>
      <c r="M223" s="4"/>
      <c r="N223" s="2">
        <v>18.609000000000002</v>
      </c>
      <c r="O223" s="3">
        <v>1396.1</v>
      </c>
      <c r="P223" s="5">
        <f>O223/P$2</f>
        <v>3.1262759424181996E-2</v>
      </c>
      <c r="Q223" s="4">
        <f>(((N223-N$216)/(N$228-N$216)*100+1300))</f>
        <v>1313.603209336251</v>
      </c>
      <c r="R223" s="51">
        <f t="shared" si="161"/>
        <v>3.8818936186621029E-2</v>
      </c>
      <c r="S223" s="4"/>
      <c r="T223" s="2">
        <v>18.616</v>
      </c>
      <c r="U223" s="3">
        <v>1818.2</v>
      </c>
      <c r="V223" s="5">
        <f t="shared" si="142"/>
        <v>2.9039205993079058E-2</v>
      </c>
      <c r="W223" s="4">
        <f>(((T223-T$216)/(T$228-T$216)*100+1300))</f>
        <v>1313.8584974471189</v>
      </c>
      <c r="X223" s="4"/>
      <c r="Y223" s="2">
        <v>18.616</v>
      </c>
      <c r="Z223" s="3">
        <v>2866.7</v>
      </c>
      <c r="AA223" s="5">
        <f t="shared" si="178"/>
        <v>3.8201645655300799E-2</v>
      </c>
      <c r="AB223" s="4">
        <f>(((Y223-Y$216)/(Y$228-Y$216)*100+1300))</f>
        <v>1314.0043763676149</v>
      </c>
      <c r="AC223" s="4"/>
      <c r="AD223" s="2">
        <v>18.616</v>
      </c>
      <c r="AE223" s="3">
        <v>1466.1</v>
      </c>
      <c r="AF223" s="5">
        <f t="shared" si="179"/>
        <v>2.9215340819231359E-2</v>
      </c>
      <c r="AG223" s="4">
        <f>(((AD223-AD$216)/(AD$228-AD$216)*100+1300))</f>
        <v>1313.8433515482695</v>
      </c>
      <c r="AH223" s="51">
        <f t="shared" si="164"/>
        <v>3.2152064155870401E-2</v>
      </c>
      <c r="AJ223" s="2">
        <v>19.071000000000002</v>
      </c>
      <c r="AK223" s="3">
        <v>1062.4000000000001</v>
      </c>
      <c r="AL223" s="40">
        <f t="shared" si="165"/>
        <v>4.542583751001761E-4</v>
      </c>
      <c r="AM223" s="4">
        <f>(((AJ223-AJ$216)/(AJ$228-AJ$216)*100+1300))</f>
        <v>1310</v>
      </c>
      <c r="AO223" s="2">
        <v>19.085000000000001</v>
      </c>
      <c r="AP223" s="3">
        <v>1646</v>
      </c>
      <c r="AQ223" s="40">
        <f t="shared" si="166"/>
        <v>6.1529519946012514E-4</v>
      </c>
      <c r="AR223" s="4">
        <f>(((AO223-AO$216)/(AO$228-AO$216)*100+1300))</f>
        <v>1310.6423413150894</v>
      </c>
      <c r="AT223" s="2">
        <v>19.085999999999999</v>
      </c>
      <c r="AU223" s="3">
        <v>1528.4</v>
      </c>
      <c r="AV223" s="40">
        <f t="shared" si="167"/>
        <v>5.5350912982237224E-4</v>
      </c>
      <c r="AW223" s="4">
        <f>(((AT223-AT$216)/(AT$228-AT$216)*100+1300))</f>
        <v>1310.844277673546</v>
      </c>
      <c r="AX223" s="51">
        <f t="shared" si="168"/>
        <v>5.410209014608912E-4</v>
      </c>
    </row>
    <row r="224" spans="1:50" x14ac:dyDescent="0.25">
      <c r="A224" s="1" t="s">
        <v>126</v>
      </c>
      <c r="G224" s="4"/>
      <c r="H224" s="4"/>
      <c r="L224" s="4"/>
      <c r="M224" s="4"/>
      <c r="Q224" s="4"/>
      <c r="R224" s="51"/>
      <c r="S224" s="4"/>
      <c r="V224" s="5"/>
      <c r="W224" s="4"/>
      <c r="X224" s="4"/>
      <c r="AA224" s="5"/>
      <c r="AB224" s="4"/>
      <c r="AC224" s="4"/>
      <c r="AF224" s="5"/>
      <c r="AG224" s="4"/>
      <c r="AH224" s="51"/>
      <c r="AL224" s="100"/>
      <c r="AQ224" s="100"/>
      <c r="AV224" s="100"/>
      <c r="AX224" s="100"/>
    </row>
    <row r="225" spans="1:50" x14ac:dyDescent="0.25">
      <c r="A225" s="1" t="s">
        <v>127</v>
      </c>
      <c r="B225" s="47">
        <v>1365</v>
      </c>
      <c r="D225" s="2">
        <v>20.05</v>
      </c>
      <c r="E225" s="3">
        <v>5485.5</v>
      </c>
      <c r="F225" s="5">
        <f t="shared" si="177"/>
        <v>8.6412527305371981E-2</v>
      </c>
      <c r="G225" s="4">
        <f>(((D225-D$216)/(D$228-D$216)*100+1300))</f>
        <v>1366.0466812545587</v>
      </c>
      <c r="H225" s="4"/>
      <c r="I225" s="2">
        <v>20.05</v>
      </c>
      <c r="J225" s="3">
        <v>5369.8</v>
      </c>
      <c r="K225" s="5">
        <f t="shared" ref="K225:K230" si="180">J225/K$2</f>
        <v>6.5243652532611732E-2</v>
      </c>
      <c r="L225" s="4">
        <f>(((I225-I$216)/(I$228-I$216)*100+1300))</f>
        <v>1366.3877773735903</v>
      </c>
      <c r="M225" s="4"/>
      <c r="N225" s="2">
        <v>20.05</v>
      </c>
      <c r="O225" s="3">
        <v>1886.1</v>
      </c>
      <c r="P225" s="5">
        <f t="shared" ref="P225:P230" si="181">O225/P$2</f>
        <v>4.2235291562172962E-2</v>
      </c>
      <c r="Q225" s="4">
        <f>(((N225-N$216)/(N$228-N$216)*100+1300))</f>
        <v>1366.1560904449307</v>
      </c>
      <c r="R225" s="51">
        <f t="shared" si="161"/>
        <v>6.4630490466718885E-2</v>
      </c>
      <c r="S225" s="4"/>
      <c r="T225" s="2">
        <v>20.056999999999999</v>
      </c>
      <c r="U225" s="3">
        <v>3513.5</v>
      </c>
      <c r="V225" s="5">
        <f t="shared" si="142"/>
        <v>5.6115526485910942E-2</v>
      </c>
      <c r="W225" s="4">
        <f>(((T225-T$216)/(T$228-T$216)*100+1300))</f>
        <v>1366.4113785557986</v>
      </c>
      <c r="X225" s="4"/>
      <c r="Y225" s="2">
        <v>20.05</v>
      </c>
      <c r="Z225" s="3">
        <v>2163.3000000000002</v>
      </c>
      <c r="AA225" s="5">
        <f t="shared" si="178"/>
        <v>2.8828136898214753E-2</v>
      </c>
      <c r="AB225" s="4">
        <f>(((Y225-Y$216)/(Y$228-Y$216)*100+1300))</f>
        <v>1366.3019693654267</v>
      </c>
      <c r="AC225" s="4"/>
      <c r="AD225" s="2">
        <v>20.061</v>
      </c>
      <c r="AE225" s="3">
        <v>3703.3</v>
      </c>
      <c r="AF225" s="5">
        <f t="shared" si="179"/>
        <v>7.3796583900047411E-2</v>
      </c>
      <c r="AG225" s="4">
        <f>(((AD225-AD$216)/(AD$228-AD$216)*100+1300))</f>
        <v>1366.4845173041895</v>
      </c>
      <c r="AH225" s="51">
        <f t="shared" si="164"/>
        <v>5.2913415761391032E-2</v>
      </c>
      <c r="AL225" s="100"/>
      <c r="AQ225" s="100"/>
      <c r="AV225" s="100"/>
      <c r="AX225" s="100"/>
    </row>
    <row r="226" spans="1:50" x14ac:dyDescent="0.25">
      <c r="A226" s="1" t="s">
        <v>129</v>
      </c>
      <c r="B226" s="10">
        <v>1381</v>
      </c>
      <c r="C226" s="10" t="s">
        <v>206</v>
      </c>
      <c r="D226" s="2">
        <v>20.346</v>
      </c>
      <c r="E226" s="3">
        <v>2231</v>
      </c>
      <c r="F226" s="5">
        <f t="shared" si="177"/>
        <v>3.5144717604281263E-2</v>
      </c>
      <c r="G226" s="4">
        <f>(((D226-D$216)/(D$228-D$216)*100+1300))</f>
        <v>1376.8417213712619</v>
      </c>
      <c r="H226" s="4"/>
      <c r="I226" s="2">
        <v>20.341999999999999</v>
      </c>
      <c r="J226" s="3">
        <v>2808</v>
      </c>
      <c r="K226" s="5">
        <f t="shared" si="180"/>
        <v>3.4117504620576881E-2</v>
      </c>
      <c r="L226" s="4">
        <f>(((I226-I$216)/(I$228-I$216)*100+1300))</f>
        <v>1377.0098217533648</v>
      </c>
      <c r="M226" s="4"/>
      <c r="N226" s="2">
        <v>20.32</v>
      </c>
      <c r="O226" s="3">
        <v>1007.2</v>
      </c>
      <c r="P226" s="5">
        <f t="shared" si="181"/>
        <v>2.2554151774254072E-2</v>
      </c>
      <c r="Q226" s="4">
        <f>(((N226-N$216)/(N$228-N$216)*100+1300))</f>
        <v>1376.0029175784098</v>
      </c>
      <c r="R226" s="51">
        <f t="shared" si="161"/>
        <v>3.0605457999704072E-2</v>
      </c>
      <c r="S226" s="4"/>
      <c r="T226" s="2">
        <v>20.523</v>
      </c>
      <c r="U226" s="3">
        <v>13301.9</v>
      </c>
      <c r="V226" s="5">
        <f t="shared" ref="V226:V246" si="182">U226/V$2</f>
        <v>0.21245001330950297</v>
      </c>
      <c r="W226" s="4">
        <f>(((T226-T$216)/(T$228-T$216)*100+1300))</f>
        <v>1383.4062727935814</v>
      </c>
      <c r="X226" s="4"/>
      <c r="Y226" s="2">
        <v>20.518999999999998</v>
      </c>
      <c r="Z226" s="3">
        <v>20859</v>
      </c>
      <c r="AA226" s="5">
        <f t="shared" si="178"/>
        <v>0.27796704458922089</v>
      </c>
      <c r="AB226" s="4">
        <f>(((Y226-Y$216)/(Y$228-Y$216)*100+1300))</f>
        <v>1383.4062727935814</v>
      </c>
      <c r="AC226" s="4"/>
      <c r="AD226" s="2">
        <v>20.523</v>
      </c>
      <c r="AE226" s="3">
        <v>74599</v>
      </c>
      <c r="AF226" s="5">
        <f t="shared" ref="AF226:AF237" si="183">AE226/AF$2</f>
        <v>1.4865529021034312</v>
      </c>
      <c r="AG226" s="4">
        <f>(((AD226-AD$216)/(AD$228-AD$216)*100+1300))</f>
        <v>1383.3151183970856</v>
      </c>
      <c r="AH226" s="51">
        <f t="shared" si="164"/>
        <v>0.65898998666738506</v>
      </c>
      <c r="AL226" s="40"/>
      <c r="AQ226" s="40"/>
      <c r="AV226" s="40"/>
      <c r="AX226" s="51"/>
    </row>
    <row r="227" spans="1:50" x14ac:dyDescent="0.25">
      <c r="A227" s="1" t="s">
        <v>128</v>
      </c>
      <c r="B227" s="10">
        <v>1364</v>
      </c>
      <c r="C227" s="10" t="s">
        <v>205</v>
      </c>
      <c r="D227" s="2">
        <v>20.353000000000002</v>
      </c>
      <c r="E227" s="3">
        <v>34115.9</v>
      </c>
      <c r="F227" s="5">
        <f t="shared" si="177"/>
        <v>0.53742432600443713</v>
      </c>
      <c r="G227" s="4">
        <f>(((D227-D$216)/(D$228-D$216)*100+1300))</f>
        <v>1377.0970094821298</v>
      </c>
      <c r="H227" s="4"/>
      <c r="I227" s="2">
        <v>20.353000000000002</v>
      </c>
      <c r="J227" s="3">
        <v>38962.5</v>
      </c>
      <c r="K227" s="5">
        <f t="shared" si="180"/>
        <v>0.4733986017732289</v>
      </c>
      <c r="L227" s="4">
        <f>(((I227-I$216)/(I$228-I$216)*100+1300))</f>
        <v>1377.4099672608222</v>
      </c>
      <c r="M227" s="4"/>
      <c r="N227" s="2">
        <v>20.324000000000002</v>
      </c>
      <c r="O227" s="3">
        <v>8704.2000000000007</v>
      </c>
      <c r="P227" s="5">
        <f t="shared" si="181"/>
        <v>0.19491247803163456</v>
      </c>
      <c r="Q227" s="4">
        <f>(((N227-N$216)/(N$228-N$216)*100+1300))</f>
        <v>1376.148796498906</v>
      </c>
      <c r="R227" s="51">
        <f t="shared" si="161"/>
        <v>0.40191180193643344</v>
      </c>
      <c r="S227" s="4"/>
      <c r="T227" s="2">
        <v>20.364000000000001</v>
      </c>
      <c r="U227" s="3">
        <v>36038.1</v>
      </c>
      <c r="V227" s="5">
        <f t="shared" si="182"/>
        <v>0.575579039434156</v>
      </c>
      <c r="W227" s="4">
        <f>(((T227-T$216)/(T$228-T$216)*100+1300))</f>
        <v>1377.6075857038659</v>
      </c>
      <c r="X227" s="4"/>
      <c r="Y227" s="2">
        <v>20.356999999999999</v>
      </c>
      <c r="Z227" s="3">
        <v>39581.5</v>
      </c>
      <c r="AA227" s="5">
        <f t="shared" si="178"/>
        <v>0.52746308909383222</v>
      </c>
      <c r="AB227" s="4">
        <f>(((Y227-Y$216)/(Y$228-Y$216)*100+1300))</f>
        <v>1377.4981765134937</v>
      </c>
      <c r="AC227" s="4"/>
      <c r="AD227" s="2">
        <v>20.341999999999999</v>
      </c>
      <c r="AE227" s="3">
        <v>23291</v>
      </c>
      <c r="AF227" s="5">
        <f t="shared" si="183"/>
        <v>0.46412557330381121</v>
      </c>
      <c r="AG227" s="4">
        <f>(((AD227-AD$216)/(AD$228-AD$216)*100+1300))</f>
        <v>1376.7213114754097</v>
      </c>
      <c r="AH227" s="51">
        <f t="shared" si="164"/>
        <v>0.52238923394393311</v>
      </c>
      <c r="AL227" s="40"/>
      <c r="AQ227" s="40"/>
      <c r="AV227" s="40"/>
      <c r="AX227" s="51"/>
    </row>
    <row r="228" spans="1:50" x14ac:dyDescent="0.25">
      <c r="A228" s="15" t="s">
        <v>14</v>
      </c>
      <c r="B228" s="10">
        <v>1400</v>
      </c>
      <c r="D228" s="2">
        <v>20.981000000000002</v>
      </c>
      <c r="E228" s="3">
        <v>15077.2</v>
      </c>
      <c r="F228" s="5">
        <f t="shared" si="177"/>
        <v>0.23750960836542784</v>
      </c>
      <c r="G228" s="4">
        <f>(((D228-D$216)/(D$228-D$216)*100+1300))</f>
        <v>1400</v>
      </c>
      <c r="H228" s="4"/>
      <c r="I228" s="2">
        <v>20.974</v>
      </c>
      <c r="J228" s="3">
        <v>12843.1</v>
      </c>
      <c r="K228" s="5">
        <f t="shared" si="180"/>
        <v>0.15604505825944834</v>
      </c>
      <c r="L228" s="4">
        <f>(((I228-I$216)/(I$228-I$216)*100+1300))</f>
        <v>1400</v>
      </c>
      <c r="M228" s="4"/>
      <c r="N228" s="2">
        <v>20.978000000000002</v>
      </c>
      <c r="O228" s="3">
        <v>9064</v>
      </c>
      <c r="P228" s="5">
        <f t="shared" si="181"/>
        <v>0.20296945163010219</v>
      </c>
      <c r="Q228" s="4">
        <f>(((N228-N$216)/(N$228-N$216)*100+1300))</f>
        <v>1400</v>
      </c>
      <c r="R228" s="51">
        <f t="shared" si="161"/>
        <v>0.19884137275165945</v>
      </c>
      <c r="S228" s="4"/>
      <c r="T228" s="2">
        <v>20.978000000000002</v>
      </c>
      <c r="U228" s="3">
        <v>10515</v>
      </c>
      <c r="V228" s="5">
        <f t="shared" si="182"/>
        <v>0.16793930866638779</v>
      </c>
      <c r="W228" s="4">
        <f>(((T228-T$216)/(T$228-T$216)*100+1300))</f>
        <v>1400</v>
      </c>
      <c r="X228" s="4"/>
      <c r="Y228" s="2">
        <v>20.974</v>
      </c>
      <c r="Z228" s="3">
        <v>9801.9</v>
      </c>
      <c r="AA228" s="5">
        <f t="shared" si="178"/>
        <v>0.13062012437600479</v>
      </c>
      <c r="AB228" s="4">
        <f>(((Y228-Y$216)/(Y$228-Y$216)*100+1300))</f>
        <v>1400</v>
      </c>
      <c r="AC228" s="4"/>
      <c r="AD228" s="2">
        <v>20.981000000000002</v>
      </c>
      <c r="AE228" s="3">
        <v>9143.7000000000007</v>
      </c>
      <c r="AF228" s="5">
        <f t="shared" si="183"/>
        <v>0.18220879329432221</v>
      </c>
      <c r="AG228" s="4">
        <f>(((AD228-AD$216)/(AD$228-AD$216)*100+1300))</f>
        <v>1400</v>
      </c>
      <c r="AH228" s="51">
        <f t="shared" si="164"/>
        <v>0.16025607544557161</v>
      </c>
      <c r="AJ228" s="2">
        <v>21.465</v>
      </c>
      <c r="AK228" s="3">
        <v>18565.8</v>
      </c>
      <c r="AL228" s="40">
        <f t="shared" si="165"/>
        <v>7.9383190327888247E-3</v>
      </c>
      <c r="AM228" s="4">
        <f>(((AJ228-AJ$216)/(AJ$228-AJ$216)*100+1300))</f>
        <v>1400</v>
      </c>
      <c r="AO228" s="2">
        <v>21.436</v>
      </c>
      <c r="AP228" s="3">
        <v>23025.599999999999</v>
      </c>
      <c r="AQ228" s="40">
        <f t="shared" si="166"/>
        <v>8.607254644404044E-3</v>
      </c>
      <c r="AR228" s="4">
        <f>(((AO228-AO$216)/(AO$228-AO$216)*100+1300))</f>
        <v>1400</v>
      </c>
      <c r="AT228" s="2">
        <v>21.462</v>
      </c>
      <c r="AU228" s="3">
        <v>27092.3</v>
      </c>
      <c r="AV228" s="40">
        <f t="shared" si="167"/>
        <v>9.8114599567434273E-3</v>
      </c>
      <c r="AW228" s="4">
        <f>(((AT228-AT$216)/(AT$228-AT$216)*100+1300))</f>
        <v>1400</v>
      </c>
      <c r="AX228" s="51">
        <f t="shared" si="168"/>
        <v>8.7856778779787648E-3</v>
      </c>
    </row>
    <row r="229" spans="1:50" x14ac:dyDescent="0.25">
      <c r="A229" s="44" t="s">
        <v>495</v>
      </c>
      <c r="B229" s="47">
        <v>1404</v>
      </c>
      <c r="D229" s="2">
        <v>21.303000000000001</v>
      </c>
      <c r="E229" s="3">
        <v>2433.8000000000002</v>
      </c>
      <c r="F229" s="5">
        <f t="shared" si="177"/>
        <v>3.8339405515598272E-2</v>
      </c>
      <c r="G229" s="4">
        <f>(((D229-D$216)/(D$228-D$216)*100+1300))</f>
        <v>1411.743253099927</v>
      </c>
      <c r="H229" s="4"/>
      <c r="I229" s="2">
        <v>21.283999999999999</v>
      </c>
      <c r="J229" s="3">
        <v>8443.5</v>
      </c>
      <c r="K229" s="5">
        <f t="shared" si="180"/>
        <v>0.10258944097715131</v>
      </c>
      <c r="L229" s="4">
        <f>(((I229-I$216)/(I$228-I$216)*100+1300))</f>
        <v>1411.2768279374318</v>
      </c>
      <c r="M229" s="4"/>
      <c r="N229" s="2">
        <v>21.295000000000002</v>
      </c>
      <c r="O229" s="3">
        <v>6867.7</v>
      </c>
      <c r="P229" s="5">
        <f t="shared" si="181"/>
        <v>0.15378787543689901</v>
      </c>
      <c r="Q229" s="4">
        <f>(((N229-N$216)/(N$228-N$216)*100+1300))</f>
        <v>1411.5609044493071</v>
      </c>
      <c r="R229" s="51">
        <f t="shared" si="161"/>
        <v>9.823890730988287E-2</v>
      </c>
      <c r="S229" s="4"/>
      <c r="T229" s="2">
        <v>20.888999999999999</v>
      </c>
      <c r="U229" s="3">
        <v>2289.6999999999998</v>
      </c>
      <c r="V229" s="5">
        <f t="shared" si="182"/>
        <v>3.656972278206639E-2</v>
      </c>
      <c r="W229" s="4">
        <f>(((T229-T$216)/(T$228-T$216)*100+1300))</f>
        <v>1396.7541940189642</v>
      </c>
      <c r="X229" s="4"/>
      <c r="Y229" s="2">
        <v>20.878</v>
      </c>
      <c r="Z229" s="3">
        <v>2355.1999999999998</v>
      </c>
      <c r="AA229" s="5">
        <f t="shared" si="178"/>
        <v>3.138539639563416E-2</v>
      </c>
      <c r="AB229" s="4">
        <f>(((Y229-Y$216)/(Y$228-Y$216)*100+1300))</f>
        <v>1396.4989059080963</v>
      </c>
      <c r="AC229" s="4"/>
      <c r="AD229" s="2">
        <v>20.878</v>
      </c>
      <c r="AE229" s="3">
        <v>1160.5</v>
      </c>
      <c r="AF229" s="5">
        <f t="shared" si="183"/>
        <v>2.3125573303811469E-2</v>
      </c>
      <c r="AG229" s="4">
        <f>(((AD229-AD$216)/(AD$228-AD$216)*100+1300))</f>
        <v>1396.247723132969</v>
      </c>
      <c r="AH229" s="51">
        <f t="shared" si="164"/>
        <v>3.0360230827170678E-2</v>
      </c>
      <c r="AL229" s="40"/>
      <c r="AQ229" s="40"/>
      <c r="AV229" s="40"/>
      <c r="AX229" s="51"/>
    </row>
    <row r="230" spans="1:50" x14ac:dyDescent="0.25">
      <c r="A230" s="1" t="s">
        <v>130</v>
      </c>
      <c r="B230" s="12">
        <v>1402</v>
      </c>
      <c r="D230" s="2">
        <v>21.221</v>
      </c>
      <c r="E230" s="3">
        <v>4530.7</v>
      </c>
      <c r="F230" s="5">
        <f t="shared" si="177"/>
        <v>7.1371659367869614E-2</v>
      </c>
      <c r="G230" s="4">
        <f t="shared" ref="G230:G237" si="184">(((D230-D$228)/(D$240-D$228)*100+1400))</f>
        <v>1409.2628328830567</v>
      </c>
      <c r="H230" s="4"/>
      <c r="I230" s="2">
        <v>21.213999999999999</v>
      </c>
      <c r="J230" s="3">
        <v>6515</v>
      </c>
      <c r="K230" s="5">
        <f t="shared" si="180"/>
        <v>7.9157956767470936E-2</v>
      </c>
      <c r="L230" s="4">
        <f>(((I230-I$228)/(I$240-I$228)*100+1400))</f>
        <v>1409.2378752886837</v>
      </c>
      <c r="M230" s="4"/>
      <c r="N230" s="2">
        <v>21.236000000000001</v>
      </c>
      <c r="O230" s="3">
        <v>2022.8</v>
      </c>
      <c r="P230" s="5">
        <f t="shared" si="181"/>
        <v>4.5296404099445131E-2</v>
      </c>
      <c r="Q230" s="4">
        <f>(((N230-N$228)/(N$240-N$228)*100+1400))</f>
        <v>1409.9460292983808</v>
      </c>
      <c r="R230" s="51">
        <f t="shared" si="161"/>
        <v>6.5275340078261898E-2</v>
      </c>
      <c r="S230" s="4"/>
      <c r="T230" s="2">
        <v>21.233000000000001</v>
      </c>
      <c r="U230" s="3">
        <v>8240.1</v>
      </c>
      <c r="V230" s="5">
        <f t="shared" si="182"/>
        <v>0.13160596265733734</v>
      </c>
      <c r="W230" s="4">
        <f>(((T230-T$228)/(T$240-T$228)*100+1400))</f>
        <v>1409.7626339969372</v>
      </c>
      <c r="X230" s="4"/>
      <c r="Y230" s="2">
        <v>21.225000000000001</v>
      </c>
      <c r="Z230" s="3">
        <v>3526.6</v>
      </c>
      <c r="AA230" s="5">
        <f t="shared" si="178"/>
        <v>4.6995473390303764E-2</v>
      </c>
      <c r="AB230" s="4">
        <f t="shared" ref="AB230:AB244" si="185">(((Y230-Y$228)/(Y$240-Y$228)*100+1400))</f>
        <v>1409.6501345636295</v>
      </c>
      <c r="AC230" s="4"/>
      <c r="AD230" s="2">
        <v>21.236000000000001</v>
      </c>
      <c r="AE230" s="3">
        <v>2168.8000000000002</v>
      </c>
      <c r="AF230" s="5">
        <f t="shared" si="183"/>
        <v>4.3218219199746936E-2</v>
      </c>
      <c r="AG230" s="4">
        <f t="shared" ref="AG230:AG240" si="186">(((AD230-AD$228)/(AD$240-AD$228)*100+1400))</f>
        <v>1409.7738597163664</v>
      </c>
      <c r="AH230" s="51">
        <f t="shared" si="164"/>
        <v>7.3939885082462686E-2</v>
      </c>
      <c r="AL230" s="40"/>
      <c r="AQ230" s="40"/>
      <c r="AV230" s="40"/>
      <c r="AX230" s="51"/>
    </row>
    <row r="231" spans="1:50" x14ac:dyDescent="0.25">
      <c r="A231" s="1" t="s">
        <v>131</v>
      </c>
      <c r="B231" s="10">
        <v>1429</v>
      </c>
      <c r="C231" s="10" t="s">
        <v>202</v>
      </c>
      <c r="G231" s="4"/>
      <c r="H231" s="4"/>
      <c r="L231" s="4"/>
      <c r="M231" s="4"/>
      <c r="Q231" s="4"/>
      <c r="R231" s="51"/>
      <c r="S231" s="4"/>
      <c r="V231" s="5"/>
      <c r="W231" s="4"/>
      <c r="X231" s="4"/>
      <c r="AA231" s="5"/>
      <c r="AB231" s="4"/>
      <c r="AC231" s="4"/>
      <c r="AF231" s="5"/>
      <c r="AG231" s="4"/>
      <c r="AH231" s="51"/>
      <c r="AL231" s="40"/>
      <c r="AQ231" s="40"/>
      <c r="AV231" s="40"/>
      <c r="AX231" s="51"/>
    </row>
    <row r="232" spans="1:50" s="31" customFormat="1" x14ac:dyDescent="0.25">
      <c r="A232" s="1" t="s">
        <v>689</v>
      </c>
      <c r="B232" s="10">
        <v>1409</v>
      </c>
      <c r="C232" s="10"/>
      <c r="D232" s="2">
        <v>21.251000000000001</v>
      </c>
      <c r="E232" s="3">
        <v>7162.4</v>
      </c>
      <c r="F232" s="30">
        <f t="shared" si="177"/>
        <v>0.11282856358982704</v>
      </c>
      <c r="G232" s="4">
        <f t="shared" ref="G232" si="187">(((D232-D$228)/(D$240-D$228)*100+1400))</f>
        <v>1410.4206869934387</v>
      </c>
      <c r="H232" s="4"/>
      <c r="I232" s="2">
        <v>21.244</v>
      </c>
      <c r="J232" s="3">
        <v>6514.4</v>
      </c>
      <c r="K232" s="30">
        <f>J232/K$2</f>
        <v>7.9150666702381064E-2</v>
      </c>
      <c r="L232" s="4">
        <f>(((I232-I$228)/(I$240-I$228)*100+1400))</f>
        <v>1410.3926096997691</v>
      </c>
      <c r="M232" s="4"/>
      <c r="N232" s="2">
        <v>21.254999999999999</v>
      </c>
      <c r="O232" s="3">
        <v>5595.4</v>
      </c>
      <c r="P232" s="30">
        <f>O232/P$2</f>
        <v>0.12529735984676452</v>
      </c>
      <c r="Q232" s="4">
        <f>(((N232-N$228)/(N$240-N$228)*100+1400))</f>
        <v>1410.6784888203547</v>
      </c>
      <c r="R232" s="51">
        <f t="shared" si="161"/>
        <v>0.10575886337965752</v>
      </c>
      <c r="S232" s="4"/>
      <c r="T232" s="2">
        <v>21.251000000000001</v>
      </c>
      <c r="U232" s="3">
        <v>5905.9</v>
      </c>
      <c r="V232" s="30">
        <f t="shared" si="182"/>
        <v>9.4325512415864926E-2</v>
      </c>
      <c r="W232" s="4">
        <f t="shared" ref="W232" si="188">(((T232-T$228)/(T$240-T$228)*100+1400))</f>
        <v>1410.4517611026033</v>
      </c>
      <c r="X232" s="4"/>
      <c r="Y232" s="2">
        <v>21.236000000000001</v>
      </c>
      <c r="Z232" s="3">
        <v>6627.5</v>
      </c>
      <c r="AA232" s="30">
        <f t="shared" si="178"/>
        <v>8.8318068364497876E-2</v>
      </c>
      <c r="AB232" s="4">
        <f t="shared" ref="AB232" si="189">(((Y232-Y$228)/(Y$240-Y$228)*100+1400))</f>
        <v>1410.0730488273741</v>
      </c>
      <c r="AC232" s="4"/>
      <c r="AD232" s="2">
        <v>21.254999999999999</v>
      </c>
      <c r="AE232" s="3">
        <v>5868.2</v>
      </c>
      <c r="AF232" s="30">
        <f t="shared" ref="AF232" si="190">AE232/AF$2</f>
        <v>0.11693708682587373</v>
      </c>
      <c r="AG232" s="4">
        <f t="shared" ref="AG232" si="191">(((AD232-AD$228)/(AD$240-AD$228)*100+1400))</f>
        <v>1410.5021080873896</v>
      </c>
      <c r="AH232" s="51">
        <f t="shared" si="164"/>
        <v>9.9860222535412171E-2</v>
      </c>
      <c r="AJ232" s="2">
        <v>21.68</v>
      </c>
      <c r="AK232" s="3">
        <v>5488</v>
      </c>
      <c r="AL232" s="40">
        <f t="shared" si="165"/>
        <v>2.3465455219783189E-3</v>
      </c>
      <c r="AM232" s="4">
        <f>(((AJ232-AJ$228)/(AJ$240-AJ$228)*100+1400))</f>
        <v>1408.5419149781485</v>
      </c>
      <c r="AO232" s="2">
        <v>21.687000000000001</v>
      </c>
      <c r="AP232" s="3">
        <v>8635.2000000000007</v>
      </c>
      <c r="AQ232" s="40">
        <f t="shared" si="166"/>
        <v>3.2279447790875293E-3</v>
      </c>
      <c r="AR232" s="4">
        <f t="shared" ref="AR232:AR240" si="192">(((AO232-AO$228)/(AO$240-AO$228)*100+1400))</f>
        <v>1409.8741148701811</v>
      </c>
      <c r="AT232" s="2">
        <v>21.690999999999999</v>
      </c>
      <c r="AU232" s="3">
        <v>8416.2999999999993</v>
      </c>
      <c r="AV232" s="40">
        <f t="shared" si="167"/>
        <v>3.0479579228762307E-3</v>
      </c>
      <c r="AW232" s="4">
        <f t="shared" ref="AW232:AW240" si="193">(((AT232-AT$228)/(AT$240-AT$228)*100+1400))</f>
        <v>1409.1017488076311</v>
      </c>
      <c r="AX232" s="51">
        <f t="shared" si="168"/>
        <v>2.8741494079806925E-3</v>
      </c>
    </row>
    <row r="233" spans="1:50" x14ac:dyDescent="0.25">
      <c r="A233" s="6" t="s">
        <v>496</v>
      </c>
      <c r="B233" s="10">
        <v>1404</v>
      </c>
      <c r="C233" s="10" t="s">
        <v>201</v>
      </c>
      <c r="D233" s="2">
        <v>21.288</v>
      </c>
      <c r="E233" s="3">
        <v>3394.9</v>
      </c>
      <c r="F233" s="5">
        <f t="shared" si="177"/>
        <v>5.3479516716617867E-2</v>
      </c>
      <c r="G233" s="4">
        <f t="shared" si="184"/>
        <v>1411.8487070629101</v>
      </c>
      <c r="H233" s="4"/>
      <c r="I233" s="2">
        <v>21.288</v>
      </c>
      <c r="J233" s="3">
        <v>18080.900000000001</v>
      </c>
      <c r="K233" s="5">
        <f>J233/K$2</f>
        <v>0.21968489647228936</v>
      </c>
      <c r="L233" s="4">
        <f>(((I233-I$228)/(I$240-I$228)*100+1400))</f>
        <v>1412.086220169361</v>
      </c>
      <c r="M233" s="4"/>
      <c r="N233" s="2">
        <v>21.292000000000002</v>
      </c>
      <c r="O233" s="3">
        <v>15649.2</v>
      </c>
      <c r="P233" s="5">
        <f>O233/P$2</f>
        <v>0.35043132639560848</v>
      </c>
      <c r="Q233" s="4">
        <f>(((N233-N$228)/(N$240-N$228)*100+1400))</f>
        <v>1412.1048573631458</v>
      </c>
      <c r="R233" s="51">
        <f t="shared" si="161"/>
        <v>0.20786524652817193</v>
      </c>
      <c r="S233" s="4"/>
      <c r="T233" s="2">
        <v>21.298999999999999</v>
      </c>
      <c r="U233" s="3">
        <v>2641.5</v>
      </c>
      <c r="V233" s="5">
        <f t="shared" si="182"/>
        <v>4.2188462562269456E-2</v>
      </c>
      <c r="W233" s="4">
        <f>(((T233-T$228)/(T$240-T$228)*100+1400))</f>
        <v>1412.2894333843797</v>
      </c>
      <c r="X233" s="4"/>
      <c r="Y233" s="2">
        <v>21.288</v>
      </c>
      <c r="Z233" s="3">
        <v>10336.299999999999</v>
      </c>
      <c r="AA233" s="5">
        <f t="shared" si="178"/>
        <v>0.13774153904729677</v>
      </c>
      <c r="AB233" s="4">
        <f t="shared" si="185"/>
        <v>1412.0722798923491</v>
      </c>
      <c r="AC233" s="4"/>
      <c r="AD233" s="2">
        <v>21.298999999999999</v>
      </c>
      <c r="AE233" s="3">
        <v>11756.6</v>
      </c>
      <c r="AF233" s="5">
        <f t="shared" si="183"/>
        <v>0.23427670409615675</v>
      </c>
      <c r="AG233" s="4">
        <f t="shared" si="186"/>
        <v>1412.1885779992333</v>
      </c>
      <c r="AH233" s="51">
        <f t="shared" si="164"/>
        <v>0.13806890190190765</v>
      </c>
      <c r="AL233" s="100"/>
      <c r="AQ233" s="100"/>
      <c r="AV233" s="100"/>
      <c r="AX233" s="100"/>
    </row>
    <row r="234" spans="1:50" x14ac:dyDescent="0.25">
      <c r="A234" s="1" t="s">
        <v>182</v>
      </c>
      <c r="G234" s="4"/>
      <c r="H234" s="4"/>
      <c r="L234" s="4"/>
      <c r="M234" s="4"/>
      <c r="Q234" s="4"/>
      <c r="R234" s="51"/>
      <c r="S234" s="4"/>
      <c r="V234" s="5"/>
      <c r="W234" s="4"/>
      <c r="X234" s="4"/>
      <c r="Y234" s="2">
        <v>21.486999999999998</v>
      </c>
      <c r="Z234" s="3">
        <v>2890</v>
      </c>
      <c r="AA234" s="5">
        <f t="shared" si="178"/>
        <v>3.8512141467129217E-2</v>
      </c>
      <c r="AB234" s="4">
        <f t="shared" si="185"/>
        <v>1419.7231833910034</v>
      </c>
      <c r="AC234" s="4"/>
      <c r="AF234" s="5"/>
      <c r="AG234" s="4"/>
      <c r="AH234" s="100">
        <f t="shared" si="164"/>
        <v>3.8512141467129217E-2</v>
      </c>
      <c r="AJ234" s="2">
        <v>21.92</v>
      </c>
      <c r="AK234" s="3">
        <v>15123.4</v>
      </c>
      <c r="AL234" s="100">
        <f t="shared" si="165"/>
        <v>6.4664261200960112E-3</v>
      </c>
      <c r="AM234" s="4">
        <f t="shared" ref="AM234" si="194">(((AJ234-AJ$228)/(AJ$240-AJ$228)*100+1400))</f>
        <v>1418.077075883989</v>
      </c>
      <c r="AO234" s="2">
        <v>21.812999999999999</v>
      </c>
      <c r="AP234" s="3">
        <v>20769.400000000001</v>
      </c>
      <c r="AQ234" s="100">
        <f t="shared" ref="AQ234" si="195">AP234/AQ$2</f>
        <v>7.7638591225195168E-3</v>
      </c>
      <c r="AR234" s="4">
        <f t="shared" ref="AR234" si="196">(((AO234-AO$228)/(AO$240-AO$228)*100+1400))</f>
        <v>1414.8308418568056</v>
      </c>
      <c r="AT234" s="2">
        <v>21.831</v>
      </c>
      <c r="AU234" s="3">
        <v>8727.1</v>
      </c>
      <c r="AV234" s="100">
        <f t="shared" ref="AV234" si="197">AU234/AV$2</f>
        <v>3.1605139537246958E-3</v>
      </c>
      <c r="AW234" s="4">
        <f t="shared" ref="AW234" si="198">(((AT234-AT$228)/(AT$240-AT$228)*100+1400))</f>
        <v>1414.6661367249603</v>
      </c>
      <c r="AX234" s="100">
        <f t="shared" ref="AX234" si="199">AVERAGE(AL234,AQ234,AV234)</f>
        <v>5.7969330654467415E-3</v>
      </c>
    </row>
    <row r="235" spans="1:50" x14ac:dyDescent="0.25">
      <c r="A235" s="1" t="s">
        <v>133</v>
      </c>
      <c r="B235" s="10">
        <v>1420</v>
      </c>
      <c r="C235" s="10" t="s">
        <v>202</v>
      </c>
      <c r="D235" s="2">
        <v>21.55</v>
      </c>
      <c r="E235" s="3">
        <v>1036.8</v>
      </c>
      <c r="F235" s="5">
        <f t="shared" si="177"/>
        <v>1.6332605653123628E-2</v>
      </c>
      <c r="G235" s="4">
        <f t="shared" si="184"/>
        <v>1421.960632960247</v>
      </c>
      <c r="H235" s="4"/>
      <c r="I235" s="2">
        <v>21.553999999999998</v>
      </c>
      <c r="J235" s="3">
        <v>1029.7</v>
      </c>
      <c r="K235" s="5">
        <f>J235/K$2</f>
        <v>1.2510966705059834E-2</v>
      </c>
      <c r="L235" s="4">
        <f>(((I235-I$228)/(I$240-I$228)*100+1400))</f>
        <v>1422.3248652809853</v>
      </c>
      <c r="M235" s="4"/>
      <c r="Q235" s="4"/>
      <c r="R235" s="51">
        <f t="shared" si="161"/>
        <v>1.442178617909173E-2</v>
      </c>
      <c r="S235" s="4"/>
      <c r="T235" s="2">
        <v>21.65</v>
      </c>
      <c r="U235" s="3">
        <v>1003.6</v>
      </c>
      <c r="V235" s="5">
        <f t="shared" si="182"/>
        <v>1.6028900635053429E-2</v>
      </c>
      <c r="W235" s="4">
        <f>(((T235-T$228)/(T$240-T$228)*100+1400))</f>
        <v>1425.7274119448698</v>
      </c>
      <c r="X235" s="4"/>
      <c r="Y235" s="2">
        <v>21.638999999999999</v>
      </c>
      <c r="Z235" s="3">
        <v>1070.3</v>
      </c>
      <c r="AA235" s="5">
        <f t="shared" si="178"/>
        <v>1.4262818343345467E-2</v>
      </c>
      <c r="AB235" s="4">
        <f t="shared" si="185"/>
        <v>1425.5670895809303</v>
      </c>
      <c r="AC235" s="4"/>
      <c r="AD235" s="2">
        <v>21.661000000000001</v>
      </c>
      <c r="AE235" s="3">
        <v>1035</v>
      </c>
      <c r="AF235" s="5">
        <f t="shared" si="183"/>
        <v>2.0624703463545772E-2</v>
      </c>
      <c r="AG235" s="4">
        <f t="shared" si="186"/>
        <v>1426.0636259103105</v>
      </c>
      <c r="AH235" s="51">
        <f t="shared" si="164"/>
        <v>1.6972140813981556E-2</v>
      </c>
      <c r="AL235" s="40"/>
      <c r="AQ235" s="40"/>
      <c r="AV235" s="40"/>
      <c r="AX235" s="51"/>
    </row>
    <row r="236" spans="1:50" x14ac:dyDescent="0.25">
      <c r="A236" s="1" t="s">
        <v>132</v>
      </c>
      <c r="B236" s="10">
        <v>1453</v>
      </c>
      <c r="C236" s="10" t="s">
        <v>205</v>
      </c>
      <c r="D236" s="2">
        <v>22.425999999999998</v>
      </c>
      <c r="E236" s="3">
        <v>13136.9</v>
      </c>
      <c r="F236" s="5">
        <f t="shared" si="177"/>
        <v>0.20694425849201367</v>
      </c>
      <c r="G236" s="4">
        <f t="shared" si="184"/>
        <v>1455.7699729834039</v>
      </c>
      <c r="H236" s="4"/>
      <c r="I236" s="2">
        <v>22.425999999999998</v>
      </c>
      <c r="J236" s="3">
        <v>9871.4</v>
      </c>
      <c r="K236" s="5">
        <f>J236/K$2</f>
        <v>0.11993858088018611</v>
      </c>
      <c r="L236" s="4">
        <f>(((I236-I$228)/(I$240-I$228)*100+1400))</f>
        <v>1455.8891454965358</v>
      </c>
      <c r="M236" s="4"/>
      <c r="N236" s="2">
        <v>22.419</v>
      </c>
      <c r="O236" s="3">
        <v>3364.1</v>
      </c>
      <c r="P236" s="5">
        <f>O236/P$2</f>
        <v>7.5332031357990589E-2</v>
      </c>
      <c r="Q236" s="4">
        <f>(((N236-N$228)/(N$240-N$228)*100+1400))</f>
        <v>1455.5512721665382</v>
      </c>
      <c r="R236" s="51">
        <f t="shared" si="161"/>
        <v>0.13407162357673011</v>
      </c>
      <c r="S236" s="4"/>
      <c r="T236" s="2">
        <v>22.437000000000001</v>
      </c>
      <c r="U236" s="3">
        <v>9103.7000000000007</v>
      </c>
      <c r="V236" s="5">
        <f t="shared" si="182"/>
        <v>0.1453988667908887</v>
      </c>
      <c r="W236" s="4">
        <f>(((T236-T$228)/(T$240-T$228)*100+1400))</f>
        <v>1455.8575803981623</v>
      </c>
      <c r="X236" s="4"/>
      <c r="Y236" s="2">
        <v>22.422000000000001</v>
      </c>
      <c r="Z236" s="3">
        <v>7974.5</v>
      </c>
      <c r="AA236" s="5">
        <f t="shared" si="178"/>
        <v>0.10626819104831209</v>
      </c>
      <c r="AB236" s="4">
        <f t="shared" si="185"/>
        <v>1455.6708958093041</v>
      </c>
      <c r="AC236" s="4"/>
      <c r="AD236" s="2">
        <v>22.43</v>
      </c>
      <c r="AE236" s="3">
        <v>7911.1</v>
      </c>
      <c r="AF236" s="5">
        <f t="shared" si="183"/>
        <v>0.15764646528546566</v>
      </c>
      <c r="AG236" s="4">
        <f t="shared" si="186"/>
        <v>1455.5385205059411</v>
      </c>
      <c r="AH236" s="51">
        <f t="shared" si="164"/>
        <v>0.13643784104155549</v>
      </c>
      <c r="AJ236" s="2">
        <v>22.643999999999998</v>
      </c>
      <c r="AK236" s="3">
        <v>1849.5</v>
      </c>
      <c r="AL236" s="40">
        <f t="shared" si="165"/>
        <v>7.9080465431831284E-4</v>
      </c>
      <c r="AM236" s="4">
        <f t="shared" ref="AM236:AM240" si="200">(((AJ236-AJ$228)/(AJ$240-AJ$228)*100+1400))</f>
        <v>1446.8414779499403</v>
      </c>
      <c r="AO236" s="2">
        <v>22.637</v>
      </c>
      <c r="AP236" s="3">
        <v>3691.3</v>
      </c>
      <c r="AQ236" s="40">
        <f t="shared" si="166"/>
        <v>1.3798536875863671E-3</v>
      </c>
      <c r="AR236" s="4">
        <f t="shared" si="192"/>
        <v>1447.2462627852085</v>
      </c>
      <c r="AT236" s="2">
        <v>22.637</v>
      </c>
      <c r="AU236" s="3">
        <v>5325</v>
      </c>
      <c r="AV236" s="40">
        <f t="shared" si="167"/>
        <v>1.9284455092280373E-3</v>
      </c>
      <c r="AW236" s="4">
        <f t="shared" si="193"/>
        <v>1446.7011128775835</v>
      </c>
      <c r="AX236" s="51">
        <f t="shared" si="168"/>
        <v>1.3663679503775723E-3</v>
      </c>
    </row>
    <row r="237" spans="1:50" x14ac:dyDescent="0.25">
      <c r="A237" s="1" t="s">
        <v>134</v>
      </c>
      <c r="B237" s="10">
        <v>1473</v>
      </c>
      <c r="C237" s="10" t="s">
        <v>204</v>
      </c>
      <c r="D237" s="2">
        <v>22.977</v>
      </c>
      <c r="E237" s="3">
        <v>47213.1</v>
      </c>
      <c r="F237" s="5">
        <f t="shared" si="177"/>
        <v>0.74374319440730241</v>
      </c>
      <c r="G237" s="4">
        <f t="shared" si="184"/>
        <v>1477.035893477422</v>
      </c>
      <c r="H237" s="4"/>
      <c r="I237" s="2">
        <v>22.966000000000001</v>
      </c>
      <c r="J237" s="3">
        <v>45318.2</v>
      </c>
      <c r="K237" s="5">
        <f>J237/K$2</f>
        <v>0.55062104625934016</v>
      </c>
      <c r="L237" s="4">
        <f>(((I237-I$228)/(I$240-I$228)*100+1400))</f>
        <v>1476.6743648960739</v>
      </c>
      <c r="M237" s="4"/>
      <c r="N237" s="2">
        <v>22.972999999999999</v>
      </c>
      <c r="O237" s="3">
        <v>21983.9</v>
      </c>
      <c r="P237" s="5">
        <f>O237/P$2</f>
        <v>0.49228377401710099</v>
      </c>
      <c r="Q237" s="4">
        <f>(((N237-N$228)/(N$240-N$228)*100+1400))</f>
        <v>1476.9082498072476</v>
      </c>
      <c r="R237" s="51">
        <f t="shared" si="161"/>
        <v>0.59554933822791456</v>
      </c>
      <c r="S237" s="4"/>
      <c r="T237" s="2">
        <v>22.98</v>
      </c>
      <c r="U237" s="3">
        <v>63996.9</v>
      </c>
      <c r="V237" s="5">
        <f t="shared" si="182"/>
        <v>1.0221203179069855</v>
      </c>
      <c r="W237" s="4">
        <f>(((T237-T$228)/(T$240-T$228)*100+1400))</f>
        <v>1476.6462480857581</v>
      </c>
      <c r="X237" s="4"/>
      <c r="Y237" s="2">
        <v>22.972999999999999</v>
      </c>
      <c r="Z237" s="3">
        <v>34310.199999999997</v>
      </c>
      <c r="AA237" s="5">
        <f t="shared" si="178"/>
        <v>0.45721774261781895</v>
      </c>
      <c r="AB237" s="4">
        <f t="shared" si="185"/>
        <v>1476.8550557477893</v>
      </c>
      <c r="AC237" s="4"/>
      <c r="AD237" s="2">
        <v>22.98</v>
      </c>
      <c r="AE237" s="3">
        <v>33984.800000000003</v>
      </c>
      <c r="AF237" s="5">
        <f t="shared" si="183"/>
        <v>0.67722359639411644</v>
      </c>
      <c r="AG237" s="4">
        <f t="shared" si="186"/>
        <v>1476.6193944039862</v>
      </c>
      <c r="AH237" s="51">
        <f t="shared" si="164"/>
        <v>0.71885388563964037</v>
      </c>
      <c r="AJ237" s="2">
        <v>23.317</v>
      </c>
      <c r="AK237" s="3">
        <v>10761.4</v>
      </c>
      <c r="AL237" s="40">
        <f t="shared" si="165"/>
        <v>4.6013329045585787E-3</v>
      </c>
      <c r="AM237" s="4">
        <f t="shared" si="200"/>
        <v>1473.579658323401</v>
      </c>
      <c r="AO237" s="2">
        <v>23.317</v>
      </c>
      <c r="AP237" s="3">
        <v>11537.6</v>
      </c>
      <c r="AQ237" s="40">
        <f t="shared" si="166"/>
        <v>4.3128978695571932E-3</v>
      </c>
      <c r="AR237" s="4">
        <f t="shared" si="192"/>
        <v>1473.9968528717545</v>
      </c>
      <c r="AT237" s="2">
        <v>23.317</v>
      </c>
      <c r="AU237" s="3">
        <v>17761.8</v>
      </c>
      <c r="AV237" s="40">
        <f t="shared" si="167"/>
        <v>6.4324250602453619E-3</v>
      </c>
      <c r="AW237" s="4">
        <f t="shared" si="193"/>
        <v>1473.7281399046105</v>
      </c>
      <c r="AX237" s="51">
        <f t="shared" si="168"/>
        <v>5.115551944787044E-3</v>
      </c>
    </row>
    <row r="238" spans="1:50" x14ac:dyDescent="0.25">
      <c r="A238" s="1" t="s">
        <v>454</v>
      </c>
      <c r="B238" s="10">
        <v>1482</v>
      </c>
      <c r="C238" s="10" t="s">
        <v>205</v>
      </c>
      <c r="G238" s="4"/>
      <c r="H238" s="4"/>
      <c r="I238" s="2">
        <v>23.18</v>
      </c>
      <c r="J238" s="3">
        <v>1432.9</v>
      </c>
      <c r="K238" s="5">
        <f>J238/K$2</f>
        <v>1.7409890445450361E-2</v>
      </c>
      <c r="L238" s="4">
        <f>(((I238-I$228)/(I$240-I$228)*100+1400))</f>
        <v>1484.9114703618168</v>
      </c>
      <c r="M238" s="4"/>
      <c r="N238" s="2">
        <v>23.143000000000001</v>
      </c>
      <c r="O238" s="3">
        <v>2525.6999999999998</v>
      </c>
      <c r="P238" s="100">
        <f>O238/P$2</f>
        <v>5.6557804940660747E-2</v>
      </c>
      <c r="Q238" s="4">
        <f>(((N238-N$228)/(N$240-N$228)*100+1400))</f>
        <v>1483.4618350038552</v>
      </c>
      <c r="R238" s="100">
        <f t="shared" ref="R238" si="201">AVERAGE(F238,K238,P238)</f>
        <v>3.6983847693055558E-2</v>
      </c>
      <c r="S238" s="4"/>
      <c r="T238" s="2">
        <v>23.187000000000001</v>
      </c>
      <c r="U238" s="3">
        <v>1441.9</v>
      </c>
      <c r="V238" s="5">
        <f t="shared" si="182"/>
        <v>2.3029166825113131E-2</v>
      </c>
      <c r="W238" s="4">
        <f>(((T238-T$228)/(T$240-T$228)*100+1400))</f>
        <v>1484.571209800919</v>
      </c>
      <c r="X238" s="4"/>
      <c r="AA238" s="5"/>
      <c r="AB238" s="4"/>
      <c r="AC238" s="4"/>
      <c r="AF238" s="22"/>
      <c r="AG238" s="4"/>
      <c r="AH238" s="100">
        <f t="shared" si="164"/>
        <v>2.3029166825113131E-2</v>
      </c>
      <c r="AL238" s="40"/>
      <c r="AQ238" s="40"/>
      <c r="AV238" s="40"/>
      <c r="AX238" s="51"/>
    </row>
    <row r="239" spans="1:50" x14ac:dyDescent="0.25">
      <c r="A239" s="1" t="s">
        <v>135</v>
      </c>
      <c r="B239" s="12">
        <v>1491</v>
      </c>
      <c r="G239" s="4"/>
      <c r="H239" s="4"/>
      <c r="L239" s="4"/>
      <c r="M239" s="4"/>
      <c r="Q239" s="4"/>
      <c r="R239" s="51"/>
      <c r="S239" s="4"/>
      <c r="V239" s="5"/>
      <c r="W239" s="4"/>
      <c r="X239" s="4"/>
      <c r="AA239" s="5"/>
      <c r="AB239" s="4"/>
      <c r="AC239" s="4"/>
      <c r="AF239" s="22"/>
      <c r="AG239" s="4"/>
      <c r="AH239" s="51"/>
      <c r="AL239" s="40"/>
      <c r="AQ239" s="40"/>
      <c r="AV239" s="40"/>
      <c r="AX239" s="51"/>
    </row>
    <row r="240" spans="1:50" x14ac:dyDescent="0.25">
      <c r="A240" s="15" t="s">
        <v>15</v>
      </c>
      <c r="B240" s="10">
        <v>1500</v>
      </c>
      <c r="D240" s="2">
        <v>23.571999999999999</v>
      </c>
      <c r="E240" s="3">
        <v>31363.4</v>
      </c>
      <c r="F240" s="5">
        <f>E240/F$2</f>
        <v>0.49406447158678396</v>
      </c>
      <c r="G240" s="4">
        <f>(((D240-D$228)/(D$240-D$228)*100+1400))</f>
        <v>1500</v>
      </c>
      <c r="H240" s="4"/>
      <c r="I240" s="2">
        <v>23.571999999999999</v>
      </c>
      <c r="J240" s="3">
        <v>23895.7</v>
      </c>
      <c r="K240" s="5">
        <f>J240/K$2</f>
        <v>0.29033534727988569</v>
      </c>
      <c r="L240" s="4">
        <f>(((I240-I$228)/(I$240-I$228)*100+1400))</f>
        <v>1500</v>
      </c>
      <c r="M240" s="4"/>
      <c r="N240" s="2">
        <v>23.571999999999999</v>
      </c>
      <c r="O240" s="3">
        <v>17528.099999999999</v>
      </c>
      <c r="P240" s="5">
        <f>O240/P$2</f>
        <v>0.39250538891412112</v>
      </c>
      <c r="Q240" s="4">
        <f>(((N240-N$228)/(N$240-N$228)*100+1400))</f>
        <v>1500</v>
      </c>
      <c r="R240" s="51">
        <f t="shared" si="161"/>
        <v>0.3923017359269303</v>
      </c>
      <c r="S240" s="4"/>
      <c r="T240" s="2">
        <v>23.59</v>
      </c>
      <c r="U240" s="3">
        <v>30038.6</v>
      </c>
      <c r="V240" s="5">
        <f t="shared" si="182"/>
        <v>0.47975860364300105</v>
      </c>
      <c r="W240" s="4">
        <f>(((T240-T$228)/(T$240-T$228)*100+1400))</f>
        <v>1500</v>
      </c>
      <c r="X240" s="4"/>
      <c r="Y240" s="2">
        <v>23.574999999999999</v>
      </c>
      <c r="Z240" s="3">
        <v>21960.3</v>
      </c>
      <c r="AA240" s="5">
        <f t="shared" si="178"/>
        <v>0.29264296894830372</v>
      </c>
      <c r="AB240" s="4">
        <f t="shared" si="185"/>
        <v>1500</v>
      </c>
      <c r="AC240" s="4"/>
      <c r="AD240" s="2">
        <v>23.59</v>
      </c>
      <c r="AE240" s="3">
        <v>18536.8</v>
      </c>
      <c r="AF240" s="22">
        <f t="shared" ref="AF240:AF266" si="202">AE240/AF$2</f>
        <v>0.36938744266961865</v>
      </c>
      <c r="AG240" s="4">
        <f t="shared" si="186"/>
        <v>1500</v>
      </c>
      <c r="AH240" s="51">
        <f t="shared" si="164"/>
        <v>0.38059633842030777</v>
      </c>
      <c r="AJ240" s="2">
        <v>23.981999999999999</v>
      </c>
      <c r="AK240" s="3">
        <v>36875.4</v>
      </c>
      <c r="AL240" s="40">
        <f t="shared" si="165"/>
        <v>1.5767092700648563E-2</v>
      </c>
      <c r="AM240" s="4">
        <f t="shared" si="200"/>
        <v>1500</v>
      </c>
      <c r="AO240" s="2">
        <v>23.978000000000002</v>
      </c>
      <c r="AP240" s="3">
        <v>38740.6</v>
      </c>
      <c r="AQ240" s="40">
        <f t="shared" si="166"/>
        <v>1.4481716405956819E-2</v>
      </c>
      <c r="AR240" s="4">
        <f t="shared" si="192"/>
        <v>1500</v>
      </c>
      <c r="AT240" s="2">
        <v>23.978000000000002</v>
      </c>
      <c r="AU240" s="3">
        <v>41605.1</v>
      </c>
      <c r="AV240" s="40">
        <f t="shared" si="167"/>
        <v>1.5067261644316134E-2</v>
      </c>
      <c r="AW240" s="4">
        <f t="shared" si="193"/>
        <v>1500</v>
      </c>
      <c r="AX240" s="51">
        <f t="shared" si="168"/>
        <v>1.5105356916973839E-2</v>
      </c>
    </row>
    <row r="241" spans="1:50" x14ac:dyDescent="0.25">
      <c r="A241" s="6" t="s">
        <v>455</v>
      </c>
      <c r="B241" s="10">
        <v>1500</v>
      </c>
      <c r="C241" s="10" t="s">
        <v>205</v>
      </c>
      <c r="G241" s="4"/>
      <c r="H241" s="4"/>
      <c r="L241" s="4"/>
      <c r="M241" s="4"/>
      <c r="Q241" s="4"/>
      <c r="R241" s="51"/>
      <c r="S241" s="4"/>
      <c r="V241" s="5"/>
      <c r="W241" s="4"/>
      <c r="X241" s="4"/>
      <c r="Y241" s="2">
        <v>23.515999999999998</v>
      </c>
      <c r="Z241" s="3">
        <v>1005</v>
      </c>
      <c r="AA241" s="100">
        <f t="shared" ref="AA241" si="203">Z241/AA$2</f>
        <v>1.3392630510195454E-2</v>
      </c>
      <c r="AB241" s="4">
        <f t="shared" ref="AB241" si="204">(((Y241-Y$228)/(Y$240-Y$228)*100+1400))</f>
        <v>1497.7316416762783</v>
      </c>
      <c r="AC241" s="4"/>
      <c r="AD241" s="2">
        <v>23.527000000000001</v>
      </c>
      <c r="AE241" s="3">
        <v>2192.9</v>
      </c>
      <c r="AF241" s="100">
        <f t="shared" ref="AF241" si="205">AE241/AF$2</f>
        <v>4.3698465918076843E-2</v>
      </c>
      <c r="AG241" s="4">
        <f t="shared" ref="AG241" si="206">(((AD241-AD$228)/(AD$240-AD$228)*100+1400))</f>
        <v>1497.5852817171331</v>
      </c>
      <c r="AH241" s="100">
        <f t="shared" ref="AH241" si="207">AVERAGE(V241,AA241,AF241)</f>
        <v>2.854554821413615E-2</v>
      </c>
      <c r="AL241" s="40"/>
      <c r="AQ241" s="40"/>
      <c r="AV241" s="40"/>
      <c r="AX241" s="51"/>
    </row>
    <row r="242" spans="1:50" x14ac:dyDescent="0.25">
      <c r="A242" s="6" t="s">
        <v>183</v>
      </c>
      <c r="B242" s="10">
        <v>1511</v>
      </c>
      <c r="C242" s="10" t="s">
        <v>201</v>
      </c>
      <c r="D242" s="2">
        <v>24.018999999999998</v>
      </c>
      <c r="E242" s="3">
        <v>5956.3</v>
      </c>
      <c r="F242" s="5">
        <f>E242/F$2</f>
        <v>9.3828992140914613E-2</v>
      </c>
      <c r="G242" s="4">
        <f>(((D242-D$228)/(D$240-D$228)*100+1400))</f>
        <v>1517.2520262446931</v>
      </c>
      <c r="H242" s="4"/>
      <c r="I242" s="2">
        <v>24.015000000000001</v>
      </c>
      <c r="J242" s="3">
        <v>4875.3</v>
      </c>
      <c r="K242" s="5">
        <f>J242/K$2</f>
        <v>5.9235423887713128E-2</v>
      </c>
      <c r="L242" s="4">
        <f>(((I242-I$228)/(I$240-I$228)*100+1400))</f>
        <v>1517.0515781370286</v>
      </c>
      <c r="M242" s="4"/>
      <c r="N242" s="2">
        <v>24.015000000000001</v>
      </c>
      <c r="O242" s="3">
        <v>1698.3</v>
      </c>
      <c r="P242" s="5">
        <f>O242/P$2</f>
        <v>3.8029900673367444E-2</v>
      </c>
      <c r="Q242" s="4">
        <f>(((N242-N$228)/(N$240-N$228)*100+1400))</f>
        <v>1517.0778720123362</v>
      </c>
      <c r="R242" s="51">
        <f t="shared" si="161"/>
        <v>6.3698105567331728E-2</v>
      </c>
      <c r="S242" s="4"/>
      <c r="T242" s="2">
        <v>24.021999999999998</v>
      </c>
      <c r="U242" s="3">
        <v>5680.8</v>
      </c>
      <c r="V242" s="5">
        <f t="shared" si="182"/>
        <v>9.0730349469521243E-2</v>
      </c>
      <c r="W242" s="4">
        <f>(((T242-T$228)/(T$240-T$228)*100+1400))</f>
        <v>1516.5390505359876</v>
      </c>
      <c r="X242" s="4"/>
      <c r="Y242" s="2">
        <v>24.018999999999998</v>
      </c>
      <c r="Z242" s="3">
        <v>2936</v>
      </c>
      <c r="AA242" s="5">
        <f t="shared" si="178"/>
        <v>3.9125137490481444E-2</v>
      </c>
      <c r="AB242" s="4">
        <f t="shared" si="185"/>
        <v>1517.0703575547866</v>
      </c>
      <c r="AC242" s="4"/>
      <c r="AD242" s="2">
        <v>24.026</v>
      </c>
      <c r="AE242" s="3">
        <v>1562.6</v>
      </c>
      <c r="AF242" s="22">
        <f t="shared" si="202"/>
        <v>3.1138320417523308E-2</v>
      </c>
      <c r="AG242" s="4">
        <f>(((AD242-AD$240)/(AD$310-AD$240)*100+1500))</f>
        <v>1517.795918367347</v>
      </c>
      <c r="AH242" s="51">
        <f t="shared" si="164"/>
        <v>5.3664602459175335E-2</v>
      </c>
      <c r="AL242" s="40"/>
      <c r="AQ242" s="40"/>
      <c r="AV242" s="40"/>
      <c r="AX242" s="51"/>
    </row>
    <row r="243" spans="1:50" x14ac:dyDescent="0.25">
      <c r="A243" s="6">
        <v>140</v>
      </c>
      <c r="G243" s="4"/>
      <c r="H243" s="4"/>
      <c r="L243" s="4"/>
      <c r="M243" s="4"/>
      <c r="Q243" s="4"/>
      <c r="R243" s="51"/>
      <c r="S243" s="4"/>
      <c r="T243" s="2">
        <v>23.86</v>
      </c>
      <c r="U243" s="3">
        <v>229301.3</v>
      </c>
      <c r="V243" s="5">
        <f t="shared" si="182"/>
        <v>3.662263604213408</v>
      </c>
      <c r="W243" s="4">
        <f>(((T243-T$228)/(T$240-T$228)*100+1400))</f>
        <v>1510.3369065849924</v>
      </c>
      <c r="X243" s="4"/>
      <c r="Y243" s="2">
        <v>23.856000000000002</v>
      </c>
      <c r="Z243" s="3">
        <v>379183</v>
      </c>
      <c r="AA243" s="5">
        <f t="shared" si="178"/>
        <v>5.0529928504949684</v>
      </c>
      <c r="AB243" s="4">
        <f t="shared" si="185"/>
        <v>1510.8035371011151</v>
      </c>
      <c r="AC243" s="4"/>
      <c r="AD243" s="2">
        <v>23.882000000000001</v>
      </c>
      <c r="AE243" s="3">
        <v>1042346.4</v>
      </c>
      <c r="AF243" s="22">
        <f t="shared" si="202"/>
        <v>20.771097010912531</v>
      </c>
      <c r="AG243" s="4">
        <f>(((AD243-AD$240)/(AD$310-AD$240)*100+1500))</f>
        <v>1511.9183673469388</v>
      </c>
      <c r="AH243" s="51">
        <f t="shared" si="164"/>
        <v>9.8287844885403022</v>
      </c>
      <c r="AL243" s="40"/>
      <c r="AQ243" s="40"/>
      <c r="AV243" s="40"/>
      <c r="AX243" s="51"/>
    </row>
    <row r="244" spans="1:50" x14ac:dyDescent="0.25">
      <c r="A244" s="6" t="s">
        <v>483</v>
      </c>
      <c r="B244" s="10">
        <v>1515</v>
      </c>
      <c r="C244" s="10" t="s">
        <v>201</v>
      </c>
      <c r="D244" s="2">
        <v>23.849</v>
      </c>
      <c r="E244" s="3">
        <v>3058.2</v>
      </c>
      <c r="F244" s="21">
        <f>E244/F$2</f>
        <v>4.8175515633085142E-2</v>
      </c>
      <c r="G244" s="4">
        <f>(((D244-D$240)/(D$310-D$240)*100+1500))</f>
        <v>1511.2236628849271</v>
      </c>
      <c r="H244" s="4"/>
      <c r="I244" s="2">
        <v>23.896999999999998</v>
      </c>
      <c r="J244" s="3">
        <v>4574.6000000000004</v>
      </c>
      <c r="K244" s="21">
        <f>J244/K$2</f>
        <v>5.5581886266841525E-2</v>
      </c>
      <c r="L244" s="4">
        <f>(((I244-I$240)/(I$310-I$240)*100+1500))</f>
        <v>1513.1685575364668</v>
      </c>
      <c r="M244" s="4"/>
      <c r="N244" s="2">
        <v>23.893000000000001</v>
      </c>
      <c r="O244" s="3">
        <v>1369.4</v>
      </c>
      <c r="P244" s="21">
        <f>O244/P$2</f>
        <v>3.0664868387275147E-2</v>
      </c>
      <c r="Q244" s="4">
        <f>(((N244-N$240)/(N$310-N$240)*100+1500))</f>
        <v>1513.0223123732253</v>
      </c>
      <c r="R244" s="51">
        <f t="shared" si="161"/>
        <v>4.4807423429067267E-2</v>
      </c>
      <c r="S244" s="4"/>
      <c r="T244" s="2">
        <v>23.86</v>
      </c>
      <c r="U244" s="3">
        <v>229058.1</v>
      </c>
      <c r="V244" s="5">
        <f t="shared" si="182"/>
        <v>3.6583793588622275</v>
      </c>
      <c r="W244" s="4">
        <f>(((T244-T$228)/(T$240-T$228)*100+1400))</f>
        <v>1510.3369065849924</v>
      </c>
      <c r="X244" s="4"/>
      <c r="Y244" s="2">
        <v>23.856000000000002</v>
      </c>
      <c r="Z244" s="3">
        <v>379535.1</v>
      </c>
      <c r="AA244" s="5">
        <f t="shared" si="178"/>
        <v>5.0576849352737137</v>
      </c>
      <c r="AB244" s="4">
        <f t="shared" si="185"/>
        <v>1510.8035371011151</v>
      </c>
      <c r="AC244" s="4"/>
      <c r="AD244" s="2">
        <v>23.882000000000001</v>
      </c>
      <c r="AE244" s="3">
        <v>1043098.3</v>
      </c>
      <c r="AF244" s="22">
        <f t="shared" si="202"/>
        <v>20.786080309979429</v>
      </c>
      <c r="AG244" s="4">
        <f>(((AD244-AD$240)/(AD$310-AD$240)*100+1500))</f>
        <v>1511.9183673469388</v>
      </c>
      <c r="AH244" s="51">
        <f t="shared" si="164"/>
        <v>9.8340482013717914</v>
      </c>
      <c r="AL244" s="40"/>
      <c r="AQ244" s="40"/>
      <c r="AV244" s="40"/>
      <c r="AX244" s="51"/>
    </row>
    <row r="245" spans="1:50" x14ac:dyDescent="0.25">
      <c r="A245" s="1" t="s">
        <v>184</v>
      </c>
      <c r="B245" s="10">
        <v>1519</v>
      </c>
      <c r="C245" s="10" t="s">
        <v>201</v>
      </c>
      <c r="D245" s="2">
        <v>24.085000000000001</v>
      </c>
      <c r="E245" s="3">
        <v>3196.8</v>
      </c>
      <c r="F245" s="5">
        <f>E245/F$2</f>
        <v>5.0358867430464527E-2</v>
      </c>
      <c r="G245" s="4">
        <f>(((D245-D$240)/(D$310-D$240)*100+1500))</f>
        <v>1520.7860615883308</v>
      </c>
      <c r="H245" s="4"/>
      <c r="I245" s="2">
        <v>24.077999999999999</v>
      </c>
      <c r="J245" s="3">
        <v>2579.3000000000002</v>
      </c>
      <c r="K245" s="5">
        <f>J245/K$2</f>
        <v>3.13387748104893E-2</v>
      </c>
      <c r="L245" s="4">
        <f>(((I245-I$240)/(I$310-I$240)*100+1500))</f>
        <v>1520.5024311183145</v>
      </c>
      <c r="M245" s="4"/>
      <c r="N245" s="2">
        <v>24.096</v>
      </c>
      <c r="O245" s="3">
        <v>1589.8</v>
      </c>
      <c r="P245" s="5">
        <f>O245/P$2</f>
        <v>3.5600268557098018E-2</v>
      </c>
      <c r="Q245" s="4">
        <f>(((N245-N$240)/(N$310-N$240)*100+1500))</f>
        <v>1521.2576064908721</v>
      </c>
      <c r="R245" s="51">
        <f t="shared" si="161"/>
        <v>3.909930359935062E-2</v>
      </c>
      <c r="S245" s="4"/>
      <c r="T245" s="2">
        <v>24.088999999999999</v>
      </c>
      <c r="U245" s="3">
        <v>3016.6</v>
      </c>
      <c r="V245" s="5">
        <f t="shared" si="182"/>
        <v>4.8179336045936799E-2</v>
      </c>
      <c r="W245" s="4">
        <f>(((T245-T$240)/(T$310-T$240)*100+1500))</f>
        <v>1520.3010577705452</v>
      </c>
      <c r="X245" s="4"/>
      <c r="Y245" s="2">
        <v>24.081</v>
      </c>
      <c r="Z245" s="3">
        <v>20393.7</v>
      </c>
      <c r="AA245" s="5">
        <f t="shared" si="178"/>
        <v>0.27176645655300802</v>
      </c>
      <c r="AB245" s="4">
        <f>(((Y245-Y$240)/(Y$310-Y$240)*100+1500))</f>
        <v>1520.6193969030155</v>
      </c>
      <c r="AC245" s="4"/>
      <c r="AD245" s="2">
        <v>24.096</v>
      </c>
      <c r="AE245" s="3">
        <v>2624.5</v>
      </c>
      <c r="AF245" s="22">
        <f t="shared" si="202"/>
        <v>5.2299066898624041E-2</v>
      </c>
      <c r="AG245" s="4">
        <f>(((AD245-AD$240)/(AD$310-AD$240)*100+1500))</f>
        <v>1520.6530612244899</v>
      </c>
      <c r="AH245" s="51">
        <f t="shared" si="164"/>
        <v>0.12408161983252297</v>
      </c>
      <c r="AL245" s="40"/>
      <c r="AQ245" s="40"/>
      <c r="AV245" s="40"/>
      <c r="AX245" s="51"/>
    </row>
    <row r="246" spans="1:50" x14ac:dyDescent="0.25">
      <c r="A246" s="1" t="s">
        <v>456</v>
      </c>
      <c r="B246" s="10">
        <v>1523</v>
      </c>
      <c r="C246" s="10" t="s">
        <v>205</v>
      </c>
      <c r="G246" s="4"/>
      <c r="H246" s="4"/>
      <c r="L246" s="4"/>
      <c r="M246" s="4"/>
      <c r="Q246" s="4"/>
      <c r="R246" s="51"/>
      <c r="S246" s="4"/>
      <c r="T246" s="2">
        <v>24.306999999999999</v>
      </c>
      <c r="U246" s="3">
        <v>2382.8000000000002</v>
      </c>
      <c r="V246" s="5">
        <f t="shared" si="182"/>
        <v>3.8056660455565279E-2</v>
      </c>
      <c r="W246" s="4">
        <f>(((T246-T$240)/(T$310-T$240)*100+1500))</f>
        <v>1529.1700569568754</v>
      </c>
      <c r="X246" s="4"/>
      <c r="Y246" s="2">
        <v>24.306999999999999</v>
      </c>
      <c r="Z246" s="3">
        <v>3034.3</v>
      </c>
      <c r="AA246" s="5">
        <f t="shared" si="178"/>
        <v>4.0435083340384148E-2</v>
      </c>
      <c r="AB246" s="4">
        <f>(((Y246-Y$240)/(Y$310-Y$240)*100+1500))</f>
        <v>1529.8288508557457</v>
      </c>
      <c r="AC246" s="4"/>
      <c r="AD246" s="2">
        <v>24.326000000000001</v>
      </c>
      <c r="AE246" s="3">
        <v>1286.5</v>
      </c>
      <c r="AF246" s="22">
        <f t="shared" si="202"/>
        <v>2.5636406768938781E-2</v>
      </c>
      <c r="AG246" s="4">
        <f>(((AD246-AD$240)/(AD$310-AD$240)*100+1500))</f>
        <v>1530.0408163265306</v>
      </c>
      <c r="AH246" s="51">
        <f t="shared" si="164"/>
        <v>3.4709383521629396E-2</v>
      </c>
      <c r="AL246" s="40"/>
      <c r="AQ246" s="40"/>
      <c r="AV246" s="40"/>
      <c r="AX246" s="51"/>
    </row>
    <row r="247" spans="1:50" x14ac:dyDescent="0.25">
      <c r="A247" s="1" t="s">
        <v>154</v>
      </c>
      <c r="B247" s="10">
        <v>1528</v>
      </c>
      <c r="C247" s="10" t="s">
        <v>205</v>
      </c>
      <c r="G247" s="4"/>
      <c r="H247" s="4"/>
      <c r="L247" s="4"/>
      <c r="M247" s="4"/>
      <c r="Q247" s="4"/>
      <c r="R247" s="51"/>
      <c r="S247" s="4"/>
      <c r="V247" s="5"/>
      <c r="W247" s="4"/>
      <c r="X247" s="4"/>
      <c r="AA247" s="5"/>
      <c r="AB247" s="4"/>
      <c r="AC247" s="4"/>
      <c r="AF247" s="22"/>
      <c r="AG247" s="4"/>
      <c r="AH247" s="51"/>
      <c r="AL247" s="40"/>
      <c r="AQ247" s="40"/>
      <c r="AV247" s="40"/>
      <c r="AX247" s="51"/>
    </row>
    <row r="248" spans="1:50" s="23" customFormat="1" x14ac:dyDescent="0.25">
      <c r="A248" s="1">
        <v>66</v>
      </c>
      <c r="B248" s="10"/>
      <c r="C248" s="10"/>
      <c r="D248" s="2"/>
      <c r="E248" s="3"/>
      <c r="F248" s="22"/>
      <c r="G248" s="4"/>
      <c r="H248" s="4"/>
      <c r="I248" s="2"/>
      <c r="J248" s="3"/>
      <c r="K248" s="22"/>
      <c r="L248" s="4"/>
      <c r="M248" s="4"/>
      <c r="N248" s="2"/>
      <c r="O248" s="3"/>
      <c r="P248" s="22"/>
      <c r="Q248" s="4"/>
      <c r="R248" s="51"/>
      <c r="S248" s="4"/>
      <c r="T248" s="2"/>
      <c r="U248" s="3"/>
      <c r="V248" s="22"/>
      <c r="W248" s="4"/>
      <c r="X248" s="4"/>
      <c r="Y248" s="2"/>
      <c r="Z248" s="3"/>
      <c r="AA248" s="22"/>
      <c r="AB248" s="4"/>
      <c r="AC248" s="4"/>
      <c r="AD248" s="2"/>
      <c r="AE248" s="3"/>
      <c r="AF248" s="22"/>
      <c r="AG248" s="4"/>
      <c r="AH248" s="51"/>
      <c r="AJ248" s="2"/>
      <c r="AK248" s="3"/>
      <c r="AL248" s="40"/>
      <c r="AM248" s="4"/>
      <c r="AO248" s="2"/>
      <c r="AP248" s="3"/>
      <c r="AQ248" s="40"/>
      <c r="AR248" s="4"/>
      <c r="AT248" s="2"/>
      <c r="AU248" s="3"/>
      <c r="AV248" s="40"/>
      <c r="AW248" s="4"/>
      <c r="AX248" s="51"/>
    </row>
    <row r="249" spans="1:50" x14ac:dyDescent="0.25">
      <c r="A249" s="1" t="s">
        <v>138</v>
      </c>
      <c r="B249" s="10">
        <v>1544</v>
      </c>
      <c r="C249" s="10" t="s">
        <v>205</v>
      </c>
      <c r="G249" s="4"/>
      <c r="H249" s="4"/>
      <c r="L249" s="4"/>
      <c r="M249" s="4"/>
      <c r="Q249" s="4"/>
      <c r="R249" s="51"/>
      <c r="S249" s="4"/>
      <c r="V249" s="5"/>
      <c r="W249" s="4"/>
      <c r="X249" s="4"/>
      <c r="AA249" s="5"/>
      <c r="AB249" s="4"/>
      <c r="AC249" s="4"/>
      <c r="AF249" s="22"/>
      <c r="AG249" s="4"/>
      <c r="AH249" s="51"/>
      <c r="AL249" s="40"/>
      <c r="AQ249" s="40"/>
      <c r="AV249" s="40"/>
      <c r="AX249" s="51"/>
    </row>
    <row r="250" spans="1:50" x14ac:dyDescent="0.25">
      <c r="A250" s="1" t="s">
        <v>457</v>
      </c>
      <c r="B250" s="47">
        <v>1570</v>
      </c>
      <c r="G250" s="4"/>
      <c r="H250" s="4"/>
      <c r="L250" s="4"/>
      <c r="M250" s="4"/>
      <c r="Q250" s="4"/>
      <c r="R250" s="51"/>
      <c r="S250" s="4"/>
      <c r="T250" s="2">
        <v>25.26</v>
      </c>
      <c r="U250" s="3">
        <v>10491.9</v>
      </c>
      <c r="V250" s="5">
        <f t="shared" ref="V250:V291" si="208">U250/V$2</f>
        <v>0.16757036924363994</v>
      </c>
      <c r="W250" s="4">
        <f>(((T250-T$240)/(T$310-T$240)*100+1500))</f>
        <v>1567.9414157851913</v>
      </c>
      <c r="X250" s="4"/>
      <c r="Y250" s="2">
        <v>25.248999999999999</v>
      </c>
      <c r="Z250" s="3">
        <v>28845.9</v>
      </c>
      <c r="AA250" s="5">
        <f t="shared" ref="AA250:AA268" si="209">Z250/AA$2</f>
        <v>0.38440047804382793</v>
      </c>
      <c r="AB250" s="4">
        <f>(((Y250-Y$240)/(Y$310-Y$240)*100+1500))</f>
        <v>1568.2151589242053</v>
      </c>
      <c r="AC250" s="4"/>
      <c r="AD250" s="2">
        <v>25.257000000000001</v>
      </c>
      <c r="AE250" s="3">
        <v>106446.6</v>
      </c>
      <c r="AF250" s="22">
        <f t="shared" si="202"/>
        <v>2.1211879803890548</v>
      </c>
      <c r="AG250" s="4">
        <f>(((AD250-AD$240)/(AD$310-AD$240)*100+1500))</f>
        <v>1568.0408163265306</v>
      </c>
      <c r="AH250" s="51">
        <f t="shared" ref="AH250:AH291" si="210">AVERAGE(V250,AA250,AF250)</f>
        <v>0.89105294255884093</v>
      </c>
      <c r="AL250" s="40"/>
      <c r="AQ250" s="40"/>
      <c r="AV250" s="40"/>
      <c r="AX250" s="51"/>
    </row>
    <row r="251" spans="1:50" x14ac:dyDescent="0.25">
      <c r="A251" s="6" t="s">
        <v>464</v>
      </c>
      <c r="B251" s="10">
        <v>1565</v>
      </c>
      <c r="C251" s="10" t="s">
        <v>205</v>
      </c>
      <c r="D251" s="2">
        <v>25.338000000000001</v>
      </c>
      <c r="E251" s="3">
        <v>78619.7</v>
      </c>
      <c r="F251" s="5">
        <f>E251/F$2</f>
        <v>1.2384881912296333</v>
      </c>
      <c r="G251" s="4">
        <f>(((D251-D$240)/(D$310-D$240)*100+1500))</f>
        <v>1571.5559157212319</v>
      </c>
      <c r="H251" s="4"/>
      <c r="I251" s="2">
        <v>25.382000000000001</v>
      </c>
      <c r="J251" s="3">
        <v>58096.7</v>
      </c>
      <c r="K251" s="5">
        <f>J251/K$2</f>
        <v>0.70588120751077943</v>
      </c>
      <c r="L251" s="4">
        <f>(((I251-I$240)/(I$310-I$240)*100+1500))</f>
        <v>1573.3387358184766</v>
      </c>
      <c r="M251" s="4"/>
      <c r="N251" s="2">
        <v>25.382000000000001</v>
      </c>
      <c r="O251" s="3">
        <v>39754.400000000001</v>
      </c>
      <c r="P251" s="5">
        <f>O251/P$2</f>
        <v>0.89021720740111809</v>
      </c>
      <c r="Q251" s="4">
        <f>(((N251-N$240)/(N$310-N$240)*100+1500))</f>
        <v>1573.4279918864099</v>
      </c>
      <c r="R251" s="51">
        <f t="shared" ref="R251:R291" si="211">AVERAGE(F251,K251,P251)</f>
        <v>0.94486220204717686</v>
      </c>
      <c r="S251" s="4"/>
      <c r="T251" s="2">
        <v>25.344999999999999</v>
      </c>
      <c r="U251" s="3">
        <v>48270.5</v>
      </c>
      <c r="V251" s="5">
        <f t="shared" si="208"/>
        <v>0.77094763661254129</v>
      </c>
      <c r="W251" s="4">
        <f>(((T251-T$240)/(T$310-T$240)*100+1500))</f>
        <v>1571.3995117982099</v>
      </c>
      <c r="X251" s="4"/>
      <c r="Y251" s="2">
        <v>25.323</v>
      </c>
      <c r="Z251" s="3">
        <v>41007.9</v>
      </c>
      <c r="AA251" s="5">
        <f t="shared" si="209"/>
        <v>0.54647129621795443</v>
      </c>
      <c r="AB251" s="4">
        <f>(((Y251-Y$240)/(Y$310-Y$240)*100+1500))</f>
        <v>1571.2306438467808</v>
      </c>
      <c r="AC251" s="4"/>
      <c r="AD251" s="2">
        <v>25.364000000000001</v>
      </c>
      <c r="AE251" s="3">
        <v>28770.6</v>
      </c>
      <c r="AF251" s="22">
        <f t="shared" si="202"/>
        <v>0.57331893088723673</v>
      </c>
      <c r="AG251" s="4">
        <f>(((AD251-AD$240)/(AD$310-AD$240)*100+1500))</f>
        <v>1572.4081632653063</v>
      </c>
      <c r="AH251" s="51">
        <f t="shared" si="210"/>
        <v>0.63024595457257748</v>
      </c>
      <c r="AL251" s="40"/>
      <c r="AQ251" s="40"/>
      <c r="AV251" s="40"/>
      <c r="AX251" s="51"/>
    </row>
    <row r="252" spans="1:50" s="23" customFormat="1" x14ac:dyDescent="0.25">
      <c r="A252" s="6">
        <v>49</v>
      </c>
      <c r="B252" s="10"/>
      <c r="C252" s="10"/>
      <c r="D252" s="2"/>
      <c r="E252" s="3"/>
      <c r="F252" s="22"/>
      <c r="G252" s="4"/>
      <c r="H252" s="4"/>
      <c r="I252" s="2"/>
      <c r="J252" s="3"/>
      <c r="K252" s="22"/>
      <c r="L252" s="4"/>
      <c r="M252" s="4"/>
      <c r="N252" s="2"/>
      <c r="O252" s="3"/>
      <c r="P252" s="22"/>
      <c r="Q252" s="4"/>
      <c r="R252" s="51"/>
      <c r="S252" s="4"/>
      <c r="T252" s="2">
        <v>25.603999999999999</v>
      </c>
      <c r="U252" s="3">
        <v>10183.799999999999</v>
      </c>
      <c r="V252" s="22">
        <f t="shared" si="208"/>
        <v>0.16264957979997716</v>
      </c>
      <c r="W252" s="4">
        <f>(((T252-T$240)/(T$310-T$240)*100+1500))</f>
        <v>1581.9365337672905</v>
      </c>
      <c r="X252" s="4"/>
      <c r="Y252" s="2">
        <v>25.597000000000001</v>
      </c>
      <c r="Z252" s="3">
        <v>16994</v>
      </c>
      <c r="AA252" s="22">
        <f t="shared" si="209"/>
        <v>0.2264620526271259</v>
      </c>
      <c r="AB252" s="4">
        <f>(((Y252-Y$240)/(Y$310-Y$240)*100+1500))</f>
        <v>1582.39608801956</v>
      </c>
      <c r="AC252" s="4"/>
      <c r="AD252" s="2">
        <v>25.6</v>
      </c>
      <c r="AE252" s="3">
        <v>7575.9</v>
      </c>
      <c r="AF252" s="22">
        <f t="shared" ref="AF252" si="212">AE252/AF$2</f>
        <v>0.15096685117823808</v>
      </c>
      <c r="AG252" s="4">
        <f>(((AD252-AD$240)/(AD$310-AD$240)*100+1500))</f>
        <v>1582.0408163265306</v>
      </c>
      <c r="AH252" s="51">
        <f t="shared" si="210"/>
        <v>0.18002616120178039</v>
      </c>
      <c r="AJ252" s="2"/>
      <c r="AK252" s="3"/>
      <c r="AL252" s="40"/>
      <c r="AM252" s="4"/>
      <c r="AO252" s="2"/>
      <c r="AP252" s="3"/>
      <c r="AQ252" s="40"/>
      <c r="AR252" s="4"/>
      <c r="AT252" s="2"/>
      <c r="AU252" s="3"/>
      <c r="AV252" s="40"/>
      <c r="AW252" s="4"/>
      <c r="AX252" s="51"/>
    </row>
    <row r="253" spans="1:50" x14ac:dyDescent="0.25">
      <c r="A253" s="1">
        <v>53</v>
      </c>
      <c r="D253" s="2">
        <v>26.065999999999999</v>
      </c>
      <c r="E253" s="3">
        <v>112544.1</v>
      </c>
      <c r="F253" s="5">
        <f t="shared" ref="F253" si="213">E253/F$2</f>
        <v>1.7728958370811256</v>
      </c>
      <c r="G253" s="4">
        <f>(((D253-D$310)/(D$267-D$310)*100+1600))</f>
        <v>1601.0547667342798</v>
      </c>
      <c r="H253" s="4"/>
      <c r="I253" s="2">
        <v>26.062000000000001</v>
      </c>
      <c r="J253" s="3">
        <v>115832.2</v>
      </c>
      <c r="K253" s="5">
        <f>J253/K$2</f>
        <v>1.407373795837459</v>
      </c>
      <c r="L253" s="4">
        <f>(((I253-I$310)/(I$267-I$310)*100+1600))</f>
        <v>1600.8924949290063</v>
      </c>
      <c r="M253" s="4"/>
      <c r="N253" s="2">
        <v>26.065999999999999</v>
      </c>
      <c r="O253" s="3">
        <v>119600.8</v>
      </c>
      <c r="P253" s="5">
        <f>O253/P$2</f>
        <v>2.6782114729172029</v>
      </c>
      <c r="Q253" s="4">
        <f>(((N253-N$310)/(N$267-N$310)*100+1600))</f>
        <v>1601.1769480519481</v>
      </c>
      <c r="R253" s="51">
        <f t="shared" si="211"/>
        <v>1.9528270352785959</v>
      </c>
      <c r="S253" s="4"/>
      <c r="T253" s="2">
        <v>26.065999999999999</v>
      </c>
      <c r="U253" s="3">
        <v>92850.2</v>
      </c>
      <c r="V253" s="5">
        <f t="shared" si="208"/>
        <v>1.4829480168840552</v>
      </c>
      <c r="W253" s="4">
        <f>(((T253-T$310)/(T$267-T$310)*100+1600))</f>
        <v>1600.7293354943274</v>
      </c>
      <c r="X253" s="4"/>
      <c r="Y253" s="2">
        <v>26.058</v>
      </c>
      <c r="Z253" s="3">
        <v>75547.8</v>
      </c>
      <c r="AA253" s="5">
        <f t="shared" si="209"/>
        <v>1.0067500211523823</v>
      </c>
      <c r="AB253" s="4">
        <f>(((Y253-Y$310)/(Y$267-Y$310)*100+1600))</f>
        <v>1601.1750405186385</v>
      </c>
      <c r="AC253" s="4"/>
      <c r="AD253" s="2">
        <v>26.07</v>
      </c>
      <c r="AE253" s="3">
        <v>59552</v>
      </c>
      <c r="AF253" s="22">
        <f t="shared" si="202"/>
        <v>1.1867075755179497</v>
      </c>
      <c r="AG253" s="4">
        <f t="shared" ref="AG253:AG266" si="214">(((AD253-AD$228)/(AD$240-AD$228)*100+1400))</f>
        <v>1595.0555768493678</v>
      </c>
      <c r="AH253" s="51">
        <f t="shared" si="210"/>
        <v>1.2254685378514625</v>
      </c>
      <c r="AL253" s="40"/>
      <c r="AQ253" s="40"/>
      <c r="AV253" s="40"/>
      <c r="AX253" s="51"/>
    </row>
    <row r="254" spans="1:50" x14ac:dyDescent="0.25">
      <c r="A254" s="1" t="s">
        <v>140</v>
      </c>
      <c r="B254" s="10">
        <v>1607</v>
      </c>
      <c r="C254" s="10" t="s">
        <v>207</v>
      </c>
      <c r="G254" s="4"/>
      <c r="H254" s="4"/>
      <c r="L254" s="4"/>
      <c r="M254" s="4"/>
      <c r="P254" s="100"/>
      <c r="Q254" s="4"/>
      <c r="R254" s="100"/>
      <c r="S254" s="4"/>
      <c r="V254" s="5"/>
      <c r="W254" s="4"/>
      <c r="X254" s="4"/>
      <c r="AA254" s="5"/>
      <c r="AB254" s="4"/>
      <c r="AC254" s="4"/>
      <c r="AF254" s="22"/>
      <c r="AG254" s="4"/>
      <c r="AH254" s="51"/>
      <c r="AL254" s="40"/>
      <c r="AQ254" s="40"/>
      <c r="AV254" s="40"/>
      <c r="AX254" s="51"/>
    </row>
    <row r="255" spans="1:50" x14ac:dyDescent="0.25">
      <c r="A255" s="1" t="s">
        <v>185</v>
      </c>
      <c r="G255" s="4"/>
      <c r="H255" s="4"/>
      <c r="L255" s="4"/>
      <c r="M255" s="4"/>
      <c r="N255" s="2">
        <v>26.716000000000001</v>
      </c>
      <c r="O255" s="3">
        <v>166514.4</v>
      </c>
      <c r="P255" s="100">
        <f t="shared" ref="P255" si="215">O255/P$2</f>
        <v>3.7287440927311875</v>
      </c>
      <c r="Q255" s="4">
        <f>(((N255-N$310)/(N$267-N$310)*100+1600))</f>
        <v>1627.5568181818182</v>
      </c>
      <c r="R255" s="100">
        <f t="shared" ref="R255" si="216">AVERAGE(F255,K255,P255)</f>
        <v>3.7287440927311875</v>
      </c>
      <c r="S255" s="4"/>
      <c r="V255" s="5"/>
      <c r="W255" s="4"/>
      <c r="X255" s="4"/>
      <c r="AA255" s="5"/>
      <c r="AB255" s="4"/>
      <c r="AC255" s="4"/>
      <c r="AF255" s="22"/>
      <c r="AG255" s="4"/>
      <c r="AH255" s="51"/>
      <c r="AL255" s="40"/>
      <c r="AQ255" s="40"/>
      <c r="AV255" s="40"/>
      <c r="AX255" s="51"/>
    </row>
    <row r="256" spans="1:50" x14ac:dyDescent="0.25">
      <c r="A256" s="1" t="s">
        <v>142</v>
      </c>
      <c r="B256" s="10">
        <v>1626</v>
      </c>
      <c r="C256" s="10" t="s">
        <v>205</v>
      </c>
      <c r="G256" s="4"/>
      <c r="H256" s="4"/>
      <c r="L256" s="4"/>
      <c r="M256" s="4"/>
      <c r="Q256" s="4"/>
      <c r="R256" s="51"/>
      <c r="S256" s="4"/>
      <c r="T256" s="2">
        <v>26.949000000000002</v>
      </c>
      <c r="U256" s="3">
        <v>8290.5</v>
      </c>
      <c r="V256" s="5">
        <f t="shared" si="208"/>
        <v>0.13241092139787808</v>
      </c>
      <c r="W256" s="4">
        <f>(((T256-T$310)/(T$267-T$310)*100+1600))</f>
        <v>1636.5072933549434</v>
      </c>
      <c r="X256" s="4"/>
      <c r="Y256" s="2">
        <v>26.931000000000001</v>
      </c>
      <c r="Z256" s="3">
        <v>4504.8</v>
      </c>
      <c r="AA256" s="5">
        <f t="shared" si="209"/>
        <v>6.003096708689401E-2</v>
      </c>
      <c r="AB256" s="4">
        <f>(((Y256-Y$310)/(Y$267-Y$310)*100+1600))</f>
        <v>1636.5478119935171</v>
      </c>
      <c r="AC256" s="4"/>
      <c r="AD256" s="2">
        <v>26.942</v>
      </c>
      <c r="AE256" s="3">
        <v>2326.1</v>
      </c>
      <c r="AF256" s="22">
        <f t="shared" si="202"/>
        <v>4.6352775581211425E-2</v>
      </c>
      <c r="AG256" s="4">
        <f t="shared" si="214"/>
        <v>1628.4783441931777</v>
      </c>
      <c r="AH256" s="51">
        <f t="shared" si="210"/>
        <v>7.9598221355327833E-2</v>
      </c>
      <c r="AJ256" s="2">
        <v>26.997</v>
      </c>
      <c r="AK256" s="3">
        <v>3067.9</v>
      </c>
      <c r="AL256" s="40">
        <f t="shared" ref="AL256:AL288" si="217">AK256/AL$2</f>
        <v>1.3117651251598552E-3</v>
      </c>
      <c r="AM256" s="4">
        <f>(((AJ256-AJ$310)/(AJ$267-AJ$310)*100+1600))</f>
        <v>1627.0547945205481</v>
      </c>
      <c r="AO256" s="2">
        <v>26.99</v>
      </c>
      <c r="AP256" s="3">
        <v>2172.9</v>
      </c>
      <c r="AQ256" s="40">
        <f t="shared" ref="AQ256:AQ288" si="218">AP256/AQ$2</f>
        <v>8.1225694951816887E-4</v>
      </c>
      <c r="AR256" s="4">
        <f>(((AO256-AO$310)/(AO$267-AO$310)*100+1600))</f>
        <v>1626.6297400937367</v>
      </c>
      <c r="AT256" s="2">
        <v>26.994</v>
      </c>
      <c r="AU256" s="3">
        <v>5932.8</v>
      </c>
      <c r="AV256" s="40">
        <f t="shared" ref="AV256:AV288" si="219">AU256/AV$2</f>
        <v>2.1485599093235869E-3</v>
      </c>
      <c r="AW256" s="4">
        <f>(((AT256-AT$310)/(AT$267-AT$310)*100+1600))</f>
        <v>1627.0189003436426</v>
      </c>
      <c r="AX256" s="51">
        <f t="shared" ref="AX256:AX288" si="220">AVERAGE(AL256,AQ256,AV256)</f>
        <v>1.4241939946672035E-3</v>
      </c>
    </row>
    <row r="257" spans="1:50" x14ac:dyDescent="0.25">
      <c r="A257" s="1" t="s">
        <v>141</v>
      </c>
      <c r="G257" s="4"/>
      <c r="H257" s="4"/>
      <c r="L257" s="4"/>
      <c r="M257" s="4"/>
      <c r="Q257" s="4"/>
      <c r="R257" s="51"/>
      <c r="S257" s="4"/>
      <c r="V257" s="5"/>
      <c r="W257" s="4"/>
      <c r="X257" s="4"/>
      <c r="AA257" s="5"/>
      <c r="AB257" s="4"/>
      <c r="AC257" s="4"/>
      <c r="AF257" s="22"/>
      <c r="AG257" s="4"/>
      <c r="AH257" s="51"/>
      <c r="AL257" s="40"/>
      <c r="AQ257" s="40"/>
      <c r="AV257" s="40"/>
      <c r="AX257" s="51"/>
    </row>
    <row r="258" spans="1:50" x14ac:dyDescent="0.25">
      <c r="A258" s="1" t="s">
        <v>458</v>
      </c>
      <c r="B258" s="10">
        <v>1640</v>
      </c>
      <c r="C258" s="10" t="s">
        <v>205</v>
      </c>
      <c r="G258" s="4"/>
      <c r="H258" s="4"/>
      <c r="L258" s="4"/>
      <c r="M258" s="4"/>
      <c r="Q258" s="4"/>
      <c r="R258" s="51"/>
      <c r="S258" s="4"/>
      <c r="V258" s="5"/>
      <c r="W258" s="4"/>
      <c r="X258" s="4"/>
      <c r="AA258" s="5"/>
      <c r="AB258" s="4"/>
      <c r="AC258" s="4"/>
      <c r="AF258" s="22"/>
      <c r="AG258" s="4"/>
      <c r="AH258" s="51"/>
      <c r="AL258" s="40"/>
      <c r="AQ258" s="40"/>
      <c r="AV258" s="40"/>
      <c r="AX258" s="51"/>
    </row>
    <row r="259" spans="1:50" x14ac:dyDescent="0.25">
      <c r="A259" s="1" t="s">
        <v>459</v>
      </c>
      <c r="B259" s="10">
        <v>1661</v>
      </c>
      <c r="C259" s="10" t="s">
        <v>205</v>
      </c>
      <c r="G259" s="4"/>
      <c r="H259" s="4"/>
      <c r="L259" s="4"/>
      <c r="M259" s="4"/>
      <c r="Q259" s="4"/>
      <c r="R259" s="51"/>
      <c r="S259" s="4"/>
      <c r="T259" s="2">
        <v>27.332999999999998</v>
      </c>
      <c r="U259" s="3">
        <v>2327.6999999999998</v>
      </c>
      <c r="V259" s="5">
        <f t="shared" si="208"/>
        <v>3.7176636118188382E-2</v>
      </c>
      <c r="W259" s="4">
        <f>(((T259-T$310)/(T$267-T$310)*100+1600))</f>
        <v>1652.066450567261</v>
      </c>
      <c r="X259" s="4"/>
      <c r="Y259" s="2">
        <v>27.318999999999999</v>
      </c>
      <c r="Z259" s="3">
        <v>2090.4</v>
      </c>
      <c r="AA259" s="5">
        <f t="shared" si="209"/>
        <v>2.7856671461206545E-2</v>
      </c>
      <c r="AB259" s="4">
        <f>(((Y259-Y$310)/(Y$267-Y$310)*100+1600))</f>
        <v>1652.2690437601295</v>
      </c>
      <c r="AC259" s="4"/>
      <c r="AD259" s="2">
        <v>27.321999999999999</v>
      </c>
      <c r="AE259" s="3">
        <v>20988.1</v>
      </c>
      <c r="AF259" s="22">
        <f t="shared" si="202"/>
        <v>0.41823510991617874</v>
      </c>
      <c r="AG259" s="4">
        <f t="shared" si="214"/>
        <v>1643.0433116136451</v>
      </c>
      <c r="AH259" s="51">
        <f t="shared" si="210"/>
        <v>0.16108947249852457</v>
      </c>
      <c r="AL259" s="40"/>
      <c r="AQ259" s="40"/>
      <c r="AV259" s="40"/>
      <c r="AX259" s="51"/>
    </row>
    <row r="260" spans="1:50" x14ac:dyDescent="0.25">
      <c r="A260" s="1" t="s">
        <v>143</v>
      </c>
      <c r="B260" s="12">
        <v>1655</v>
      </c>
      <c r="D260" s="2">
        <v>27.448</v>
      </c>
      <c r="E260" s="3">
        <v>2785.5</v>
      </c>
      <c r="F260" s="5">
        <f t="shared" ref="F260:F267" si="221">E260/F$2</f>
        <v>4.3879700083695856E-2</v>
      </c>
      <c r="G260" s="4">
        <f>(((D260-D$310)/(D$267-D$310)*100+1600))</f>
        <v>1657.1196754563896</v>
      </c>
      <c r="H260" s="4"/>
      <c r="I260" s="2">
        <v>27.448</v>
      </c>
      <c r="J260" s="3">
        <v>2080.6</v>
      </c>
      <c r="K260" s="5">
        <f>J260/K$2</f>
        <v>2.527951570996163E-2</v>
      </c>
      <c r="L260" s="4">
        <f>(((I260-I$310)/(I$267-I$310)*100+1600))</f>
        <v>1657.1196754563896</v>
      </c>
      <c r="M260" s="4"/>
      <c r="Q260" s="4"/>
      <c r="R260" s="51">
        <f t="shared" si="211"/>
        <v>3.4579607896828742E-2</v>
      </c>
      <c r="S260" s="4"/>
      <c r="T260" s="2">
        <v>27.454999999999998</v>
      </c>
      <c r="U260" s="3">
        <v>2184.8000000000002</v>
      </c>
      <c r="V260" s="5">
        <f t="shared" si="208"/>
        <v>3.4894322546298061E-2</v>
      </c>
      <c r="W260" s="4">
        <f>(((T260-T$310)/(T$267-T$310)*100+1600))</f>
        <v>1657.0097244732576</v>
      </c>
      <c r="X260" s="4"/>
      <c r="Y260" s="2">
        <v>27.433</v>
      </c>
      <c r="Z260" s="3">
        <v>1027.8</v>
      </c>
      <c r="AA260" s="5">
        <f t="shared" si="209"/>
        <v>1.3696463321770037E-2</v>
      </c>
      <c r="AB260" s="4">
        <f>(((Y260-Y$310)/(Y$267-Y$310)*100+1600))</f>
        <v>1656.8881685575366</v>
      </c>
      <c r="AC260" s="4"/>
      <c r="AD260" s="2">
        <v>27.448</v>
      </c>
      <c r="AE260" s="3">
        <v>1996.3</v>
      </c>
      <c r="AF260" s="22">
        <f t="shared" si="202"/>
        <v>3.9780768622489304E-2</v>
      </c>
      <c r="AG260" s="4">
        <f t="shared" si="214"/>
        <v>1647.8727481793792</v>
      </c>
      <c r="AH260" s="51">
        <f t="shared" si="210"/>
        <v>2.9457184830185803E-2</v>
      </c>
      <c r="AL260" s="40"/>
      <c r="AQ260" s="40"/>
      <c r="AV260" s="40"/>
      <c r="AX260" s="51"/>
    </row>
    <row r="261" spans="1:50" x14ac:dyDescent="0.25">
      <c r="A261" s="1" t="s">
        <v>144</v>
      </c>
      <c r="B261" s="10">
        <v>1652</v>
      </c>
      <c r="C261" s="10" t="s">
        <v>205</v>
      </c>
      <c r="G261" s="4"/>
      <c r="H261" s="4"/>
      <c r="L261" s="4"/>
      <c r="M261" s="4"/>
      <c r="Q261" s="4"/>
      <c r="R261" s="51"/>
      <c r="S261" s="4"/>
      <c r="V261" s="5"/>
      <c r="W261" s="4"/>
      <c r="X261" s="4"/>
      <c r="AA261" s="5"/>
      <c r="AB261" s="4"/>
      <c r="AC261" s="4"/>
      <c r="AF261" s="22"/>
      <c r="AG261" s="4"/>
      <c r="AH261" s="51"/>
      <c r="AL261" s="40"/>
      <c r="AQ261" s="40"/>
      <c r="AV261" s="40"/>
      <c r="AX261" s="51"/>
    </row>
    <row r="262" spans="1:50" s="31" customFormat="1" x14ac:dyDescent="0.25">
      <c r="A262" s="1" t="s">
        <v>692</v>
      </c>
      <c r="B262" s="10"/>
      <c r="C262" s="10"/>
      <c r="D262" s="2">
        <v>27.643999999999998</v>
      </c>
      <c r="E262" s="3">
        <v>5467.2</v>
      </c>
      <c r="F262" s="30">
        <f t="shared" si="221"/>
        <v>8.6124249254202839E-2</v>
      </c>
      <c r="G262" s="4">
        <f>(((D262-D$310)/(D$267-D$310)*100+1600))</f>
        <v>1665.0709939148073</v>
      </c>
      <c r="H262" s="4"/>
      <c r="I262" s="2">
        <v>27.637</v>
      </c>
      <c r="J262" s="3">
        <v>3637.8</v>
      </c>
      <c r="K262" s="30">
        <f>J262/K$2</f>
        <v>4.4199664639862739E-2</v>
      </c>
      <c r="L262" s="4">
        <f>(((I262-I$310)/(I$267-I$310)*100+1600))</f>
        <v>1664.7870182555782</v>
      </c>
      <c r="M262" s="4"/>
      <c r="N262" s="2"/>
      <c r="O262" s="3"/>
      <c r="P262" s="30"/>
      <c r="Q262" s="4"/>
      <c r="R262" s="51">
        <f t="shared" si="211"/>
        <v>6.5161956947032793E-2</v>
      </c>
      <c r="S262" s="4"/>
      <c r="T262" s="2">
        <v>27.581</v>
      </c>
      <c r="U262" s="3">
        <v>2987.6</v>
      </c>
      <c r="V262" s="30">
        <f t="shared" si="208"/>
        <v>4.7716165342054223E-2</v>
      </c>
      <c r="W262" s="4">
        <f>(((T262-T$310)/(T$267-T$310)*100+1600))</f>
        <v>1662.1150729335495</v>
      </c>
      <c r="X262" s="4"/>
      <c r="Y262" s="2">
        <v>27.632999999999999</v>
      </c>
      <c r="Z262" s="3">
        <v>2987.6</v>
      </c>
      <c r="AA262" s="30">
        <f t="shared" si="209"/>
        <v>3.9812759116676553E-2</v>
      </c>
      <c r="AB262" s="4">
        <f>(((Y262-Y$310)/(Y$267-Y$310)*100+1600))</f>
        <v>1664.9918962722852</v>
      </c>
      <c r="AC262" s="4"/>
      <c r="AD262" s="2"/>
      <c r="AE262" s="3"/>
      <c r="AF262" s="30"/>
      <c r="AG262" s="4"/>
      <c r="AH262" s="51">
        <f t="shared" si="210"/>
        <v>4.3764462229365392E-2</v>
      </c>
      <c r="AJ262" s="2"/>
      <c r="AK262" s="3"/>
      <c r="AL262" s="40"/>
      <c r="AM262" s="4"/>
      <c r="AO262" s="2"/>
      <c r="AP262" s="3"/>
      <c r="AQ262" s="40"/>
      <c r="AR262" s="4"/>
      <c r="AT262" s="2"/>
      <c r="AU262" s="3"/>
      <c r="AV262" s="40"/>
      <c r="AW262" s="4"/>
      <c r="AX262" s="51"/>
    </row>
    <row r="263" spans="1:50" s="29" customFormat="1" x14ac:dyDescent="0.25">
      <c r="A263" s="44" t="s">
        <v>643</v>
      </c>
      <c r="B263" s="10">
        <v>1676</v>
      </c>
      <c r="C263" s="10" t="s">
        <v>201</v>
      </c>
      <c r="D263" s="2">
        <v>27.895</v>
      </c>
      <c r="E263" s="3">
        <v>23402.400000000001</v>
      </c>
      <c r="F263" s="28">
        <f t="shared" si="221"/>
        <v>0.36865564287872343</v>
      </c>
      <c r="G263" s="4">
        <f>(((D263-D$310)/(D$267-D$310)*100+1600))</f>
        <v>1675.2535496957403</v>
      </c>
      <c r="H263" s="4"/>
      <c r="I263" s="2">
        <v>27.891999999999999</v>
      </c>
      <c r="J263" s="3">
        <v>25225.9</v>
      </c>
      <c r="K263" s="28">
        <f>J263/K$2</f>
        <v>0.30649742158412052</v>
      </c>
      <c r="L263" s="4">
        <f>(((I263-I$310)/(I$267-I$310)*100+1600))</f>
        <v>1675.131845841785</v>
      </c>
      <c r="M263" s="4"/>
      <c r="N263" s="2">
        <v>27.891999999999999</v>
      </c>
      <c r="O263" s="3">
        <v>10376.299999999999</v>
      </c>
      <c r="P263" s="28">
        <f>O263/P$2</f>
        <v>0.23235568412946039</v>
      </c>
      <c r="Q263" s="4">
        <f>(((N263-N$310)/(N$267-N$310)*100+1600))</f>
        <v>1675.2840909090908</v>
      </c>
      <c r="R263" s="51">
        <f t="shared" si="211"/>
        <v>0.3025029161974348</v>
      </c>
      <c r="S263" s="4"/>
      <c r="T263" s="2">
        <v>27.905999999999999</v>
      </c>
      <c r="U263" s="3">
        <v>37430.1</v>
      </c>
      <c r="V263" s="28">
        <f t="shared" si="208"/>
        <v>0.59781123322051943</v>
      </c>
      <c r="W263" s="4">
        <f>(((T263-T$310)/(T$267-T$310)*100+1600))</f>
        <v>1675.2836304700163</v>
      </c>
      <c r="X263" s="4"/>
      <c r="Y263" s="2">
        <v>27.88</v>
      </c>
      <c r="Z263" s="3">
        <v>15773.2</v>
      </c>
      <c r="AA263" s="28">
        <f t="shared" si="209"/>
        <v>0.21019367120737806</v>
      </c>
      <c r="AB263" s="4">
        <f>(((Y263-Y$310)/(Y$267-Y$310)*100+1600))</f>
        <v>1675</v>
      </c>
      <c r="AC263" s="4"/>
      <c r="AD263" s="2">
        <v>27.895</v>
      </c>
      <c r="AE263" s="3">
        <v>19426.900000000001</v>
      </c>
      <c r="AF263" s="28">
        <f t="shared" si="202"/>
        <v>0.38712468764826802</v>
      </c>
      <c r="AG263" s="4">
        <f t="shared" si="214"/>
        <v>1665.005749329245</v>
      </c>
      <c r="AH263" s="51">
        <f t="shared" si="210"/>
        <v>0.3983765306920552</v>
      </c>
      <c r="AJ263" s="2">
        <v>28.102</v>
      </c>
      <c r="AK263" s="3">
        <v>6737.1</v>
      </c>
      <c r="AL263" s="40">
        <f t="shared" si="217"/>
        <v>2.8806326231997329E-3</v>
      </c>
      <c r="AM263" s="4">
        <f>(((AJ263-AJ$310)/(AJ$267-AJ$310)*100+1600))</f>
        <v>1674.3578767123288</v>
      </c>
      <c r="AO263" s="2">
        <v>28.097999999999999</v>
      </c>
      <c r="AP263" s="3">
        <v>8494.4</v>
      </c>
      <c r="AQ263" s="40">
        <f t="shared" si="218"/>
        <v>3.1753119941033336E-3</v>
      </c>
      <c r="AR263" s="4">
        <f>(((AO263-AO$310)/(AO$267-AO$310)*100+1600))</f>
        <v>1673.838943331913</v>
      </c>
      <c r="AT263" s="2">
        <v>28.091000000000001</v>
      </c>
      <c r="AU263" s="3">
        <v>14489.6</v>
      </c>
      <c r="AV263" s="40">
        <f t="shared" si="219"/>
        <v>5.2473998216921256E-3</v>
      </c>
      <c r="AW263" s="4">
        <f>(((AT263-AT$310)/(AT$267-AT$310)*100+1600))</f>
        <v>1674.1408934707904</v>
      </c>
      <c r="AX263" s="51">
        <f t="shared" si="220"/>
        <v>3.7677814796650642E-3</v>
      </c>
    </row>
    <row r="264" spans="1:50" x14ac:dyDescent="0.25">
      <c r="A264" s="1" t="s">
        <v>145</v>
      </c>
      <c r="B264" s="10">
        <v>1678</v>
      </c>
      <c r="C264" s="10" t="s">
        <v>205</v>
      </c>
      <c r="G264" s="4"/>
      <c r="H264" s="4"/>
      <c r="L264" s="4"/>
      <c r="M264" s="4"/>
      <c r="Q264" s="4"/>
      <c r="R264" s="51"/>
      <c r="S264" s="4"/>
      <c r="V264" s="5"/>
      <c r="W264" s="4"/>
      <c r="X264" s="4"/>
      <c r="AA264" s="5"/>
      <c r="AB264" s="4"/>
      <c r="AC264" s="4"/>
      <c r="AF264" s="22"/>
      <c r="AG264" s="4"/>
      <c r="AH264" s="51"/>
      <c r="AL264" s="40"/>
      <c r="AQ264" s="40"/>
      <c r="AV264" s="40"/>
      <c r="AX264" s="51"/>
    </row>
    <row r="265" spans="1:50" s="19" customFormat="1" x14ac:dyDescent="0.25">
      <c r="A265" s="17" t="s">
        <v>575</v>
      </c>
      <c r="B265" s="10">
        <v>1663</v>
      </c>
      <c r="C265" s="10" t="s">
        <v>201</v>
      </c>
      <c r="D265" s="2">
        <v>28.065000000000001</v>
      </c>
      <c r="E265" s="3">
        <v>28241.5</v>
      </c>
      <c r="F265" s="21">
        <f t="shared" si="221"/>
        <v>0.44488549628924667</v>
      </c>
      <c r="G265" s="4">
        <f>(((D265-D$310)/(D$267-D$310)*100+1600))</f>
        <v>1682.1501014198784</v>
      </c>
      <c r="H265" s="4"/>
      <c r="I265" s="2">
        <v>28.062000000000001</v>
      </c>
      <c r="J265" s="3">
        <v>4055.2</v>
      </c>
      <c r="K265" s="21">
        <f>J265/K$2</f>
        <v>4.9271119920713445E-2</v>
      </c>
      <c r="L265" s="4">
        <f>(((I265-I$310)/(I$267-I$310)*100+1600))</f>
        <v>1682.0283975659231</v>
      </c>
      <c r="M265" s="4"/>
      <c r="N265" s="2"/>
      <c r="O265" s="3"/>
      <c r="P265" s="21"/>
      <c r="Q265" s="4"/>
      <c r="R265" s="51">
        <f t="shared" si="211"/>
        <v>0.24707830810498005</v>
      </c>
      <c r="S265" s="4"/>
      <c r="T265" s="2">
        <v>28.076000000000001</v>
      </c>
      <c r="U265" s="3">
        <v>32879.699999999997</v>
      </c>
      <c r="V265" s="22">
        <f t="shared" si="208"/>
        <v>0.52513495836026913</v>
      </c>
      <c r="W265" s="4">
        <f>(((T265-T$310)/(T$267-T$310)*100+1600))</f>
        <v>1682.1717990275529</v>
      </c>
      <c r="X265" s="4"/>
      <c r="Y265" s="2">
        <v>28.061</v>
      </c>
      <c r="Z265" s="3">
        <v>7066.8</v>
      </c>
      <c r="AA265" s="22">
        <f t="shared" si="209"/>
        <v>9.4172180387511684E-2</v>
      </c>
      <c r="AB265" s="4">
        <f>(((Y265-Y$310)/(Y$267-Y$310)*100+1600))</f>
        <v>1682.3338735818477</v>
      </c>
      <c r="AC265" s="4"/>
      <c r="AD265" s="2">
        <v>28.068999999999999</v>
      </c>
      <c r="AE265" s="3">
        <v>12438.5</v>
      </c>
      <c r="AF265" s="22">
        <f t="shared" si="202"/>
        <v>0.24786509568242909</v>
      </c>
      <c r="AG265" s="4">
        <f t="shared" si="214"/>
        <v>1671.6749712533538</v>
      </c>
      <c r="AH265" s="51">
        <f t="shared" si="210"/>
        <v>0.28905741147673664</v>
      </c>
      <c r="AJ265" s="2"/>
      <c r="AK265" s="3"/>
      <c r="AL265" s="40"/>
      <c r="AM265" s="4"/>
      <c r="AO265" s="2"/>
      <c r="AP265" s="3"/>
      <c r="AQ265" s="40"/>
      <c r="AR265" s="4"/>
      <c r="AT265" s="2"/>
      <c r="AU265" s="3"/>
      <c r="AV265" s="40"/>
      <c r="AW265" s="4"/>
      <c r="AX265" s="51"/>
    </row>
    <row r="266" spans="1:50" x14ac:dyDescent="0.25">
      <c r="A266" s="1" t="s">
        <v>186</v>
      </c>
      <c r="D266" s="2">
        <v>28.265000000000001</v>
      </c>
      <c r="E266" s="3">
        <v>206936.5</v>
      </c>
      <c r="F266" s="5">
        <f t="shared" si="221"/>
        <v>3.2598497779105111</v>
      </c>
      <c r="G266" s="4">
        <f>(((D266-D$310)/(D$267-D$310)*100+1600))</f>
        <v>1690.26369168357</v>
      </c>
      <c r="H266" s="4"/>
      <c r="I266" s="2">
        <v>28.254000000000001</v>
      </c>
      <c r="J266" s="3">
        <v>91420.9</v>
      </c>
      <c r="K266" s="5">
        <f>J266/K$2</f>
        <v>1.1107738526236812</v>
      </c>
      <c r="L266" s="4">
        <f>(((I266-I$310)/(I$267-I$310)*100+1600))</f>
        <v>1689.8174442190671</v>
      </c>
      <c r="M266" s="4"/>
      <c r="N266" s="2">
        <v>28.265000000000001</v>
      </c>
      <c r="O266" s="3">
        <v>91245</v>
      </c>
      <c r="P266" s="5">
        <f>O266/P$2</f>
        <v>2.043242234553031</v>
      </c>
      <c r="Q266" s="4">
        <f>(((N266-N$310)/(N$267-N$310)*100+1600))</f>
        <v>1690.422077922078</v>
      </c>
      <c r="R266" s="51">
        <f t="shared" si="211"/>
        <v>2.1379552883624076</v>
      </c>
      <c r="S266" s="4"/>
      <c r="T266" s="2">
        <v>28.268000000000001</v>
      </c>
      <c r="U266" s="3">
        <v>174541.2</v>
      </c>
      <c r="V266" s="5">
        <f t="shared" si="208"/>
        <v>2.7876679469140968</v>
      </c>
      <c r="W266" s="4">
        <f>(((T266-T$310)/(T$267-T$310)*100+1600))</f>
        <v>1689.9513776337117</v>
      </c>
      <c r="X266" s="4"/>
      <c r="Y266" s="2">
        <v>28.253</v>
      </c>
      <c r="Z266" s="3">
        <v>101996.9</v>
      </c>
      <c r="AA266" s="5">
        <f t="shared" si="209"/>
        <v>1.3592107411794574</v>
      </c>
      <c r="AB266" s="4">
        <f>(((Y266-Y$310)/(Y$267-Y$310)*100+1600))</f>
        <v>1690.1134521880065</v>
      </c>
      <c r="AC266" s="4"/>
      <c r="AD266" s="2">
        <v>28.260999999999999</v>
      </c>
      <c r="AE266" s="3">
        <v>79685.600000000006</v>
      </c>
      <c r="AF266" s="22">
        <f t="shared" si="202"/>
        <v>1.5879148505456262</v>
      </c>
      <c r="AG266" s="4">
        <f t="shared" si="214"/>
        <v>1679.0341126868534</v>
      </c>
      <c r="AH266" s="51">
        <f t="shared" si="210"/>
        <v>1.9115978462130603</v>
      </c>
      <c r="AJ266" s="2">
        <v>28.449000000000002</v>
      </c>
      <c r="AK266" s="3">
        <v>15110.1</v>
      </c>
      <c r="AL266" s="40">
        <f t="shared" si="217"/>
        <v>6.4607393388565236E-3</v>
      </c>
      <c r="AM266" s="4">
        <f>(((AJ266-AJ$310)/(AJ$267-AJ$310)*100+1600))</f>
        <v>1689.2123287671234</v>
      </c>
      <c r="AO266" s="2">
        <v>28.442</v>
      </c>
      <c r="AP266" s="3">
        <v>13720.2</v>
      </c>
      <c r="AQ266" s="40">
        <f t="shared" si="218"/>
        <v>5.1287807992908925E-3</v>
      </c>
      <c r="AR266" s="4">
        <f>(((AO266-AO$310)/(AO$267-AO$310)*100+1600))</f>
        <v>1688.4959522795057</v>
      </c>
      <c r="AT266" s="2">
        <v>28.446000000000002</v>
      </c>
      <c r="AU266" s="3">
        <v>27079</v>
      </c>
      <c r="AV266" s="40">
        <f t="shared" si="219"/>
        <v>9.806643369837751E-3</v>
      </c>
      <c r="AW266" s="4">
        <f>(((AT266-AT$310)/(AT$267-AT$310)*100+1600))</f>
        <v>1689.3900343642613</v>
      </c>
      <c r="AX266" s="51">
        <f t="shared" si="220"/>
        <v>7.1320545026617227E-3</v>
      </c>
    </row>
    <row r="267" spans="1:50" x14ac:dyDescent="0.25">
      <c r="A267" s="15" t="s">
        <v>17</v>
      </c>
      <c r="B267" s="10">
        <v>1700</v>
      </c>
      <c r="D267" s="2">
        <v>28.504999999999999</v>
      </c>
      <c r="E267" s="3">
        <v>17141.900000000001</v>
      </c>
      <c r="F267" s="5">
        <f t="shared" si="221"/>
        <v>0.2700346188708333</v>
      </c>
      <c r="G267" s="4">
        <f>(((D267-D$310)/(D$267-D$310)*100+1600))</f>
        <v>1700</v>
      </c>
      <c r="H267" s="4"/>
      <c r="I267" s="2">
        <v>28.504999999999999</v>
      </c>
      <c r="J267" s="3">
        <v>6834.9</v>
      </c>
      <c r="K267" s="5">
        <f>J267/K$2</f>
        <v>8.3044776471218273E-2</v>
      </c>
      <c r="L267" s="4">
        <f>(((I267-I$310)/(I$267-I$310)*100+1600))</f>
        <v>1700</v>
      </c>
      <c r="M267" s="4"/>
      <c r="N267" s="2">
        <v>28.501000000000001</v>
      </c>
      <c r="O267" s="3">
        <v>2938.2</v>
      </c>
      <c r="P267" s="5">
        <f>O267/P$2</f>
        <v>6.5794885567030698E-2</v>
      </c>
      <c r="Q267" s="4">
        <f>(((N267-N$310)/(N$267-N$310)*100+1600))</f>
        <v>1700</v>
      </c>
      <c r="R267" s="51">
        <f t="shared" si="211"/>
        <v>0.13962476030302742</v>
      </c>
      <c r="S267" s="4"/>
      <c r="T267" s="2">
        <v>28.515999999999998</v>
      </c>
      <c r="U267" s="3">
        <v>20067</v>
      </c>
      <c r="V267" s="5">
        <f t="shared" si="208"/>
        <v>0.32049815568315776</v>
      </c>
      <c r="W267" s="4">
        <f>(((T267-T$310)/(T$267-T$310)*100+1600))</f>
        <v>1700</v>
      </c>
      <c r="X267" s="4"/>
      <c r="Y267" s="2">
        <v>28.497</v>
      </c>
      <c r="Z267" s="3">
        <v>9897.1</v>
      </c>
      <c r="AA267" s="5">
        <f t="shared" si="209"/>
        <v>0.13188875962433377</v>
      </c>
      <c r="AB267" s="4">
        <f>(((Y267-Y$310)/(Y$267-Y$310)*100+1600))</f>
        <v>1700</v>
      </c>
      <c r="AC267" s="4"/>
      <c r="AD267" s="2">
        <v>28.52</v>
      </c>
      <c r="AE267" s="3">
        <v>6468.8</v>
      </c>
      <c r="AF267" s="5">
        <f t="shared" ref="AF267:AF291" si="222">AE267/AF$2</f>
        <v>0.12890539300964726</v>
      </c>
      <c r="AG267" s="4">
        <f>(((AD267-AD$310)/(AD$267-AD$310)*100+1600))</f>
        <v>1700</v>
      </c>
      <c r="AH267" s="51">
        <f t="shared" si="210"/>
        <v>0.19376410277237963</v>
      </c>
      <c r="AJ267" s="2">
        <v>28.701000000000001</v>
      </c>
      <c r="AK267" s="3">
        <v>23355.4</v>
      </c>
      <c r="AL267" s="40">
        <f t="shared" si="217"/>
        <v>9.9862444030634906E-3</v>
      </c>
      <c r="AM267" s="4">
        <f>(((AJ267-AJ$310)/(AJ$267-AJ$310)*100+1600))</f>
        <v>1700</v>
      </c>
      <c r="AO267" s="2">
        <v>28.712</v>
      </c>
      <c r="AP267" s="3">
        <v>27584.7</v>
      </c>
      <c r="AQ267" s="40">
        <f t="shared" si="218"/>
        <v>1.0311502726942718E-2</v>
      </c>
      <c r="AR267" s="4">
        <f>(((AO267-AO$310)/(AO$267-AO$310)*100+1600))</f>
        <v>1700</v>
      </c>
      <c r="AT267" s="2">
        <v>28.693000000000001</v>
      </c>
      <c r="AU267" s="3">
        <v>30121.8</v>
      </c>
      <c r="AV267" s="40">
        <f t="shared" si="219"/>
        <v>1.0908591538002834E-2</v>
      </c>
      <c r="AW267" s="4">
        <f>(((AT267-AT$310)/(AT$267-AT$310)*100+1600))</f>
        <v>1700</v>
      </c>
      <c r="AX267" s="51">
        <f t="shared" si="220"/>
        <v>1.0402112889336347E-2</v>
      </c>
    </row>
    <row r="268" spans="1:50" x14ac:dyDescent="0.25">
      <c r="A268" s="6" t="s">
        <v>187</v>
      </c>
      <c r="G268" s="4"/>
      <c r="H268" s="4"/>
      <c r="L268" s="4"/>
      <c r="M268" s="4"/>
      <c r="Q268" s="4"/>
      <c r="R268" s="51"/>
      <c r="S268" s="4"/>
      <c r="T268" s="2">
        <v>28.52</v>
      </c>
      <c r="U268" s="3">
        <v>42720.1</v>
      </c>
      <c r="V268" s="5">
        <f t="shared" si="208"/>
        <v>0.68229995817013345</v>
      </c>
      <c r="W268" s="4">
        <f>(((T268-T$310)/(T$267-T$310)*100+1600))</f>
        <v>1700.162074554295</v>
      </c>
      <c r="X268" s="4"/>
      <c r="Y268" s="2">
        <v>28.504999999999999</v>
      </c>
      <c r="Z268" s="3">
        <v>31314.2</v>
      </c>
      <c r="AA268" s="5">
        <f t="shared" si="209"/>
        <v>0.41729304509687809</v>
      </c>
      <c r="AB268" s="4">
        <f>(((Y268-Y$310)/(Y$267-Y$310)*100+1600))</f>
        <v>1700.3241491085898</v>
      </c>
      <c r="AC268" s="4"/>
      <c r="AD268" s="2">
        <v>28.52</v>
      </c>
      <c r="AE268" s="3">
        <v>11798.5</v>
      </c>
      <c r="AF268" s="5">
        <f t="shared" si="222"/>
        <v>0.2351116558595602</v>
      </c>
      <c r="AG268" s="4">
        <f>(((AD268-AD$310)/(AD$267-AD$310)*100+1600))</f>
        <v>1700</v>
      </c>
      <c r="AH268" s="51">
        <f t="shared" si="210"/>
        <v>0.44490155304219065</v>
      </c>
      <c r="AJ268" s="2">
        <v>28.777999999999999</v>
      </c>
      <c r="AK268" s="3">
        <v>5719.3</v>
      </c>
      <c r="AL268" s="40">
        <f t="shared" si="217"/>
        <v>2.4454442062409988E-3</v>
      </c>
      <c r="AM268" s="4">
        <f>(((AJ268-AJ$310)/(AJ$267-AJ$310)*100+1600))</f>
        <v>1703.2962328767123</v>
      </c>
      <c r="AO268" s="2">
        <v>28.774999999999999</v>
      </c>
      <c r="AP268" s="3">
        <v>7041.8</v>
      </c>
      <c r="AQ268" s="40">
        <f t="shared" si="218"/>
        <v>2.6323121115178062E-3</v>
      </c>
      <c r="AR268" s="4">
        <f>(((AO268-AO$310)/(AO$267-AO$310)*100+1600))</f>
        <v>1702.6842778014486</v>
      </c>
      <c r="AT268" s="2">
        <v>28.771000000000001</v>
      </c>
      <c r="AU268" s="3">
        <v>5782.9</v>
      </c>
      <c r="AV268" s="40">
        <f t="shared" si="219"/>
        <v>2.0942737155520783E-3</v>
      </c>
      <c r="AW268" s="4">
        <f>(((AT268-AT$310)/(AT$267-AT$310)*100+1600))</f>
        <v>1703.3505154639174</v>
      </c>
      <c r="AX268" s="51">
        <f t="shared" si="220"/>
        <v>2.3906766777702943E-3</v>
      </c>
    </row>
    <row r="269" spans="1:50" x14ac:dyDescent="0.25">
      <c r="A269" s="1" t="s">
        <v>146</v>
      </c>
      <c r="B269" s="10">
        <v>1767</v>
      </c>
      <c r="C269" s="10" t="s">
        <v>204</v>
      </c>
      <c r="D269" s="2">
        <v>29.934999999999999</v>
      </c>
      <c r="E269" s="3">
        <v>102350.1</v>
      </c>
      <c r="F269" s="5">
        <f t="shared" ref="F269:F291" si="223">E269/F$2</f>
        <v>1.6123107849708418</v>
      </c>
      <c r="G269" s="4">
        <f>(((D269-D$267)/(D$270-D$267)*100+1700))</f>
        <v>1768.3883309421328</v>
      </c>
      <c r="H269" s="4"/>
      <c r="I269" s="2">
        <v>29.928000000000001</v>
      </c>
      <c r="J269" s="3">
        <v>109599.3</v>
      </c>
      <c r="K269" s="5">
        <f>J269/K$2</f>
        <v>1.331643384673074</v>
      </c>
      <c r="L269" s="4">
        <f>(((I269-I$267)/(I$270-I$267)*100+1700))</f>
        <v>1768.1513409961685</v>
      </c>
      <c r="M269" s="4"/>
      <c r="N269" s="2">
        <v>29.898</v>
      </c>
      <c r="O269" s="3">
        <v>27343.200000000001</v>
      </c>
      <c r="P269" s="5">
        <f>O269/P$2</f>
        <v>0.61229416480717236</v>
      </c>
      <c r="Q269" s="4">
        <f>(((N269-N$267)/(N$270-N$267)*100+1700))</f>
        <v>1766.4289110794105</v>
      </c>
      <c r="R269" s="51">
        <f t="shared" si="211"/>
        <v>1.1854161114836959</v>
      </c>
      <c r="S269" s="4"/>
      <c r="T269" s="2">
        <v>29.952999999999999</v>
      </c>
      <c r="U269" s="3">
        <v>153336.29999999999</v>
      </c>
      <c r="V269" s="5">
        <f t="shared" si="208"/>
        <v>2.4489959310948013</v>
      </c>
      <c r="W269" s="4">
        <f>(((T269-T$267)/(T$270-T$267)*100+1700))</f>
        <v>1768.6902485659655</v>
      </c>
      <c r="X269" s="4"/>
      <c r="Y269" s="2">
        <v>29.913</v>
      </c>
      <c r="Z269" s="3">
        <v>72187</v>
      </c>
      <c r="AA269" s="5">
        <f t="shared" ref="AA269:AA278" si="224">Z269/AA$2</f>
        <v>0.96196399864624804</v>
      </c>
      <c r="AB269" s="4">
        <f>(((Y269-Y$267)/(Y$270-Y$267)*100+1700))</f>
        <v>1767.5572519083969</v>
      </c>
      <c r="AC269" s="4"/>
      <c r="AD269" s="2">
        <v>29.905000000000001</v>
      </c>
      <c r="AE269" s="3">
        <v>39574.9</v>
      </c>
      <c r="AF269" s="5">
        <f t="shared" si="222"/>
        <v>0.78861891507195914</v>
      </c>
      <c r="AG269" s="4">
        <f>(((AD269-AD$267)/(AD$270-AD$267)*100+1700))</f>
        <v>1766.7148362235068</v>
      </c>
      <c r="AH269" s="51">
        <f t="shared" si="210"/>
        <v>1.3998596149376696</v>
      </c>
      <c r="AL269" s="40"/>
      <c r="AQ269" s="40"/>
      <c r="AV269" s="40"/>
      <c r="AX269" s="51"/>
    </row>
    <row r="270" spans="1:50" x14ac:dyDescent="0.25">
      <c r="A270" s="15" t="s">
        <v>18</v>
      </c>
      <c r="B270" s="10">
        <v>1800</v>
      </c>
      <c r="D270" s="2">
        <v>30.596</v>
      </c>
      <c r="E270" s="3">
        <v>18825.099999999999</v>
      </c>
      <c r="F270" s="5">
        <f t="shared" si="223"/>
        <v>0.29654989841880552</v>
      </c>
      <c r="G270" s="4">
        <f>(((D270-D$267)/(D$270-D$267)*100+1700))</f>
        <v>1800</v>
      </c>
      <c r="H270" s="4"/>
      <c r="I270" s="2">
        <v>30.593</v>
      </c>
      <c r="J270" s="3">
        <v>9274</v>
      </c>
      <c r="K270" s="5">
        <f>J270/K$2</f>
        <v>0.11268010607237534</v>
      </c>
      <c r="L270" s="4">
        <f>(((I270-I$267)/(I$270-I$267)*100+1700))</f>
        <v>1800</v>
      </c>
      <c r="M270" s="4"/>
      <c r="N270" s="2">
        <v>30.603999999999999</v>
      </c>
      <c r="O270" s="3">
        <v>4574.2</v>
      </c>
      <c r="P270" s="5">
        <f>O270/P$2</f>
        <v>0.10242970715428214</v>
      </c>
      <c r="Q270" s="4">
        <f>(((N270-N$267)/(N$270-N$267)*100+1700))</f>
        <v>1800</v>
      </c>
      <c r="R270" s="51">
        <f t="shared" si="211"/>
        <v>0.17055323721515434</v>
      </c>
      <c r="S270" s="4"/>
      <c r="T270" s="2">
        <v>30.608000000000001</v>
      </c>
      <c r="U270" s="3">
        <v>18235.2</v>
      </c>
      <c r="V270" s="5">
        <f t="shared" si="208"/>
        <v>0.29124173860136138</v>
      </c>
      <c r="W270" s="4">
        <f>(((T270-T$267)/(T$270-T$267)*100+1700))</f>
        <v>1800</v>
      </c>
      <c r="X270" s="4"/>
      <c r="Y270" s="2">
        <v>30.593</v>
      </c>
      <c r="Z270" s="3">
        <v>11653.4</v>
      </c>
      <c r="AA270" s="5">
        <f t="shared" si="224"/>
        <v>0.15529321431593204</v>
      </c>
      <c r="AB270" s="4">
        <f>(((Y270-Y$267)/(Y$270-Y$267)*100+1700))</f>
        <v>1800</v>
      </c>
      <c r="AC270" s="4"/>
      <c r="AD270" s="2">
        <v>30.596</v>
      </c>
      <c r="AE270" s="3">
        <v>9111.6</v>
      </c>
      <c r="AF270" s="5">
        <f t="shared" si="222"/>
        <v>0.18156912857820645</v>
      </c>
      <c r="AG270" s="4">
        <f>(((AD270-AD$267)/(AD$270-AD$267)*100+1700))</f>
        <v>1800</v>
      </c>
      <c r="AH270" s="51">
        <f t="shared" si="210"/>
        <v>0.20936802716516664</v>
      </c>
      <c r="AJ270" s="2">
        <v>30.785</v>
      </c>
      <c r="AK270" s="3">
        <v>24057.8</v>
      </c>
      <c r="AL270" s="40">
        <f t="shared" si="217"/>
        <v>1.0286574864914359E-2</v>
      </c>
      <c r="AM270" s="4">
        <f>(((AJ270-AJ$267)/(AJ$270-AJ$267)*100+1700))</f>
        <v>1800</v>
      </c>
      <c r="AO270" s="2">
        <v>30.785</v>
      </c>
      <c r="AP270" s="3">
        <v>28272.7</v>
      </c>
      <c r="AQ270" s="40">
        <f t="shared" si="218"/>
        <v>1.0568685653570036E-2</v>
      </c>
      <c r="AR270" s="4">
        <f>(((AO270-AO$267)/(AO$270-AO$267)*100+1700))</f>
        <v>1800</v>
      </c>
      <c r="AT270" s="2">
        <v>30.785</v>
      </c>
      <c r="AU270" s="3">
        <v>29466.5</v>
      </c>
      <c r="AV270" s="40">
        <f t="shared" si="219"/>
        <v>1.067127504181558E-2</v>
      </c>
      <c r="AW270" s="4">
        <f>(((AT270-AT$267)/(AT$270-AT$267)*100+1700))</f>
        <v>1800</v>
      </c>
      <c r="AX270" s="51">
        <f t="shared" si="220"/>
        <v>1.0508845186766659E-2</v>
      </c>
    </row>
    <row r="271" spans="1:50" x14ac:dyDescent="0.25">
      <c r="A271" s="1" t="s">
        <v>148</v>
      </c>
      <c r="B271" s="12">
        <v>1811</v>
      </c>
      <c r="D271" s="2">
        <v>30.87</v>
      </c>
      <c r="E271" s="3">
        <v>2832.7</v>
      </c>
      <c r="F271" s="5">
        <f t="shared" si="223"/>
        <v>4.4623236915126638E-2</v>
      </c>
      <c r="G271" s="4">
        <f>(((D271-D$270)/(D$278-D$270)*100+1800))</f>
        <v>1812.918434700613</v>
      </c>
      <c r="H271" s="4"/>
      <c r="I271" s="2">
        <v>30.866</v>
      </c>
      <c r="J271" s="3">
        <v>3246.9</v>
      </c>
      <c r="K271" s="5">
        <f>J271/K$2</f>
        <v>3.9450187233814486E-2</v>
      </c>
      <c r="L271" s="4">
        <f>(((I271-I$270)/(I$278-I$270)*100+1800))</f>
        <v>1812.9139072847681</v>
      </c>
      <c r="M271" s="4"/>
      <c r="N271" s="2">
        <v>30.87</v>
      </c>
      <c r="O271" s="3">
        <v>1941.6</v>
      </c>
      <c r="P271" s="5">
        <f>O271/P$2</f>
        <v>4.3478098773720913E-2</v>
      </c>
      <c r="Q271" s="4">
        <f>(((N271-N$270)/(N$278-N$270)*100+1800))</f>
        <v>1812.5649504015116</v>
      </c>
      <c r="R271" s="51">
        <f t="shared" si="211"/>
        <v>4.2517174307554008E-2</v>
      </c>
      <c r="S271" s="4"/>
      <c r="T271" s="2">
        <v>30.885000000000002</v>
      </c>
      <c r="U271" s="3">
        <v>2920.6</v>
      </c>
      <c r="V271" s="5">
        <f t="shared" si="208"/>
        <v>4.6646081302049662E-2</v>
      </c>
      <c r="W271" s="4">
        <f t="shared" ref="W271:W278" si="225">(((T271-T$270)/(T$278-T$270)*100+1800))</f>
        <v>1813.1528964862298</v>
      </c>
      <c r="X271" s="4"/>
      <c r="Y271" s="2">
        <v>30.859000000000002</v>
      </c>
      <c r="Z271" s="3">
        <v>1928</v>
      </c>
      <c r="AA271" s="5">
        <f t="shared" si="224"/>
        <v>2.5692528978763021E-2</v>
      </c>
      <c r="AB271" s="4">
        <f>(((Y271-Y$270)/(Y$278-Y$270)*100+1800))</f>
        <v>1812.5235404896423</v>
      </c>
      <c r="AC271" s="4"/>
      <c r="AD271" s="2">
        <v>30.87</v>
      </c>
      <c r="AE271" s="3">
        <v>3830.3</v>
      </c>
      <c r="AF271" s="5">
        <f t="shared" si="222"/>
        <v>7.6327344614897957E-2</v>
      </c>
      <c r="AG271" s="4">
        <f t="shared" ref="AG271:AG278" si="226">(((AD271-AD$270)/(AD$278-AD$270)*100+1800))</f>
        <v>1812.9123468426014</v>
      </c>
      <c r="AH271" s="51">
        <f t="shared" si="210"/>
        <v>4.9555318298570211E-2</v>
      </c>
      <c r="AJ271" s="2">
        <v>30.814</v>
      </c>
      <c r="AK271" s="3">
        <v>2500.9</v>
      </c>
      <c r="AL271" s="40">
        <f t="shared" si="217"/>
        <v>1.0693286617921972E-3</v>
      </c>
      <c r="AM271" s="4">
        <f t="shared" ref="AM271:AM278" si="227">(((AJ271-AJ$270)/(AJ$278-AJ$270)*100+1800))</f>
        <v>1801.4118792599804</v>
      </c>
      <c r="AO271" s="2">
        <v>30.8</v>
      </c>
      <c r="AP271" s="3">
        <v>3200.6</v>
      </c>
      <c r="AQ271" s="40">
        <f t="shared" si="218"/>
        <v>1.1964239461677256E-3</v>
      </c>
      <c r="AR271" s="4">
        <f t="shared" ref="AR271:AR278" si="228">(((AO271-AO$270)/(AO$278-AO$270)*100+1800))</f>
        <v>1800.7302823758521</v>
      </c>
      <c r="AT271" s="2">
        <v>30.811</v>
      </c>
      <c r="AU271" s="3">
        <v>2243.1</v>
      </c>
      <c r="AV271" s="40">
        <f t="shared" si="219"/>
        <v>8.1233729985904417E-4</v>
      </c>
      <c r="AW271" s="4">
        <f t="shared" ref="AW271:AW278" si="229">(((AT271-AT$270)/(AT$278-AT$270)*100+1800))</f>
        <v>1801.267674305217</v>
      </c>
      <c r="AX271" s="51">
        <f t="shared" si="220"/>
        <v>1.026029969272989E-3</v>
      </c>
    </row>
    <row r="272" spans="1:50" x14ac:dyDescent="0.25">
      <c r="A272" s="1" t="s">
        <v>149</v>
      </c>
      <c r="B272" s="12">
        <v>1826</v>
      </c>
      <c r="D272" s="2">
        <v>31.184000000000001</v>
      </c>
      <c r="E272" s="3">
        <v>2347.1999999999998</v>
      </c>
      <c r="F272" s="5">
        <f t="shared" si="223"/>
        <v>3.6975204464710434E-2</v>
      </c>
      <c r="G272" s="4">
        <f>(((D272-D$270)/(D$278-D$270)*100+1800))</f>
        <v>1827.7227722772277</v>
      </c>
      <c r="H272" s="4"/>
      <c r="I272" s="2">
        <v>31.184000000000001</v>
      </c>
      <c r="J272" s="3">
        <v>2237.5</v>
      </c>
      <c r="K272" s="5">
        <f>J272/K$2</f>
        <v>2.7185867730961811E-2</v>
      </c>
      <c r="L272" s="4">
        <f>(((I272-I$270)/(I$278-I$270)*100+1800))</f>
        <v>1827.9564806054873</v>
      </c>
      <c r="M272" s="4"/>
      <c r="N272" s="2">
        <v>31.172999999999998</v>
      </c>
      <c r="O272" s="3">
        <v>1292.5999999999999</v>
      </c>
      <c r="P272" s="5">
        <f>O272/P$2</f>
        <v>2.8945091921565542E-2</v>
      </c>
      <c r="Q272" s="4">
        <f>(((N272-N$270)/(N$278-N$270)*100+1800))</f>
        <v>1826.87765706188</v>
      </c>
      <c r="R272" s="51">
        <f t="shared" si="211"/>
        <v>3.1035388039079261E-2</v>
      </c>
      <c r="S272" s="4"/>
      <c r="T272" s="2">
        <v>31.195</v>
      </c>
      <c r="U272" s="3">
        <v>2233.8000000000002</v>
      </c>
      <c r="V272" s="5">
        <f t="shared" si="208"/>
        <v>3.5676921321823783E-2</v>
      </c>
      <c r="W272" s="4">
        <f t="shared" si="225"/>
        <v>1827.8727445394113</v>
      </c>
      <c r="X272" s="4"/>
      <c r="Y272" s="2">
        <v>31.169</v>
      </c>
      <c r="Z272" s="3">
        <v>1564.8</v>
      </c>
      <c r="AA272" s="5">
        <f t="shared" si="224"/>
        <v>2.0852525594381936E-2</v>
      </c>
      <c r="AB272" s="4">
        <f>(((Y272-Y$270)/(Y$278-Y$270)*100+1800))</f>
        <v>1827.1186440677966</v>
      </c>
      <c r="AC272" s="4"/>
      <c r="AD272" s="2">
        <v>31.184000000000001</v>
      </c>
      <c r="AE272" s="3">
        <v>1449.1</v>
      </c>
      <c r="AF272" s="5">
        <f t="shared" si="222"/>
        <v>2.8876577573936406E-2</v>
      </c>
      <c r="AG272" s="4">
        <f t="shared" si="226"/>
        <v>1827.7097078228087</v>
      </c>
      <c r="AH272" s="51">
        <f t="shared" si="210"/>
        <v>2.8468674830047374E-2</v>
      </c>
      <c r="AJ272" s="2">
        <v>31.265000000000001</v>
      </c>
      <c r="AK272" s="3">
        <v>1545.2</v>
      </c>
      <c r="AL272" s="40">
        <f t="shared" si="217"/>
        <v>6.6069280986896838E-4</v>
      </c>
      <c r="AM272" s="4">
        <f t="shared" si="227"/>
        <v>1823.369036027264</v>
      </c>
      <c r="AO272" s="2">
        <v>31.254000000000001</v>
      </c>
      <c r="AP272" s="3">
        <v>1732</v>
      </c>
      <c r="AQ272" s="40">
        <f t="shared" si="218"/>
        <v>6.4744306528853992E-4</v>
      </c>
      <c r="AR272" s="4">
        <f t="shared" si="228"/>
        <v>1822.8334956183057</v>
      </c>
      <c r="AT272" s="2">
        <v>31.254000000000001</v>
      </c>
      <c r="AU272" s="3">
        <v>1622.9</v>
      </c>
      <c r="AV272" s="40">
        <f t="shared" si="219"/>
        <v>5.8773224731008115E-4</v>
      </c>
      <c r="AW272" s="4">
        <f t="shared" si="229"/>
        <v>1822.8668941979522</v>
      </c>
      <c r="AX272" s="51">
        <f t="shared" si="220"/>
        <v>6.3195604082252985E-4</v>
      </c>
    </row>
    <row r="273" spans="1:50" x14ac:dyDescent="0.25">
      <c r="A273" s="1">
        <v>70</v>
      </c>
      <c r="G273" s="4"/>
      <c r="H273" s="4"/>
      <c r="L273" s="4"/>
      <c r="M273" s="4"/>
      <c r="Q273" s="4"/>
      <c r="R273" s="51"/>
      <c r="S273" s="4"/>
      <c r="V273" s="5"/>
      <c r="W273" s="4"/>
      <c r="X273" s="4"/>
      <c r="Y273" s="2">
        <v>31.853000000000002</v>
      </c>
      <c r="Z273" s="3">
        <v>13586.7</v>
      </c>
      <c r="AA273" s="5">
        <f t="shared" si="224"/>
        <v>0.18105637109738565</v>
      </c>
      <c r="AB273" s="4">
        <f>(((Y273-Y$270)/(Y$278-Y$270)*100+1800))</f>
        <v>1859.3220338983051</v>
      </c>
      <c r="AC273" s="4"/>
      <c r="AF273" s="5"/>
      <c r="AG273" s="4"/>
      <c r="AH273" s="100">
        <f t="shared" si="210"/>
        <v>0.18105637109738565</v>
      </c>
      <c r="AL273" s="40"/>
      <c r="AQ273" s="40"/>
      <c r="AT273" s="2">
        <v>31.734000000000002</v>
      </c>
      <c r="AU273" s="3">
        <v>76176.7</v>
      </c>
      <c r="AV273" s="40">
        <f t="shared" si="219"/>
        <v>2.7587345544189939E-2</v>
      </c>
      <c r="AW273" s="4">
        <f t="shared" ref="AW273" si="230">(((AT273-AT$270)/(AT$278-AT$270)*100+1800))</f>
        <v>1846.2701121404193</v>
      </c>
      <c r="AX273" s="100">
        <f t="shared" ref="AX273" si="231">AVERAGE(AL273,AQ273,AV273)</f>
        <v>2.7587345544189939E-2</v>
      </c>
    </row>
    <row r="274" spans="1:50" x14ac:dyDescent="0.25">
      <c r="A274" s="1">
        <v>145</v>
      </c>
      <c r="G274" s="4"/>
      <c r="H274" s="4"/>
      <c r="L274" s="4"/>
      <c r="M274" s="4"/>
      <c r="Q274" s="4"/>
      <c r="R274" s="51"/>
      <c r="S274" s="4"/>
      <c r="T274" s="2">
        <v>32.182000000000002</v>
      </c>
      <c r="U274" s="3">
        <v>10477.6</v>
      </c>
      <c r="V274" s="5">
        <f t="shared" si="208"/>
        <v>0.16734197817241511</v>
      </c>
      <c r="W274" s="4">
        <f t="shared" si="225"/>
        <v>1874.7388414055083</v>
      </c>
      <c r="X274" s="4"/>
      <c r="Y274" s="2">
        <v>32.167000000000002</v>
      </c>
      <c r="Z274" s="3">
        <v>9049.7000000000007</v>
      </c>
      <c r="AA274" s="5">
        <f t="shared" si="224"/>
        <v>0.12059630679414508</v>
      </c>
      <c r="AB274" s="4">
        <f>(((Y274-Y$270)/(Y$278-Y$270)*100+1800))</f>
        <v>1874.1054613935971</v>
      </c>
      <c r="AC274" s="4"/>
      <c r="AD274" s="2">
        <v>32.177999999999997</v>
      </c>
      <c r="AE274" s="3">
        <v>16694.8</v>
      </c>
      <c r="AF274" s="5">
        <f t="shared" si="222"/>
        <v>0.33268144867942412</v>
      </c>
      <c r="AG274" s="4">
        <f t="shared" si="226"/>
        <v>1874.5523091423183</v>
      </c>
      <c r="AH274" s="51">
        <f t="shared" si="210"/>
        <v>0.20687324454866143</v>
      </c>
      <c r="AJ274" s="2">
        <v>31.934000000000001</v>
      </c>
      <c r="AK274" s="3">
        <v>5921.3</v>
      </c>
      <c r="AL274" s="40">
        <f t="shared" si="217"/>
        <v>2.531814868675332E-3</v>
      </c>
      <c r="AM274" s="4">
        <f t="shared" si="227"/>
        <v>1855.939629990263</v>
      </c>
      <c r="AO274" s="2">
        <v>31.945</v>
      </c>
      <c r="AP274" s="3">
        <v>9715.7000000000007</v>
      </c>
      <c r="AQ274" s="40">
        <f t="shared" si="218"/>
        <v>3.6318490701061595E-3</v>
      </c>
      <c r="AR274" s="4">
        <f t="shared" si="228"/>
        <v>1856.475170399221</v>
      </c>
      <c r="AT274" s="2">
        <v>31.937999999999999</v>
      </c>
      <c r="AU274" s="3">
        <v>8785.2000000000007</v>
      </c>
      <c r="AV274" s="40">
        <f t="shared" si="219"/>
        <v>3.1815548333652874E-3</v>
      </c>
      <c r="AW274" s="4">
        <f t="shared" si="229"/>
        <v>1856.2164797659677</v>
      </c>
      <c r="AX274" s="51">
        <f t="shared" si="220"/>
        <v>3.1150729240489263E-3</v>
      </c>
    </row>
    <row r="275" spans="1:50" s="19" customFormat="1" x14ac:dyDescent="0.25">
      <c r="A275" s="1" t="s">
        <v>577</v>
      </c>
      <c r="B275" s="10">
        <v>1867</v>
      </c>
      <c r="C275" s="10" t="s">
        <v>201</v>
      </c>
      <c r="D275" s="2">
        <v>32.026000000000003</v>
      </c>
      <c r="E275" s="3">
        <v>42151.47</v>
      </c>
      <c r="F275" s="21">
        <f t="shared" si="223"/>
        <v>0.66400784838876448</v>
      </c>
      <c r="G275" s="4">
        <f t="shared" ref="G275" si="232">(((D275-D$270)/(D$278-D$270)*100+1800))</f>
        <v>1867.4210278170676</v>
      </c>
      <c r="H275" s="4"/>
      <c r="I275" s="2">
        <v>32.033999999999999</v>
      </c>
      <c r="J275" s="3">
        <v>55769</v>
      </c>
      <c r="K275" s="21">
        <f t="shared" ref="K275:K281" si="233">J275/K$2</f>
        <v>0.67759939999464103</v>
      </c>
      <c r="L275" s="4">
        <f>(((I275-I$270)/(I$278-I$270)*100+1800))</f>
        <v>1868.1646168401135</v>
      </c>
      <c r="M275" s="4"/>
      <c r="N275" s="2">
        <v>32.023000000000003</v>
      </c>
      <c r="O275" s="3">
        <v>11117.7</v>
      </c>
      <c r="P275" s="21">
        <f>O275/P$2</f>
        <v>0.24895779704192267</v>
      </c>
      <c r="Q275" s="4">
        <f>(((N275-N$270)/(N$278-N$270)*100+1800))</f>
        <v>1867.0288143599437</v>
      </c>
      <c r="R275" s="51">
        <f t="shared" si="211"/>
        <v>0.53018834847510943</v>
      </c>
      <c r="S275" s="4"/>
      <c r="T275" s="2">
        <v>32.055999999999997</v>
      </c>
      <c r="U275" s="3">
        <v>72289.8</v>
      </c>
      <c r="V275" s="22">
        <f t="shared" si="208"/>
        <v>1.1545695706734609</v>
      </c>
      <c r="W275" s="4">
        <f t="shared" si="225"/>
        <v>1868.7559354226021</v>
      </c>
      <c r="X275" s="4"/>
      <c r="Y275" s="2">
        <v>32.015000000000001</v>
      </c>
      <c r="Z275" s="3">
        <v>24909.7</v>
      </c>
      <c r="AA275" s="22">
        <f t="shared" si="224"/>
        <v>0.33194667484558776</v>
      </c>
      <c r="AB275" s="4">
        <f t="shared" ref="AB275" si="234">(((Y275-Y$270)/(Y$278-Y$270)*100+1800))</f>
        <v>1866.949152542373</v>
      </c>
      <c r="AC275" s="4"/>
      <c r="AD275" s="2">
        <v>32.027000000000001</v>
      </c>
      <c r="AE275" s="3">
        <v>16730.900000000001</v>
      </c>
      <c r="AF275" s="22">
        <f t="shared" ref="AF275" si="235">AE275/AF$2</f>
        <v>0.33340082239443286</v>
      </c>
      <c r="AG275" s="4">
        <f t="shared" ref="AG275" si="236">(((AD275-AD$270)/(AD$278-AD$270)*100+1800))</f>
        <v>1867.4363807728557</v>
      </c>
      <c r="AH275" s="51">
        <f t="shared" si="210"/>
        <v>0.60663902263782721</v>
      </c>
      <c r="AJ275" s="2"/>
      <c r="AK275" s="3"/>
      <c r="AL275" s="40"/>
      <c r="AM275" s="4"/>
      <c r="AO275" s="2"/>
      <c r="AP275" s="3"/>
      <c r="AQ275" s="40"/>
      <c r="AR275" s="4"/>
      <c r="AT275" s="2"/>
      <c r="AU275" s="3"/>
      <c r="AV275" s="40"/>
      <c r="AW275" s="4"/>
      <c r="AX275" s="51"/>
    </row>
    <row r="276" spans="1:50" x14ac:dyDescent="0.25">
      <c r="A276" s="1" t="s">
        <v>150</v>
      </c>
      <c r="B276" s="12">
        <v>1883</v>
      </c>
      <c r="D276" s="2">
        <v>32.351999999999997</v>
      </c>
      <c r="E276" s="3">
        <v>46031.199999999997</v>
      </c>
      <c r="F276" s="5">
        <f t="shared" si="223"/>
        <v>0.72512484311348802</v>
      </c>
      <c r="G276" s="4">
        <f>(((D276-D$270)/(D$278-D$270)*100+1800))</f>
        <v>1882.7911362564828</v>
      </c>
      <c r="H276" s="4"/>
      <c r="I276" s="2">
        <v>32.344000000000001</v>
      </c>
      <c r="J276" s="3">
        <v>40316.1</v>
      </c>
      <c r="K276" s="5">
        <f t="shared" si="233"/>
        <v>0.48984498861596848</v>
      </c>
      <c r="L276" s="4">
        <f>(((I276-I$270)/(I$278-I$270)*100+1800))</f>
        <v>1882.8287606433303</v>
      </c>
      <c r="M276" s="4"/>
      <c r="N276" s="2">
        <v>32.351999999999997</v>
      </c>
      <c r="O276" s="3">
        <v>11274.4</v>
      </c>
      <c r="P276" s="5">
        <f>O276/P$2</f>
        <v>0.25246676803380669</v>
      </c>
      <c r="Q276" s="4">
        <f>(((N276-N$270)/(N$278-N$270)*100+1800))</f>
        <v>1882.569674067076</v>
      </c>
      <c r="R276" s="51">
        <f t="shared" si="211"/>
        <v>0.48914553325442101</v>
      </c>
      <c r="S276" s="4"/>
      <c r="T276" s="2">
        <v>32.351999999999997</v>
      </c>
      <c r="U276" s="3">
        <v>45346.6</v>
      </c>
      <c r="V276" s="5">
        <f t="shared" si="208"/>
        <v>0.72424884967867054</v>
      </c>
      <c r="W276" s="4">
        <f t="shared" si="225"/>
        <v>1882.8110161443494</v>
      </c>
      <c r="X276" s="4"/>
      <c r="Y276" s="2">
        <v>32.344000000000001</v>
      </c>
      <c r="Z276" s="3">
        <v>31368.3</v>
      </c>
      <c r="AA276" s="5">
        <f t="shared" si="224"/>
        <v>0.41801398172434234</v>
      </c>
      <c r="AB276" s="4">
        <f>(((Y276-Y$270)/(Y$278-Y$270)*100+1800))</f>
        <v>1882.4387947269304</v>
      </c>
      <c r="AC276" s="4"/>
      <c r="AD276" s="2">
        <v>32.351999999999997</v>
      </c>
      <c r="AE276" s="3">
        <v>22971.599999999999</v>
      </c>
      <c r="AF276" s="5">
        <f t="shared" si="222"/>
        <v>0.45776080974221067</v>
      </c>
      <c r="AG276" s="4">
        <f t="shared" si="226"/>
        <v>1882.7521206409044</v>
      </c>
      <c r="AH276" s="51">
        <f t="shared" si="210"/>
        <v>0.53334121371507448</v>
      </c>
      <c r="AJ276" s="2">
        <v>32.448</v>
      </c>
      <c r="AK276" s="3">
        <v>7909.2</v>
      </c>
      <c r="AL276" s="40">
        <f t="shared" si="217"/>
        <v>3.3817962540872667E-3</v>
      </c>
      <c r="AM276" s="4">
        <f t="shared" si="227"/>
        <v>1880.9639727361248</v>
      </c>
      <c r="AO276" s="2">
        <v>32.44</v>
      </c>
      <c r="AP276" s="3">
        <v>6754.7</v>
      </c>
      <c r="AQ276" s="40">
        <f t="shared" si="218"/>
        <v>2.5249905733859702E-3</v>
      </c>
      <c r="AR276" s="4">
        <f t="shared" si="228"/>
        <v>1880.5744888023369</v>
      </c>
      <c r="AT276" s="2">
        <v>32.454999999999998</v>
      </c>
      <c r="AU276" s="3">
        <v>10500.8</v>
      </c>
      <c r="AV276" s="40">
        <f t="shared" si="219"/>
        <v>3.8028583292585489E-3</v>
      </c>
      <c r="AW276" s="4">
        <f t="shared" si="229"/>
        <v>1881.4236957581668</v>
      </c>
      <c r="AX276" s="51">
        <f t="shared" si="220"/>
        <v>3.2365483855772616E-3</v>
      </c>
    </row>
    <row r="277" spans="1:50" x14ac:dyDescent="0.25">
      <c r="A277" s="1" t="s">
        <v>461</v>
      </c>
      <c r="B277" s="12">
        <v>1888</v>
      </c>
      <c r="D277" s="2">
        <v>32.598999999999997</v>
      </c>
      <c r="E277" s="3">
        <v>1441.2</v>
      </c>
      <c r="F277" s="5">
        <f t="shared" si="223"/>
        <v>2.2703077996992452E-2</v>
      </c>
      <c r="G277" s="4">
        <f>(((D277-D$270)/(D$278-D$270)*100+1800))</f>
        <v>1894.4365865157943</v>
      </c>
      <c r="H277" s="4"/>
      <c r="I277" s="2">
        <v>32.613999999999997</v>
      </c>
      <c r="J277" s="3">
        <v>1280.5</v>
      </c>
      <c r="K277" s="5">
        <f t="shared" si="233"/>
        <v>1.5558213912624179E-2</v>
      </c>
      <c r="L277" s="4">
        <f>(((I277-I$270)/(I$278-I$270)*100+1800))</f>
        <v>1895.6007568590348</v>
      </c>
      <c r="M277" s="4"/>
      <c r="N277" s="2">
        <v>32.606999999999999</v>
      </c>
      <c r="O277" s="3">
        <v>1020.2</v>
      </c>
      <c r="P277" s="5">
        <f>O277/P$2</f>
        <v>2.2845259769751793E-2</v>
      </c>
      <c r="Q277" s="4">
        <f>(((N277-N$270)/(N$278-N$270)*100+1800))</f>
        <v>1894.6150212564951</v>
      </c>
      <c r="R277" s="51">
        <f t="shared" si="211"/>
        <v>2.0368850559789476E-2</v>
      </c>
      <c r="S277" s="4"/>
      <c r="T277" s="2">
        <v>32.61</v>
      </c>
      <c r="U277" s="3">
        <v>1688.7</v>
      </c>
      <c r="V277" s="5">
        <f t="shared" si="208"/>
        <v>2.6970909229189641E-2</v>
      </c>
      <c r="W277" s="4">
        <f t="shared" si="225"/>
        <v>1895.0617283950617</v>
      </c>
      <c r="X277" s="4"/>
      <c r="Y277" s="2">
        <v>32.621000000000002</v>
      </c>
      <c r="Z277" s="3">
        <v>1035.5</v>
      </c>
      <c r="AA277" s="5">
        <f t="shared" si="224"/>
        <v>1.3799073525678997E-2</v>
      </c>
      <c r="AB277" s="4">
        <f>(((Y277-Y$270)/(Y$278-Y$270)*100+1800))</f>
        <v>1895.4802259887008</v>
      </c>
      <c r="AC277" s="4"/>
      <c r="AD277" s="2">
        <v>32.595999999999997</v>
      </c>
      <c r="AE277" s="3">
        <v>1053.9000000000001</v>
      </c>
      <c r="AF277" s="5">
        <f t="shared" si="222"/>
        <v>2.100132848331487E-2</v>
      </c>
      <c r="AG277" s="4">
        <f t="shared" si="226"/>
        <v>1894.2507068803013</v>
      </c>
      <c r="AH277" s="51">
        <f t="shared" si="210"/>
        <v>2.0590437079394504E-2</v>
      </c>
      <c r="AJ277" s="2">
        <v>32.51</v>
      </c>
      <c r="AK277" s="3">
        <v>2038.9</v>
      </c>
      <c r="AL277" s="40">
        <f t="shared" si="217"/>
        <v>8.7178783978892032E-4</v>
      </c>
      <c r="AM277" s="4">
        <f t="shared" si="227"/>
        <v>1883.9824732229795</v>
      </c>
      <c r="AO277" s="2">
        <v>32.51</v>
      </c>
      <c r="AP277" s="3">
        <v>2537</v>
      </c>
      <c r="AQ277" s="40">
        <f t="shared" si="218"/>
        <v>9.4836204193823664E-4</v>
      </c>
      <c r="AR277" s="4">
        <f t="shared" si="228"/>
        <v>1883.9824732229795</v>
      </c>
      <c r="AT277" s="2">
        <v>32.496000000000002</v>
      </c>
      <c r="AU277" s="3">
        <v>2182.1999999999998</v>
      </c>
      <c r="AV277" s="40">
        <f t="shared" si="219"/>
        <v>7.9028240192252066E-4</v>
      </c>
      <c r="AW277" s="4">
        <f t="shared" si="229"/>
        <v>1883.422720624086</v>
      </c>
      <c r="AX277" s="51">
        <f t="shared" si="220"/>
        <v>8.7014409454989254E-4</v>
      </c>
    </row>
    <row r="278" spans="1:50" x14ac:dyDescent="0.25">
      <c r="A278" s="15" t="s">
        <v>19</v>
      </c>
      <c r="B278" s="10">
        <v>1900</v>
      </c>
      <c r="D278" s="2">
        <v>32.716999999999999</v>
      </c>
      <c r="E278" s="3">
        <v>13423.2</v>
      </c>
      <c r="F278" s="5">
        <f t="shared" si="223"/>
        <v>0.21145431346740848</v>
      </c>
      <c r="G278" s="4">
        <f>(((D278-D$270)/(D$278-D$270)*100+1800))</f>
        <v>1900</v>
      </c>
      <c r="H278" s="4"/>
      <c r="I278" s="2">
        <v>32.707000000000001</v>
      </c>
      <c r="J278" s="3">
        <v>6635.7</v>
      </c>
      <c r="K278" s="5">
        <f t="shared" si="233"/>
        <v>8.0624474861382481E-2</v>
      </c>
      <c r="L278" s="4">
        <f>(((I278-I$270)/(I$278-I$270)*100+1800))</f>
        <v>1900</v>
      </c>
      <c r="M278" s="4"/>
      <c r="N278" s="2">
        <v>32.720999999999997</v>
      </c>
      <c r="O278" s="3">
        <v>3629.2</v>
      </c>
      <c r="P278" s="5">
        <f>O278/P$2</f>
        <v>8.1268395173871008E-2</v>
      </c>
      <c r="Q278" s="4">
        <f>(((N278-N$270)/(N$278-N$270)*100+1800))</f>
        <v>1900</v>
      </c>
      <c r="R278" s="51">
        <f t="shared" si="211"/>
        <v>0.124449061167554</v>
      </c>
      <c r="S278" s="4"/>
      <c r="T278" s="2">
        <v>32.713999999999999</v>
      </c>
      <c r="U278" s="3">
        <v>14035.7</v>
      </c>
      <c r="V278" s="5">
        <f t="shared" si="208"/>
        <v>0.22416982925809029</v>
      </c>
      <c r="W278" s="4">
        <f t="shared" si="225"/>
        <v>1900</v>
      </c>
      <c r="X278" s="4"/>
      <c r="Y278" s="2">
        <v>32.716999999999999</v>
      </c>
      <c r="Z278" s="3">
        <v>9753.2000000000007</v>
      </c>
      <c r="AA278" s="5">
        <f t="shared" si="224"/>
        <v>0.12997114815128191</v>
      </c>
      <c r="AB278" s="4">
        <f>(((Y278-Y$270)/(Y$278-Y$270)*100+1800))</f>
        <v>1900</v>
      </c>
      <c r="AC278" s="4"/>
      <c r="AD278" s="2">
        <v>32.718000000000004</v>
      </c>
      <c r="AE278" s="3">
        <v>6143.8</v>
      </c>
      <c r="AF278" s="5">
        <f t="shared" si="222"/>
        <v>0.12242903684959665</v>
      </c>
      <c r="AG278" s="4">
        <f t="shared" si="226"/>
        <v>1900</v>
      </c>
      <c r="AH278" s="51">
        <f t="shared" si="210"/>
        <v>0.15885667141965629</v>
      </c>
      <c r="AJ278" s="2">
        <v>32.838999999999999</v>
      </c>
      <c r="AK278" s="3">
        <v>11464.4</v>
      </c>
      <c r="AL278" s="40">
        <f t="shared" si="217"/>
        <v>4.901919912931531E-3</v>
      </c>
      <c r="AM278" s="4">
        <f t="shared" si="227"/>
        <v>1900</v>
      </c>
      <c r="AO278" s="2">
        <v>32.838999999999999</v>
      </c>
      <c r="AP278" s="3">
        <v>18594.8</v>
      </c>
      <c r="AQ278" s="40">
        <f t="shared" si="218"/>
        <v>6.950966691932646E-3</v>
      </c>
      <c r="AR278" s="4">
        <f t="shared" si="228"/>
        <v>1900</v>
      </c>
      <c r="AT278" s="2">
        <v>32.835999999999999</v>
      </c>
      <c r="AU278" s="3">
        <v>28157.7</v>
      </c>
      <c r="AV278" s="40">
        <f t="shared" si="219"/>
        <v>1.0197293918345597E-2</v>
      </c>
      <c r="AW278" s="4">
        <f t="shared" si="229"/>
        <v>1900</v>
      </c>
      <c r="AX278" s="51">
        <f t="shared" si="220"/>
        <v>7.3500601744032577E-3</v>
      </c>
    </row>
    <row r="279" spans="1:50" s="29" customFormat="1" x14ac:dyDescent="0.25">
      <c r="A279" s="6" t="s">
        <v>644</v>
      </c>
      <c r="B279" s="10"/>
      <c r="C279" s="10"/>
      <c r="D279" s="2">
        <v>32.899000000000001</v>
      </c>
      <c r="E279" s="3">
        <v>77657</v>
      </c>
      <c r="F279" s="28">
        <f t="shared" si="223"/>
        <v>1.2233228753902601</v>
      </c>
      <c r="G279" s="4">
        <f>(((D279-D$270)/(D$278-D$270)*100+1800))</f>
        <v>1908.5808580858086</v>
      </c>
      <c r="H279" s="4"/>
      <c r="I279" s="2">
        <v>32.869</v>
      </c>
      <c r="J279" s="3">
        <v>120123.1</v>
      </c>
      <c r="K279" s="28">
        <f t="shared" si="233"/>
        <v>1.459508696327642</v>
      </c>
      <c r="L279" s="4">
        <f>(((I279-I$270)/(I$278-I$270)*100+1800))</f>
        <v>1907.6631977294228</v>
      </c>
      <c r="M279" s="4"/>
      <c r="N279" s="2"/>
      <c r="O279" s="3"/>
      <c r="P279" s="28"/>
      <c r="Q279" s="4"/>
      <c r="R279" s="51">
        <f t="shared" si="211"/>
        <v>1.341415785858951</v>
      </c>
      <c r="S279" s="4"/>
      <c r="T279" s="2"/>
      <c r="U279" s="3"/>
      <c r="V279" s="28"/>
      <c r="W279" s="4"/>
      <c r="X279" s="4"/>
      <c r="Y279" s="2"/>
      <c r="Z279" s="3"/>
      <c r="AA279" s="28"/>
      <c r="AB279" s="4"/>
      <c r="AC279" s="4"/>
      <c r="AD279" s="2"/>
      <c r="AE279" s="3"/>
      <c r="AF279" s="28"/>
      <c r="AG279" s="4"/>
      <c r="AH279" s="51"/>
      <c r="AJ279" s="2"/>
      <c r="AK279" s="3"/>
      <c r="AL279" s="40"/>
      <c r="AM279" s="4"/>
      <c r="AO279" s="2"/>
      <c r="AP279" s="3"/>
      <c r="AQ279" s="40"/>
      <c r="AR279" s="4"/>
      <c r="AT279" s="2"/>
      <c r="AU279" s="3"/>
      <c r="AV279" s="40"/>
      <c r="AW279" s="4"/>
      <c r="AX279" s="51"/>
    </row>
    <row r="280" spans="1:50" x14ac:dyDescent="0.25">
      <c r="A280" s="1" t="s">
        <v>151</v>
      </c>
      <c r="B280" s="12">
        <v>1925</v>
      </c>
      <c r="D280" s="2">
        <v>33.283000000000001</v>
      </c>
      <c r="E280" s="3">
        <v>17736.2</v>
      </c>
      <c r="F280" s="5">
        <f t="shared" si="223"/>
        <v>0.27939656672929331</v>
      </c>
      <c r="G280" s="4">
        <f>(((D280-D$278)/(D$282-D$278)*100+1900))</f>
        <v>1928.2012954658696</v>
      </c>
      <c r="H280" s="4"/>
      <c r="I280" s="2">
        <v>33.276000000000003</v>
      </c>
      <c r="J280" s="3">
        <v>9264.5</v>
      </c>
      <c r="K280" s="5">
        <f t="shared" si="233"/>
        <v>0.1125646800417858</v>
      </c>
      <c r="L280" s="4">
        <f>(((I280-I$278)/(I$282-I$278)*100+1900))</f>
        <v>1928.6217303822939</v>
      </c>
      <c r="M280" s="4"/>
      <c r="N280" s="2">
        <v>33.29</v>
      </c>
      <c r="O280" s="3">
        <v>5210</v>
      </c>
      <c r="P280" s="5">
        <f>O280/P$2</f>
        <v>0.11666712742639368</v>
      </c>
      <c r="Q280" s="4">
        <f>(((N280-N$278)/(N$282-N$278)*100+1900))</f>
        <v>1928.2943809050225</v>
      </c>
      <c r="R280" s="51">
        <f t="shared" si="211"/>
        <v>0.16954279139915762</v>
      </c>
      <c r="S280" s="4"/>
      <c r="T280" s="2">
        <v>33.298000000000002</v>
      </c>
      <c r="U280" s="3">
        <v>19934.400000000001</v>
      </c>
      <c r="V280" s="5">
        <f t="shared" si="208"/>
        <v>0.31838034756816369</v>
      </c>
      <c r="W280" s="4">
        <f>(((T280-T$278)/(T$282-T$278)*100+1900))</f>
        <v>1929.1126620139582</v>
      </c>
      <c r="X280" s="4"/>
      <c r="Y280" s="2">
        <v>33.286000000000001</v>
      </c>
      <c r="Z280" s="3">
        <v>13114.4</v>
      </c>
      <c r="AA280" s="5">
        <f t="shared" ref="AA280:AA291" si="237">Z280/AA$2</f>
        <v>0.17476250105761915</v>
      </c>
      <c r="AB280" s="4">
        <f>(((Y280-Y$278)/(Y$282-Y$278)*100+1900))</f>
        <v>1928.2522343594837</v>
      </c>
      <c r="AC280" s="4"/>
      <c r="AD280" s="2">
        <v>33.293999999999997</v>
      </c>
      <c r="AE280" s="3">
        <v>8652.7000000000007</v>
      </c>
      <c r="AF280" s="5">
        <f t="shared" si="222"/>
        <v>0.172424513680215</v>
      </c>
      <c r="AG280" s="4">
        <f>(((AD280-AD$278)/(AD$282-AD$278)*100+1900))</f>
        <v>1928.7138584247257</v>
      </c>
      <c r="AH280" s="51">
        <f t="shared" si="210"/>
        <v>0.22185578743533263</v>
      </c>
      <c r="AJ280" s="2">
        <v>33.311999999999998</v>
      </c>
      <c r="AK280" s="3">
        <v>3819.7</v>
      </c>
      <c r="AL280" s="40">
        <f t="shared" si="217"/>
        <v>1.6332179173288238E-3</v>
      </c>
      <c r="AM280" s="4">
        <f>(((AJ280-AJ$278)/(AJ$282-AJ$278)*100+1900))</f>
        <v>1924.0957717778908</v>
      </c>
      <c r="AO280" s="2">
        <v>33.32</v>
      </c>
      <c r="AP280" s="3">
        <v>4281.3999999999996</v>
      </c>
      <c r="AQ280" s="40">
        <f t="shared" si="218"/>
        <v>1.6004403809043619E-3</v>
      </c>
      <c r="AR280" s="4">
        <f>(((AO280-AO$278)/(AO$282-AO$278)*100+1900))</f>
        <v>1924.5033112582782</v>
      </c>
      <c r="AT280" s="2">
        <v>33.308999999999997</v>
      </c>
      <c r="AU280" s="3">
        <v>5348.7</v>
      </c>
      <c r="AV280" s="40">
        <f t="shared" si="219"/>
        <v>1.9370284498043198E-3</v>
      </c>
      <c r="AW280" s="4">
        <f>(((AT280-AT$278)/(AT$282-AT$278)*100+1900))</f>
        <v>1924.1573033707864</v>
      </c>
      <c r="AX280" s="51">
        <f t="shared" si="220"/>
        <v>1.7235622493458353E-3</v>
      </c>
    </row>
    <row r="281" spans="1:50" x14ac:dyDescent="0.25">
      <c r="A281" s="1" t="s">
        <v>188</v>
      </c>
      <c r="B281" s="10">
        <v>1965</v>
      </c>
      <c r="C281" s="10" t="s">
        <v>201</v>
      </c>
      <c r="D281" s="2">
        <v>34.357999999999997</v>
      </c>
      <c r="E281" s="3">
        <v>2744631.9</v>
      </c>
      <c r="F281" s="5">
        <f t="shared" si="223"/>
        <v>43.235909033259496</v>
      </c>
      <c r="G281" s="4">
        <f>(((D281-D$278)/(D$282-D$278)*100+1900))</f>
        <v>1981.7638266068759</v>
      </c>
      <c r="H281" s="4"/>
      <c r="I281" s="2">
        <v>34.287999999999997</v>
      </c>
      <c r="J281" s="3">
        <v>1588731.2</v>
      </c>
      <c r="K281" s="5">
        <f t="shared" si="233"/>
        <v>19.303256430503794</v>
      </c>
      <c r="L281" s="4">
        <f>(((I281-I$278)/(I$282-I$278)*100+1900))</f>
        <v>1979.527162977867</v>
      </c>
      <c r="M281" s="4"/>
      <c r="N281" s="2">
        <v>34.173999999999999</v>
      </c>
      <c r="O281" s="3">
        <v>416747.8</v>
      </c>
      <c r="P281" s="5">
        <f>O281/P$2</f>
        <v>9.3322012835449577</v>
      </c>
      <c r="Q281" s="4">
        <f>(((N281-N$278)/(N$282-N$278)*100+1900))</f>
        <v>1972.2526106414718</v>
      </c>
      <c r="R281" s="51">
        <f t="shared" si="211"/>
        <v>23.957122249102749</v>
      </c>
      <c r="S281" s="4"/>
      <c r="T281" s="2">
        <v>34.384</v>
      </c>
      <c r="U281" s="3">
        <v>3171117</v>
      </c>
      <c r="V281" s="5">
        <f t="shared" si="208"/>
        <v>50.647189413241051</v>
      </c>
      <c r="W281" s="4">
        <f>(((T281-T$278)/(T$282-T$278)*100+1900))</f>
        <v>1983.2502492522433</v>
      </c>
      <c r="X281" s="4"/>
      <c r="Y281" s="2">
        <v>34.24</v>
      </c>
      <c r="Z281" s="3">
        <v>1050394.3</v>
      </c>
      <c r="AA281" s="5">
        <f t="shared" si="237"/>
        <v>13.997554975040197</v>
      </c>
      <c r="AB281" s="4">
        <f>(((Y281-Y$278)/(Y$282-Y$278)*100+1900))</f>
        <v>1975.6206554121152</v>
      </c>
      <c r="AC281" s="4"/>
      <c r="AD281" s="2">
        <v>34.203000000000003</v>
      </c>
      <c r="AE281" s="3">
        <v>643332.5</v>
      </c>
      <c r="AF281" s="5">
        <f t="shared" si="222"/>
        <v>12.819847382571556</v>
      </c>
      <c r="AG281" s="4">
        <f>(((AD281-AD$278)/(AD$282-AD$278)*100+1900))</f>
        <v>1974.0279162512466</v>
      </c>
      <c r="AH281" s="51">
        <f t="shared" si="210"/>
        <v>25.821530590284269</v>
      </c>
      <c r="AJ281" s="2">
        <v>33.978000000000002</v>
      </c>
      <c r="AK281" s="3">
        <v>12021.8</v>
      </c>
      <c r="AL281" s="40">
        <f t="shared" si="217"/>
        <v>5.1402516319458734E-3</v>
      </c>
      <c r="AM281" s="4">
        <f>(((AJ281-AJ$278)/(AJ$282-AJ$278)*100+1900))</f>
        <v>1958.0234335201224</v>
      </c>
      <c r="AO281" s="2">
        <v>33.97</v>
      </c>
      <c r="AP281" s="3">
        <v>9386.4</v>
      </c>
      <c r="AQ281" s="40">
        <f t="shared" si="218"/>
        <v>3.5087526489747988E-3</v>
      </c>
      <c r="AR281" s="4">
        <f>(((AO281-AO$278)/(AO$282-AO$278)*100+1900))</f>
        <v>1957.6158940397352</v>
      </c>
      <c r="AT281" s="2">
        <v>33.978000000000002</v>
      </c>
      <c r="AU281" s="3">
        <v>25345.599999999999</v>
      </c>
      <c r="AV281" s="40">
        <f t="shared" si="219"/>
        <v>9.1788936147774915E-3</v>
      </c>
      <c r="AW281" s="4">
        <f>(((AT281-AT$278)/(AT$282-AT$278)*100+1900))</f>
        <v>1958.3248212461697</v>
      </c>
      <c r="AX281" s="51">
        <f t="shared" si="220"/>
        <v>5.9426326318993876E-3</v>
      </c>
    </row>
    <row r="282" spans="1:50" x14ac:dyDescent="0.25">
      <c r="A282" s="15" t="s">
        <v>20</v>
      </c>
      <c r="B282" s="10">
        <v>2000</v>
      </c>
      <c r="D282" s="2">
        <v>34.723999999999997</v>
      </c>
      <c r="G282" s="4">
        <f>(((D282-D$278)/(D$282-D$278)*100+1900))</f>
        <v>2000</v>
      </c>
      <c r="H282" s="4"/>
      <c r="I282" s="2">
        <v>34.695</v>
      </c>
      <c r="L282" s="4">
        <f>(((I282-I$278)/(I$282-I$278)*100+1900))</f>
        <v>2000</v>
      </c>
      <c r="M282" s="4"/>
      <c r="N282" s="2">
        <v>34.731999999999999</v>
      </c>
      <c r="Q282" s="4">
        <f>(((N282-N$278)/(N$282-N$278)*100+1900))</f>
        <v>2000</v>
      </c>
      <c r="R282" s="51"/>
      <c r="S282" s="4"/>
      <c r="T282" s="2">
        <v>34.72</v>
      </c>
      <c r="V282" s="5"/>
      <c r="W282" s="4">
        <f>(((T282-T$278)/(T$282-T$278)*100+1900))</f>
        <v>2000</v>
      </c>
      <c r="X282" s="4"/>
      <c r="Y282" s="2">
        <v>34.731000000000002</v>
      </c>
      <c r="AA282" s="5"/>
      <c r="AB282" s="4">
        <f>(((Y282-Y$278)/(Y$282-Y$278)*100+1900))</f>
        <v>2000</v>
      </c>
      <c r="AC282" s="4"/>
      <c r="AD282" s="2">
        <v>34.723999999999997</v>
      </c>
      <c r="AF282" s="5"/>
      <c r="AG282" s="4">
        <f>(((AD282-AD$278)/(AD$282-AD$278)*100+1900))</f>
        <v>2000</v>
      </c>
      <c r="AH282" s="51"/>
      <c r="AJ282" s="2">
        <v>34.802</v>
      </c>
      <c r="AL282" s="40"/>
      <c r="AM282" s="4">
        <f>(((AJ282-AJ$278)/(AJ$282-AJ$278)*100+1900))</f>
        <v>2000</v>
      </c>
      <c r="AO282" s="2">
        <v>34.802</v>
      </c>
      <c r="AQ282" s="40"/>
      <c r="AR282" s="4">
        <f>(((AO282-AO$278)/(AO$282-AO$278)*100+1900))</f>
        <v>2000</v>
      </c>
      <c r="AT282" s="2">
        <v>34.793999999999997</v>
      </c>
      <c r="AV282" s="40"/>
      <c r="AW282" s="4">
        <f>(((AT282-AT$278)/(AT$282-AT$278)*100+1900))</f>
        <v>2000</v>
      </c>
      <c r="AX282" s="51"/>
    </row>
    <row r="283" spans="1:50" x14ac:dyDescent="0.25">
      <c r="A283" s="6" t="s">
        <v>152</v>
      </c>
      <c r="B283" s="12">
        <v>2025</v>
      </c>
      <c r="D283" s="2">
        <v>35.264000000000003</v>
      </c>
      <c r="E283" s="3">
        <v>4975.8999999999996</v>
      </c>
      <c r="F283" s="5">
        <f t="shared" si="223"/>
        <v>7.8384849989754882E-2</v>
      </c>
      <c r="G283" s="4">
        <f>(((D283-D$278)/(D$282-D$278)*100+1900))</f>
        <v>2026.9058295964128</v>
      </c>
      <c r="H283" s="4"/>
      <c r="I283" s="2">
        <v>35.241999999999997</v>
      </c>
      <c r="J283" s="3">
        <v>3182.2</v>
      </c>
      <c r="K283" s="5">
        <f t="shared" ref="K283:K288" si="238">J283/K$2</f>
        <v>3.8664075214957169E-2</v>
      </c>
      <c r="L283" s="4">
        <f>(((I283-I$278)/(I$282-I$278)*100+1900))</f>
        <v>2027.5150905432595</v>
      </c>
      <c r="M283" s="4"/>
      <c r="N283" s="2">
        <v>35.156999999999996</v>
      </c>
      <c r="O283" s="3">
        <v>4663.2</v>
      </c>
      <c r="P283" s="5">
        <f t="shared" ref="P283:P288" si="239">O283/P$2</f>
        <v>0.10442267727730499</v>
      </c>
      <c r="Q283" s="4">
        <f>(((N283-N$278)/(N$282-N$278)*100+1900))</f>
        <v>2021.1337642963697</v>
      </c>
      <c r="R283" s="51">
        <f t="shared" si="211"/>
        <v>7.3823867494005671E-2</v>
      </c>
      <c r="S283" s="4"/>
      <c r="T283" s="2">
        <v>35.267000000000003</v>
      </c>
      <c r="U283" s="3">
        <v>4681.5</v>
      </c>
      <c r="V283" s="5">
        <f t="shared" si="208"/>
        <v>7.4770125869871085E-2</v>
      </c>
      <c r="W283" s="4">
        <f>(((T283-T$278)/(T$282-T$278)*100+1900))</f>
        <v>2027.268195413759</v>
      </c>
      <c r="X283" s="4"/>
      <c r="Y283" s="2">
        <v>35.249000000000002</v>
      </c>
      <c r="Z283" s="3">
        <v>5306</v>
      </c>
      <c r="AA283" s="5">
        <f t="shared" si="237"/>
        <v>7.0707758693628928E-2</v>
      </c>
      <c r="AB283" s="4">
        <f>(((Y283-Y$278)/(Y$282-Y$278)*100+1900))</f>
        <v>2025.7199602780536</v>
      </c>
      <c r="AC283" s="4"/>
      <c r="AD283" s="2">
        <v>35.253</v>
      </c>
      <c r="AE283" s="3">
        <v>4039.4</v>
      </c>
      <c r="AF283" s="5">
        <f t="shared" si="222"/>
        <v>8.0494132532025892E-2</v>
      </c>
      <c r="AG283" s="4">
        <f>(((AD283-AD$278)/(AD$282-AD$278)*100+1900))</f>
        <v>2026.3708873379862</v>
      </c>
      <c r="AH283" s="51">
        <f t="shared" si="210"/>
        <v>7.5324005698508639E-2</v>
      </c>
      <c r="AL283" s="40"/>
      <c r="AQ283" s="40"/>
      <c r="AV283" s="40"/>
      <c r="AX283" s="51"/>
    </row>
    <row r="284" spans="1:50" x14ac:dyDescent="0.25">
      <c r="A284" s="6" t="s">
        <v>153</v>
      </c>
      <c r="B284" s="10">
        <v>2077</v>
      </c>
      <c r="C284" s="10" t="s">
        <v>205</v>
      </c>
      <c r="D284" s="2">
        <v>36.415999999999997</v>
      </c>
      <c r="E284" s="3">
        <v>111625.4</v>
      </c>
      <c r="F284" s="5">
        <f t="shared" si="223"/>
        <v>1.7584236487964759</v>
      </c>
      <c r="G284" s="4">
        <f>(((D284-D$278)/(D$282-D$278)*100+1900))</f>
        <v>2084.3049327354261</v>
      </c>
      <c r="H284" s="4"/>
      <c r="I284" s="2">
        <v>36.412999999999997</v>
      </c>
      <c r="J284" s="3">
        <v>184171.5</v>
      </c>
      <c r="K284" s="5">
        <f t="shared" si="238"/>
        <v>2.2377037044973558</v>
      </c>
      <c r="L284" s="4">
        <f>(((I284-I$278)/(I$282-I$278)*100+1900))</f>
        <v>2086.4185110663984</v>
      </c>
      <c r="M284" s="4"/>
      <c r="N284" s="2">
        <v>36.412999999999997</v>
      </c>
      <c r="O284" s="3">
        <v>119475.9</v>
      </c>
      <c r="P284" s="5">
        <f t="shared" si="239"/>
        <v>2.6754145968681513</v>
      </c>
      <c r="Q284" s="4">
        <f>(((N284-N$278)/(N$282-N$278)*100+1900))</f>
        <v>2083.5902536051713</v>
      </c>
      <c r="R284" s="51">
        <f t="shared" si="211"/>
        <v>2.2238473167206609</v>
      </c>
      <c r="S284" s="4"/>
      <c r="T284" s="2">
        <v>36.430999999999997</v>
      </c>
      <c r="U284" s="3">
        <v>154634.5</v>
      </c>
      <c r="V284" s="5">
        <f t="shared" si="208"/>
        <v>2.4697300072251589</v>
      </c>
      <c r="W284" s="4">
        <f>(((T284-T$278)/(T$282-T$278)*100+1900))</f>
        <v>2085.2941176470586</v>
      </c>
      <c r="X284" s="4"/>
      <c r="Y284" s="2">
        <v>36.412999999999997</v>
      </c>
      <c r="Z284" s="3">
        <v>50910.5</v>
      </c>
      <c r="AA284" s="5">
        <f t="shared" si="237"/>
        <v>0.67843334884508022</v>
      </c>
      <c r="AB284" s="4">
        <f>(((Y284-Y$278)/(Y$282-Y$278)*100+1900))</f>
        <v>2083.5153922542199</v>
      </c>
      <c r="AC284" s="4"/>
      <c r="AD284" s="2">
        <v>36.408999999999999</v>
      </c>
      <c r="AE284" s="3">
        <v>32103.5</v>
      </c>
      <c r="AF284" s="5">
        <f t="shared" si="222"/>
        <v>0.63973446148979873</v>
      </c>
      <c r="AG284" s="4">
        <f>(((AD284-AD$278)/(AD$282-AD$278)*100+1900))</f>
        <v>2083.9980059820541</v>
      </c>
      <c r="AH284" s="51">
        <f t="shared" si="210"/>
        <v>1.2626326058533459</v>
      </c>
      <c r="AJ284" s="2">
        <v>36.365000000000002</v>
      </c>
      <c r="AK284" s="3">
        <v>4778</v>
      </c>
      <c r="AL284" s="40">
        <f t="shared" si="217"/>
        <v>2.0429654708477422E-3</v>
      </c>
      <c r="AM284" s="4">
        <f>(((AJ284-AJ$278)/(AJ$282-AJ$278)*100+1900))</f>
        <v>2079.6230259806421</v>
      </c>
      <c r="AO284" s="2">
        <v>36.372</v>
      </c>
      <c r="AP284" s="3">
        <v>9971.7999999999993</v>
      </c>
      <c r="AQ284" s="40">
        <f t="shared" si="218"/>
        <v>3.7275824240440313E-3</v>
      </c>
      <c r="AR284" s="4">
        <f>(((AO284-AO$278)/(AO$282-AO$278)*100+1900))</f>
        <v>2079.9796230259808</v>
      </c>
      <c r="AT284" s="2">
        <v>36.360999999999997</v>
      </c>
      <c r="AU284" s="3">
        <v>13130.2</v>
      </c>
      <c r="AV284" s="40">
        <f t="shared" si="219"/>
        <v>4.7550939390170847E-3</v>
      </c>
      <c r="AW284" s="4">
        <f>(((AT284-AT$278)/(AT$282-AT$278)*100+1900))</f>
        <v>2080.0306435137895</v>
      </c>
      <c r="AX284" s="51">
        <f t="shared" si="220"/>
        <v>3.508547277969619E-3</v>
      </c>
    </row>
    <row r="285" spans="1:50" x14ac:dyDescent="0.25">
      <c r="A285" s="15" t="s">
        <v>21</v>
      </c>
      <c r="B285" s="10">
        <v>2100</v>
      </c>
      <c r="D285" s="2">
        <v>36.670999999999999</v>
      </c>
      <c r="E285" s="3">
        <v>32854.400000000001</v>
      </c>
      <c r="F285" s="5">
        <f t="shared" si="223"/>
        <v>0.51755204395253185</v>
      </c>
      <c r="G285" s="4">
        <f>(((D285-D$285)/(D$286-D$285)*100+2100))</f>
        <v>2100</v>
      </c>
      <c r="H285" s="4"/>
      <c r="I285" s="2">
        <v>36.664000000000001</v>
      </c>
      <c r="J285" s="3">
        <v>30298</v>
      </c>
      <c r="K285" s="5">
        <f t="shared" si="238"/>
        <v>0.36812398682130992</v>
      </c>
      <c r="L285" s="4">
        <f>(((I285-I$285)/(I$286-I$285)*100+2100))</f>
        <v>2100</v>
      </c>
      <c r="M285" s="4"/>
      <c r="N285" s="2">
        <v>36.667999999999999</v>
      </c>
      <c r="O285" s="3">
        <v>19254.2</v>
      </c>
      <c r="P285" s="5">
        <f t="shared" si="239"/>
        <v>0.43115781283939908</v>
      </c>
      <c r="Q285" s="4">
        <f>(((N285-N$285)/(N$286-N$285)*100+2100))</f>
        <v>2100</v>
      </c>
      <c r="R285" s="51">
        <f t="shared" si="211"/>
        <v>0.43894461453774697</v>
      </c>
      <c r="S285" s="4"/>
      <c r="T285" s="2">
        <v>36.674999999999997</v>
      </c>
      <c r="U285" s="3">
        <v>38215</v>
      </c>
      <c r="V285" s="5">
        <f t="shared" si="208"/>
        <v>0.61034718789215503</v>
      </c>
      <c r="W285" s="4">
        <f>(((T285-T$285)/(T$286-T$285)*100+2100))</f>
        <v>2100</v>
      </c>
      <c r="X285" s="4"/>
      <c r="Y285" s="2">
        <v>36.649000000000001</v>
      </c>
      <c r="Z285" s="3">
        <v>25080.3</v>
      </c>
      <c r="AA285" s="5">
        <f t="shared" si="237"/>
        <v>0.33422009053219404</v>
      </c>
      <c r="AB285" s="4">
        <f>(((Y285-Y$285)/(Y$286-Y$285)*100+2100))</f>
        <v>2100</v>
      </c>
      <c r="AC285" s="4"/>
      <c r="AD285" s="2">
        <v>36.664000000000001</v>
      </c>
      <c r="AE285" s="3">
        <v>22537.200000000001</v>
      </c>
      <c r="AF285" s="5">
        <f t="shared" si="222"/>
        <v>0.44910441246243848</v>
      </c>
      <c r="AG285" s="4">
        <f>(((AD285-AD$285)/(AD$286-AD$285)*100+2100))</f>
        <v>2100</v>
      </c>
      <c r="AH285" s="51">
        <f t="shared" si="210"/>
        <v>0.46455723029559587</v>
      </c>
      <c r="AJ285" s="2">
        <v>36.674999999999997</v>
      </c>
      <c r="AK285" s="3">
        <v>8239.4</v>
      </c>
      <c r="AL285" s="40">
        <f t="shared" si="217"/>
        <v>3.5229823567398252E-3</v>
      </c>
      <c r="AM285" s="4">
        <f>(((AJ285-AJ$285)/(AJ$286-AJ$285)*100+2100))</f>
        <v>2100</v>
      </c>
      <c r="AO285" s="2">
        <v>36.670999999999999</v>
      </c>
      <c r="AP285" s="3">
        <v>31669.7</v>
      </c>
      <c r="AQ285" s="40">
        <f t="shared" si="218"/>
        <v>1.1838526353792421E-2</v>
      </c>
      <c r="AR285" s="4">
        <f>(((AO285-AO$285)/(AO$286-AO$285)*100+2100))</f>
        <v>2100</v>
      </c>
      <c r="AT285" s="2">
        <v>36.671999999999997</v>
      </c>
      <c r="AU285" s="3">
        <v>48349.7</v>
      </c>
      <c r="AV285" s="40">
        <f t="shared" si="219"/>
        <v>1.7509814429581754E-2</v>
      </c>
      <c r="AW285" s="4">
        <f>(((AT285-AT$285)/(AT$286-AT$285)*100+2100))</f>
        <v>2100</v>
      </c>
      <c r="AX285" s="51">
        <f t="shared" si="220"/>
        <v>1.0957107713371333E-2</v>
      </c>
    </row>
    <row r="286" spans="1:50" x14ac:dyDescent="0.25">
      <c r="A286" s="15" t="s">
        <v>22</v>
      </c>
      <c r="B286" s="10">
        <v>2200</v>
      </c>
      <c r="D286" s="2">
        <v>38.515000000000001</v>
      </c>
      <c r="E286" s="3">
        <v>25751.599999999999</v>
      </c>
      <c r="F286" s="5">
        <f t="shared" si="223"/>
        <v>0.40566235314137578</v>
      </c>
      <c r="G286" s="4">
        <f>(((D286-D$285)/(D$286-D$285)*100+2100))</f>
        <v>2200</v>
      </c>
      <c r="H286" s="4"/>
      <c r="I286" s="2">
        <v>38.552999999999997</v>
      </c>
      <c r="J286" s="3">
        <v>22475.599999999999</v>
      </c>
      <c r="K286" s="5">
        <f t="shared" si="238"/>
        <v>0.27308097822301913</v>
      </c>
      <c r="L286" s="4">
        <f>(((I286-I$285)/(I$286-I$285)*100+2100))</f>
        <v>2200</v>
      </c>
      <c r="M286" s="4"/>
      <c r="N286" s="2">
        <v>38.548999999999999</v>
      </c>
      <c r="O286" s="3">
        <v>7502.8</v>
      </c>
      <c r="P286" s="5">
        <f t="shared" si="239"/>
        <v>0.16800962066309916</v>
      </c>
      <c r="Q286" s="4">
        <f>(((N286-N$285)/(N$286-N$285)*100+2100))</f>
        <v>2200</v>
      </c>
      <c r="R286" s="51">
        <f t="shared" si="211"/>
        <v>0.28225098400916471</v>
      </c>
      <c r="S286" s="4"/>
      <c r="T286" s="2">
        <v>38.533999999999999</v>
      </c>
      <c r="U286" s="3">
        <v>47442.9</v>
      </c>
      <c r="V286" s="5">
        <f t="shared" si="208"/>
        <v>0.75772970300794773</v>
      </c>
      <c r="W286" s="4">
        <f>(((T286-T$285)/(T$286-T$285)*100+2100))</f>
        <v>2200</v>
      </c>
      <c r="X286" s="4"/>
      <c r="Y286" s="2">
        <v>38.518999999999998</v>
      </c>
      <c r="Z286" s="3">
        <v>15874.8</v>
      </c>
      <c r="AA286" s="5">
        <f t="shared" si="237"/>
        <v>0.211547592858956</v>
      </c>
      <c r="AB286" s="4">
        <f>(((Y286-Y$285)/(Y$286-Y$285)*100+2100))</f>
        <v>2200</v>
      </c>
      <c r="AC286" s="4"/>
      <c r="AD286" s="2">
        <v>38.533999999999999</v>
      </c>
      <c r="AE286" s="3">
        <v>12086.2</v>
      </c>
      <c r="AF286" s="5">
        <f t="shared" si="222"/>
        <v>0.24084472560493425</v>
      </c>
      <c r="AG286" s="4">
        <f>(((AD286-AD$285)/(AD$286-AD$285)*100+2100))</f>
        <v>2200</v>
      </c>
      <c r="AH286" s="51">
        <f t="shared" si="210"/>
        <v>0.40337400715727934</v>
      </c>
      <c r="AJ286" s="2">
        <v>38.470999999999997</v>
      </c>
      <c r="AK286" s="3">
        <v>5282.3</v>
      </c>
      <c r="AL286" s="40">
        <f t="shared" si="217"/>
        <v>2.2585928226578123E-3</v>
      </c>
      <c r="AM286" s="4">
        <f>(((AJ286-AJ$285)/(AJ$286-AJ$285)*100+2100))</f>
        <v>2200</v>
      </c>
      <c r="AO286" s="2">
        <v>38.466999999999999</v>
      </c>
      <c r="AP286" s="3">
        <v>29293.599999999999</v>
      </c>
      <c r="AQ286" s="40">
        <f t="shared" si="218"/>
        <v>1.0950310725944788E-2</v>
      </c>
      <c r="AR286" s="4">
        <f>(((AO286-AO$285)/(AO$286-AO$285)*100+2100))</f>
        <v>2200</v>
      </c>
      <c r="AT286" s="2">
        <v>38.470999999999997</v>
      </c>
      <c r="AU286" s="3">
        <v>55773.599999999999</v>
      </c>
      <c r="AV286" s="40">
        <f t="shared" si="219"/>
        <v>2.0198375296428331E-2</v>
      </c>
      <c r="AW286" s="4">
        <f>(((AT286-AT$285)/(AT$286-AT$285)*100+2100))</f>
        <v>2200</v>
      </c>
      <c r="AX286" s="51">
        <f t="shared" si="220"/>
        <v>1.113575961501031E-2</v>
      </c>
    </row>
    <row r="287" spans="1:50" x14ac:dyDescent="0.25">
      <c r="A287" s="6" t="s">
        <v>462</v>
      </c>
      <c r="B287" s="10">
        <v>2209</v>
      </c>
      <c r="D287" s="2">
        <v>38.722000000000001</v>
      </c>
      <c r="E287" s="3">
        <v>4599.7</v>
      </c>
      <c r="F287" s="5">
        <f t="shared" si="223"/>
        <v>7.2458609396868004E-2</v>
      </c>
      <c r="G287" s="4">
        <f>(((D287-D$285)/(D$286-D$285)*100+2100))</f>
        <v>2211.2255965292843</v>
      </c>
      <c r="H287" s="4"/>
      <c r="I287" s="2">
        <v>38.719000000000001</v>
      </c>
      <c r="J287" s="3">
        <v>4707.3999999999996</v>
      </c>
      <c r="K287" s="5">
        <f t="shared" si="238"/>
        <v>5.7195420673398716E-2</v>
      </c>
      <c r="L287" s="4">
        <f>(((I287-I$285)/(I$286-I$285)*100+2100))</f>
        <v>2208.7877183695077</v>
      </c>
      <c r="M287" s="4"/>
      <c r="N287" s="2">
        <v>38.715000000000003</v>
      </c>
      <c r="O287" s="3">
        <v>1560.6</v>
      </c>
      <c r="P287" s="5">
        <f t="shared" si="239"/>
        <v>3.4946395213364678E-2</v>
      </c>
      <c r="Q287" s="4">
        <f>(((N287-N$285)/(N$286-N$285)*100+2100))</f>
        <v>2208.8250930356194</v>
      </c>
      <c r="R287" s="51">
        <f t="shared" si="211"/>
        <v>5.4866808427877133E-2</v>
      </c>
      <c r="S287" s="4"/>
      <c r="T287" s="2">
        <v>38.734000000000002</v>
      </c>
      <c r="U287" s="3">
        <v>10034.5</v>
      </c>
      <c r="V287" s="5">
        <f t="shared" si="208"/>
        <v>0.16026504924516105</v>
      </c>
      <c r="W287" s="4">
        <f>(((T287-T$285)/(T$286-T$285)*100+2100))</f>
        <v>2210.7584722969341</v>
      </c>
      <c r="X287" s="4"/>
      <c r="Y287" s="2">
        <v>38.704000000000001</v>
      </c>
      <c r="Z287" s="3">
        <v>2816.4</v>
      </c>
      <c r="AA287" s="5">
        <f t="shared" si="237"/>
        <v>3.7531347829765652E-2</v>
      </c>
      <c r="AB287" s="4">
        <f>(((Y287-Y$285)/(Y$286-Y$285)*100+2100))</f>
        <v>2209.8930481283423</v>
      </c>
      <c r="AC287" s="4"/>
      <c r="AD287" s="2">
        <v>38.734000000000002</v>
      </c>
      <c r="AE287" s="3">
        <v>2689.1</v>
      </c>
      <c r="AF287" s="5">
        <f t="shared" si="222"/>
        <v>5.358636723074487E-2</v>
      </c>
      <c r="AG287" s="4">
        <f>(((AD287-AD$285)/(AD$286-AD$285)*100+2100))</f>
        <v>2210.6951871657757</v>
      </c>
      <c r="AH287" s="51">
        <f t="shared" si="210"/>
        <v>8.3794254768557189E-2</v>
      </c>
      <c r="AL287" s="40"/>
      <c r="AQ287" s="40"/>
      <c r="AV287" s="40"/>
      <c r="AX287" s="51"/>
    </row>
    <row r="288" spans="1:50" x14ac:dyDescent="0.25">
      <c r="A288" s="15" t="s">
        <v>23</v>
      </c>
      <c r="B288" s="10">
        <v>2300</v>
      </c>
      <c r="D288" s="2">
        <v>40.299999999999997</v>
      </c>
      <c r="E288" s="3">
        <v>28933.5</v>
      </c>
      <c r="F288" s="5">
        <f t="shared" si="223"/>
        <v>0.45578650237717255</v>
      </c>
      <c r="G288" s="4">
        <f>(((D288-D$286)/(D$288-D$286)*100+2200))</f>
        <v>2300</v>
      </c>
      <c r="H288" s="4"/>
      <c r="I288" s="2">
        <v>40.292999999999999</v>
      </c>
      <c r="J288" s="3">
        <v>17805.2</v>
      </c>
      <c r="K288" s="5">
        <f t="shared" si="238"/>
        <v>0.21633511156349555</v>
      </c>
      <c r="L288" s="4">
        <f>(((I288-I$286)/(I$288-I$286)*100+2200))</f>
        <v>2300</v>
      </c>
      <c r="M288" s="4"/>
      <c r="N288" s="2">
        <v>40.296999999999997</v>
      </c>
      <c r="O288" s="3">
        <v>8267.2999999999993</v>
      </c>
      <c r="P288" s="5">
        <f t="shared" si="239"/>
        <v>0.18512901009063809</v>
      </c>
      <c r="Q288" s="4">
        <f>(((N288-N$286)/(N$288-N$286)*100+2200))</f>
        <v>2300</v>
      </c>
      <c r="R288" s="51">
        <f t="shared" si="211"/>
        <v>0.28575020801043538</v>
      </c>
      <c r="S288" s="4"/>
      <c r="T288" s="2">
        <v>40.299999999999997</v>
      </c>
      <c r="U288" s="3">
        <v>34949.9</v>
      </c>
      <c r="V288" s="5">
        <f t="shared" si="208"/>
        <v>0.55819895805605202</v>
      </c>
      <c r="W288" s="4">
        <f>(((T288-T$286)/(T$288-T$286)*100+2200))</f>
        <v>2300</v>
      </c>
      <c r="X288" s="4"/>
      <c r="Y288" s="2">
        <v>40.292999999999999</v>
      </c>
      <c r="Z288" s="3">
        <v>16558.8</v>
      </c>
      <c r="AA288" s="5">
        <f t="shared" si="237"/>
        <v>0.22066257720619351</v>
      </c>
      <c r="AB288" s="4">
        <f>(((Y288-Y$286)/(Y$288-Y$286)*100+2200))</f>
        <v>2300</v>
      </c>
      <c r="AC288" s="4"/>
      <c r="AD288" s="2">
        <v>40.289000000000001</v>
      </c>
      <c r="AE288" s="3">
        <v>13240.4</v>
      </c>
      <c r="AF288" s="5">
        <f t="shared" si="222"/>
        <v>0.26384475723548934</v>
      </c>
      <c r="AG288" s="4">
        <f>(((AD288-AD$286)/(AD$288-AD$286)*100+2200))</f>
        <v>2300</v>
      </c>
      <c r="AH288" s="51">
        <f t="shared" si="210"/>
        <v>0.34756876416591159</v>
      </c>
      <c r="AJ288" s="2">
        <v>40.182000000000002</v>
      </c>
      <c r="AK288" s="3">
        <v>4705.8</v>
      </c>
      <c r="AL288" s="40">
        <f t="shared" si="217"/>
        <v>2.0120943726905202E-3</v>
      </c>
      <c r="AM288" s="4">
        <f>(((AJ288-AJ$286)/(AJ$288-AJ$286)*100+2200))</f>
        <v>2300</v>
      </c>
      <c r="AO288" s="2">
        <v>40.189</v>
      </c>
      <c r="AP288" s="3">
        <v>12233.5</v>
      </c>
      <c r="AQ288" s="40">
        <f t="shared" si="218"/>
        <v>4.5730339140920059E-3</v>
      </c>
      <c r="AR288" s="4">
        <f>(((AO288-AO$286)/(AO$288-AO$286)*100+2200))</f>
        <v>2300</v>
      </c>
      <c r="AT288" s="2">
        <v>40.192999999999998</v>
      </c>
      <c r="AU288" s="3">
        <v>58150.1</v>
      </c>
      <c r="AV288" s="40">
        <f t="shared" si="219"/>
        <v>2.1059023325100713E-2</v>
      </c>
      <c r="AW288" s="4">
        <f>(((AT288-AT$286)/(AT$288-AT$286)*100+2200))</f>
        <v>2300</v>
      </c>
      <c r="AX288" s="51">
        <f t="shared" si="220"/>
        <v>9.2147172039610797E-3</v>
      </c>
    </row>
    <row r="289" spans="1:50" x14ac:dyDescent="0.25">
      <c r="A289" s="15" t="s">
        <v>24</v>
      </c>
      <c r="B289" s="10">
        <v>2400</v>
      </c>
      <c r="D289" s="2">
        <v>41.988999999999997</v>
      </c>
      <c r="G289" s="4">
        <f>(((D289-D$289)/(D$290-D$289)*100+2400))</f>
        <v>2400</v>
      </c>
      <c r="H289" s="4"/>
      <c r="I289" s="2">
        <v>41.984999999999999</v>
      </c>
      <c r="L289" s="4">
        <f>(((I289-I$289)/(I$290-I$289)*100+2400))</f>
        <v>2400</v>
      </c>
      <c r="M289" s="4"/>
      <c r="N289" s="2">
        <v>41.993000000000002</v>
      </c>
      <c r="Q289" s="4">
        <f>(((N289-N$289)/(N$290-N$289)*100+2400))</f>
        <v>2400</v>
      </c>
      <c r="R289" s="51"/>
      <c r="S289" s="4"/>
      <c r="T289" s="2">
        <v>42.015000000000001</v>
      </c>
      <c r="V289" s="5"/>
      <c r="W289" s="4">
        <f>(((T289-T$289)/(T$290-T$289)*100+2400))</f>
        <v>2400</v>
      </c>
      <c r="X289" s="4"/>
      <c r="Y289" s="2">
        <v>41.984999999999999</v>
      </c>
      <c r="AA289" s="5"/>
      <c r="AB289" s="4">
        <f>(((Y289-Y$289)/(Y$290-Y$289)*100+2400))</f>
        <v>2400</v>
      </c>
      <c r="AC289" s="4"/>
      <c r="AD289" s="2">
        <v>41.993000000000002</v>
      </c>
      <c r="AF289" s="5"/>
      <c r="AG289" s="4">
        <f>(((AD289-AD$289)/(AD$290-AD$289)*100+2400))</f>
        <v>2400</v>
      </c>
      <c r="AH289" s="51"/>
      <c r="AJ289" s="2">
        <v>41.841000000000001</v>
      </c>
      <c r="AL289" s="40"/>
      <c r="AM289" s="4">
        <f>(((AJ289-AJ$289)/(AJ$290-AJ$289)*100+2400))</f>
        <v>2400</v>
      </c>
      <c r="AO289" s="2">
        <v>41.851999999999997</v>
      </c>
      <c r="AQ289" s="40"/>
      <c r="AR289" s="4">
        <f>(((AO289-AO$289)/(AO$290-AO$289)*100+2400))</f>
        <v>2400</v>
      </c>
      <c r="AT289" s="2">
        <v>41.841000000000001</v>
      </c>
      <c r="AV289" s="40"/>
      <c r="AW289" s="4">
        <f>(((AT289-AT$289)/(AT$290-AT$289)*100+2400))</f>
        <v>2400</v>
      </c>
      <c r="AX289" s="51"/>
    </row>
    <row r="290" spans="1:50" x14ac:dyDescent="0.25">
      <c r="A290" s="15" t="s">
        <v>25</v>
      </c>
      <c r="B290" s="10">
        <v>2500</v>
      </c>
      <c r="D290" s="2">
        <v>43.63</v>
      </c>
      <c r="E290" s="3">
        <v>32825</v>
      </c>
      <c r="F290" s="5">
        <f t="shared" si="223"/>
        <v>0.51708890872278468</v>
      </c>
      <c r="G290" s="4">
        <f>(((D290-D$289)/(D$290-D$289)*100+2400))</f>
        <v>2500</v>
      </c>
      <c r="H290" s="4"/>
      <c r="I290" s="2">
        <v>43.615000000000002</v>
      </c>
      <c r="J290" s="3">
        <v>24047.1</v>
      </c>
      <c r="K290" s="5">
        <f>J290/K$2</f>
        <v>0.29217487370422873</v>
      </c>
      <c r="L290" s="4">
        <f>(((I290-I$289)/(I$290-I$289)*100+2400))</f>
        <v>2500</v>
      </c>
      <c r="M290" s="4"/>
      <c r="N290" s="2">
        <v>43.622</v>
      </c>
      <c r="O290" s="3">
        <v>12216.7</v>
      </c>
      <c r="P290" s="5">
        <f>O290/P$2</f>
        <v>0.27356761912284527</v>
      </c>
      <c r="Q290" s="4">
        <f>(((N290-N$289)/(N$290-N$289)*100+2400))</f>
        <v>2500</v>
      </c>
      <c r="R290" s="51">
        <f t="shared" si="211"/>
        <v>0.36094380051661962</v>
      </c>
      <c r="S290" s="4"/>
      <c r="T290" s="2">
        <v>43.633000000000003</v>
      </c>
      <c r="U290" s="3">
        <v>54048.4</v>
      </c>
      <c r="V290" s="5">
        <f t="shared" si="208"/>
        <v>0.8632288093698901</v>
      </c>
      <c r="W290" s="4">
        <f>(((T290-T$289)/(T$290-T$289)*100+2400))</f>
        <v>2500</v>
      </c>
      <c r="X290" s="4"/>
      <c r="Y290" s="2">
        <v>43.619</v>
      </c>
      <c r="Z290" s="3">
        <v>22803</v>
      </c>
      <c r="AA290" s="5">
        <f t="shared" si="237"/>
        <v>0.30387278957610642</v>
      </c>
      <c r="AB290" s="4">
        <f>(((Y290-Y$289)/(Y$290-Y$289)*100+2400))</f>
        <v>2500</v>
      </c>
      <c r="AC290" s="4"/>
      <c r="AD290" s="2">
        <v>43.625999999999998</v>
      </c>
      <c r="AE290" s="3">
        <v>15796.6</v>
      </c>
      <c r="AF290" s="5">
        <f t="shared" si="222"/>
        <v>0.31478279297801659</v>
      </c>
      <c r="AG290" s="4">
        <f>(((AD290-AD$289)/(AD$290-AD$289)*100+2400))</f>
        <v>2500</v>
      </c>
      <c r="AH290" s="51">
        <f t="shared" si="210"/>
        <v>0.49396146397467106</v>
      </c>
      <c r="AJ290" s="2">
        <v>43.433999999999997</v>
      </c>
      <c r="AK290" s="3">
        <v>4207.1000000000004</v>
      </c>
      <c r="AL290" s="40"/>
      <c r="AM290" s="4">
        <f>(((AJ290-AJ$289)/(AJ$290-AJ$289)*100+2400))</f>
        <v>2500</v>
      </c>
      <c r="AO290" s="2">
        <v>43.43</v>
      </c>
      <c r="AQ290" s="40"/>
      <c r="AR290" s="4">
        <f>(((AO290-AO$289)/(AO$290-AO$289)*100+2400))</f>
        <v>2500</v>
      </c>
      <c r="AT290" s="2">
        <v>43.43</v>
      </c>
      <c r="AV290" s="40"/>
      <c r="AW290" s="4">
        <f>(((AT290-AT$289)/(AT$290-AT$289)*100+2400))</f>
        <v>2500</v>
      </c>
      <c r="AX290" s="51"/>
    </row>
    <row r="291" spans="1:50" x14ac:dyDescent="0.25">
      <c r="A291" s="1" t="s">
        <v>578</v>
      </c>
      <c r="B291" s="18">
        <v>2833</v>
      </c>
      <c r="C291" s="18"/>
      <c r="D291" s="2">
        <v>48.7</v>
      </c>
      <c r="E291" s="3">
        <v>42424.800000000003</v>
      </c>
      <c r="F291" s="5">
        <f t="shared" si="223"/>
        <v>0.6683135882645056</v>
      </c>
      <c r="G291" s="4">
        <f>(((D291-D$289)/(D$290-D$289)*100+2400))</f>
        <v>2808.9579524680062</v>
      </c>
      <c r="I291" s="2">
        <v>48.692</v>
      </c>
      <c r="J291" s="3">
        <v>17016.599999999999</v>
      </c>
      <c r="K291" s="5">
        <f>J291/K$2</f>
        <v>0.20675353601371385</v>
      </c>
      <c r="L291" s="4">
        <f>(((I291-I$289)/(I$290-I$289)*100+2400))</f>
        <v>2811.4723926380361</v>
      </c>
      <c r="M291" s="4"/>
      <c r="R291" s="51">
        <f t="shared" si="211"/>
        <v>0.43753356213910971</v>
      </c>
      <c r="T291" s="2">
        <v>48.707000000000001</v>
      </c>
      <c r="U291" s="3">
        <v>49353.1</v>
      </c>
      <c r="V291" s="18">
        <f t="shared" si="208"/>
        <v>0.78823827813058522</v>
      </c>
      <c r="W291" s="4">
        <f>(((T291-T$289)/(T$290-T$289)*100+2400))</f>
        <v>2813.5970333745358</v>
      </c>
      <c r="Y291" s="2">
        <v>48.685000000000002</v>
      </c>
      <c r="Z291" s="3">
        <v>10327.6</v>
      </c>
      <c r="AA291" s="18">
        <f t="shared" si="237"/>
        <v>0.13762560284288017</v>
      </c>
      <c r="AB291" s="4">
        <f>(((Y291-Y$289)/(Y$290-Y$289)*100+2400))</f>
        <v>2810.0367197062424</v>
      </c>
      <c r="AD291" s="2">
        <v>48.7</v>
      </c>
      <c r="AE291" s="3">
        <v>4569.2</v>
      </c>
      <c r="AF291" s="18">
        <f t="shared" si="222"/>
        <v>9.1051589435394542E-2</v>
      </c>
      <c r="AG291" s="4">
        <f>(((AD291-AD$289)/(AD$290-AD$289)*100+2400))</f>
        <v>2810.7164727495419</v>
      </c>
      <c r="AH291" s="51">
        <f t="shared" si="210"/>
        <v>0.33897182346961996</v>
      </c>
      <c r="AL291" s="40"/>
      <c r="AQ291" s="40"/>
      <c r="AV291" s="40"/>
      <c r="AX291" s="51"/>
    </row>
    <row r="296" spans="1:50" x14ac:dyDescent="0.25">
      <c r="A296" s="14" t="s">
        <v>727</v>
      </c>
    </row>
    <row r="297" spans="1:50" x14ac:dyDescent="0.25">
      <c r="A297" s="1" t="s">
        <v>29</v>
      </c>
      <c r="G297" s="4"/>
      <c r="H297" s="4"/>
      <c r="L297" s="4"/>
      <c r="M297" s="4"/>
      <c r="Q297" s="4"/>
      <c r="R297" s="4"/>
      <c r="S297" s="4"/>
      <c r="V297" s="5"/>
      <c r="W297" s="4"/>
      <c r="X297" s="4"/>
      <c r="AA297" s="5"/>
      <c r="AB297" s="4"/>
      <c r="AC297" s="4"/>
      <c r="AF297" s="5"/>
      <c r="AG297" s="4"/>
      <c r="AH297" s="4"/>
      <c r="AJ297" s="2">
        <v>2.7120000000000002</v>
      </c>
      <c r="AK297" s="3">
        <v>33953.5</v>
      </c>
      <c r="AL297" s="40">
        <f t="shared" ref="AL297:AL311" si="240">AK297/AL$2</f>
        <v>1.4517753895862037E-2</v>
      </c>
      <c r="AM297" s="4">
        <f>(((AJ297-AJ$20)/(AJ$43-AJ$20)*100+700))</f>
        <v>672.75345622119812</v>
      </c>
      <c r="AO297" s="2">
        <v>2.7</v>
      </c>
      <c r="AP297" s="3">
        <v>37621.599999999999</v>
      </c>
      <c r="AQ297" s="40">
        <f t="shared" ref="AQ297:AQ311" si="241">AP297/AQ$2</f>
        <v>1.4063420337794072E-2</v>
      </c>
      <c r="AR297" s="4">
        <f>(((AO297-AO$20)/(AO$43-AO$20)*100+700))</f>
        <v>674.39504783342716</v>
      </c>
      <c r="AT297" s="2">
        <v>2.73</v>
      </c>
      <c r="AU297" s="3">
        <v>42275.5</v>
      </c>
      <c r="AV297" s="40">
        <f t="shared" ref="AV297:AV311" si="242">AU297/AV$2</f>
        <v>1.5310046596313595E-2</v>
      </c>
      <c r="AW297" s="4">
        <f>(((AT297-AT$20)/(AT$43-AT$20)*100+700))</f>
        <v>672.22884386174019</v>
      </c>
    </row>
    <row r="298" spans="1:50" x14ac:dyDescent="0.25">
      <c r="A298" s="1" t="s">
        <v>42</v>
      </c>
      <c r="B298" s="10">
        <v>806</v>
      </c>
      <c r="C298" s="10" t="s">
        <v>201</v>
      </c>
      <c r="G298" s="4"/>
      <c r="H298" s="4"/>
      <c r="L298" s="4"/>
      <c r="M298" s="4"/>
      <c r="Q298" s="4"/>
      <c r="R298" s="51"/>
      <c r="S298" s="4"/>
      <c r="T298" s="2">
        <v>4.4080000000000004</v>
      </c>
      <c r="U298" s="3">
        <v>1051.4000000000001</v>
      </c>
      <c r="V298" s="5">
        <f>U298/V$2</f>
        <v>1.6792333726280567E-2</v>
      </c>
      <c r="W298" s="4">
        <f>(((T298-T$43)/(T$84-T$43)*100+800))</f>
        <v>809.49891067538124</v>
      </c>
      <c r="X298" s="4"/>
      <c r="Y298" s="2">
        <v>4.4189999999999996</v>
      </c>
      <c r="Z298" s="3">
        <v>1047.3</v>
      </c>
      <c r="AA298" s="5">
        <f>Z298/AA$2</f>
        <v>1.3956320331669351E-2</v>
      </c>
      <c r="AB298" s="4">
        <f>(((Y298-Y$43)/(Y$84-Y$43)*100+800))</f>
        <v>809.96518711923409</v>
      </c>
      <c r="AC298" s="4"/>
      <c r="AF298" s="5"/>
      <c r="AG298" s="4"/>
      <c r="AH298" s="100">
        <f>AVERAGE(V298,AA298,AF298)</f>
        <v>1.5374327028974958E-2</v>
      </c>
      <c r="AJ298" s="2">
        <v>4.9989999999999997</v>
      </c>
      <c r="AK298" s="3">
        <v>81163.3</v>
      </c>
      <c r="AL298" s="100">
        <f>AK298/AL$2</f>
        <v>3.4703603892854026E-2</v>
      </c>
      <c r="AM298" s="4">
        <f>(((AJ298-AJ$43)/(AJ$84-AJ$43)*100+800))</f>
        <v>803.40462680052372</v>
      </c>
      <c r="AO298" s="2">
        <v>5.01</v>
      </c>
      <c r="AP298" s="3">
        <v>84373.8</v>
      </c>
      <c r="AQ298" s="100">
        <f>AP298/AQ$2</f>
        <v>3.1539972114343076E-2</v>
      </c>
      <c r="AR298" s="4">
        <f>(((AO298-AO$43)/(AO$84-AO$43)*100+800))</f>
        <v>803.40909090909088</v>
      </c>
      <c r="AT298" s="2">
        <v>5.0060000000000002</v>
      </c>
      <c r="AU298" s="3">
        <v>51050.9</v>
      </c>
      <c r="AV298" s="100">
        <f>AU298/AV$2</f>
        <v>1.8488052365643121E-2</v>
      </c>
      <c r="AW298" s="4">
        <f>(((AT298-AT$43)/(AT$84-AT$43)*100+800))</f>
        <v>805.65310492505353</v>
      </c>
      <c r="AX298" s="100">
        <f t="shared" ref="AX298" si="243">AVERAGE(AL298,AQ298,AV298)</f>
        <v>2.8243876124280073E-2</v>
      </c>
    </row>
    <row r="299" spans="1:50" x14ac:dyDescent="0.25">
      <c r="A299" s="1" t="s">
        <v>63</v>
      </c>
      <c r="B299" s="12">
        <v>892</v>
      </c>
      <c r="D299" s="2">
        <v>6.3289999999999997</v>
      </c>
      <c r="E299" s="3">
        <v>4817.6000000000004</v>
      </c>
      <c r="F299" s="5">
        <f t="shared" ref="F299:F311" si="244">E299/F$2</f>
        <v>7.5891166082646982E-2</v>
      </c>
      <c r="G299" s="4">
        <f>(((D299-D$43)/(D$84-D$43)*100+800))</f>
        <v>893.24324324324323</v>
      </c>
      <c r="H299" s="4"/>
      <c r="I299" s="2">
        <v>6.3259999999999996</v>
      </c>
      <c r="J299" s="3">
        <v>8120.9</v>
      </c>
      <c r="K299" s="5">
        <f t="shared" ref="K299:K311" si="245">J299/K$2</f>
        <v>9.8669815980499564E-2</v>
      </c>
      <c r="L299" s="4">
        <f>(((I299-I$43)/(I$84-I$43)*100+800))</f>
        <v>893.23439546049758</v>
      </c>
      <c r="M299" s="4"/>
      <c r="N299" s="2">
        <v>6.3369999999999997</v>
      </c>
      <c r="O299" s="3">
        <v>3037.5</v>
      </c>
      <c r="P299" s="5">
        <f t="shared" ref="P299:P311" si="246">O299/P$2</f>
        <v>6.8018502794178662E-2</v>
      </c>
      <c r="Q299" s="4">
        <f>(((N299-N$43)/(N$84-N$43)*100+800))</f>
        <v>893.40899170667831</v>
      </c>
      <c r="R299" s="51">
        <f t="shared" ref="R299:R306" si="247">AVERAGE(F299,K299,P299)</f>
        <v>8.0859828285775079E-2</v>
      </c>
      <c r="S299" s="4"/>
      <c r="T299" s="2">
        <v>6.3369999999999997</v>
      </c>
      <c r="U299" s="3">
        <v>4586.5</v>
      </c>
      <c r="V299" s="5">
        <f t="shared" ref="V299:V306" si="248">U299/V$2</f>
        <v>7.3252842529566112E-2</v>
      </c>
      <c r="W299" s="4">
        <f>(((T299-T$43)/(T$84-T$43)*100+800))</f>
        <v>893.55119825708061</v>
      </c>
      <c r="X299" s="4"/>
      <c r="Y299" s="2">
        <v>6.3330000000000002</v>
      </c>
      <c r="Z299" s="3">
        <v>8688.2000000000007</v>
      </c>
      <c r="AA299" s="5">
        <f t="shared" ref="AA299:AA306" si="249">Z299/AA$2</f>
        <v>0.11577895761062702</v>
      </c>
      <c r="AB299" s="4">
        <f>(((Y299-Y$43)/(Y$84-Y$43)*100+800))</f>
        <v>893.25500435161007</v>
      </c>
      <c r="AC299" s="4"/>
      <c r="AD299" s="2">
        <v>6.3369999999999997</v>
      </c>
      <c r="AE299" s="3">
        <v>1772</v>
      </c>
      <c r="AF299" s="5">
        <f>AE299/AF$2</f>
        <v>3.5311086509568219E-2</v>
      </c>
      <c r="AG299" s="4">
        <f>(((AD299-AD$43)/(AD$84-AD$43)*100+800))</f>
        <v>893.40899170667831</v>
      </c>
      <c r="AH299" s="51">
        <f t="shared" ref="AH299:AH306" si="250">AVERAGE(V299,AA299,AF299)</f>
        <v>7.4780962216587116E-2</v>
      </c>
      <c r="AJ299" s="2">
        <v>7.0090000000000003</v>
      </c>
      <c r="AK299" s="3">
        <v>34486.6</v>
      </c>
      <c r="AL299" s="40">
        <f t="shared" si="240"/>
        <v>1.4745695480732051E-2</v>
      </c>
      <c r="AM299" s="4">
        <f>(((AJ299-AJ$43)/(AJ$84-AJ$43)*100+800))</f>
        <v>891.13924050632909</v>
      </c>
      <c r="AO299" s="2">
        <v>7.024</v>
      </c>
      <c r="AP299" s="3">
        <v>47723.8</v>
      </c>
      <c r="AQ299" s="40">
        <f t="shared" si="241"/>
        <v>1.7839747897931423E-2</v>
      </c>
      <c r="AR299" s="4">
        <f>(((AO299-AO$43)/(AO$84-AO$43)*100+800))</f>
        <v>891.4335664335664</v>
      </c>
      <c r="AT299" s="2">
        <v>7.0170000000000003</v>
      </c>
      <c r="AU299" s="3">
        <v>40194.199999999997</v>
      </c>
      <c r="AV299" s="40">
        <f t="shared" si="242"/>
        <v>1.455630506798377E-2</v>
      </c>
      <c r="AW299" s="4">
        <f>(((AT299-AT$43)/(AT$84-AT$43)*100+800))</f>
        <v>891.77730192719491</v>
      </c>
      <c r="AX299" s="51">
        <f t="shared" ref="AX299:AX311" si="251">AVERAGE(AL299,AQ299,AV299)</f>
        <v>1.5713916148882415E-2</v>
      </c>
    </row>
    <row r="300" spans="1:50" x14ac:dyDescent="0.25">
      <c r="A300" s="1" t="s">
        <v>67</v>
      </c>
      <c r="B300" s="10">
        <v>903</v>
      </c>
      <c r="C300" s="10" t="s">
        <v>202</v>
      </c>
      <c r="D300" s="2">
        <v>6.7359999999999998</v>
      </c>
      <c r="E300" s="3">
        <v>33580.800000000003</v>
      </c>
      <c r="F300" s="5">
        <f t="shared" si="244"/>
        <v>0.52899494976505979</v>
      </c>
      <c r="G300" s="4">
        <f>(((D300-D$84)/(D$117-D$84)*100+900))</f>
        <v>908.85453267744197</v>
      </c>
      <c r="H300" s="4"/>
      <c r="I300" s="2">
        <v>6.7249999999999996</v>
      </c>
      <c r="J300" s="3">
        <v>27995.7</v>
      </c>
      <c r="K300" s="5">
        <f t="shared" si="245"/>
        <v>0.34015079206064253</v>
      </c>
      <c r="L300" s="4">
        <f>(((I300-I$84)/(I$117-I$84)*100+900))</f>
        <v>908.58550316678395</v>
      </c>
      <c r="M300" s="4"/>
      <c r="N300" s="2">
        <v>6.7359999999999998</v>
      </c>
      <c r="O300" s="3">
        <v>13057.4</v>
      </c>
      <c r="P300" s="5">
        <f t="shared" si="246"/>
        <v>0.29239334926245542</v>
      </c>
      <c r="Q300" s="4">
        <f>(((N300-N$84)/(N$117-N$84)*100+900))</f>
        <v>908.7262491203378</v>
      </c>
      <c r="R300" s="51">
        <f t="shared" si="247"/>
        <v>0.38717969702938593</v>
      </c>
      <c r="S300" s="4"/>
      <c r="T300" s="2">
        <v>6.6989999999999998</v>
      </c>
      <c r="U300" s="3">
        <v>21762.7</v>
      </c>
      <c r="V300" s="5">
        <f t="shared" si="248"/>
        <v>0.3475808647374225</v>
      </c>
      <c r="W300" s="4">
        <f>(((T300-T$84)/(T$117-T$84)*100+900))</f>
        <v>907.51140751140747</v>
      </c>
      <c r="X300" s="4"/>
      <c r="Y300" s="2">
        <v>6.6989999999999998</v>
      </c>
      <c r="Z300" s="3">
        <v>21762.7</v>
      </c>
      <c r="AA300" s="5">
        <f t="shared" si="249"/>
        <v>0.29000975124799067</v>
      </c>
      <c r="AB300" s="4">
        <f>(((Y300-Y$84)/(Y$117-Y$84)*100+900))</f>
        <v>907.44530698659139</v>
      </c>
      <c r="AC300" s="4"/>
      <c r="AD300" s="2">
        <v>6.6950000000000003</v>
      </c>
      <c r="AE300" s="3">
        <v>11531.5</v>
      </c>
      <c r="AF300" s="5">
        <f>AE300/AF$2</f>
        <v>0.22979108018345709</v>
      </c>
      <c r="AG300" s="4">
        <f>(((AD300-AD$84)/(AD$117-AD$84)*100+900))</f>
        <v>907.29386892177592</v>
      </c>
      <c r="AH300" s="51">
        <f t="shared" si="250"/>
        <v>0.2891272320562901</v>
      </c>
      <c r="AJ300" s="2">
        <v>7.4050000000000002</v>
      </c>
      <c r="AK300" s="3">
        <v>70952.5</v>
      </c>
      <c r="AL300" s="40">
        <f t="shared" si="240"/>
        <v>3.0337695180059528E-2</v>
      </c>
      <c r="AM300" s="4">
        <f>(((AJ300-AJ$84)/(AJ$117-AJ$84)*100+900))</f>
        <v>906.72942817294279</v>
      </c>
      <c r="AO300" s="2">
        <v>7.39</v>
      </c>
      <c r="AP300" s="3">
        <v>122765.4</v>
      </c>
      <c r="AQ300" s="40">
        <f t="shared" si="241"/>
        <v>4.5891227995019469E-2</v>
      </c>
      <c r="AR300" s="4">
        <f>(((AO300-AO$84)/(AO$117-AO$84)*100+900))</f>
        <v>905.93575418994408</v>
      </c>
      <c r="AT300" s="2">
        <v>7.3789999999999996</v>
      </c>
      <c r="AU300" s="3">
        <v>91211.9</v>
      </c>
      <c r="AV300" s="40">
        <f t="shared" si="242"/>
        <v>3.3032334073832263E-2</v>
      </c>
      <c r="AW300" s="4">
        <f>(((AT300-AT$84)/(AT$117-AT$84)*100+900))</f>
        <v>905.90482806530042</v>
      </c>
      <c r="AX300" s="51">
        <f t="shared" si="251"/>
        <v>3.6420419082970418E-2</v>
      </c>
    </row>
    <row r="301" spans="1:50" x14ac:dyDescent="0.25">
      <c r="A301" s="1" t="s">
        <v>477</v>
      </c>
      <c r="D301" s="2">
        <v>7.1020000000000003</v>
      </c>
      <c r="E301" s="3">
        <v>273020.59999999998</v>
      </c>
      <c r="F301" s="5">
        <f t="shared" si="244"/>
        <v>4.3008659287993867</v>
      </c>
      <c r="G301" s="4">
        <f>(((D301-D$84)/(D$117-D$84)*100+900))</f>
        <v>921.71468728039349</v>
      </c>
      <c r="H301" s="4"/>
      <c r="I301" s="2">
        <v>7.0910000000000002</v>
      </c>
      <c r="J301" s="3">
        <v>190384</v>
      </c>
      <c r="K301" s="5">
        <f t="shared" si="245"/>
        <v>2.3131862534486856</v>
      </c>
      <c r="L301" s="4">
        <f>(((I301-I$84)/(I$117-I$84)*100+900))</f>
        <v>921.46375791695993</v>
      </c>
      <c r="M301" s="4"/>
      <c r="N301" s="2">
        <v>7.08</v>
      </c>
      <c r="O301" s="3">
        <v>177647.5</v>
      </c>
      <c r="P301" s="5">
        <f t="shared" si="246"/>
        <v>3.9780467407831615</v>
      </c>
      <c r="Q301" s="4">
        <f>(((N301-N$84)/(N$117-N$84)*100+900))</f>
        <v>920.83040112596757</v>
      </c>
      <c r="R301" s="51">
        <f t="shared" si="247"/>
        <v>3.5306996410104112</v>
      </c>
      <c r="S301" s="4"/>
      <c r="T301" s="2">
        <v>7.0979999999999999</v>
      </c>
      <c r="U301" s="3">
        <v>231908</v>
      </c>
      <c r="V301" s="5">
        <f t="shared" si="248"/>
        <v>3.7038962619310185</v>
      </c>
      <c r="W301" s="4">
        <f>(((T301-T$84)/(T$117-T$84)*100+900))</f>
        <v>921.51632151632145</v>
      </c>
      <c r="X301" s="4"/>
      <c r="Y301" s="2">
        <v>7.0830000000000002</v>
      </c>
      <c r="Z301" s="3">
        <v>212633.7</v>
      </c>
      <c r="AA301" s="5">
        <f t="shared" si="249"/>
        <v>2.8335567941450219</v>
      </c>
      <c r="AB301" s="4">
        <f>(((Y301-Y$84)/(Y$117-Y$84)*100+900))</f>
        <v>920.99505998588563</v>
      </c>
      <c r="AC301" s="4"/>
      <c r="AD301" s="2">
        <v>7.0759999999999996</v>
      </c>
      <c r="AE301" s="3">
        <v>181220.2</v>
      </c>
      <c r="AF301" s="5">
        <f>AE301/AF$2</f>
        <v>3.6112201802941621</v>
      </c>
      <c r="AG301" s="4">
        <f>(((AD301-AD$84)/(AD$117-AD$84)*100+900))</f>
        <v>920.71881606765328</v>
      </c>
      <c r="AH301" s="51">
        <f t="shared" si="250"/>
        <v>3.3828910787900681</v>
      </c>
      <c r="AJ301" s="2">
        <v>7.3570000000000002</v>
      </c>
      <c r="AK301" s="3">
        <v>1113944.8999999999</v>
      </c>
      <c r="AL301" s="40">
        <f t="shared" si="240"/>
        <v>0.4762978164769654</v>
      </c>
      <c r="AM301" s="4">
        <f>(((AJ301-AJ$84)/(AJ$117-AJ$84)*100+900))</f>
        <v>905.05578800557885</v>
      </c>
      <c r="AO301" s="2">
        <v>7.3449999999999998</v>
      </c>
      <c r="AP301" s="3">
        <v>831197.1</v>
      </c>
      <c r="AQ301" s="40">
        <f t="shared" si="241"/>
        <v>0.31071177729962185</v>
      </c>
      <c r="AR301" s="4">
        <f>(((AO301-AO$84)/(AO$117-AO$84)*100+900))</f>
        <v>904.36452513966481</v>
      </c>
      <c r="AT301" s="2">
        <v>7.3380000000000001</v>
      </c>
      <c r="AU301" s="3">
        <v>818117.1</v>
      </c>
      <c r="AV301" s="40">
        <f t="shared" si="242"/>
        <v>0.29628060986247234</v>
      </c>
      <c r="AW301" s="4">
        <f>(((AT301-AT$84)/(AT$117-AT$84)*100+900))</f>
        <v>904.48072247308096</v>
      </c>
      <c r="AX301" s="51">
        <f t="shared" si="251"/>
        <v>0.36109673454635322</v>
      </c>
    </row>
    <row r="302" spans="1:50" x14ac:dyDescent="0.25">
      <c r="A302" s="1" t="s">
        <v>159</v>
      </c>
      <c r="B302" s="10">
        <v>930</v>
      </c>
      <c r="D302" s="2">
        <v>7.2939999999999996</v>
      </c>
      <c r="E302" s="3">
        <v>2532.8000000000002</v>
      </c>
      <c r="F302" s="5">
        <f t="shared" si="244"/>
        <v>3.9898942513726394E-2</v>
      </c>
      <c r="G302" s="4">
        <f>(((D302-D$84)/(D$117-D$84)*100+900))</f>
        <v>928.46099789177788</v>
      </c>
      <c r="H302" s="4"/>
      <c r="I302" s="2">
        <v>7.2789999999999999</v>
      </c>
      <c r="J302" s="3">
        <v>1783.6</v>
      </c>
      <c r="K302" s="5">
        <f t="shared" si="245"/>
        <v>2.1670933490477537E-2</v>
      </c>
      <c r="L302" s="4">
        <f>(((I302-I$84)/(I$117-I$84)*100+900))</f>
        <v>928.07881773399015</v>
      </c>
      <c r="M302" s="4"/>
      <c r="N302" s="2">
        <v>7.298</v>
      </c>
      <c r="O302" s="3">
        <v>1132.7</v>
      </c>
      <c r="P302" s="5">
        <f t="shared" si="246"/>
        <v>2.5364463576943594E-2</v>
      </c>
      <c r="Q302" s="4">
        <f>(((N302-N$84)/(N$117-N$84)*100+900))</f>
        <v>928.50105559465169</v>
      </c>
      <c r="R302" s="51">
        <f t="shared" si="247"/>
        <v>2.8978113193715838E-2</v>
      </c>
      <c r="S302" s="4"/>
      <c r="T302" s="2">
        <v>7.2859999999999996</v>
      </c>
      <c r="U302" s="3">
        <v>2239</v>
      </c>
      <c r="V302" s="5">
        <f t="shared" si="248"/>
        <v>3.5759972620451004E-2</v>
      </c>
      <c r="W302" s="4">
        <f>(((T302-T$84)/(T$117-T$84)*100+900))</f>
        <v>928.11512811512807</v>
      </c>
      <c r="X302" s="4"/>
      <c r="Y302" s="2">
        <v>7.2939999999999996</v>
      </c>
      <c r="Z302" s="3">
        <v>1827.5</v>
      </c>
      <c r="AA302" s="5">
        <f t="shared" si="249"/>
        <v>2.4353265927743475E-2</v>
      </c>
      <c r="AB302" s="4">
        <f>(((Y302-Y$84)/(Y$117-Y$84)*100+900))</f>
        <v>928.44036697247702</v>
      </c>
      <c r="AC302" s="4"/>
      <c r="AF302" s="5"/>
      <c r="AG302" s="4"/>
      <c r="AH302" s="51">
        <f t="shared" si="250"/>
        <v>3.0056619274097238E-2</v>
      </c>
      <c r="AJ302" s="2">
        <v>8.0809999999999995</v>
      </c>
      <c r="AK302" s="3">
        <v>1245</v>
      </c>
      <c r="AL302" s="40">
        <f t="shared" si="240"/>
        <v>5.3233403332051885E-4</v>
      </c>
      <c r="AM302" s="4">
        <f>(((AJ302-AJ$84)/(AJ$117-AJ$84)*100+900))</f>
        <v>930.29986052998606</v>
      </c>
      <c r="AO302" s="2">
        <v>8.0920000000000005</v>
      </c>
      <c r="AP302" s="3">
        <v>5603.6</v>
      </c>
      <c r="AQ302" s="40">
        <f t="shared" si="241"/>
        <v>2.0946951273965722E-3</v>
      </c>
      <c r="AR302" s="4">
        <f>(((AO302-AO$84)/(AO$117-AO$84)*100+900))</f>
        <v>930.44692737430171</v>
      </c>
      <c r="AT302" s="2">
        <v>8.0850000000000009</v>
      </c>
      <c r="AU302" s="3">
        <v>2207.3000000000002</v>
      </c>
      <c r="AV302" s="40">
        <f t="shared" si="242"/>
        <v>7.9937235164676945E-4</v>
      </c>
      <c r="AW302" s="4">
        <f>(((AT302-AT$84)/(AT$117-AT$84)*100+900))</f>
        <v>930.42723167766587</v>
      </c>
      <c r="AX302" s="51">
        <f t="shared" si="251"/>
        <v>1.1421338374546202E-3</v>
      </c>
    </row>
    <row r="303" spans="1:50" x14ac:dyDescent="0.25">
      <c r="A303" s="16" t="s">
        <v>100</v>
      </c>
      <c r="B303" s="9">
        <v>1071</v>
      </c>
      <c r="C303" s="9" t="s">
        <v>201</v>
      </c>
      <c r="D303" s="2">
        <v>11.250999999999999</v>
      </c>
      <c r="E303" s="3">
        <v>2407.3000000000002</v>
      </c>
      <c r="F303" s="5">
        <f t="shared" si="244"/>
        <v>3.7921953692867008E-2</v>
      </c>
      <c r="G303" s="4">
        <f>(((D303-D$117)/(D$162-D$117)*100+1000))</f>
        <v>1063.6303411725737</v>
      </c>
      <c r="H303" s="4"/>
      <c r="I303" s="2">
        <v>11.255000000000001</v>
      </c>
      <c r="J303" s="3">
        <v>1794.5</v>
      </c>
      <c r="K303" s="5">
        <f t="shared" si="245"/>
        <v>2.180336967294345E-2</v>
      </c>
      <c r="L303" s="4">
        <f>(((I303-I$117)/(I$162-I$117)*100+1000))</f>
        <v>1063.8466622604099</v>
      </c>
      <c r="M303" s="4"/>
      <c r="N303" s="2">
        <v>11.259</v>
      </c>
      <c r="O303" s="3">
        <v>1095.8</v>
      </c>
      <c r="P303" s="5">
        <f t="shared" si="246"/>
        <v>2.453816472818468E-2</v>
      </c>
      <c r="Q303" s="4">
        <f>(((N303-N$117)/(N$162-N$117)*100+1000))</f>
        <v>1063.7475214805024</v>
      </c>
      <c r="R303" s="51">
        <f t="shared" si="247"/>
        <v>2.8087829364665046E-2</v>
      </c>
      <c r="S303" s="4"/>
      <c r="T303" s="2">
        <v>11.255000000000001</v>
      </c>
      <c r="U303" s="3">
        <v>2074.4</v>
      </c>
      <c r="V303" s="5">
        <f t="shared" si="248"/>
        <v>3.3131079590827853E-2</v>
      </c>
      <c r="W303" s="4">
        <f>(((T303-T$117)/(T$162-T$117)*100+1000))</f>
        <v>1063.3993399339934</v>
      </c>
      <c r="X303" s="4"/>
      <c r="Y303" s="2">
        <v>11.255000000000001</v>
      </c>
      <c r="Z303" s="3">
        <v>1493.8</v>
      </c>
      <c r="AA303" s="5">
        <f t="shared" si="249"/>
        <v>1.9906379558338277E-2</v>
      </c>
      <c r="AB303" s="4">
        <f>(((Y303-Y$117)/(Y$162-Y$117)*100+1000))</f>
        <v>1063.7743319036622</v>
      </c>
      <c r="AC303" s="4"/>
      <c r="AD303" s="2">
        <v>11.263</v>
      </c>
      <c r="AE303" s="3">
        <v>1317.5</v>
      </c>
      <c r="AF303" s="5">
        <f>AE303/AF$2</f>
        <v>2.6254151510358991E-2</v>
      </c>
      <c r="AG303" s="4">
        <f>(((AD303-AD$117)/(AD$162-AD$117)*100+1000))</f>
        <v>1063.843111404087</v>
      </c>
      <c r="AH303" s="51">
        <f t="shared" si="250"/>
        <v>2.6430536886508375E-2</v>
      </c>
      <c r="AJ303" s="2">
        <v>12.194000000000001</v>
      </c>
      <c r="AK303" s="3">
        <v>5626.5</v>
      </c>
      <c r="AL303" s="40">
        <f t="shared" si="240"/>
        <v>2.4057650108256219E-3</v>
      </c>
      <c r="AM303" s="4">
        <f>(((AJ303-AJ$117)/(AJ$162-AJ$117)*100+1000))</f>
        <v>1070.7970529135969</v>
      </c>
      <c r="AO303" s="2">
        <v>12.186</v>
      </c>
      <c r="AP303" s="3">
        <v>7315.5</v>
      </c>
      <c r="AQ303" s="40">
        <f t="shared" si="241"/>
        <v>2.7346245635787034E-3</v>
      </c>
      <c r="AR303" s="4">
        <f>(((AO303-AO$117)/(AO$162-AO$117)*100+1000))</f>
        <v>1070.4896042924211</v>
      </c>
      <c r="AT303" s="2">
        <v>12.186999999999999</v>
      </c>
      <c r="AU303" s="3">
        <v>7647.3</v>
      </c>
      <c r="AV303" s="40">
        <f t="shared" si="242"/>
        <v>2.7694650408863044E-3</v>
      </c>
      <c r="AW303" s="4">
        <f>(((AT303-AT$117)/(AT$162-AT$117)*100+1000))</f>
        <v>1070.3890006706908</v>
      </c>
      <c r="AX303" s="51">
        <f t="shared" si="251"/>
        <v>2.636618205096876E-3</v>
      </c>
    </row>
    <row r="304" spans="1:50" x14ac:dyDescent="0.25">
      <c r="A304" s="1" t="s">
        <v>109</v>
      </c>
      <c r="B304" s="12">
        <v>1124</v>
      </c>
      <c r="D304" s="2">
        <v>13.295</v>
      </c>
      <c r="E304" s="3">
        <v>5588.9</v>
      </c>
      <c r="F304" s="5">
        <f t="shared" si="244"/>
        <v>8.8041377058972456E-2</v>
      </c>
      <c r="G304" s="4">
        <f>(((D304-D$162)/(D$195-D$162)*100+1100))</f>
        <v>1131.4494680851064</v>
      </c>
      <c r="H304" s="4"/>
      <c r="I304" s="2">
        <v>13.291</v>
      </c>
      <c r="J304" s="3">
        <v>5606.6</v>
      </c>
      <c r="K304" s="5">
        <f t="shared" si="245"/>
        <v>6.812079822141251E-2</v>
      </c>
      <c r="L304" s="4">
        <f>(((I304-I$162)/(I$195-I$162)*100+1100))</f>
        <v>1131.358189081225</v>
      </c>
      <c r="M304" s="4"/>
      <c r="N304" s="2">
        <v>13.284000000000001</v>
      </c>
      <c r="O304" s="3">
        <v>1973.6</v>
      </c>
      <c r="P304" s="5">
        <f t="shared" si="246"/>
        <v>4.4194672301099913E-2</v>
      </c>
      <c r="Q304" s="4">
        <f>(((N304-N$162)/(N$195-N$162)*100+1100))</f>
        <v>1130.9642976309644</v>
      </c>
      <c r="R304" s="51">
        <f t="shared" si="247"/>
        <v>6.678561586049496E-2</v>
      </c>
      <c r="S304" s="4"/>
      <c r="T304" s="2">
        <v>13.302</v>
      </c>
      <c r="U304" s="3">
        <v>5724</v>
      </c>
      <c r="V304" s="5">
        <f t="shared" si="248"/>
        <v>9.1420314104270442E-2</v>
      </c>
      <c r="W304" s="4">
        <f>(((T304-T$162)/(T$195-T$162)*100+1100))</f>
        <v>1131.2666666666667</v>
      </c>
      <c r="X304" s="4"/>
      <c r="Y304" s="2">
        <v>13.332000000000001</v>
      </c>
      <c r="Z304" s="3">
        <v>20640.099999999999</v>
      </c>
      <c r="AA304" s="5">
        <f t="shared" si="249"/>
        <v>0.2750499830780947</v>
      </c>
      <c r="AB304" s="4">
        <f>(((Y304-Y$162)/(Y$195-Y$162)*100+1100))</f>
        <v>1132.6769025367157</v>
      </c>
      <c r="AC304" s="4"/>
      <c r="AD304" s="2">
        <v>13.291</v>
      </c>
      <c r="AE304" s="3">
        <v>5294</v>
      </c>
      <c r="AF304" s="5">
        <f>AE304/AF$2</f>
        <v>0.10549486003479355</v>
      </c>
      <c r="AG304" s="4">
        <f>(((AD304-AD$162)/(AD$195-AD$162)*100+1100))</f>
        <v>1131.0229923358881</v>
      </c>
      <c r="AH304" s="51">
        <f t="shared" si="250"/>
        <v>0.15732171907238623</v>
      </c>
      <c r="AJ304" s="2">
        <v>13.509</v>
      </c>
      <c r="AK304" s="3">
        <v>25136.400000000001</v>
      </c>
      <c r="AL304" s="40">
        <f t="shared" si="240"/>
        <v>1.0747759996110755E-2</v>
      </c>
      <c r="AM304" s="4">
        <f>(((AJ304-AJ$162)/(AJ$195-AJ$162)*100+1100))</f>
        <v>1115.2758620689656</v>
      </c>
      <c r="AO304" s="2">
        <v>13.528</v>
      </c>
      <c r="AP304" s="3">
        <v>40536</v>
      </c>
      <c r="AQ304" s="40">
        <f t="shared" si="241"/>
        <v>1.5152859176983981E-2</v>
      </c>
      <c r="AR304" s="4">
        <f>(((AO304-AO$162)/(AO$195-AO$162)*100+1100))</f>
        <v>1115.7464212678938</v>
      </c>
      <c r="AT304" s="2">
        <v>13.459</v>
      </c>
      <c r="AU304" s="3">
        <v>19720.400000000001</v>
      </c>
      <c r="AV304" s="40">
        <f t="shared" si="242"/>
        <v>7.1417308582498763E-3</v>
      </c>
      <c r="AW304" s="4">
        <f>(((AT304-AT$162)/(AT$195-AT$162)*100+1100))</f>
        <v>1113.2764505119453</v>
      </c>
      <c r="AX304" s="51">
        <f t="shared" si="251"/>
        <v>1.101411667711487E-2</v>
      </c>
    </row>
    <row r="305" spans="1:50" x14ac:dyDescent="0.25">
      <c r="A305" s="1" t="s">
        <v>120</v>
      </c>
      <c r="B305" s="12">
        <v>1223</v>
      </c>
      <c r="D305" s="2">
        <v>16.155000000000001</v>
      </c>
      <c r="E305" s="3">
        <v>13412.4</v>
      </c>
      <c r="F305" s="5">
        <f t="shared" si="244"/>
        <v>0.21128418215852174</v>
      </c>
      <c r="G305" s="4">
        <f>(((D305-D$195)/(D$216-D$195)*100+1200))</f>
        <v>1227.6891047883414</v>
      </c>
      <c r="H305" s="4"/>
      <c r="I305" s="2">
        <v>16.148</v>
      </c>
      <c r="J305" s="3">
        <v>8629.2000000000007</v>
      </c>
      <c r="K305" s="5">
        <f t="shared" si="245"/>
        <v>0.10484571612246511</v>
      </c>
      <c r="L305" s="4">
        <f>(((I305-I$195)/(I$216-I$195)*100+1200))</f>
        <v>1227.6810584958216</v>
      </c>
      <c r="M305" s="4"/>
      <c r="N305" s="2">
        <v>16.158999999999999</v>
      </c>
      <c r="O305" s="3">
        <v>2759.4</v>
      </c>
      <c r="P305" s="5">
        <f t="shared" si="246"/>
        <v>6.1791030982800525E-2</v>
      </c>
      <c r="Q305" s="4">
        <f>(((N305-N$195)/(N$216-N$195)*100+1200))</f>
        <v>1227.9569892473119</v>
      </c>
      <c r="R305" s="51">
        <f t="shared" si="247"/>
        <v>0.12597364308792913</v>
      </c>
      <c r="S305" s="4"/>
      <c r="T305" s="2">
        <v>16.158999999999999</v>
      </c>
      <c r="U305" s="3">
        <v>8909.6</v>
      </c>
      <c r="V305" s="5">
        <f t="shared" si="248"/>
        <v>0.14229881735559188</v>
      </c>
      <c r="W305" s="4">
        <f>(((T305-T$195)/(T$216-T$195)*100+1200))</f>
        <v>1227.6810584958216</v>
      </c>
      <c r="X305" s="4"/>
      <c r="Y305" s="2">
        <v>16.148</v>
      </c>
      <c r="Z305" s="3">
        <v>8577</v>
      </c>
      <c r="AA305" s="5">
        <f t="shared" si="249"/>
        <v>0.11429710635417553</v>
      </c>
      <c r="AB305" s="4">
        <f>(((Y305-Y$195)/(Y$216-Y$195)*100+1200))</f>
        <v>1227.714186611169</v>
      </c>
      <c r="AC305" s="4"/>
      <c r="AD305" s="2">
        <v>16.143999999999998</v>
      </c>
      <c r="AE305" s="3">
        <v>5188.8999999999996</v>
      </c>
      <c r="AF305" s="5">
        <f>AE305/AF$2</f>
        <v>0.10340050608888179</v>
      </c>
      <c r="AG305" s="4">
        <f>(((AD305-AD$195)/(AD$216-AD$195)*100+1200))</f>
        <v>1227.2347826086955</v>
      </c>
      <c r="AH305" s="51">
        <f t="shared" si="250"/>
        <v>0.11999880993288307</v>
      </c>
      <c r="AJ305" s="2">
        <v>16.702000000000002</v>
      </c>
      <c r="AK305" s="3">
        <v>713326.9</v>
      </c>
      <c r="AL305" s="40">
        <f t="shared" si="240"/>
        <v>0.305002558837769</v>
      </c>
      <c r="AM305" s="4">
        <f>(((AJ305-AJ$195)/(AJ$216-AJ$195)*100+1200))</f>
        <v>1225.9246213455442</v>
      </c>
      <c r="AO305" s="2">
        <v>16.706</v>
      </c>
      <c r="AP305" s="3">
        <v>279220.7</v>
      </c>
      <c r="AQ305" s="40">
        <f t="shared" si="241"/>
        <v>0.10437615814088443</v>
      </c>
      <c r="AR305" s="4">
        <f>(((AO305-AO$195)/(AO$216-AO$195)*100+1200))</f>
        <v>1225.1693404634582</v>
      </c>
      <c r="AT305" s="2">
        <v>16.702000000000002</v>
      </c>
      <c r="AU305" s="3">
        <v>245059.20000000001</v>
      </c>
      <c r="AV305" s="40">
        <f t="shared" si="242"/>
        <v>8.8748040138031073E-2</v>
      </c>
      <c r="AW305" s="4">
        <f>(((AT305-AT$195)/(AT$216-AT$195)*100+1200))</f>
        <v>1225.0983196281732</v>
      </c>
      <c r="AX305" s="51">
        <f t="shared" si="251"/>
        <v>0.16604225237222817</v>
      </c>
    </row>
    <row r="306" spans="1:50" x14ac:dyDescent="0.25">
      <c r="A306" s="1">
        <v>52</v>
      </c>
      <c r="D306" s="2">
        <v>19.773</v>
      </c>
      <c r="E306" s="3">
        <v>7391.9</v>
      </c>
      <c r="F306" s="5">
        <f t="shared" si="244"/>
        <v>0.1164438539036695</v>
      </c>
      <c r="G306" s="4">
        <f>(((D306-D$216)/(D$228-D$216)*100+1300))</f>
        <v>1355.9445660102115</v>
      </c>
      <c r="H306" s="4"/>
      <c r="I306" s="2">
        <v>19.762</v>
      </c>
      <c r="J306" s="3">
        <v>8600.4</v>
      </c>
      <c r="K306" s="5">
        <f t="shared" si="245"/>
        <v>0.1044957929981515</v>
      </c>
      <c r="L306" s="4">
        <f>(((I306-I$216)/(I$228-I$216)*100+1300))</f>
        <v>1355.9112404510731</v>
      </c>
      <c r="M306" s="4"/>
      <c r="N306" s="2">
        <v>19.768999999999998</v>
      </c>
      <c r="O306" s="3">
        <v>6504.5</v>
      </c>
      <c r="P306" s="5">
        <f t="shared" si="246"/>
        <v>0.14565476590114734</v>
      </c>
      <c r="Q306" s="4">
        <f>(((N306-N$216)/(N$228-N$216)*100+1300))</f>
        <v>1355.9080962800874</v>
      </c>
      <c r="R306" s="51">
        <f t="shared" si="247"/>
        <v>0.12219813760098945</v>
      </c>
      <c r="S306" s="4"/>
      <c r="T306" s="2">
        <v>19.773</v>
      </c>
      <c r="U306" s="3">
        <v>6179.2</v>
      </c>
      <c r="V306" s="5">
        <f t="shared" si="248"/>
        <v>9.8690497014868608E-2</v>
      </c>
      <c r="W306" s="4">
        <f>(((T306-T$216)/(T$228-T$216)*100+1300))</f>
        <v>1356.0539752005834</v>
      </c>
      <c r="X306" s="4"/>
      <c r="Y306" s="2">
        <v>19.765000000000001</v>
      </c>
      <c r="Z306" s="3">
        <v>5968.3</v>
      </c>
      <c r="AA306" s="5">
        <f t="shared" si="249"/>
        <v>7.9533568829850285E-2</v>
      </c>
      <c r="AB306" s="4">
        <f>(((Y306-Y$216)/(Y$228-Y$216)*100+1300))</f>
        <v>1355.9080962800876</v>
      </c>
      <c r="AC306" s="4"/>
      <c r="AD306" s="2">
        <v>19.773</v>
      </c>
      <c r="AE306" s="3">
        <v>4291.2</v>
      </c>
      <c r="AF306" s="5">
        <f>AE306/AF$2</f>
        <v>8.551181401233586E-2</v>
      </c>
      <c r="AG306" s="4">
        <f>(((AD306-AD$216)/(AD$228-AD$216)*100+1300))</f>
        <v>1355.9927140255008</v>
      </c>
      <c r="AH306" s="51">
        <f t="shared" si="250"/>
        <v>8.7911959952351584E-2</v>
      </c>
      <c r="AJ306" s="2">
        <v>20.061</v>
      </c>
      <c r="AK306" s="3">
        <v>136773.5</v>
      </c>
      <c r="AL306" s="40">
        <f t="shared" si="240"/>
        <v>5.8481276230011231E-2</v>
      </c>
      <c r="AM306" s="4">
        <f>(((AJ306-AJ$216)/(AJ$228-AJ$216)*100+1300))</f>
        <v>1347.218045112782</v>
      </c>
      <c r="AO306" s="2">
        <v>20.061</v>
      </c>
      <c r="AP306" s="3">
        <v>213882.3</v>
      </c>
      <c r="AQ306" s="40">
        <f t="shared" si="241"/>
        <v>7.9951854458985616E-2</v>
      </c>
      <c r="AR306" s="4">
        <f>(((AO306-AO$216)/(AO$228-AO$216)*100+1300))</f>
        <v>1347.7385024705436</v>
      </c>
      <c r="AT306" s="2">
        <v>20.058</v>
      </c>
      <c r="AU306" s="3">
        <v>131729.79999999999</v>
      </c>
      <c r="AV306" s="40">
        <f t="shared" si="242"/>
        <v>4.7705866899813612E-2</v>
      </c>
      <c r="AW306" s="4">
        <f>(((AT306-AT$216)/(AT$228-AT$216)*100+1300))</f>
        <v>1347.3170731707316</v>
      </c>
      <c r="AX306" s="51">
        <f t="shared" si="251"/>
        <v>6.2046332529603489E-2</v>
      </c>
    </row>
    <row r="307" spans="1:50" x14ac:dyDescent="0.25">
      <c r="A307" s="1">
        <v>139</v>
      </c>
      <c r="D307" s="2">
        <v>20.349</v>
      </c>
      <c r="E307" s="3">
        <v>16133.2</v>
      </c>
      <c r="F307" s="5">
        <f>E307/F$2</f>
        <v>0.25414466967879451</v>
      </c>
      <c r="G307" s="4">
        <f>(((D307-D$216)/(D$228-D$216)*100+1300))</f>
        <v>1376.9511305616338</v>
      </c>
      <c r="H307" s="4"/>
      <c r="I307" s="2">
        <v>20.346</v>
      </c>
      <c r="J307" s="3">
        <v>18771.900000000001</v>
      </c>
      <c r="K307" s="5">
        <f>J307/K$2</f>
        <v>0.22808062143411936</v>
      </c>
      <c r="L307" s="4">
        <f>(((I307-I$216)/(I$228-I$216)*100+1300))</f>
        <v>1377.1553292106221</v>
      </c>
      <c r="M307" s="4"/>
      <c r="N307" s="2">
        <v>20.341999999999999</v>
      </c>
      <c r="O307" s="3">
        <v>9338</v>
      </c>
      <c r="P307" s="5">
        <f>O307/P$2</f>
        <v>0.20910511245828486</v>
      </c>
      <c r="Q307" s="4">
        <f>(((N307-N$216)/(N$228-N$216)*100+1300))</f>
        <v>1376.8052516411378</v>
      </c>
      <c r="R307" s="51">
        <f>AVERAGE(F307,K307,P307)</f>
        <v>0.23044346785706626</v>
      </c>
      <c r="S307" s="4"/>
      <c r="T307" s="2">
        <v>20.356999999999999</v>
      </c>
      <c r="U307" s="3">
        <v>15012.5</v>
      </c>
      <c r="V307" s="5">
        <f>U307/V$2</f>
        <v>0.23977069627714187</v>
      </c>
      <c r="W307" s="4">
        <f>(((T307-T$216)/(T$228-T$216)*100+1300))</f>
        <v>1377.3522975929977</v>
      </c>
      <c r="X307" s="4"/>
      <c r="Y307" s="2">
        <v>20.349</v>
      </c>
      <c r="Z307" s="3">
        <v>12081.5</v>
      </c>
      <c r="AA307" s="5">
        <f>Z307/AA$2</f>
        <v>0.16099807513326009</v>
      </c>
      <c r="AB307" s="4">
        <f>(((Y307-Y$216)/(Y$228-Y$216)*100+1300))</f>
        <v>1377.2064186725017</v>
      </c>
      <c r="AC307" s="4"/>
      <c r="AD307" s="2">
        <v>20.341999999999999</v>
      </c>
      <c r="AE307" s="3">
        <v>10580.9</v>
      </c>
      <c r="AF307" s="5">
        <f>AE307/AF$2</f>
        <v>0.21084823659655214</v>
      </c>
      <c r="AG307" s="4">
        <f>(((AD307-AD$216)/(AD$228-AD$216)*100+1300))</f>
        <v>1376.7213114754097</v>
      </c>
      <c r="AH307" s="51">
        <f>AVERAGE(V307,AA307,AF307)</f>
        <v>0.20387233600231802</v>
      </c>
      <c r="AJ307" s="2">
        <v>20.748000000000001</v>
      </c>
      <c r="AK307" s="3">
        <v>1084495.2</v>
      </c>
      <c r="AL307" s="100">
        <f>AK307/AL$2</f>
        <v>0.46370578629135961</v>
      </c>
      <c r="AM307" s="4">
        <f>(((AJ307-AJ$216)/(AJ$228-AJ$216)*100+1300))</f>
        <v>1373.0451127819549</v>
      </c>
      <c r="AO307" s="2">
        <v>20.748000000000001</v>
      </c>
      <c r="AP307" s="3">
        <v>1238122.2</v>
      </c>
      <c r="AQ307" s="100">
        <f>AP307/AQ$2</f>
        <v>0.46282542284629946</v>
      </c>
      <c r="AR307" s="4">
        <f>(((AO307-AO$216)/(AO$228-AO$216)*100+1300))</f>
        <v>1373.8502470543519</v>
      </c>
      <c r="AT307" s="2">
        <v>20.722000000000001</v>
      </c>
      <c r="AU307" s="3">
        <v>690999.4</v>
      </c>
      <c r="AV307" s="100">
        <f>AU307/AV$2</f>
        <v>0.25024501217075462</v>
      </c>
      <c r="AW307" s="4">
        <f>(((AT307-AT$216)/(AT$228-AT$216)*100+1300))</f>
        <v>1372.2326454033771</v>
      </c>
      <c r="AX307" s="100">
        <f t="shared" ref="AX307" si="252">AVERAGE(AL307,AQ307,AV307)</f>
        <v>0.3922587404361379</v>
      </c>
    </row>
    <row r="308" spans="1:50" x14ac:dyDescent="0.25">
      <c r="A308" s="1" t="s">
        <v>136</v>
      </c>
      <c r="B308" s="12">
        <v>1515</v>
      </c>
      <c r="F308" s="5">
        <f t="shared" si="244"/>
        <v>0</v>
      </c>
      <c r="G308" s="4">
        <f>(((D308-D$240)/(D$310-D$240)*100+1500))</f>
        <v>544.89465153970832</v>
      </c>
      <c r="H308" s="4"/>
      <c r="K308" s="5">
        <f t="shared" si="245"/>
        <v>0</v>
      </c>
      <c r="L308" s="4">
        <f>(((I308-I$240)/(I$310-I$240)*100+1500))</f>
        <v>544.89465153970832</v>
      </c>
      <c r="M308" s="4"/>
      <c r="P308" s="5">
        <f t="shared" si="246"/>
        <v>0</v>
      </c>
      <c r="Q308" s="4">
        <f>(((N308-N$240)/(N$310-N$240)*100+1500))</f>
        <v>543.73225152129817</v>
      </c>
      <c r="R308" s="51"/>
      <c r="S308" s="4"/>
      <c r="V308" s="5"/>
      <c r="W308" s="4"/>
      <c r="X308" s="4"/>
      <c r="AA308" s="5"/>
      <c r="AB308" s="4"/>
      <c r="AC308" s="4"/>
      <c r="AF308" s="22"/>
      <c r="AG308" s="4"/>
      <c r="AH308" s="51"/>
      <c r="AJ308" s="2">
        <v>24.37</v>
      </c>
      <c r="AK308" s="3">
        <v>2771.2</v>
      </c>
      <c r="AL308" s="40">
        <f t="shared" si="240"/>
        <v>1.1849028699902182E-3</v>
      </c>
      <c r="AM308" s="4">
        <f>(((AJ308-AJ$240)/(AJ$310-AJ$240)*100+1500))</f>
        <v>1516.2819974821655</v>
      </c>
      <c r="AO308" s="2">
        <v>24.366</v>
      </c>
      <c r="AP308" s="3">
        <v>3468.4</v>
      </c>
      <c r="AQ308" s="40">
        <f t="shared" si="241"/>
        <v>1.2965309051078361E-3</v>
      </c>
      <c r="AR308" s="4">
        <f>(((AO308-AO$240)/(AO$310-AO$240)*100+1500))</f>
        <v>1516.2547130289065</v>
      </c>
      <c r="AT308" s="2">
        <v>24.366</v>
      </c>
      <c r="AU308" s="3">
        <v>2907.6</v>
      </c>
      <c r="AV308" s="40">
        <f t="shared" si="242"/>
        <v>1.052985570447219E-3</v>
      </c>
      <c r="AW308" s="4">
        <f>(((AT308-AT$240)/(AT$310-AT$240)*100+1500))</f>
        <v>1516.2547130289065</v>
      </c>
      <c r="AX308" s="51">
        <f t="shared" si="251"/>
        <v>1.1781397818484245E-3</v>
      </c>
    </row>
    <row r="309" spans="1:50" x14ac:dyDescent="0.25">
      <c r="A309" s="1" t="s">
        <v>137</v>
      </c>
      <c r="F309" s="5">
        <f t="shared" si="244"/>
        <v>0</v>
      </c>
      <c r="G309" s="4">
        <f>(((D309-D$240)/(D$310-D$240)*100+1500))</f>
        <v>544.89465153970832</v>
      </c>
      <c r="H309" s="4"/>
      <c r="K309" s="5">
        <f t="shared" si="245"/>
        <v>0</v>
      </c>
      <c r="L309" s="4">
        <f>(((I309-I$240)/(I$310-I$240)*100+1500))</f>
        <v>544.89465153970832</v>
      </c>
      <c r="M309" s="4"/>
      <c r="P309" s="5">
        <f t="shared" si="246"/>
        <v>0</v>
      </c>
      <c r="Q309" s="4">
        <f>(((N309-N$240)/(N$310-N$240)*100+1500))</f>
        <v>543.73225152129817</v>
      </c>
      <c r="R309" s="51"/>
      <c r="S309" s="4"/>
      <c r="V309" s="5"/>
      <c r="W309" s="4"/>
      <c r="X309" s="4"/>
      <c r="AA309" s="5"/>
      <c r="AB309" s="4"/>
      <c r="AC309" s="4"/>
      <c r="AF309" s="22"/>
      <c r="AG309" s="4"/>
      <c r="AH309" s="51"/>
      <c r="AJ309" s="2">
        <v>24.506</v>
      </c>
      <c r="AK309" s="3">
        <v>40733.1</v>
      </c>
      <c r="AL309" s="40">
        <f t="shared" si="240"/>
        <v>1.7416558564375923E-2</v>
      </c>
      <c r="AM309" s="4">
        <f>(((AJ309-AJ$240)/(AJ$310-AJ$240)*100+1500))</f>
        <v>1521.9890893831305</v>
      </c>
      <c r="AO309" s="2">
        <v>24.498999999999999</v>
      </c>
      <c r="AP309" s="3">
        <v>54202.2</v>
      </c>
      <c r="AQ309" s="40">
        <f t="shared" si="241"/>
        <v>2.0261454107033776E-2</v>
      </c>
      <c r="AR309" s="4">
        <f>(((AO309-AO$240)/(AO$310-AO$240)*100+1500))</f>
        <v>1521.8265605362378</v>
      </c>
      <c r="AT309" s="2">
        <v>24.53</v>
      </c>
      <c r="AU309" s="3">
        <v>59149.4</v>
      </c>
      <c r="AV309" s="40">
        <f t="shared" si="242"/>
        <v>2.1420919211931056E-2</v>
      </c>
      <c r="AW309" s="4">
        <f>(((AT309-AT$240)/(AT$310-AT$240)*100+1500))</f>
        <v>1523.1252618349392</v>
      </c>
      <c r="AX309" s="51">
        <f t="shared" si="251"/>
        <v>1.9699643961113584E-2</v>
      </c>
    </row>
    <row r="310" spans="1:50" x14ac:dyDescent="0.25">
      <c r="A310" s="15" t="s">
        <v>16</v>
      </c>
      <c r="B310" s="10">
        <v>1600</v>
      </c>
      <c r="D310" s="2">
        <v>26.04</v>
      </c>
      <c r="E310" s="3">
        <v>16714.599999999999</v>
      </c>
      <c r="F310" s="5">
        <f t="shared" si="244"/>
        <v>0.26330340514052875</v>
      </c>
      <c r="G310" s="4">
        <f>(((D310-D$240)/(D$310-D$240)*100+1500))</f>
        <v>1600</v>
      </c>
      <c r="H310" s="4"/>
      <c r="I310" s="2">
        <v>26.04</v>
      </c>
      <c r="J310" s="3">
        <v>10520.8</v>
      </c>
      <c r="K310" s="5">
        <f t="shared" si="245"/>
        <v>0.12782886132911866</v>
      </c>
      <c r="L310" s="4">
        <f>(((I310-I$240)/(I$310-I$240)*100+1500))</f>
        <v>1600</v>
      </c>
      <c r="M310" s="4"/>
      <c r="N310" s="2">
        <v>26.036999999999999</v>
      </c>
      <c r="O310" s="3">
        <v>7361.8</v>
      </c>
      <c r="P310" s="5">
        <f t="shared" si="246"/>
        <v>0.16485221855808541</v>
      </c>
      <c r="Q310" s="4">
        <f>(((N310-N$240)/(N$310-N$240)*100+1500))</f>
        <v>1600</v>
      </c>
      <c r="R310" s="51">
        <f>AVERAGE(F310,K310,P310)</f>
        <v>0.18532816167591093</v>
      </c>
      <c r="S310" s="4"/>
      <c r="T310" s="2">
        <v>26.047999999999998</v>
      </c>
      <c r="U310" s="3">
        <v>13847.1</v>
      </c>
      <c r="V310" s="5">
        <f>U310/V$2</f>
        <v>0.22115762254249535</v>
      </c>
      <c r="W310" s="4">
        <f>(((T310-T$240)/(T$310-T$240)*100+1500))</f>
        <v>1600</v>
      </c>
      <c r="X310" s="4"/>
      <c r="Y310" s="2">
        <v>26.029</v>
      </c>
      <c r="Z310" s="3">
        <v>12146.2</v>
      </c>
      <c r="AA310" s="5">
        <f>Z310/AA$2</f>
        <v>0.16186026736610551</v>
      </c>
      <c r="AB310" s="4">
        <f>(((Y310-Y$240)/(Y$310-Y$240)*100+1500))</f>
        <v>1600</v>
      </c>
      <c r="AC310" s="4"/>
      <c r="AD310" s="2">
        <v>26.04</v>
      </c>
      <c r="AE310" s="3">
        <v>8432.5</v>
      </c>
      <c r="AF310" s="22">
        <f>AE310/AF$2</f>
        <v>0.16803653329115917</v>
      </c>
      <c r="AG310" s="4">
        <f>(((AD310-AD$240)/(AD$310-AD$240)*100+1500))</f>
        <v>1600</v>
      </c>
      <c r="AH310" s="51">
        <f>AVERAGE(V310,AA310,AF310)</f>
        <v>0.18368480773325335</v>
      </c>
      <c r="AJ310" s="2">
        <v>26.364999999999998</v>
      </c>
      <c r="AK310" s="3">
        <v>49416.9</v>
      </c>
      <c r="AL310" s="40">
        <f t="shared" si="240"/>
        <v>2.1129556378471283E-2</v>
      </c>
      <c r="AM310" s="4">
        <f>(((AJ310-AJ$240)/(AJ$310-AJ$240)*100+1500))</f>
        <v>1600</v>
      </c>
      <c r="AO310" s="2">
        <v>26.364999999999998</v>
      </c>
      <c r="AP310" s="3">
        <v>60965.1</v>
      </c>
      <c r="AQ310" s="40">
        <f t="shared" si="241"/>
        <v>2.2789509942045247E-2</v>
      </c>
      <c r="AR310" s="4">
        <f>(((AO310-AO$240)/(AO$310-AO$240)*100+1500))</f>
        <v>1600</v>
      </c>
      <c r="AT310" s="2">
        <v>26.364999999999998</v>
      </c>
      <c r="AU310" s="3">
        <v>60466.7</v>
      </c>
      <c r="AV310" s="40">
        <f t="shared" si="242"/>
        <v>2.1897978605227974E-2</v>
      </c>
      <c r="AW310" s="4">
        <f>(((AT310-AT$240)/(AT$310-AT$240)*100+1500))</f>
        <v>1600</v>
      </c>
      <c r="AX310" s="51">
        <f t="shared" si="251"/>
        <v>2.1939014975248167E-2</v>
      </c>
    </row>
    <row r="311" spans="1:50" x14ac:dyDescent="0.25">
      <c r="A311" s="1" t="s">
        <v>147</v>
      </c>
      <c r="B311" s="10">
        <v>1789</v>
      </c>
      <c r="C311" s="10" t="s">
        <v>202</v>
      </c>
      <c r="D311" s="2">
        <v>30.367000000000001</v>
      </c>
      <c r="E311" s="3">
        <v>1893.9</v>
      </c>
      <c r="F311" s="5">
        <f t="shared" si="244"/>
        <v>2.9834415361160146E-2</v>
      </c>
      <c r="G311" s="4">
        <f>(((D311-D$267)/(D$270-D$267)*100+1700))</f>
        <v>1789.0483022477283</v>
      </c>
      <c r="H311" s="4"/>
      <c r="I311" s="2">
        <v>30.375</v>
      </c>
      <c r="J311" s="3">
        <v>1405</v>
      </c>
      <c r="K311" s="5">
        <f t="shared" si="245"/>
        <v>1.7070902418771551E-2</v>
      </c>
      <c r="L311" s="4">
        <f>(((I311-I$267)/(I$270-I$267)*100+1700))</f>
        <v>1789.5593869731802</v>
      </c>
      <c r="M311" s="4"/>
      <c r="P311" s="5">
        <f t="shared" si="246"/>
        <v>0</v>
      </c>
      <c r="Q311" s="4">
        <f>(((N311-N$267)/(N$270-N$267)*100+1700))</f>
        <v>344.7456015216344</v>
      </c>
      <c r="R311" s="51">
        <f>AVERAGE(F311,K311,P311)</f>
        <v>1.56351059266439E-2</v>
      </c>
      <c r="S311" s="4"/>
      <c r="T311" s="2">
        <v>30.378</v>
      </c>
      <c r="U311" s="3">
        <v>2128</v>
      </c>
      <c r="V311" s="5">
        <f>U311/V$2</f>
        <v>3.39871468228315E-2</v>
      </c>
      <c r="W311" s="4">
        <f>(((T311-T$267)/(T$270-T$267)*100+1700))</f>
        <v>1789.0057361376673</v>
      </c>
      <c r="X311" s="4"/>
      <c r="Y311" s="2">
        <v>30.36</v>
      </c>
      <c r="Z311" s="3">
        <v>1195.9000000000001</v>
      </c>
      <c r="AA311" s="5">
        <f>Z311/AA$2</f>
        <v>1.5936564007107207E-2</v>
      </c>
      <c r="AB311" s="4">
        <f>(((Y311-Y$267)/(Y$270-Y$267)*100+1700))</f>
        <v>1788.8835877862596</v>
      </c>
      <c r="AC311" s="4"/>
      <c r="AF311" s="5"/>
      <c r="AG311" s="4"/>
      <c r="AH311" s="51">
        <f>AVERAGE(V311,AA311,AF311)</f>
        <v>2.4961855414969356E-2</v>
      </c>
      <c r="AJ311" s="2">
        <v>30.588999999999999</v>
      </c>
      <c r="AK311" s="3">
        <v>32467.4</v>
      </c>
      <c r="AL311" s="40">
        <f t="shared" si="240"/>
        <v>1.3882330918418163E-2</v>
      </c>
      <c r="AM311" s="4">
        <f>(((AJ311-AJ$267)/(AJ$270-AJ$267)*100+1700))</f>
        <v>1790.595009596929</v>
      </c>
      <c r="AO311" s="2">
        <v>30.596</v>
      </c>
      <c r="AP311" s="3">
        <v>11476.2</v>
      </c>
      <c r="AQ311" s="40">
        <f t="shared" si="241"/>
        <v>4.289945788605279E-3</v>
      </c>
      <c r="AR311" s="4">
        <f>(((AO311-AO$267)/(AO$270-AO$267)*100+1700))</f>
        <v>1790.8827785817655</v>
      </c>
      <c r="AT311" s="2">
        <v>30.597000000000001</v>
      </c>
      <c r="AU311" s="3">
        <v>7856.8</v>
      </c>
      <c r="AV311" s="40">
        <f t="shared" si="242"/>
        <v>2.8453353383855106E-3</v>
      </c>
      <c r="AW311" s="4">
        <f>(((AT311-AT$267)/(AT$270-AT$267)*100+1700))</f>
        <v>1791.0133843212238</v>
      </c>
      <c r="AX311" s="51">
        <f t="shared" si="251"/>
        <v>7.0058706818029838E-3</v>
      </c>
    </row>
  </sheetData>
  <mergeCells count="9">
    <mergeCell ref="AJ2:AK2"/>
    <mergeCell ref="AO2:AP2"/>
    <mergeCell ref="AT2:AU2"/>
    <mergeCell ref="AD2:AE2"/>
    <mergeCell ref="D2:E2"/>
    <mergeCell ref="T2:U2"/>
    <mergeCell ref="I2:J2"/>
    <mergeCell ref="Y2:Z2"/>
    <mergeCell ref="N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8"/>
  <sheetViews>
    <sheetView workbookViewId="0">
      <pane xSplit="1" ySplit="3" topLeftCell="B287" activePane="bottomRight" state="frozen"/>
      <selection pane="topRight" activeCell="B1" sqref="B1"/>
      <selection pane="bottomLeft" activeCell="A3" sqref="A3"/>
      <selection pane="bottomRight" activeCell="I11" sqref="I11"/>
    </sheetView>
  </sheetViews>
  <sheetFormatPr defaultColWidth="9.140625" defaultRowHeight="15" x14ac:dyDescent="0.25"/>
  <cols>
    <col min="1" max="1" width="32.85546875" style="1" customWidth="1"/>
    <col min="2" max="2" width="6.5703125" style="10" bestFit="1" customWidth="1"/>
    <col min="3" max="3" width="11.85546875" style="10" bestFit="1" customWidth="1"/>
    <col min="4" max="4" width="6.5703125" style="2" bestFit="1" customWidth="1"/>
    <col min="5" max="5" width="9.5703125" style="3" bestFit="1" customWidth="1"/>
    <col min="6" max="6" width="9.5703125" style="28" bestFit="1" customWidth="1"/>
    <col min="7" max="7" width="7.7109375" style="29" bestFit="1" customWidth="1"/>
    <col min="8" max="8" width="2.140625" style="29" customWidth="1"/>
    <col min="9" max="9" width="6.5703125" style="2" bestFit="1" customWidth="1"/>
    <col min="10" max="10" width="9.5703125" style="3" bestFit="1" customWidth="1"/>
    <col min="11" max="11" width="9.5703125" style="28" bestFit="1" customWidth="1"/>
    <col min="12" max="12" width="5" style="29" bestFit="1" customWidth="1"/>
    <col min="13" max="13" width="2.28515625" style="45" customWidth="1"/>
    <col min="14" max="14" width="6.5703125" style="2" bestFit="1" customWidth="1"/>
    <col min="15" max="15" width="8.5703125" style="3" bestFit="1" customWidth="1"/>
    <col min="16" max="16" width="9.5703125" style="28" bestFit="1" customWidth="1"/>
    <col min="17" max="17" width="7.7109375" style="29" bestFit="1" customWidth="1"/>
    <col min="18" max="18" width="7.7109375" style="66" customWidth="1"/>
    <col min="19" max="19" width="2.28515625" style="60" customWidth="1"/>
    <col min="20" max="20" width="6.5703125" style="2" bestFit="1" customWidth="1"/>
    <col min="21" max="21" width="9.5703125" style="3" bestFit="1" customWidth="1"/>
    <col min="22" max="22" width="9.5703125" style="29" bestFit="1" customWidth="1"/>
    <col min="23" max="23" width="7.7109375" style="29" bestFit="1" customWidth="1"/>
    <col min="24" max="24" width="1.85546875" style="29" customWidth="1"/>
    <col min="25" max="25" width="6.5703125" style="2" bestFit="1" customWidth="1"/>
    <col min="26" max="26" width="9.5703125" style="3" bestFit="1" customWidth="1"/>
    <col min="27" max="27" width="9.5703125" style="29" bestFit="1" customWidth="1"/>
    <col min="28" max="28" width="7.7109375" style="29" bestFit="1" customWidth="1"/>
    <col min="29" max="29" width="2.140625" style="29" customWidth="1"/>
    <col min="30" max="30" width="6.5703125" style="2" bestFit="1" customWidth="1"/>
    <col min="31" max="31" width="9.5703125" style="3" bestFit="1" customWidth="1"/>
    <col min="32" max="32" width="9.5703125" style="29" bestFit="1" customWidth="1"/>
    <col min="33" max="33" width="5" style="29" bestFit="1" customWidth="1"/>
    <col min="34" max="34" width="7.5703125" style="66" bestFit="1" customWidth="1"/>
    <col min="35" max="35" width="2.85546875" style="29" customWidth="1"/>
    <col min="36" max="36" width="6.5703125" style="2" bestFit="1" customWidth="1"/>
    <col min="37" max="37" width="9.5703125" style="3" bestFit="1" customWidth="1"/>
    <col min="38" max="38" width="9.5703125" style="59" bestFit="1" customWidth="1"/>
    <col min="39" max="39" width="5" style="59" bestFit="1" customWidth="1"/>
    <col min="40" max="40" width="9.140625" style="29"/>
    <col min="41" max="41" width="6.5703125" style="2" bestFit="1" customWidth="1"/>
    <col min="42" max="42" width="9.5703125" style="3" bestFit="1" customWidth="1"/>
    <col min="43" max="43" width="9.5703125" style="59" bestFit="1" customWidth="1"/>
    <col min="44" max="44" width="5" style="59" bestFit="1" customWidth="1"/>
    <col min="45" max="16384" width="9.140625" style="29"/>
  </cols>
  <sheetData>
    <row r="1" spans="1:45" s="66" customFormat="1" x14ac:dyDescent="0.25">
      <c r="A1" s="64"/>
      <c r="B1" s="69"/>
      <c r="C1" s="69"/>
      <c r="D1" s="2"/>
      <c r="E1" s="3"/>
      <c r="F1" s="52"/>
      <c r="I1" s="2"/>
      <c r="J1" s="3"/>
      <c r="K1" s="52"/>
      <c r="N1" s="2"/>
      <c r="O1" s="3"/>
      <c r="P1" s="52"/>
      <c r="S1" s="69"/>
      <c r="T1" s="2"/>
      <c r="U1" s="3"/>
      <c r="Y1" s="2"/>
      <c r="Z1" s="3"/>
      <c r="AD1" s="2"/>
      <c r="AE1" s="3"/>
      <c r="AJ1" s="2"/>
      <c r="AK1" s="3"/>
      <c r="AO1" s="2"/>
      <c r="AP1" s="3"/>
    </row>
    <row r="2" spans="1:45" ht="14.45" customHeight="1" x14ac:dyDescent="0.25">
      <c r="B2" s="37"/>
      <c r="C2" s="95"/>
      <c r="D2" s="451" t="s">
        <v>5</v>
      </c>
      <c r="E2" s="451"/>
      <c r="F2" s="3">
        <f>3919.3/0.036</f>
        <v>108869.44444444445</v>
      </c>
      <c r="I2" s="451" t="s">
        <v>6</v>
      </c>
      <c r="J2" s="451"/>
      <c r="K2" s="3">
        <v>153132</v>
      </c>
      <c r="N2" s="451" t="s">
        <v>7</v>
      </c>
      <c r="O2" s="451"/>
      <c r="P2" s="3">
        <f>3054.1/0.036</f>
        <v>84836.111111111109</v>
      </c>
      <c r="T2" s="451" t="s">
        <v>437</v>
      </c>
      <c r="U2" s="451"/>
      <c r="V2" s="3">
        <f>6752.3/0.036</f>
        <v>187563.88888888891</v>
      </c>
      <c r="Y2" s="451" t="s">
        <v>438</v>
      </c>
      <c r="Z2" s="451"/>
      <c r="AA2" s="3">
        <f>7326.9/0.036</f>
        <v>203525</v>
      </c>
      <c r="AD2" s="451" t="s">
        <v>439</v>
      </c>
      <c r="AE2" s="451"/>
      <c r="AF2" s="3">
        <f>6858.1/0.036</f>
        <v>190502.77777777781</v>
      </c>
      <c r="AJ2" s="451" t="s">
        <v>709</v>
      </c>
      <c r="AK2" s="451"/>
      <c r="AL2" s="3">
        <v>2719872</v>
      </c>
      <c r="AO2" s="451" t="s">
        <v>710</v>
      </c>
      <c r="AP2" s="451"/>
      <c r="AQ2" s="3">
        <v>2884563.7</v>
      </c>
    </row>
    <row r="3" spans="1:45" x14ac:dyDescent="0.25">
      <c r="A3" s="14" t="s">
        <v>0</v>
      </c>
      <c r="B3" s="11" t="s">
        <v>200</v>
      </c>
      <c r="C3" s="11" t="s">
        <v>208</v>
      </c>
      <c r="D3" s="2" t="s">
        <v>1</v>
      </c>
      <c r="E3" s="3" t="s">
        <v>2</v>
      </c>
      <c r="F3" s="28" t="s">
        <v>3</v>
      </c>
      <c r="G3" s="29" t="s">
        <v>4</v>
      </c>
      <c r="I3" s="2" t="s">
        <v>1</v>
      </c>
      <c r="J3" s="3" t="s">
        <v>2</v>
      </c>
      <c r="K3" s="28" t="s">
        <v>3</v>
      </c>
      <c r="L3" s="29" t="s">
        <v>4</v>
      </c>
      <c r="N3" s="2" t="s">
        <v>1</v>
      </c>
      <c r="O3" s="3" t="s">
        <v>2</v>
      </c>
      <c r="P3" s="28" t="s">
        <v>3</v>
      </c>
      <c r="Q3" s="29" t="s">
        <v>4</v>
      </c>
      <c r="R3" s="67" t="s">
        <v>30</v>
      </c>
      <c r="T3" s="2" t="s">
        <v>1</v>
      </c>
      <c r="U3" s="3" t="s">
        <v>2</v>
      </c>
      <c r="V3" s="28" t="s">
        <v>3</v>
      </c>
      <c r="W3" s="29" t="s">
        <v>4</v>
      </c>
      <c r="Y3" s="2" t="s">
        <v>1</v>
      </c>
      <c r="Z3" s="3" t="s">
        <v>2</v>
      </c>
      <c r="AA3" s="28" t="s">
        <v>3</v>
      </c>
      <c r="AB3" s="29" t="s">
        <v>4</v>
      </c>
      <c r="AD3" s="2" t="s">
        <v>1</v>
      </c>
      <c r="AE3" s="3" t="s">
        <v>2</v>
      </c>
      <c r="AF3" s="28" t="s">
        <v>3</v>
      </c>
      <c r="AG3" s="29" t="s">
        <v>4</v>
      </c>
      <c r="AH3" s="67" t="s">
        <v>30</v>
      </c>
      <c r="AJ3" s="2" t="s">
        <v>1</v>
      </c>
      <c r="AK3" s="3" t="s">
        <v>2</v>
      </c>
      <c r="AL3" s="51" t="s">
        <v>3</v>
      </c>
      <c r="AM3" s="59" t="s">
        <v>4</v>
      </c>
      <c r="AO3" s="2" t="s">
        <v>1</v>
      </c>
      <c r="AP3" s="3" t="s">
        <v>2</v>
      </c>
      <c r="AQ3" s="51" t="s">
        <v>3</v>
      </c>
      <c r="AR3" s="59" t="s">
        <v>4</v>
      </c>
      <c r="AS3" s="67" t="s">
        <v>30</v>
      </c>
    </row>
    <row r="4" spans="1:45" x14ac:dyDescent="0.25">
      <c r="A4" s="41" t="s">
        <v>567</v>
      </c>
      <c r="B4" s="11"/>
      <c r="C4" s="11"/>
      <c r="D4" s="2">
        <v>0.92300000000000004</v>
      </c>
      <c r="E4" s="3">
        <v>25267.5</v>
      </c>
      <c r="F4" s="28">
        <f>E4/F$2</f>
        <v>0.2320899140152578</v>
      </c>
      <c r="G4" s="4">
        <f>(((D4-D$283)/(D$41-D$283)*100+700))</f>
        <v>618.10567010309273</v>
      </c>
      <c r="L4" s="4"/>
      <c r="M4" s="4"/>
      <c r="Q4" s="4"/>
      <c r="R4" s="51">
        <f>AVERAGE(F4,K4,P4)</f>
        <v>0.2320899140152578</v>
      </c>
      <c r="S4" s="62"/>
      <c r="V4" s="28"/>
      <c r="W4" s="4"/>
      <c r="AA4" s="28"/>
      <c r="AB4" s="4"/>
      <c r="AF4" s="28"/>
      <c r="AG4" s="4"/>
      <c r="AH4" s="51"/>
      <c r="AL4" s="51"/>
      <c r="AM4" s="4"/>
      <c r="AQ4" s="51"/>
      <c r="AR4" s="4"/>
      <c r="AS4" s="51"/>
    </row>
    <row r="5" spans="1:45" x14ac:dyDescent="0.25">
      <c r="A5" s="24" t="s">
        <v>568</v>
      </c>
      <c r="B5" s="11">
        <v>445</v>
      </c>
      <c r="C5" s="11"/>
      <c r="D5" s="2">
        <v>0.97799999999999998</v>
      </c>
      <c r="E5" s="3">
        <v>19314.400000000001</v>
      </c>
      <c r="F5" s="28">
        <f>E5/F$2</f>
        <v>0.17740882300410787</v>
      </c>
      <c r="G5" s="4">
        <f>(((D5-D$283)/(D$41-D$283)*100+700))</f>
        <v>621.64948453608247</v>
      </c>
      <c r="L5" s="4"/>
      <c r="M5" s="4"/>
      <c r="N5" s="2">
        <v>0.85699999999999998</v>
      </c>
      <c r="O5" s="3">
        <v>103348.8</v>
      </c>
      <c r="P5" s="28">
        <f>O5/P$2</f>
        <v>1.2182170852296912</v>
      </c>
      <c r="Q5" s="4">
        <f>(((N5-N$283)/(N$41-N$283)*100+700))</f>
        <v>621.34688691232532</v>
      </c>
      <c r="R5" s="51">
        <f>AVERAGE(F5,K5,P5)</f>
        <v>0.69781295411689959</v>
      </c>
      <c r="S5" s="62"/>
      <c r="V5" s="28"/>
      <c r="W5" s="4"/>
      <c r="AA5" s="28"/>
      <c r="AB5" s="4"/>
      <c r="AD5" s="2">
        <v>0.97499999999999998</v>
      </c>
      <c r="AE5" s="3">
        <v>47869.3</v>
      </c>
      <c r="AF5" s="28">
        <f t="shared" ref="AF5" si="0">AE5/AF$2</f>
        <v>0.25127875067438499</v>
      </c>
      <c r="AG5" s="4">
        <f>(((AD5-AD$283)/(AD$41-AD$283)*100+700))</f>
        <v>621.18933697881062</v>
      </c>
      <c r="AH5" s="51">
        <f t="shared" ref="AH5:AH61" si="1">AVERAGE(V5,AA5,AF5)</f>
        <v>0.25127875067438499</v>
      </c>
      <c r="AL5" s="51"/>
      <c r="AM5" s="4"/>
      <c r="AQ5" s="51"/>
      <c r="AR5" s="4"/>
      <c r="AS5" s="51"/>
    </row>
    <row r="6" spans="1:45" x14ac:dyDescent="0.25">
      <c r="A6" s="1" t="s">
        <v>27</v>
      </c>
      <c r="B6" s="10">
        <v>600</v>
      </c>
      <c r="C6" s="10" t="s">
        <v>201</v>
      </c>
      <c r="D6" s="2">
        <v>1.2929999999999999</v>
      </c>
      <c r="E6" s="3">
        <v>10954.1</v>
      </c>
      <c r="F6" s="28">
        <f>E6/F$2</f>
        <v>0.10061684484474268</v>
      </c>
      <c r="G6" s="4">
        <f>(((D6-D$283)/(D$41-D$283)*100+700))</f>
        <v>641.94587628865975</v>
      </c>
      <c r="H6" s="4"/>
      <c r="L6" s="4"/>
      <c r="M6" s="4"/>
      <c r="N6" s="2">
        <v>1.204</v>
      </c>
      <c r="O6" s="3">
        <v>10704.4</v>
      </c>
      <c r="P6" s="28">
        <f>O6/P$2</f>
        <v>0.12617740087096035</v>
      </c>
      <c r="Q6" s="4">
        <f>(((N6-N$283)/(N$41-N$283)*100+700))</f>
        <v>643.39263024142315</v>
      </c>
      <c r="R6" s="51">
        <f>AVERAGE(F6,K6,P6)</f>
        <v>0.11339712285785152</v>
      </c>
      <c r="S6" s="62"/>
      <c r="T6" s="2">
        <v>1.171</v>
      </c>
      <c r="U6" s="3">
        <v>119553.2</v>
      </c>
      <c r="V6" s="28">
        <f t="shared" ref="V6:V32" si="2">U6/V$2</f>
        <v>0.63739987855989799</v>
      </c>
      <c r="W6" s="4">
        <f>(((T6-T$283)/(T$41-T$283)*100+700))</f>
        <v>631.16343490304712</v>
      </c>
      <c r="X6" s="4"/>
      <c r="AA6" s="28"/>
      <c r="AB6" s="4"/>
      <c r="AC6" s="4"/>
      <c r="AF6" s="28"/>
      <c r="AG6" s="4"/>
      <c r="AH6" s="51">
        <f t="shared" si="1"/>
        <v>0.63739987855989799</v>
      </c>
      <c r="AI6" s="4"/>
      <c r="AL6" s="51"/>
      <c r="AM6" s="4"/>
      <c r="AQ6" s="51"/>
      <c r="AR6" s="4"/>
      <c r="AS6" s="51"/>
    </row>
    <row r="7" spans="1:45" x14ac:dyDescent="0.25">
      <c r="A7" s="1" t="s">
        <v>28</v>
      </c>
      <c r="B7" s="10">
        <v>602</v>
      </c>
      <c r="C7" s="10" t="s">
        <v>201</v>
      </c>
      <c r="D7" s="2">
        <v>1.2150000000000001</v>
      </c>
      <c r="E7" s="3">
        <v>31017.599999999999</v>
      </c>
      <c r="F7" s="28">
        <f>E7/F$2</f>
        <v>0.28490638634450027</v>
      </c>
      <c r="G7" s="4">
        <f>(((D7-D$283)/(D$41-D$283)*100+700))</f>
        <v>636.92010309278351</v>
      </c>
      <c r="H7" s="4"/>
      <c r="I7" s="2">
        <v>1.274</v>
      </c>
      <c r="J7" s="3">
        <v>70943.100000000006</v>
      </c>
      <c r="K7" s="28">
        <f>J7/K$2</f>
        <v>0.46328069900478025</v>
      </c>
      <c r="L7" s="4">
        <f>(((I7-I$283)/(I$41-I$283)*100+700))</f>
        <v>625.97568777991046</v>
      </c>
      <c r="M7" s="4"/>
      <c r="N7" s="2">
        <v>1.274</v>
      </c>
      <c r="O7" s="3">
        <v>70943.100000000006</v>
      </c>
      <c r="P7" s="28">
        <f>O7/P$2</f>
        <v>0.83623705838053775</v>
      </c>
      <c r="Q7" s="4">
        <f>(((N7-N$283)/(N$41-N$283)*100+700))</f>
        <v>647.83989834815759</v>
      </c>
      <c r="R7" s="51">
        <f>AVERAGE(F7,K7,P7)</f>
        <v>0.5281413812432727</v>
      </c>
      <c r="S7" s="62"/>
      <c r="T7" s="2">
        <v>1.208</v>
      </c>
      <c r="U7" s="3">
        <v>127051.4</v>
      </c>
      <c r="V7" s="28">
        <f t="shared" si="2"/>
        <v>0.67737665684285342</v>
      </c>
      <c r="W7" s="4">
        <f>(((T7-T$283)/(T$41-T$283)*100+700))</f>
        <v>633.72576177285316</v>
      </c>
      <c r="X7" s="4"/>
      <c r="Y7" s="2">
        <v>1.1599999999999999</v>
      </c>
      <c r="Z7" s="3">
        <v>50613.3</v>
      </c>
      <c r="AA7" s="28">
        <f t="shared" ref="AA7:AA10" si="3">Z7/AA$2</f>
        <v>0.24868345412111537</v>
      </c>
      <c r="AB7" s="4">
        <f>(((Y7-Y$283)/(Y$41-Y$283)*100+700))</f>
        <v>628.85952712100141</v>
      </c>
      <c r="AC7" s="4"/>
      <c r="AD7" s="2">
        <v>1.3149999999999999</v>
      </c>
      <c r="AE7" s="3">
        <v>184362.5</v>
      </c>
      <c r="AF7" s="28">
        <f t="shared" ref="AF7:AF10" si="4">AE7/AF$2</f>
        <v>0.96776804071098388</v>
      </c>
      <c r="AG7" s="4">
        <f>(((AD7-AD$283)/(AD$41-AD$283)*100+700))</f>
        <v>644.42925495557074</v>
      </c>
      <c r="AH7" s="51">
        <f t="shared" si="1"/>
        <v>0.63127605055831759</v>
      </c>
      <c r="AI7" s="4"/>
      <c r="AJ7" s="2">
        <v>2.59</v>
      </c>
      <c r="AK7" s="3">
        <v>142219.6</v>
      </c>
      <c r="AL7" s="51">
        <f t="shared" ref="AL7:AL10" si="5">AK7/AL$2</f>
        <v>5.2289078309567513E-2</v>
      </c>
      <c r="AM7" s="4">
        <f>(((AJ7-AJ$283)/(AJ$41-AJ$283)*100+700))</f>
        <v>652.52894576477752</v>
      </c>
      <c r="AO7" s="2">
        <v>2.601</v>
      </c>
      <c r="AP7" s="3">
        <v>139111.79999999999</v>
      </c>
      <c r="AQ7" s="51">
        <f t="shared" ref="AQ7" si="6">AP7/AQ$2</f>
        <v>4.8226288086479066E-2</v>
      </c>
      <c r="AR7" s="4">
        <f>(((AO7-AO$283)/(AO$41-AO$283)*100+700))</f>
        <v>651.72626387176331</v>
      </c>
      <c r="AS7" s="51">
        <f t="shared" ref="AS7:AS60" si="7">AVERAGE(AL7,AQ7)</f>
        <v>5.025768319802329E-2</v>
      </c>
    </row>
    <row r="8" spans="1:45" x14ac:dyDescent="0.25">
      <c r="A8" s="58" t="s">
        <v>468</v>
      </c>
      <c r="G8" s="4"/>
      <c r="H8" s="4"/>
      <c r="L8" s="4"/>
      <c r="M8" s="4"/>
      <c r="Q8" s="4"/>
      <c r="R8" s="51"/>
      <c r="S8" s="62"/>
      <c r="T8" s="2">
        <v>1.766</v>
      </c>
      <c r="U8" s="3">
        <v>2782.6</v>
      </c>
      <c r="V8" s="28">
        <f>U8/V$2</f>
        <v>1.4835478281474459E-2</v>
      </c>
      <c r="W8" s="4">
        <f>(((T8-T$283)/(T$41-T$283)*100+700))</f>
        <v>672.36842105263156</v>
      </c>
      <c r="X8" s="4"/>
      <c r="AA8" s="28"/>
      <c r="AB8" s="4"/>
      <c r="AC8" s="4"/>
      <c r="AF8" s="28"/>
      <c r="AG8" s="4"/>
      <c r="AH8" s="51">
        <f t="shared" si="1"/>
        <v>1.4835478281474459E-2</v>
      </c>
      <c r="AI8" s="4"/>
      <c r="AL8" s="51"/>
      <c r="AM8" s="4"/>
      <c r="AQ8" s="97"/>
      <c r="AR8" s="4"/>
      <c r="AS8" s="51"/>
    </row>
    <row r="9" spans="1:45" x14ac:dyDescent="0.25">
      <c r="A9" s="1" t="s">
        <v>465</v>
      </c>
      <c r="B9" s="10">
        <v>598</v>
      </c>
      <c r="C9" s="10" t="s">
        <v>201</v>
      </c>
      <c r="D9" s="2">
        <v>1.341</v>
      </c>
      <c r="E9" s="3">
        <v>314584.2</v>
      </c>
      <c r="F9" s="30">
        <f>E9/F$2</f>
        <v>2.8895545633148774</v>
      </c>
      <c r="G9" s="4">
        <f>(((D9-D$283)/(D$41-D$283)*100+700))</f>
        <v>645.03865979381442</v>
      </c>
      <c r="H9" s="4"/>
      <c r="I9" s="2">
        <v>1.5740000000000001</v>
      </c>
      <c r="J9" s="3">
        <v>263890.3</v>
      </c>
      <c r="K9" s="30">
        <f>J9/K$2</f>
        <v>1.7232864456808505</v>
      </c>
      <c r="L9" s="4">
        <f>(((I9-I$283)/(I$41-I$283)*100+700))</f>
        <v>645.16954574536146</v>
      </c>
      <c r="M9" s="4"/>
      <c r="N9" s="2">
        <v>1.163</v>
      </c>
      <c r="O9" s="3">
        <v>236205.3</v>
      </c>
      <c r="P9" s="30">
        <f>O9/P$2</f>
        <v>2.7842542156445433</v>
      </c>
      <c r="Q9" s="4">
        <f>(((N9-N$283)/(N$41-N$283)*100+700))</f>
        <v>640.78780177890724</v>
      </c>
      <c r="R9" s="51">
        <f>AVERAGE(F9,K9,P9)</f>
        <v>2.4656984082134237</v>
      </c>
      <c r="S9" s="62"/>
      <c r="V9" s="28"/>
      <c r="W9" s="4"/>
      <c r="X9" s="4"/>
      <c r="AA9" s="28"/>
      <c r="AB9" s="4"/>
      <c r="AC9" s="4"/>
      <c r="AF9" s="28"/>
      <c r="AG9" s="4"/>
      <c r="AH9" s="51"/>
      <c r="AI9" s="4"/>
      <c r="AL9" s="51"/>
      <c r="AM9" s="4"/>
      <c r="AQ9" s="97"/>
      <c r="AR9" s="4"/>
      <c r="AS9" s="51"/>
    </row>
    <row r="10" spans="1:45" x14ac:dyDescent="0.25">
      <c r="A10" s="1" t="s">
        <v>29</v>
      </c>
      <c r="D10" s="2">
        <v>1.47</v>
      </c>
      <c r="E10" s="3">
        <v>37819.199999999997</v>
      </c>
      <c r="F10" s="30">
        <f>E10/F$2</f>
        <v>0.34738121603347533</v>
      </c>
      <c r="G10" s="4">
        <f>(((D10-D$283)/(D$41-D$283)*100+700))</f>
        <v>653.35051546391753</v>
      </c>
      <c r="H10" s="4"/>
      <c r="I10" s="2">
        <v>1.7769999999999999</v>
      </c>
      <c r="J10" s="3">
        <v>52154.8</v>
      </c>
      <c r="K10" s="30">
        <f>J10/K$2</f>
        <v>0.34058720580936708</v>
      </c>
      <c r="L10" s="4">
        <f>(((I10-I$283)/(I$41-I$283)*100+700))</f>
        <v>658.15738963531669</v>
      </c>
      <c r="M10" s="4"/>
      <c r="N10" s="2">
        <v>1.389</v>
      </c>
      <c r="O10" s="3">
        <v>27089.9</v>
      </c>
      <c r="P10" s="30">
        <f>O10/P$2</f>
        <v>0.31932038898529846</v>
      </c>
      <c r="Q10" s="4">
        <f>(((N10-N$283)/(N$41-N$283)*100+700))</f>
        <v>655.14612452350696</v>
      </c>
      <c r="R10" s="51">
        <f>AVERAGE(F10,K10,P10)</f>
        <v>0.33576293694271359</v>
      </c>
      <c r="S10" s="62"/>
      <c r="T10" s="2">
        <v>1.3180000000000001</v>
      </c>
      <c r="U10" s="3">
        <v>30676.2</v>
      </c>
      <c r="V10" s="28">
        <f t="shared" si="2"/>
        <v>0.16355067162300252</v>
      </c>
      <c r="W10" s="4">
        <f>(((T10-T$283)/(T$41-T$283)*100+700))</f>
        <v>641.34349030470912</v>
      </c>
      <c r="X10" s="4"/>
      <c r="Y10" s="2">
        <v>1.37</v>
      </c>
      <c r="Z10" s="3">
        <v>35252.199999999997</v>
      </c>
      <c r="AA10" s="28">
        <f t="shared" si="3"/>
        <v>0.17320820538017442</v>
      </c>
      <c r="AB10" s="4">
        <f>(((Y10-Y$283)/(Y$41-Y$283)*100+700))</f>
        <v>643.46314325452022</v>
      </c>
      <c r="AC10" s="4"/>
      <c r="AD10" s="2">
        <v>1.4890000000000001</v>
      </c>
      <c r="AE10" s="3">
        <v>46426.7</v>
      </c>
      <c r="AF10" s="28">
        <f t="shared" si="4"/>
        <v>0.24370615768215681</v>
      </c>
      <c r="AG10" s="4">
        <f>(((AD10-AD$283)/(AD$41-AD$283)*100+700))</f>
        <v>656.32262474367735</v>
      </c>
      <c r="AH10" s="51">
        <f t="shared" si="1"/>
        <v>0.19348834489511124</v>
      </c>
      <c r="AI10" s="4"/>
      <c r="AJ10" s="2">
        <v>2.867</v>
      </c>
      <c r="AK10" s="3">
        <v>119220.5</v>
      </c>
      <c r="AL10" s="51">
        <f t="shared" si="5"/>
        <v>4.38331289119488E-2</v>
      </c>
      <c r="AM10" s="4">
        <f>(((AJ10-AJ$283)/(AJ$41-AJ$283)*100+700))</f>
        <v>669.40889701401579</v>
      </c>
      <c r="AO10" s="2">
        <v>3.04</v>
      </c>
      <c r="AP10" s="3">
        <v>100315.7</v>
      </c>
      <c r="AQ10" s="97">
        <f t="shared" ref="AQ10" si="8">AP10/AQ$2</f>
        <v>3.4776732439640697E-2</v>
      </c>
      <c r="AR10" s="4">
        <f>(((AO10-AO$283)/(AO$41-AO$283)*100+700))</f>
        <v>678.79161528976579</v>
      </c>
      <c r="AS10" s="51">
        <f t="shared" si="7"/>
        <v>3.9304930675794748E-2</v>
      </c>
    </row>
    <row r="11" spans="1:45" x14ac:dyDescent="0.25">
      <c r="A11" s="1" t="s">
        <v>466</v>
      </c>
      <c r="F11" s="30"/>
      <c r="G11" s="4"/>
      <c r="H11" s="4"/>
      <c r="K11" s="30"/>
      <c r="L11" s="4"/>
      <c r="M11" s="4"/>
      <c r="P11" s="30"/>
      <c r="Q11" s="4"/>
      <c r="R11" s="51"/>
      <c r="S11" s="62"/>
      <c r="V11" s="28"/>
      <c r="W11" s="4"/>
      <c r="X11" s="4"/>
      <c r="AA11" s="28"/>
      <c r="AB11" s="4"/>
      <c r="AC11" s="4"/>
      <c r="AF11" s="28"/>
      <c r="AG11" s="4"/>
      <c r="AH11" s="51"/>
      <c r="AI11" s="4"/>
      <c r="AL11" s="51"/>
      <c r="AM11" s="4"/>
      <c r="AQ11" s="51"/>
      <c r="AR11" s="4"/>
      <c r="AS11" s="51"/>
    </row>
    <row r="12" spans="1:45" x14ac:dyDescent="0.25">
      <c r="A12" s="1" t="s">
        <v>467</v>
      </c>
      <c r="B12" s="10">
        <v>626</v>
      </c>
      <c r="C12" s="10" t="s">
        <v>201</v>
      </c>
      <c r="F12" s="30"/>
      <c r="G12" s="4"/>
      <c r="H12" s="4"/>
      <c r="K12" s="30"/>
      <c r="L12" s="4"/>
      <c r="M12" s="4"/>
      <c r="P12" s="30"/>
      <c r="Q12" s="4"/>
      <c r="R12" s="51"/>
      <c r="S12" s="62"/>
      <c r="V12" s="28"/>
      <c r="W12" s="4"/>
      <c r="X12" s="4"/>
      <c r="AA12" s="28"/>
      <c r="AB12" s="4"/>
      <c r="AC12" s="4"/>
      <c r="AF12" s="28"/>
      <c r="AG12" s="4"/>
      <c r="AH12" s="51"/>
      <c r="AI12" s="4"/>
      <c r="AL12" s="51"/>
      <c r="AM12" s="4"/>
      <c r="AQ12" s="51"/>
      <c r="AR12" s="4"/>
      <c r="AS12" s="51"/>
    </row>
    <row r="13" spans="1:45" x14ac:dyDescent="0.25">
      <c r="A13" s="1" t="s">
        <v>31</v>
      </c>
      <c r="B13" s="10">
        <v>630</v>
      </c>
      <c r="C13" s="10" t="s">
        <v>201</v>
      </c>
      <c r="D13" s="2">
        <v>1.337</v>
      </c>
      <c r="E13" s="3">
        <v>54667.199999999997</v>
      </c>
      <c r="F13" s="30">
        <f>E13/F$2</f>
        <v>0.50213538131809243</v>
      </c>
      <c r="G13" s="4">
        <f>(((D13-D$283)/(D$41-D$283)*100+700))</f>
        <v>644.78092783505156</v>
      </c>
      <c r="H13" s="4"/>
      <c r="I13" s="2">
        <v>1.577</v>
      </c>
      <c r="J13" s="3">
        <v>49815.9</v>
      </c>
      <c r="K13" s="30">
        <f>J13/K$2</f>
        <v>0.325313455058381</v>
      </c>
      <c r="L13" s="4">
        <f>(((I13-I$283)/(I$41-I$283)*100+700))</f>
        <v>645.36148432501602</v>
      </c>
      <c r="M13" s="4"/>
      <c r="N13" s="2">
        <v>1.163</v>
      </c>
      <c r="O13" s="3">
        <v>37289.800000000003</v>
      </c>
      <c r="P13" s="30">
        <f>O13/P$2</f>
        <v>0.4395510297632691</v>
      </c>
      <c r="Q13" s="4">
        <f>(((N13-N$283)/(N$41-N$283)*100+700))</f>
        <v>640.78780177890724</v>
      </c>
      <c r="R13" s="51">
        <f>AVERAGE(F13,K13,P13)</f>
        <v>0.42233328871324743</v>
      </c>
      <c r="S13" s="62"/>
      <c r="T13" s="2">
        <v>1.429</v>
      </c>
      <c r="U13" s="3">
        <v>2585.8000000000002</v>
      </c>
      <c r="V13" s="28">
        <f t="shared" si="2"/>
        <v>1.3786235801134429E-2</v>
      </c>
      <c r="W13" s="4">
        <f>(((T13-T$283)/(T$41-T$283)*100+700))</f>
        <v>649.03047091412736</v>
      </c>
      <c r="X13" s="4"/>
      <c r="AA13" s="28"/>
      <c r="AB13" s="4"/>
      <c r="AC13" s="4"/>
      <c r="AF13" s="28"/>
      <c r="AG13" s="4"/>
      <c r="AH13" s="51">
        <f t="shared" si="1"/>
        <v>1.3786235801134429E-2</v>
      </c>
      <c r="AI13" s="4"/>
      <c r="AJ13" s="2">
        <v>2.859</v>
      </c>
      <c r="AK13" s="3">
        <v>15695.7</v>
      </c>
      <c r="AL13" s="51">
        <f t="shared" ref="AL13:AL19" si="9">AK13/AL$2</f>
        <v>5.7707495058590998E-3</v>
      </c>
      <c r="AM13" s="4">
        <f>(((AJ13-AJ$283)/(AJ$41-AJ$283)*100+700))</f>
        <v>668.92138939670929</v>
      </c>
      <c r="AQ13" s="51"/>
      <c r="AR13" s="4"/>
      <c r="AS13" s="51">
        <f t="shared" si="7"/>
        <v>5.7707495058590998E-3</v>
      </c>
    </row>
    <row r="14" spans="1:45" x14ac:dyDescent="0.25">
      <c r="A14" s="25" t="s">
        <v>569</v>
      </c>
      <c r="D14" s="2">
        <v>1.5549999999999999</v>
      </c>
      <c r="E14" s="3">
        <v>63595.9</v>
      </c>
      <c r="F14" s="28">
        <f>E14/F$2</f>
        <v>0.58414829178679861</v>
      </c>
      <c r="G14" s="4">
        <f>(((D14-D$283)/(D$41-D$283)*100+700))</f>
        <v>658.82731958762884</v>
      </c>
      <c r="H14" s="4"/>
      <c r="I14" s="2">
        <v>1.847</v>
      </c>
      <c r="J14" s="3">
        <v>163965</v>
      </c>
      <c r="K14" s="30">
        <f>J14/K$2</f>
        <v>1.070742888488363</v>
      </c>
      <c r="L14" s="4">
        <f>(((I14-I$283)/(I$41-I$283)*100+700))</f>
        <v>662.63595649392198</v>
      </c>
      <c r="M14" s="4"/>
      <c r="N14" s="2">
        <v>1.4219999999999999</v>
      </c>
      <c r="O14" s="3">
        <v>145032.79999999999</v>
      </c>
      <c r="P14" s="30">
        <f>O14/P$2</f>
        <v>1.7095644543400674</v>
      </c>
      <c r="Q14" s="4">
        <f>(((N14-N$283)/(N$41-N$283)*100+700))</f>
        <v>657.24269377382461</v>
      </c>
      <c r="R14" s="51">
        <f>AVERAGE(F14,K14,P14)</f>
        <v>1.1214852115384097</v>
      </c>
      <c r="S14" s="62"/>
      <c r="T14" s="2">
        <v>1.389</v>
      </c>
      <c r="U14" s="3">
        <v>50217.9</v>
      </c>
      <c r="V14" s="28">
        <f t="shared" si="2"/>
        <v>0.26773757090176681</v>
      </c>
      <c r="W14" s="4">
        <f>(((T14-T$283)/(T$41-T$283)*100+700))</f>
        <v>646.26038781163436</v>
      </c>
      <c r="X14" s="4"/>
      <c r="Y14" s="2">
        <v>1.452</v>
      </c>
      <c r="Z14" s="3">
        <v>291401</v>
      </c>
      <c r="AA14" s="28">
        <f t="shared" ref="AA14:AA32" si="10">Z14/AA$2</f>
        <v>1.431770052819064</v>
      </c>
      <c r="AB14" s="4">
        <f>(((Y14-Y$283)/(Y$41-Y$283)*100+700))</f>
        <v>649.16550764951319</v>
      </c>
      <c r="AC14" s="4"/>
      <c r="AD14" s="2">
        <v>1.57</v>
      </c>
      <c r="AE14" s="3">
        <v>243668.3</v>
      </c>
      <c r="AF14" s="28">
        <f t="shared" ref="AF14:AF19" si="11">AE14/AF$2</f>
        <v>1.2790800367448707</v>
      </c>
      <c r="AG14" s="4">
        <f>(((AD14-AD$283)/(AD$41-AD$283)*100+700))</f>
        <v>661.85919343814078</v>
      </c>
      <c r="AH14" s="51">
        <f t="shared" si="1"/>
        <v>0.99286255348856722</v>
      </c>
      <c r="AI14" s="4"/>
      <c r="AJ14" s="2">
        <v>2.778</v>
      </c>
      <c r="AK14" s="3">
        <v>653924</v>
      </c>
      <c r="AL14" s="51">
        <f t="shared" si="9"/>
        <v>0.24042454939055954</v>
      </c>
      <c r="AM14" s="4">
        <f>(((AJ14-AJ$283)/(AJ$41-AJ$283)*100+700))</f>
        <v>663.98537477148079</v>
      </c>
      <c r="AO14" s="2">
        <v>2.7850000000000001</v>
      </c>
      <c r="AP14" s="3">
        <v>666372.5</v>
      </c>
      <c r="AQ14" s="51">
        <f t="shared" ref="AQ14:AQ19" si="12">AP14/AQ$2</f>
        <v>0.23101327247514067</v>
      </c>
      <c r="AR14" s="4">
        <f>(((AO14-AO$283)/(AO$41-AO$283)*100+700))</f>
        <v>663.07028360049321</v>
      </c>
      <c r="AS14" s="51">
        <f t="shared" si="7"/>
        <v>0.23571891093285011</v>
      </c>
    </row>
    <row r="15" spans="1:45" x14ac:dyDescent="0.25">
      <c r="A15" s="1" t="s">
        <v>32</v>
      </c>
      <c r="B15" s="10">
        <v>659</v>
      </c>
      <c r="C15" s="10" t="s">
        <v>201</v>
      </c>
      <c r="G15" s="4"/>
      <c r="H15" s="4"/>
      <c r="K15" s="30"/>
      <c r="L15" s="4"/>
      <c r="M15" s="4"/>
      <c r="P15" s="30"/>
      <c r="Q15" s="4"/>
      <c r="R15" s="51"/>
      <c r="S15" s="62"/>
      <c r="T15" s="2">
        <v>1.958</v>
      </c>
      <c r="U15" s="3">
        <v>20804.599999999999</v>
      </c>
      <c r="V15" s="28">
        <f t="shared" si="2"/>
        <v>0.11092007167927964</v>
      </c>
      <c r="W15" s="4">
        <f>(((T15-T$283)/(T$41-T$283)*100+700))</f>
        <v>685.66481994459832</v>
      </c>
      <c r="X15" s="4"/>
      <c r="Y15" s="2">
        <v>2.0169999999999999</v>
      </c>
      <c r="Z15" s="3">
        <v>8780</v>
      </c>
      <c r="AA15" s="28">
        <f t="shared" si="10"/>
        <v>4.3139663432010811E-2</v>
      </c>
      <c r="AB15" s="4">
        <f>(((Y15-Y$283)/(Y$41-Y$283)*100+700))</f>
        <v>688.45618915159946</v>
      </c>
      <c r="AC15" s="4"/>
      <c r="AD15" s="2">
        <v>2.1240000000000001</v>
      </c>
      <c r="AE15" s="3">
        <v>34705.9</v>
      </c>
      <c r="AF15" s="28">
        <f t="shared" si="11"/>
        <v>0.18218054563217215</v>
      </c>
      <c r="AG15" s="4">
        <f>(((AD15-AD$283)/(AD$41-AD$283)*100+700))</f>
        <v>699.72658920027345</v>
      </c>
      <c r="AH15" s="51">
        <f t="shared" si="1"/>
        <v>0.11208009358115419</v>
      </c>
      <c r="AI15" s="4"/>
      <c r="AL15" s="51"/>
      <c r="AM15" s="4"/>
      <c r="AQ15" s="51"/>
      <c r="AR15" s="4"/>
      <c r="AS15" s="51"/>
    </row>
    <row r="16" spans="1:45" x14ac:dyDescent="0.25">
      <c r="A16" s="1" t="s">
        <v>33</v>
      </c>
      <c r="B16" s="10">
        <v>657</v>
      </c>
      <c r="C16" s="10" t="s">
        <v>201</v>
      </c>
      <c r="D16" s="2">
        <v>1.78</v>
      </c>
      <c r="E16" s="3">
        <v>659717.5</v>
      </c>
      <c r="F16" s="28">
        <f>E16/F$2</f>
        <v>6.059712193503942</v>
      </c>
      <c r="G16" s="4">
        <f>(((D16-D$283)/(D$41-D$283)*100+700))</f>
        <v>673.32474226804129</v>
      </c>
      <c r="H16" s="4"/>
      <c r="I16" s="2">
        <v>2.0979999999999999</v>
      </c>
      <c r="J16" s="3">
        <v>1479654.6</v>
      </c>
      <c r="K16" s="30">
        <f>J16/K$2</f>
        <v>9.6626087297233774</v>
      </c>
      <c r="L16" s="4">
        <f>(((I16-I$283)/(I$41-I$283)*100+700))</f>
        <v>678.69481765834928</v>
      </c>
      <c r="M16" s="4"/>
      <c r="N16" s="2">
        <v>1.696</v>
      </c>
      <c r="O16" s="3">
        <v>750001.9</v>
      </c>
      <c r="P16" s="30">
        <f>O16/P$2</f>
        <v>8.8405973609246598</v>
      </c>
      <c r="Q16" s="4">
        <f>(((N16-N$283)/(N$41-N$283)*100+700))</f>
        <v>674.65057179161374</v>
      </c>
      <c r="R16" s="51">
        <f>AVERAGE(F16,K16,P16)</f>
        <v>8.1876394280506588</v>
      </c>
      <c r="S16" s="62"/>
      <c r="T16" s="2">
        <v>1.621</v>
      </c>
      <c r="U16" s="3">
        <v>920266.1</v>
      </c>
      <c r="V16" s="28">
        <f t="shared" si="2"/>
        <v>4.9064140515083743</v>
      </c>
      <c r="W16" s="4">
        <f>(((T16-T$283)/(T$41-T$283)*100+700))</f>
        <v>662.32686980609412</v>
      </c>
      <c r="X16" s="4"/>
      <c r="Y16" s="2">
        <v>1.6839999999999999</v>
      </c>
      <c r="Z16" s="3">
        <v>1420351.9</v>
      </c>
      <c r="AA16" s="28">
        <f t="shared" si="10"/>
        <v>6.9787588748311018</v>
      </c>
      <c r="AB16" s="4">
        <f>(((Y16-Y$283)/(Y$41-Y$283)*100+700))</f>
        <v>665.29902642559114</v>
      </c>
      <c r="AC16" s="4"/>
      <c r="AD16" s="2">
        <v>1.7989999999999999</v>
      </c>
      <c r="AE16" s="3">
        <v>1817982.9</v>
      </c>
      <c r="AF16" s="28">
        <f t="shared" si="11"/>
        <v>9.5430781703387222</v>
      </c>
      <c r="AG16" s="4">
        <f>(((AD16-AD$283)/(AD$41-AD$283)*100+700))</f>
        <v>677.51196172248808</v>
      </c>
      <c r="AH16" s="51">
        <f t="shared" si="1"/>
        <v>7.1427503655593982</v>
      </c>
      <c r="AI16" s="4"/>
      <c r="AJ16" s="2">
        <v>3.048</v>
      </c>
      <c r="AK16" s="3">
        <v>1276013.3999999999</v>
      </c>
      <c r="AL16" s="51">
        <f t="shared" si="9"/>
        <v>0.46914465092474938</v>
      </c>
      <c r="AM16" s="4">
        <f>(((AJ16-AJ$283)/(AJ$41-AJ$283)*100+700))</f>
        <v>680.43875685557589</v>
      </c>
      <c r="AO16" s="2">
        <v>3.048</v>
      </c>
      <c r="AP16" s="3">
        <v>1268795.3999999999</v>
      </c>
      <c r="AQ16" s="51">
        <f t="shared" si="12"/>
        <v>0.43985695306364697</v>
      </c>
      <c r="AR16" s="4">
        <f>(((AO16-AO$283)/(AO$41-AO$283)*100+700))</f>
        <v>679.28483353884099</v>
      </c>
      <c r="AS16" s="51">
        <f t="shared" si="7"/>
        <v>0.45450080199419818</v>
      </c>
    </row>
    <row r="17" spans="1:45" x14ac:dyDescent="0.25">
      <c r="A17" s="1" t="s">
        <v>570</v>
      </c>
      <c r="B17" s="10">
        <v>656</v>
      </c>
      <c r="C17" s="10" t="s">
        <v>201</v>
      </c>
      <c r="G17" s="4"/>
      <c r="H17" s="4"/>
      <c r="K17" s="30"/>
      <c r="L17" s="4"/>
      <c r="M17" s="4"/>
      <c r="P17" s="30"/>
      <c r="Q17" s="4"/>
      <c r="R17" s="51"/>
      <c r="S17" s="62"/>
      <c r="V17" s="28"/>
      <c r="W17" s="4"/>
      <c r="X17" s="4"/>
      <c r="AA17" s="28"/>
      <c r="AB17" s="4"/>
      <c r="AC17" s="4"/>
      <c r="AF17" s="28"/>
      <c r="AG17" s="4"/>
      <c r="AH17" s="51"/>
      <c r="AI17" s="4"/>
      <c r="AL17" s="51"/>
      <c r="AM17" s="4"/>
      <c r="AQ17" s="51"/>
      <c r="AR17" s="4"/>
      <c r="AS17" s="51"/>
    </row>
    <row r="18" spans="1:45" x14ac:dyDescent="0.25">
      <c r="A18" s="1" t="s">
        <v>626</v>
      </c>
      <c r="B18" s="10">
        <v>670</v>
      </c>
      <c r="C18" s="10" t="s">
        <v>201</v>
      </c>
      <c r="G18" s="4"/>
      <c r="H18" s="4"/>
      <c r="K18" s="30"/>
      <c r="L18" s="4"/>
      <c r="M18" s="4"/>
      <c r="P18" s="30"/>
      <c r="Q18" s="4"/>
      <c r="R18" s="51"/>
      <c r="S18" s="62"/>
      <c r="V18" s="28"/>
      <c r="W18" s="4"/>
      <c r="X18" s="4"/>
      <c r="AA18" s="28"/>
      <c r="AB18" s="4"/>
      <c r="AC18" s="4"/>
      <c r="AF18" s="28"/>
      <c r="AG18" s="4"/>
      <c r="AH18" s="51"/>
      <c r="AI18" s="4"/>
      <c r="AL18" s="51"/>
      <c r="AM18" s="4"/>
      <c r="AQ18" s="51"/>
      <c r="AR18" s="4"/>
      <c r="AS18" s="51"/>
    </row>
    <row r="19" spans="1:45" x14ac:dyDescent="0.25">
      <c r="A19" s="1" t="s">
        <v>155</v>
      </c>
      <c r="B19" s="10">
        <v>697</v>
      </c>
      <c r="C19" s="10" t="s">
        <v>201</v>
      </c>
      <c r="D19" s="2">
        <v>2.117</v>
      </c>
      <c r="E19" s="3">
        <v>18005.8</v>
      </c>
      <c r="F19" s="28">
        <f>E19/F$2</f>
        <v>0.16538892149108259</v>
      </c>
      <c r="G19" s="4">
        <f>(((D19-D$283)/(D$41-D$283)*100+700))</f>
        <v>695.03865979381442</v>
      </c>
      <c r="H19" s="4"/>
      <c r="I19" s="2">
        <v>2.4420000000000002</v>
      </c>
      <c r="J19" s="3">
        <v>20462.099999999999</v>
      </c>
      <c r="K19" s="30">
        <f>J19/K$2</f>
        <v>0.13362393229370739</v>
      </c>
      <c r="L19" s="4">
        <f>(((I19-I$283)/(I$41-I$283)*100+700))</f>
        <v>700.7037747920665</v>
      </c>
      <c r="M19" s="4"/>
      <c r="N19" s="2">
        <v>2.032</v>
      </c>
      <c r="O19" s="3">
        <v>14794.1</v>
      </c>
      <c r="P19" s="30">
        <f>O19/P$2</f>
        <v>0.17438446678235814</v>
      </c>
      <c r="Q19" s="4">
        <f>(((N19-N$283)/(N$41-N$283)*100+700))</f>
        <v>695.99745870393895</v>
      </c>
      <c r="R19" s="51">
        <f>AVERAGE(F19,K19,P19)</f>
        <v>0.15779910685571605</v>
      </c>
      <c r="S19" s="62"/>
      <c r="T19" s="2">
        <v>1.958</v>
      </c>
      <c r="U19" s="3">
        <v>25525.9</v>
      </c>
      <c r="V19" s="28">
        <f t="shared" si="2"/>
        <v>0.13609176132577047</v>
      </c>
      <c r="W19" s="4">
        <f>(((T19-T$283)/(T$41-T$283)*100+700))</f>
        <v>685.66481994459832</v>
      </c>
      <c r="X19" s="4"/>
      <c r="Y19" s="2">
        <v>2.024</v>
      </c>
      <c r="Z19" s="3">
        <v>10197.1</v>
      </c>
      <c r="AA19" s="28">
        <f t="shared" si="10"/>
        <v>5.0102444417147771E-2</v>
      </c>
      <c r="AB19" s="4">
        <f>(((Y19-Y$283)/(Y$41-Y$283)*100+700))</f>
        <v>688.94297635605005</v>
      </c>
      <c r="AC19" s="4"/>
      <c r="AD19" s="2">
        <v>2.1240000000000001</v>
      </c>
      <c r="AE19" s="3">
        <v>56231.5</v>
      </c>
      <c r="AF19" s="28">
        <f t="shared" si="11"/>
        <v>0.29517417360493425</v>
      </c>
      <c r="AG19" s="4">
        <f>(((AD19-AD$283)/(AD$41-AD$283)*100+700))</f>
        <v>699.72658920027345</v>
      </c>
      <c r="AH19" s="51">
        <f t="shared" si="1"/>
        <v>0.16045612644928417</v>
      </c>
      <c r="AI19" s="4"/>
      <c r="AJ19" s="2">
        <v>3.4279999999999999</v>
      </c>
      <c r="AK19" s="3">
        <v>99681.5</v>
      </c>
      <c r="AL19" s="51">
        <f t="shared" si="9"/>
        <v>3.6649334968704407E-2</v>
      </c>
      <c r="AM19" s="4">
        <f>(((AJ19-AJ$283)/(AJ$41-AJ$283)*100+700))</f>
        <v>703.59536867763552</v>
      </c>
      <c r="AO19" s="2">
        <v>3.4319999999999999</v>
      </c>
      <c r="AP19" s="3">
        <v>101324.4</v>
      </c>
      <c r="AQ19" s="51">
        <f t="shared" si="12"/>
        <v>3.5126421371800519E-2</v>
      </c>
      <c r="AR19" s="4">
        <f>(((AO19-AO$283)/(AO$41-AO$283)*100+700))</f>
        <v>702.9593094944513</v>
      </c>
      <c r="AS19" s="51">
        <f t="shared" si="7"/>
        <v>3.5887878170252463E-2</v>
      </c>
    </row>
    <row r="20" spans="1:45" x14ac:dyDescent="0.25">
      <c r="A20" s="1" t="s">
        <v>35</v>
      </c>
      <c r="B20" s="10">
        <v>698</v>
      </c>
      <c r="C20" s="10" t="s">
        <v>201</v>
      </c>
      <c r="G20" s="4"/>
      <c r="H20" s="4"/>
      <c r="K20" s="30"/>
      <c r="L20" s="4"/>
      <c r="M20" s="4"/>
      <c r="P20" s="30"/>
      <c r="Q20" s="4"/>
      <c r="R20" s="51"/>
      <c r="S20" s="62"/>
      <c r="V20" s="28"/>
      <c r="W20" s="4"/>
      <c r="X20" s="4"/>
      <c r="AA20" s="28"/>
      <c r="AB20" s="4"/>
      <c r="AC20" s="4"/>
      <c r="AF20" s="28"/>
      <c r="AG20" s="4"/>
      <c r="AH20" s="51"/>
      <c r="AI20" s="4"/>
      <c r="AL20" s="51"/>
      <c r="AM20" s="4"/>
      <c r="AQ20" s="51"/>
      <c r="AR20" s="4"/>
      <c r="AS20" s="51"/>
    </row>
    <row r="21" spans="1:45" x14ac:dyDescent="0.25">
      <c r="A21" s="16" t="s">
        <v>484</v>
      </c>
      <c r="B21" s="10">
        <v>712</v>
      </c>
      <c r="C21" s="10" t="s">
        <v>201</v>
      </c>
      <c r="G21" s="4"/>
      <c r="H21" s="4"/>
      <c r="K21" s="30"/>
      <c r="L21" s="4"/>
      <c r="M21" s="4"/>
      <c r="P21" s="30"/>
      <c r="Q21" s="4"/>
      <c r="R21" s="51"/>
      <c r="S21" s="62"/>
      <c r="V21" s="28"/>
      <c r="W21" s="4"/>
      <c r="X21" s="4"/>
      <c r="AA21" s="28"/>
      <c r="AB21" s="4"/>
      <c r="AC21" s="4"/>
      <c r="AF21" s="28"/>
      <c r="AG21" s="4"/>
      <c r="AH21" s="51"/>
      <c r="AI21" s="4"/>
      <c r="AL21" s="51"/>
      <c r="AM21" s="4"/>
      <c r="AQ21" s="51"/>
      <c r="AR21" s="4"/>
      <c r="AS21" s="51"/>
    </row>
    <row r="22" spans="1:45" x14ac:dyDescent="0.25">
      <c r="A22" s="16" t="s">
        <v>632</v>
      </c>
      <c r="B22" s="10">
        <v>710</v>
      </c>
      <c r="C22" s="10" t="s">
        <v>201</v>
      </c>
      <c r="G22" s="4"/>
      <c r="H22" s="4"/>
      <c r="K22" s="30"/>
      <c r="L22" s="4"/>
      <c r="M22" s="4"/>
      <c r="P22" s="30"/>
      <c r="Q22" s="4"/>
      <c r="R22" s="51"/>
      <c r="S22" s="62"/>
      <c r="V22" s="28"/>
      <c r="W22" s="4"/>
      <c r="X22" s="4"/>
      <c r="AA22" s="28"/>
      <c r="AB22" s="4"/>
      <c r="AC22" s="4"/>
      <c r="AF22" s="28"/>
      <c r="AG22" s="4"/>
      <c r="AH22" s="51"/>
      <c r="AI22" s="4"/>
      <c r="AL22" s="51"/>
      <c r="AM22" s="4"/>
      <c r="AQ22" s="51"/>
      <c r="AR22" s="4"/>
      <c r="AS22" s="51"/>
    </row>
    <row r="23" spans="1:45" x14ac:dyDescent="0.25">
      <c r="A23" s="16" t="s">
        <v>633</v>
      </c>
      <c r="B23" s="10">
        <v>711</v>
      </c>
      <c r="C23" s="10" t="s">
        <v>205</v>
      </c>
      <c r="G23" s="4"/>
      <c r="H23" s="4"/>
      <c r="K23" s="30"/>
      <c r="L23" s="4"/>
      <c r="M23" s="4"/>
      <c r="P23" s="30"/>
      <c r="Q23" s="4"/>
      <c r="R23" s="51"/>
      <c r="S23" s="62"/>
      <c r="V23" s="28"/>
      <c r="W23" s="4"/>
      <c r="X23" s="4"/>
      <c r="AA23" s="28"/>
      <c r="AB23" s="4"/>
      <c r="AC23" s="4"/>
      <c r="AF23" s="28"/>
      <c r="AG23" s="4"/>
      <c r="AH23" s="51"/>
      <c r="AI23" s="4"/>
      <c r="AL23" s="51"/>
      <c r="AM23" s="4"/>
      <c r="AQ23" s="51"/>
      <c r="AR23" s="4"/>
      <c r="AS23" s="51"/>
    </row>
    <row r="24" spans="1:45" x14ac:dyDescent="0.25">
      <c r="A24" s="16" t="s">
        <v>469</v>
      </c>
      <c r="B24" s="10">
        <v>717</v>
      </c>
      <c r="C24" s="10" t="s">
        <v>201</v>
      </c>
      <c r="G24" s="4"/>
      <c r="H24" s="4"/>
      <c r="K24" s="30"/>
      <c r="L24" s="4"/>
      <c r="M24" s="4"/>
      <c r="P24" s="30"/>
      <c r="Q24" s="4"/>
      <c r="R24" s="51"/>
      <c r="S24" s="62"/>
      <c r="T24" s="2">
        <v>2.3010000000000002</v>
      </c>
      <c r="U24" s="3">
        <v>324343.7</v>
      </c>
      <c r="V24" s="28">
        <f t="shared" si="2"/>
        <v>1.7292438428387364</v>
      </c>
      <c r="W24" s="4">
        <f>(((T24-T$283)/(T$41-T$283)*100+700))</f>
        <v>709.41828254847644</v>
      </c>
      <c r="X24" s="4"/>
      <c r="AA24" s="28"/>
      <c r="AB24" s="4"/>
      <c r="AC24" s="4"/>
      <c r="AF24" s="28"/>
      <c r="AG24" s="4"/>
      <c r="AH24" s="51">
        <f t="shared" si="1"/>
        <v>1.7292438428387364</v>
      </c>
      <c r="AI24" s="4"/>
      <c r="AL24" s="51"/>
      <c r="AM24" s="4"/>
      <c r="AQ24" s="51"/>
      <c r="AR24" s="4"/>
      <c r="AS24" s="51"/>
    </row>
    <row r="25" spans="1:45" x14ac:dyDescent="0.25">
      <c r="A25" s="16" t="s">
        <v>470</v>
      </c>
      <c r="B25" s="10">
        <v>737</v>
      </c>
      <c r="C25" s="10" t="s">
        <v>201</v>
      </c>
      <c r="G25" s="4"/>
      <c r="H25" s="4"/>
      <c r="K25" s="30"/>
      <c r="L25" s="4"/>
      <c r="M25" s="4"/>
      <c r="P25" s="30"/>
      <c r="Q25" s="4"/>
      <c r="R25" s="51"/>
      <c r="S25" s="62"/>
      <c r="T25" s="2">
        <v>2.39</v>
      </c>
      <c r="U25" s="3">
        <v>366873.1</v>
      </c>
      <c r="V25" s="28">
        <f t="shared" si="2"/>
        <v>1.9559900478355521</v>
      </c>
      <c r="W25" s="4">
        <f>(((T25-T$283)/(T$41-T$283)*100+700))</f>
        <v>715.58171745152356</v>
      </c>
      <c r="X25" s="4"/>
      <c r="AA25" s="28"/>
      <c r="AB25" s="4"/>
      <c r="AC25" s="4"/>
      <c r="AD25" s="2">
        <v>2.3610000000000002</v>
      </c>
      <c r="AE25" s="3">
        <v>15491.6</v>
      </c>
      <c r="AF25" s="28">
        <f>AE25/AF$2</f>
        <v>8.1319549146264991E-2</v>
      </c>
      <c r="AG25" s="4">
        <f>(((AD25-AD$283)/(AD$41-AD$283)*100+700))</f>
        <v>715.92617908407385</v>
      </c>
      <c r="AH25" s="51">
        <f t="shared" si="1"/>
        <v>1.0186547984909085</v>
      </c>
      <c r="AI25" s="4"/>
      <c r="AL25" s="51"/>
      <c r="AM25" s="4"/>
      <c r="AQ25" s="51"/>
      <c r="AR25" s="4"/>
      <c r="AS25" s="51"/>
    </row>
    <row r="26" spans="1:45" x14ac:dyDescent="0.25">
      <c r="A26" s="16" t="s">
        <v>471</v>
      </c>
      <c r="B26" s="10">
        <v>736</v>
      </c>
      <c r="C26" s="10" t="s">
        <v>201</v>
      </c>
      <c r="G26" s="4"/>
      <c r="H26" s="4"/>
      <c r="K26" s="30"/>
      <c r="L26" s="4"/>
      <c r="M26" s="4"/>
      <c r="P26" s="30"/>
      <c r="Q26" s="4"/>
      <c r="R26" s="51"/>
      <c r="S26" s="62"/>
      <c r="V26" s="28"/>
      <c r="W26" s="4"/>
      <c r="X26" s="4"/>
      <c r="AA26" s="28"/>
      <c r="AB26" s="4"/>
      <c r="AC26" s="4"/>
      <c r="AF26" s="28"/>
      <c r="AG26" s="4"/>
      <c r="AH26" s="51"/>
      <c r="AI26" s="4"/>
      <c r="AL26" s="51"/>
      <c r="AM26" s="4"/>
      <c r="AQ26" s="51"/>
      <c r="AR26" s="4"/>
      <c r="AS26" s="51"/>
    </row>
    <row r="27" spans="1:45" x14ac:dyDescent="0.25">
      <c r="A27" s="16" t="s">
        <v>485</v>
      </c>
      <c r="B27" s="9">
        <v>728</v>
      </c>
      <c r="C27" s="9" t="s">
        <v>201</v>
      </c>
      <c r="D27" s="2">
        <v>2.7490000000000001</v>
      </c>
      <c r="E27" s="3">
        <v>3383</v>
      </c>
      <c r="F27" s="28">
        <f>E27/F$2</f>
        <v>3.1073916260556729E-2</v>
      </c>
      <c r="G27" s="4">
        <f>(((D27-D$283)/(D$41-D$283)*100+700))</f>
        <v>735.76030927835052</v>
      </c>
      <c r="H27" s="4"/>
      <c r="I27" s="2">
        <v>2.9849999999999999</v>
      </c>
      <c r="J27" s="3">
        <v>2453.6999999999998</v>
      </c>
      <c r="K27" s="30">
        <f>J27/K$2</f>
        <v>1.602343076561398E-2</v>
      </c>
      <c r="L27" s="4">
        <f>(((I27-I$283)/(I$41-I$283)*100+700))</f>
        <v>735.44465770953298</v>
      </c>
      <c r="M27" s="4"/>
      <c r="N27" s="2">
        <v>2.6190000000000002</v>
      </c>
      <c r="O27" s="3">
        <v>2439</v>
      </c>
      <c r="P27" s="28">
        <f>O27/P$2</f>
        <v>2.8749549785534199E-2</v>
      </c>
      <c r="Q27" s="4">
        <f>(((N27-N$283)/(N$41-N$283)*100+700))</f>
        <v>733.2909783989835</v>
      </c>
      <c r="R27" s="51">
        <f>AVERAGE(F27,K27,P27)</f>
        <v>2.5282298937234968E-2</v>
      </c>
      <c r="S27" s="62"/>
      <c r="T27" s="2">
        <v>2.5379999999999998</v>
      </c>
      <c r="U27" s="3">
        <v>5048.7</v>
      </c>
      <c r="V27" s="28">
        <f t="shared" si="2"/>
        <v>2.6917228203723172E-2</v>
      </c>
      <c r="W27" s="4">
        <f>(((T27-T$283)/(T$41-T$283)*100+700))</f>
        <v>725.83102493074796</v>
      </c>
      <c r="X27" s="4"/>
      <c r="Y27" s="2">
        <v>2.6120000000000001</v>
      </c>
      <c r="Z27" s="3">
        <v>3333</v>
      </c>
      <c r="AA27" s="28">
        <f t="shared" si="10"/>
        <v>1.6376366539737133E-2</v>
      </c>
      <c r="AB27" s="4">
        <f>(((Y27-Y$283)/(Y$41-Y$283)*100+700))</f>
        <v>729.83310152990271</v>
      </c>
      <c r="AC27" s="4"/>
      <c r="AD27" s="2">
        <v>2.7229999999999999</v>
      </c>
      <c r="AE27" s="3">
        <v>22471.9</v>
      </c>
      <c r="AF27" s="28">
        <f t="shared" ref="AF27:AF37" si="13">AE27/AF$2</f>
        <v>0.11796100960907539</v>
      </c>
      <c r="AG27" s="4">
        <f>(((AD27-AD$283)/(AD$41-AD$283)*100+700))</f>
        <v>740.66985645933016</v>
      </c>
      <c r="AH27" s="51">
        <f t="shared" si="1"/>
        <v>5.3751534784178566E-2</v>
      </c>
      <c r="AI27" s="4"/>
      <c r="AJ27" s="2">
        <v>3.968</v>
      </c>
      <c r="AK27" s="3">
        <v>46049.5</v>
      </c>
      <c r="AL27" s="51">
        <f t="shared" ref="AL27:AL32" si="14">AK27/AL$2</f>
        <v>1.6930759976940091E-2</v>
      </c>
      <c r="AM27" s="4">
        <f>(((AJ27-AJ$283)/(AJ$41-AJ$283)*100+700))</f>
        <v>736.50213284582571</v>
      </c>
      <c r="AO27" s="2">
        <v>3.972</v>
      </c>
      <c r="AP27" s="3">
        <v>51221.4</v>
      </c>
      <c r="AQ27" s="51">
        <f t="shared" ref="AQ27:AQ32" si="15">AP27/AQ$2</f>
        <v>1.7757070159345068E-2</v>
      </c>
      <c r="AR27" s="4">
        <f>(((AO27-AO$283)/(AO$41-AO$283)*100+700))</f>
        <v>736.25154130702833</v>
      </c>
      <c r="AS27" s="51">
        <f t="shared" si="7"/>
        <v>1.734391506814258E-2</v>
      </c>
    </row>
    <row r="28" spans="1:45" x14ac:dyDescent="0.25">
      <c r="A28" s="32" t="s">
        <v>678</v>
      </c>
      <c r="B28" s="9">
        <v>735</v>
      </c>
      <c r="C28" s="9" t="s">
        <v>201</v>
      </c>
      <c r="G28" s="4"/>
      <c r="H28" s="4"/>
      <c r="L28" s="4"/>
      <c r="M28" s="4"/>
      <c r="Q28" s="4"/>
      <c r="R28" s="51"/>
      <c r="S28" s="62"/>
      <c r="V28" s="28"/>
      <c r="W28" s="4"/>
      <c r="X28" s="4"/>
      <c r="AA28" s="28"/>
      <c r="AB28" s="4"/>
      <c r="AC28" s="4"/>
      <c r="AF28" s="28"/>
      <c r="AG28" s="4"/>
      <c r="AH28" s="51"/>
      <c r="AI28" s="4"/>
      <c r="AL28" s="51"/>
      <c r="AM28" s="4"/>
      <c r="AQ28" s="51"/>
      <c r="AR28" s="4"/>
      <c r="AS28" s="51"/>
    </row>
    <row r="29" spans="1:45" x14ac:dyDescent="0.25">
      <c r="A29" s="16" t="s">
        <v>680</v>
      </c>
      <c r="B29" s="9">
        <v>729</v>
      </c>
      <c r="C29" s="9" t="s">
        <v>201</v>
      </c>
      <c r="D29" s="2">
        <v>3.1070000000000002</v>
      </c>
      <c r="E29" s="3">
        <v>7412.5</v>
      </c>
      <c r="F29" s="28">
        <f>E29/F$2</f>
        <v>6.8086137830735069E-2</v>
      </c>
      <c r="G29" s="4">
        <f>(((D29-D$283)/(D$41-D$283)*100+700))</f>
        <v>758.82731958762884</v>
      </c>
      <c r="H29" s="4"/>
      <c r="I29" s="2">
        <v>3.395</v>
      </c>
      <c r="J29" s="3">
        <v>11167.7</v>
      </c>
      <c r="K29" s="28">
        <f>J29/K$2</f>
        <v>7.2928584489198867E-2</v>
      </c>
      <c r="L29" s="4">
        <f>(((I29-I$283)/(I$41-I$283)*100+700))</f>
        <v>761.6762635956494</v>
      </c>
      <c r="M29" s="4"/>
      <c r="N29" s="2">
        <v>3.0329999999999999</v>
      </c>
      <c r="O29" s="3">
        <v>6630.2</v>
      </c>
      <c r="P29" s="28">
        <f>O29/P$2</f>
        <v>7.8153040175501787E-2</v>
      </c>
      <c r="Q29" s="4">
        <f>(((N29-N$283)/(N$41-N$283)*100+700))</f>
        <v>759.5933926302414</v>
      </c>
      <c r="R29" s="51">
        <f>AVERAGE(F29,K29,P29)</f>
        <v>7.3055920831811907E-2</v>
      </c>
      <c r="S29" s="62"/>
      <c r="T29" s="2">
        <v>2.9809999999999999</v>
      </c>
      <c r="U29" s="3">
        <v>9327.9</v>
      </c>
      <c r="V29" s="28">
        <f t="shared" si="2"/>
        <v>4.97318543311168E-2</v>
      </c>
      <c r="W29" s="4">
        <f>(((T29-T$283)/(T$41-T$283)*100+700))</f>
        <v>756.50969529085876</v>
      </c>
      <c r="X29" s="4"/>
      <c r="Y29" s="2">
        <v>3.0219999999999998</v>
      </c>
      <c r="Z29" s="3">
        <v>8260</v>
      </c>
      <c r="AA29" s="28">
        <f t="shared" si="10"/>
        <v>4.0584694754944112E-2</v>
      </c>
      <c r="AB29" s="4">
        <f>(((Y29-Y$283)/(Y$41-Y$283)*100+700))</f>
        <v>758.34492350486789</v>
      </c>
      <c r="AC29" s="4"/>
      <c r="AD29" s="2">
        <v>3.14</v>
      </c>
      <c r="AE29" s="3">
        <v>7021.7</v>
      </c>
      <c r="AF29" s="28">
        <f t="shared" si="13"/>
        <v>3.6858780128607042E-2</v>
      </c>
      <c r="AG29" s="4">
        <f>(((AD29-AD$283)/(AD$41-AD$283)*100+700))</f>
        <v>769.17293233082705</v>
      </c>
      <c r="AH29" s="51">
        <f t="shared" si="1"/>
        <v>4.2391776404889316E-2</v>
      </c>
      <c r="AI29" s="4"/>
      <c r="AJ29" s="2">
        <v>3.9380000000000002</v>
      </c>
      <c r="AK29" s="3">
        <v>64632.5</v>
      </c>
      <c r="AL29" s="51">
        <f t="shared" si="14"/>
        <v>2.3763066791378417E-2</v>
      </c>
      <c r="AM29" s="4">
        <f>(((AJ29-AJ$283)/(AJ$41-AJ$283)*100+700))</f>
        <v>734.67397928092623</v>
      </c>
      <c r="AO29" s="2">
        <v>4.101</v>
      </c>
      <c r="AP29" s="3">
        <v>107980.6</v>
      </c>
      <c r="AQ29" s="51">
        <f t="shared" si="15"/>
        <v>3.7433945383144075E-2</v>
      </c>
      <c r="AR29" s="4">
        <f>(((AO29-AO$283)/(AO$41-AO$283)*100+700))</f>
        <v>744.20468557336619</v>
      </c>
      <c r="AS29" s="51">
        <f t="shared" si="7"/>
        <v>3.0598506087261244E-2</v>
      </c>
    </row>
    <row r="30" spans="1:45" x14ac:dyDescent="0.25">
      <c r="A30" s="1" t="s">
        <v>36</v>
      </c>
      <c r="B30" s="10">
        <v>754</v>
      </c>
      <c r="C30" s="10" t="s">
        <v>201</v>
      </c>
      <c r="G30" s="4"/>
      <c r="H30" s="4"/>
      <c r="L30" s="4"/>
      <c r="M30" s="4"/>
      <c r="Q30" s="4"/>
      <c r="R30" s="51"/>
      <c r="S30" s="62"/>
      <c r="V30" s="28"/>
      <c r="W30" s="4"/>
      <c r="X30" s="4"/>
      <c r="AA30" s="28"/>
      <c r="AB30" s="4"/>
      <c r="AC30" s="4"/>
      <c r="AF30" s="28"/>
      <c r="AG30" s="4"/>
      <c r="AH30" s="51"/>
      <c r="AI30" s="4"/>
      <c r="AL30" s="51"/>
      <c r="AM30" s="4"/>
      <c r="AQ30" s="51"/>
      <c r="AR30" s="4"/>
      <c r="AS30" s="51"/>
    </row>
    <row r="31" spans="1:45" x14ac:dyDescent="0.25">
      <c r="A31" s="1" t="s">
        <v>440</v>
      </c>
      <c r="B31" s="12">
        <v>768</v>
      </c>
      <c r="G31" s="4"/>
      <c r="H31" s="4"/>
      <c r="L31" s="4"/>
      <c r="M31" s="4"/>
      <c r="Q31" s="4"/>
      <c r="R31" s="51"/>
      <c r="S31" s="62"/>
      <c r="V31" s="28"/>
      <c r="W31" s="4"/>
      <c r="X31" s="4"/>
      <c r="AA31" s="28"/>
      <c r="AB31" s="4"/>
      <c r="AC31" s="4"/>
      <c r="AF31" s="28"/>
      <c r="AG31" s="4"/>
      <c r="AH31" s="51"/>
      <c r="AI31" s="4"/>
      <c r="AL31" s="51"/>
      <c r="AM31" s="4"/>
      <c r="AQ31" s="51"/>
      <c r="AR31" s="4"/>
      <c r="AS31" s="51"/>
    </row>
    <row r="32" spans="1:45" x14ac:dyDescent="0.25">
      <c r="A32" s="44" t="s">
        <v>724</v>
      </c>
      <c r="B32" s="12">
        <v>777</v>
      </c>
      <c r="D32" s="2">
        <v>3.1070000000000002</v>
      </c>
      <c r="E32" s="3">
        <v>820917.2</v>
      </c>
      <c r="F32" s="28">
        <f>E32/F$2</f>
        <v>7.5403820069910434</v>
      </c>
      <c r="G32" s="4">
        <f>(((D32-D$283)/(D$41-D$283)*100+700))</f>
        <v>758.82731958762884</v>
      </c>
      <c r="H32" s="4"/>
      <c r="I32" s="2">
        <v>3.395</v>
      </c>
      <c r="J32" s="3">
        <v>1258537.6000000001</v>
      </c>
      <c r="K32" s="28">
        <f>J32/K$2</f>
        <v>8.2186453517226976</v>
      </c>
      <c r="L32" s="4">
        <f>(((I32-I$283)/(I$41-I$283)*100+700))</f>
        <v>761.6762635956494</v>
      </c>
      <c r="M32" s="4"/>
      <c r="N32" s="2">
        <v>3.0329999999999999</v>
      </c>
      <c r="O32" s="3">
        <v>871534.6</v>
      </c>
      <c r="P32" s="28">
        <f>O32/P$2</f>
        <v>10.273155954290953</v>
      </c>
      <c r="Q32" s="4">
        <f>(((N32-N$283)/(N$41-N$283)*100+700))</f>
        <v>759.5933926302414</v>
      </c>
      <c r="R32" s="51">
        <f>AVERAGE(F32,K32,P32)</f>
        <v>8.6773944376682319</v>
      </c>
      <c r="S32" s="62"/>
      <c r="T32" s="2">
        <v>2.9849999999999999</v>
      </c>
      <c r="U32" s="3">
        <v>1082423.6000000001</v>
      </c>
      <c r="V32" s="28">
        <f t="shared" si="2"/>
        <v>5.7709594656635517</v>
      </c>
      <c r="W32" s="4">
        <f>(((T32-T$283)/(T$41-T$283)*100+700))</f>
        <v>756.786703601108</v>
      </c>
      <c r="X32" s="4"/>
      <c r="Y32" s="2">
        <v>3.0259999999999998</v>
      </c>
      <c r="Z32" s="3">
        <v>1035974.6</v>
      </c>
      <c r="AA32" s="28">
        <f t="shared" si="10"/>
        <v>5.090158948532121</v>
      </c>
      <c r="AB32" s="4">
        <f>(((Y32-Y$283)/(Y$41-Y$283)*100+700))</f>
        <v>758.62308762169675</v>
      </c>
      <c r="AC32" s="4"/>
      <c r="AD32" s="2">
        <v>3.14</v>
      </c>
      <c r="AE32" s="3">
        <v>1379996.4</v>
      </c>
      <c r="AF32" s="28">
        <f t="shared" si="13"/>
        <v>7.2439699625260623</v>
      </c>
      <c r="AG32" s="4">
        <f>(((AD32-AD$283)/(AD$41-AD$283)*100+700))</f>
        <v>769.17293233082705</v>
      </c>
      <c r="AH32" s="51">
        <f t="shared" si="1"/>
        <v>6.0350294589072453</v>
      </c>
      <c r="AI32" s="4"/>
      <c r="AJ32" s="2">
        <v>4.3929999999999998</v>
      </c>
      <c r="AK32" s="3">
        <v>2893678.4</v>
      </c>
      <c r="AL32" s="51">
        <f t="shared" si="14"/>
        <v>1.0639024189373618</v>
      </c>
      <c r="AM32" s="4">
        <f>(((AJ32-AJ$283)/(AJ$41-AJ$283)*100+700))</f>
        <v>762.40097501523462</v>
      </c>
      <c r="AO32" s="2">
        <v>4.3929999999999998</v>
      </c>
      <c r="AP32" s="3">
        <v>2731792.7</v>
      </c>
      <c r="AQ32" s="51">
        <f t="shared" si="15"/>
        <v>0.94703843773670171</v>
      </c>
      <c r="AR32" s="4">
        <f>(((AO32-AO$283)/(AO$41-AO$283)*100+700))</f>
        <v>762.20715166461162</v>
      </c>
      <c r="AS32" s="51">
        <f t="shared" si="7"/>
        <v>1.0054704283370317</v>
      </c>
    </row>
    <row r="33" spans="1:45" x14ac:dyDescent="0.25">
      <c r="A33" s="44" t="s">
        <v>38</v>
      </c>
      <c r="B33" s="12">
        <v>776</v>
      </c>
      <c r="G33" s="4"/>
      <c r="H33" s="4"/>
      <c r="L33" s="4"/>
      <c r="M33" s="4"/>
      <c r="Q33" s="4"/>
      <c r="R33" s="51"/>
      <c r="S33" s="62"/>
      <c r="V33" s="28"/>
      <c r="W33" s="4"/>
      <c r="X33" s="4"/>
      <c r="AA33" s="28"/>
      <c r="AB33" s="4"/>
      <c r="AC33" s="4"/>
      <c r="AF33" s="28"/>
      <c r="AG33" s="4"/>
      <c r="AH33" s="51"/>
      <c r="AI33" s="4"/>
      <c r="AL33" s="51"/>
      <c r="AM33" s="4"/>
      <c r="AQ33" s="51"/>
      <c r="AR33" s="4"/>
      <c r="AS33" s="51"/>
    </row>
    <row r="34" spans="1:45" x14ac:dyDescent="0.25">
      <c r="A34" s="6" t="s">
        <v>634</v>
      </c>
      <c r="G34" s="4"/>
      <c r="H34" s="4"/>
      <c r="L34" s="4"/>
      <c r="M34" s="4"/>
      <c r="Q34" s="4"/>
      <c r="R34" s="51"/>
      <c r="S34" s="62"/>
      <c r="V34" s="28"/>
      <c r="W34" s="4"/>
      <c r="X34" s="4"/>
      <c r="AA34" s="28"/>
      <c r="AB34" s="4"/>
      <c r="AC34" s="4"/>
      <c r="AF34" s="28"/>
      <c r="AG34" s="4"/>
      <c r="AH34" s="51"/>
      <c r="AI34" s="4"/>
      <c r="AL34" s="51"/>
      <c r="AM34" s="4"/>
      <c r="AQ34" s="51"/>
      <c r="AR34" s="4"/>
      <c r="AS34" s="51"/>
    </row>
    <row r="35" spans="1:45" x14ac:dyDescent="0.25">
      <c r="A35" s="1" t="s">
        <v>40</v>
      </c>
      <c r="B35" s="10">
        <v>783</v>
      </c>
      <c r="C35" s="10" t="s">
        <v>201</v>
      </c>
      <c r="G35" s="4"/>
      <c r="H35" s="4"/>
      <c r="L35" s="4"/>
      <c r="M35" s="4"/>
      <c r="Q35" s="4"/>
      <c r="R35" s="51"/>
      <c r="S35" s="62"/>
      <c r="V35" s="28"/>
      <c r="W35" s="4"/>
      <c r="X35" s="4"/>
      <c r="AA35" s="28"/>
      <c r="AB35" s="4"/>
      <c r="AC35" s="4"/>
      <c r="AF35" s="28"/>
      <c r="AG35" s="4"/>
      <c r="AH35" s="51"/>
      <c r="AI35" s="4"/>
      <c r="AL35" s="51"/>
      <c r="AM35" s="4"/>
      <c r="AQ35" s="51"/>
      <c r="AR35" s="4"/>
      <c r="AS35" s="51"/>
    </row>
    <row r="36" spans="1:45" x14ac:dyDescent="0.25">
      <c r="A36" s="1">
        <v>134</v>
      </c>
      <c r="G36" s="4"/>
      <c r="H36" s="4"/>
      <c r="L36" s="4"/>
      <c r="M36" s="4"/>
      <c r="Q36" s="4"/>
      <c r="R36" s="51"/>
      <c r="S36" s="62"/>
      <c r="V36" s="28"/>
      <c r="W36" s="4"/>
      <c r="X36" s="4"/>
      <c r="AA36" s="28"/>
      <c r="AB36" s="4"/>
      <c r="AC36" s="4"/>
      <c r="AF36" s="28"/>
      <c r="AG36" s="4"/>
      <c r="AH36" s="51"/>
      <c r="AI36" s="4"/>
      <c r="AL36" s="51"/>
      <c r="AM36" s="4"/>
      <c r="AQ36" s="51"/>
      <c r="AR36" s="4"/>
      <c r="AS36" s="51"/>
    </row>
    <row r="37" spans="1:45" x14ac:dyDescent="0.25">
      <c r="A37" s="1" t="s">
        <v>627</v>
      </c>
      <c r="B37" s="10">
        <v>790</v>
      </c>
      <c r="C37" s="10" t="s">
        <v>201</v>
      </c>
      <c r="G37" s="4"/>
      <c r="H37" s="4"/>
      <c r="L37" s="4"/>
      <c r="M37" s="4"/>
      <c r="Q37" s="4"/>
      <c r="R37" s="51"/>
      <c r="S37" s="62"/>
      <c r="V37" s="28"/>
      <c r="W37" s="4"/>
      <c r="X37" s="4"/>
      <c r="AA37" s="28"/>
      <c r="AB37" s="4"/>
      <c r="AC37" s="4"/>
      <c r="AD37" s="2">
        <v>3.4249999999999998</v>
      </c>
      <c r="AE37" s="3">
        <v>20225.3</v>
      </c>
      <c r="AF37" s="28">
        <f t="shared" si="13"/>
        <v>0.1061680057158688</v>
      </c>
      <c r="AG37" s="4">
        <f>(((AD37-AD$283)/(AD$41-AD$283)*100+700))</f>
        <v>788.65345181134649</v>
      </c>
      <c r="AH37" s="51">
        <f t="shared" si="1"/>
        <v>0.1061680057158688</v>
      </c>
      <c r="AI37" s="4"/>
      <c r="AL37" s="51"/>
      <c r="AM37" s="4"/>
      <c r="AQ37" s="51"/>
      <c r="AR37" s="4"/>
      <c r="AS37" s="51"/>
    </row>
    <row r="38" spans="1:45" x14ac:dyDescent="0.25">
      <c r="A38" s="1" t="s">
        <v>41</v>
      </c>
      <c r="B38" s="10">
        <v>778</v>
      </c>
      <c r="C38" s="10" t="s">
        <v>202</v>
      </c>
      <c r="G38" s="4"/>
      <c r="H38" s="4"/>
      <c r="L38" s="4"/>
      <c r="M38" s="4"/>
      <c r="Q38" s="4"/>
      <c r="R38" s="51"/>
      <c r="S38" s="62"/>
      <c r="V38" s="28"/>
      <c r="W38" s="4"/>
      <c r="X38" s="4"/>
      <c r="AA38" s="28"/>
      <c r="AB38" s="4"/>
      <c r="AC38" s="4"/>
      <c r="AF38" s="28"/>
      <c r="AG38" s="4"/>
      <c r="AH38" s="51"/>
      <c r="AI38" s="4"/>
      <c r="AL38" s="51"/>
      <c r="AM38" s="4"/>
      <c r="AQ38" s="51"/>
      <c r="AR38" s="4"/>
      <c r="AS38" s="51"/>
    </row>
    <row r="39" spans="1:45" x14ac:dyDescent="0.25">
      <c r="A39" s="1" t="s">
        <v>39</v>
      </c>
      <c r="B39" s="10">
        <v>786</v>
      </c>
      <c r="C39" s="10" t="s">
        <v>201</v>
      </c>
      <c r="D39" s="2">
        <v>3.5950000000000002</v>
      </c>
      <c r="E39" s="3">
        <v>7736</v>
      </c>
      <c r="F39" s="28">
        <f>E39/F$2</f>
        <v>7.1057586813971882E-2</v>
      </c>
      <c r="G39" s="4">
        <f>(((D39-D$283)/(D$41-D$283)*100+700))</f>
        <v>790.27061855670104</v>
      </c>
      <c r="H39" s="4"/>
      <c r="I39" s="2">
        <v>3.82</v>
      </c>
      <c r="J39" s="3">
        <v>10163.1</v>
      </c>
      <c r="K39" s="28">
        <f>J39/K$2</f>
        <v>6.6368231329833091E-2</v>
      </c>
      <c r="L39" s="4">
        <f>(((I39-I$283)/(I$41-I$283)*100+700))</f>
        <v>788.86756238003841</v>
      </c>
      <c r="M39" s="4"/>
      <c r="N39" s="2">
        <v>3.48</v>
      </c>
      <c r="O39" s="3">
        <v>4387.3</v>
      </c>
      <c r="P39" s="28">
        <f>O39/P$2</f>
        <v>5.1715006057430998E-2</v>
      </c>
      <c r="Q39" s="4">
        <f>(((N39-N$283)/(N$41-N$283)*100+700))</f>
        <v>787.99237611181707</v>
      </c>
      <c r="R39" s="51">
        <f>AVERAGE(F39,K39,P39)</f>
        <v>6.304694140041199E-2</v>
      </c>
      <c r="S39" s="62"/>
      <c r="T39" s="2">
        <v>3.4319999999999999</v>
      </c>
      <c r="U39" s="3">
        <v>6727.4</v>
      </c>
      <c r="V39" s="28">
        <f t="shared" ref="V39:V41" si="16">U39/V$2</f>
        <v>3.586724523495697E-2</v>
      </c>
      <c r="W39" s="4">
        <f>(((T39-T$283)/(T$41-T$283)*100+700))</f>
        <v>787.74238227146816</v>
      </c>
      <c r="X39" s="4"/>
      <c r="Y39" s="2">
        <v>3.4910000000000001</v>
      </c>
      <c r="Z39" s="3">
        <v>5404.1</v>
      </c>
      <c r="AA39" s="28">
        <f t="shared" ref="AA39:AA41" si="17">Z39/AA$2</f>
        <v>2.6552511976415675E-2</v>
      </c>
      <c r="AB39" s="4">
        <f>(((Y39-Y$283)/(Y$41-Y$283)*100+700))</f>
        <v>790.95966620305978</v>
      </c>
      <c r="AC39" s="4"/>
      <c r="AD39" s="2">
        <v>3.5870000000000002</v>
      </c>
      <c r="AE39" s="3">
        <v>17169.8</v>
      </c>
      <c r="AF39" s="28">
        <f>AE39/AF$2</f>
        <v>9.012886951196393E-2</v>
      </c>
      <c r="AG39" s="4">
        <f>(((AD39-AD$283)/(AD$41-AD$283)*100+700))</f>
        <v>799.72658920027345</v>
      </c>
      <c r="AH39" s="51">
        <f t="shared" si="1"/>
        <v>5.084954224111219E-2</v>
      </c>
      <c r="AI39" s="4"/>
      <c r="AJ39" s="2">
        <v>4.7809999999999997</v>
      </c>
      <c r="AK39" s="3">
        <v>34058.6</v>
      </c>
      <c r="AL39" s="51">
        <f>AK39/AL$2</f>
        <v>1.2522133394512682E-2</v>
      </c>
      <c r="AM39" s="4">
        <f>(((AJ39-AJ$283)/(AJ$41-AJ$283)*100+700))</f>
        <v>786.04509445460087</v>
      </c>
      <c r="AO39" s="2">
        <v>4.7809999999999997</v>
      </c>
      <c r="AP39" s="3">
        <v>35503.4</v>
      </c>
      <c r="AQ39" s="51">
        <f>AP39/AQ$2</f>
        <v>1.2308065861052054E-2</v>
      </c>
      <c r="AR39" s="4">
        <f>(((AO39-AO$283)/(AO$41-AO$283)*100+700))</f>
        <v>786.12823674475953</v>
      </c>
      <c r="AS39" s="51">
        <f t="shared" si="7"/>
        <v>1.2415099627782368E-2</v>
      </c>
    </row>
    <row r="40" spans="1:45" x14ac:dyDescent="0.25">
      <c r="A40" s="1" t="s">
        <v>571</v>
      </c>
      <c r="G40" s="4"/>
      <c r="H40" s="4"/>
      <c r="L40" s="4"/>
      <c r="M40" s="4"/>
      <c r="Q40" s="4"/>
      <c r="R40" s="51"/>
      <c r="S40" s="62"/>
      <c r="T40" s="2">
        <v>3.5129999999999999</v>
      </c>
      <c r="U40" s="3">
        <v>23494.799999999999</v>
      </c>
      <c r="V40" s="28">
        <f t="shared" si="16"/>
        <v>0.12526291782059445</v>
      </c>
      <c r="W40" s="4">
        <f>(((T40-T$283)/(T$41-T$283)*100+700))</f>
        <v>793.35180055401656</v>
      </c>
      <c r="X40" s="4"/>
      <c r="Y40" s="2">
        <v>3.4540000000000002</v>
      </c>
      <c r="Z40" s="3">
        <v>41244.6</v>
      </c>
      <c r="AA40" s="28">
        <f t="shared" si="17"/>
        <v>0.2026512713425869</v>
      </c>
      <c r="AB40" s="4">
        <f>(((Y40-Y$283)/(Y$41-Y$283)*100+700))</f>
        <v>788.38664812239222</v>
      </c>
      <c r="AC40" s="4"/>
      <c r="AD40" s="2">
        <v>3.7240000000000002</v>
      </c>
      <c r="AE40" s="3">
        <v>53529.7</v>
      </c>
      <c r="AF40" s="28">
        <f>AE40/AF$2</f>
        <v>0.28099170324142247</v>
      </c>
      <c r="AG40" s="4">
        <f>(((AD40-AD$283)/(AD$41-AD$283)*100+700))</f>
        <v>809.09090909090912</v>
      </c>
      <c r="AH40" s="51">
        <f t="shared" si="1"/>
        <v>0.2029686308015346</v>
      </c>
      <c r="AI40" s="4"/>
      <c r="AL40" s="51"/>
      <c r="AM40" s="4"/>
      <c r="AQ40" s="51"/>
      <c r="AR40" s="4"/>
      <c r="AS40" s="51"/>
    </row>
    <row r="41" spans="1:45" x14ac:dyDescent="0.25">
      <c r="A41" s="15" t="s">
        <v>8</v>
      </c>
      <c r="B41" s="10">
        <v>800</v>
      </c>
      <c r="D41" s="2">
        <v>3.746</v>
      </c>
      <c r="G41" s="4">
        <f>(((D41-D$283)/(D$41-D$283)*100+700))</f>
        <v>800</v>
      </c>
      <c r="H41" s="4"/>
      <c r="I41" s="2">
        <v>3.9940000000000002</v>
      </c>
      <c r="L41" s="4">
        <f>(((I41-I$283)/(I$41-I$283)*100+700))</f>
        <v>800</v>
      </c>
      <c r="M41" s="4"/>
      <c r="N41" s="2">
        <v>3.669</v>
      </c>
      <c r="Q41" s="4">
        <f>(((N41-N$283)/(N$41-N$283)*100+700))</f>
        <v>800</v>
      </c>
      <c r="R41" s="51"/>
      <c r="S41" s="62"/>
      <c r="T41" s="2">
        <v>3.609</v>
      </c>
      <c r="U41" s="3">
        <v>5693.8</v>
      </c>
      <c r="V41" s="40">
        <f t="shared" si="16"/>
        <v>3.0356589606504447E-2</v>
      </c>
      <c r="W41" s="4">
        <f>(((T41-T$283)/(T$41-T$283)*100+700))</f>
        <v>800</v>
      </c>
      <c r="X41" s="4"/>
      <c r="Y41" s="2">
        <v>3.621</v>
      </c>
      <c r="Z41" s="3">
        <v>9182.9</v>
      </c>
      <c r="AA41" s="40">
        <f t="shared" si="17"/>
        <v>4.5119272816607298E-2</v>
      </c>
      <c r="AB41" s="4">
        <f>(((Y41-Y$283)/(Y$41-Y$283)*100+700))</f>
        <v>800</v>
      </c>
      <c r="AC41" s="4"/>
      <c r="AD41" s="2">
        <v>3.5910000000000002</v>
      </c>
      <c r="AE41" s="3">
        <v>6018.5</v>
      </c>
      <c r="AF41" s="40">
        <f>AE41/AF$2</f>
        <v>3.1592715183505628E-2</v>
      </c>
      <c r="AG41" s="4">
        <f>(((AD41-AD$283)/(AD$41-AD$283)*100+700))</f>
        <v>800</v>
      </c>
      <c r="AH41" s="51">
        <f t="shared" si="1"/>
        <v>3.5689525868872453E-2</v>
      </c>
      <c r="AI41" s="4"/>
      <c r="AJ41" s="2">
        <v>5.01</v>
      </c>
      <c r="AL41" s="51"/>
      <c r="AM41" s="4">
        <f>(((AJ41-AJ$283)/(AJ$41-AJ$283)*100+700))</f>
        <v>800</v>
      </c>
      <c r="AO41" s="2">
        <v>5.0060000000000002</v>
      </c>
      <c r="AQ41" s="51"/>
      <c r="AR41" s="4">
        <f>(((AO41-AO$283)/(AO$41-AO$283)*100+700))</f>
        <v>800</v>
      </c>
      <c r="AS41" s="51"/>
    </row>
    <row r="42" spans="1:45" x14ac:dyDescent="0.25">
      <c r="A42" s="6" t="s">
        <v>44</v>
      </c>
      <c r="B42" s="10">
        <v>798</v>
      </c>
      <c r="C42" s="10" t="s">
        <v>202</v>
      </c>
      <c r="G42" s="4"/>
      <c r="H42" s="4"/>
      <c r="L42" s="4"/>
      <c r="M42" s="4"/>
      <c r="Q42" s="4"/>
      <c r="R42" s="51"/>
      <c r="S42" s="62"/>
      <c r="V42" s="28"/>
      <c r="W42" s="4"/>
      <c r="X42" s="4"/>
      <c r="AA42" s="28"/>
      <c r="AB42" s="4"/>
      <c r="AC42" s="4"/>
      <c r="AF42" s="28"/>
      <c r="AG42" s="4"/>
      <c r="AH42" s="51"/>
      <c r="AI42" s="4"/>
      <c r="AL42" s="51"/>
      <c r="AM42" s="4"/>
      <c r="AQ42" s="51"/>
      <c r="AR42" s="4"/>
      <c r="AS42" s="51"/>
    </row>
    <row r="43" spans="1:45" x14ac:dyDescent="0.25">
      <c r="A43" s="6" t="s">
        <v>43</v>
      </c>
      <c r="B43" s="12">
        <v>801</v>
      </c>
      <c r="D43" s="2">
        <v>3.78</v>
      </c>
      <c r="E43" s="3">
        <v>13871.7</v>
      </c>
      <c r="F43" s="28">
        <f>E43/F$2</f>
        <v>0.12741591610746816</v>
      </c>
      <c r="G43" s="4">
        <f>(((D43-D$283)/(D$41-D$283)*100+700))</f>
        <v>802.19072164948454</v>
      </c>
      <c r="H43" s="4"/>
      <c r="I43" s="2">
        <v>3.9940000000000002</v>
      </c>
      <c r="J43" s="3">
        <v>37188.5</v>
      </c>
      <c r="K43" s="28">
        <f>J43/K$2</f>
        <v>0.24285257163754148</v>
      </c>
      <c r="L43" s="4">
        <f>(((I43-I$283)/(I$41-I$283)*100+700))</f>
        <v>800</v>
      </c>
      <c r="M43" s="4"/>
      <c r="N43" s="2">
        <v>3.6760000000000002</v>
      </c>
      <c r="O43" s="3">
        <v>17190.2</v>
      </c>
      <c r="P43" s="28">
        <f>O43/P$2</f>
        <v>0.20262833567990571</v>
      </c>
      <c r="Q43" s="4">
        <f>(((N43-N$41)/(N$82-N$41)*100+800))</f>
        <v>800.28146361077609</v>
      </c>
      <c r="R43" s="51">
        <f>AVERAGE(F43,K43,P43)</f>
        <v>0.1909656078083051</v>
      </c>
      <c r="S43" s="62"/>
      <c r="T43" s="2">
        <v>3.6429999999999998</v>
      </c>
      <c r="U43" s="3">
        <v>30611.1</v>
      </c>
      <c r="V43" s="28">
        <f t="shared" ref="V43:V97" si="18">U43/V$2</f>
        <v>0.16320358988789002</v>
      </c>
      <c r="W43" s="4">
        <f>(((T43-T$41)/(T$82-T$41)*100+800))</f>
        <v>801.35296458416235</v>
      </c>
      <c r="X43" s="4"/>
      <c r="Y43" s="2">
        <v>3.669</v>
      </c>
      <c r="Z43" s="3">
        <v>16099.8</v>
      </c>
      <c r="AA43" s="28">
        <f t="shared" ref="AA43:AA60" si="19">Z43/AA$2</f>
        <v>7.9104778282766242E-2</v>
      </c>
      <c r="AB43" s="4">
        <f>(((Y43-Y$41)/(Y$82-Y$41)*100+800))</f>
        <v>801.90476190476193</v>
      </c>
      <c r="AC43" s="4"/>
      <c r="AD43" s="2">
        <v>3.78</v>
      </c>
      <c r="AE43" s="3">
        <v>65070.2</v>
      </c>
      <c r="AF43" s="28">
        <f t="shared" ref="AF43:AF49" si="20">AE43/AF$2</f>
        <v>0.34157087239906087</v>
      </c>
      <c r="AG43" s="4">
        <f>(((AD43-AD$41)/(AD$82-AD$41)*100+800))</f>
        <v>807.21374045801531</v>
      </c>
      <c r="AH43" s="51">
        <f t="shared" si="1"/>
        <v>0.19462641352323903</v>
      </c>
      <c r="AI43" s="4"/>
      <c r="AJ43" s="2">
        <v>5.0030000000000001</v>
      </c>
      <c r="AK43" s="3">
        <v>133030</v>
      </c>
      <c r="AL43" s="51">
        <f t="shared" ref="AL43" si="21">AK43/AL$2</f>
        <v>4.8910389900701207E-2</v>
      </c>
      <c r="AM43" s="4">
        <f>(((AJ43-AJ$41)/(AJ$82-AJ$41)*100+800))</f>
        <v>799.69352014010508</v>
      </c>
      <c r="AO43" s="2">
        <v>5.0060000000000002</v>
      </c>
      <c r="AP43" s="3">
        <v>128018.5</v>
      </c>
      <c r="AQ43" s="51">
        <f t="shared" ref="AQ43" si="22">AP43/AQ$2</f>
        <v>4.4380541847628463E-2</v>
      </c>
      <c r="AR43" s="4">
        <f>(((AO43-AO$41)/(AO$82-AO$41)*100+800))</f>
        <v>800</v>
      </c>
      <c r="AS43" s="51">
        <f t="shared" si="7"/>
        <v>4.6645465874164835E-2</v>
      </c>
    </row>
    <row r="44" spans="1:45" x14ac:dyDescent="0.25">
      <c r="A44" s="1" t="s">
        <v>42</v>
      </c>
      <c r="B44" s="10">
        <v>806</v>
      </c>
      <c r="C44" s="10" t="s">
        <v>201</v>
      </c>
      <c r="G44" s="4"/>
      <c r="H44" s="4"/>
      <c r="L44" s="4"/>
      <c r="M44" s="4"/>
      <c r="Q44" s="4"/>
      <c r="R44" s="51"/>
      <c r="S44" s="62"/>
      <c r="V44" s="28"/>
      <c r="W44" s="4"/>
      <c r="X44" s="4"/>
      <c r="AA44" s="28"/>
      <c r="AB44" s="4"/>
      <c r="AC44" s="4"/>
      <c r="AF44" s="28"/>
      <c r="AG44" s="4"/>
      <c r="AH44" s="51"/>
      <c r="AI44" s="4"/>
      <c r="AL44" s="51"/>
      <c r="AM44" s="4"/>
      <c r="AQ44" s="51"/>
      <c r="AR44" s="4"/>
      <c r="AS44" s="51"/>
    </row>
    <row r="45" spans="1:45" x14ac:dyDescent="0.25">
      <c r="A45" s="1">
        <v>15</v>
      </c>
      <c r="G45" s="4"/>
      <c r="H45" s="4"/>
      <c r="L45" s="4"/>
      <c r="M45" s="4"/>
      <c r="Q45" s="4"/>
      <c r="R45" s="51"/>
      <c r="S45" s="62"/>
      <c r="V45" s="28"/>
      <c r="W45" s="4"/>
      <c r="X45" s="4"/>
      <c r="AA45" s="28"/>
      <c r="AB45" s="4"/>
      <c r="AC45" s="4"/>
      <c r="AF45" s="28"/>
      <c r="AG45" s="4"/>
      <c r="AH45" s="51"/>
      <c r="AI45" s="4"/>
      <c r="AL45" s="51"/>
      <c r="AM45" s="4"/>
      <c r="AQ45" s="51"/>
      <c r="AR45" s="4"/>
      <c r="AS45" s="51"/>
    </row>
    <row r="46" spans="1:45" x14ac:dyDescent="0.25">
      <c r="A46" s="1" t="s">
        <v>45</v>
      </c>
      <c r="B46" s="10">
        <v>819</v>
      </c>
      <c r="C46" s="10" t="s">
        <v>201</v>
      </c>
      <c r="G46" s="4"/>
      <c r="H46" s="4"/>
      <c r="I46" s="2">
        <v>3.9940000000000002</v>
      </c>
      <c r="J46" s="3">
        <v>23027.8</v>
      </c>
      <c r="K46" s="28">
        <f>J46/K$2</f>
        <v>0.15037875819554372</v>
      </c>
      <c r="L46" s="4">
        <f>(((I46-I$41)/(I$82-I$41)*100+800))</f>
        <v>800</v>
      </c>
      <c r="M46" s="4"/>
      <c r="Q46" s="4"/>
      <c r="R46" s="51">
        <f>AVERAGE(F46,K46,P46)</f>
        <v>0.15037875819554372</v>
      </c>
      <c r="S46" s="62"/>
      <c r="V46" s="28"/>
      <c r="W46" s="4"/>
      <c r="X46" s="4"/>
      <c r="AA46" s="28"/>
      <c r="AB46" s="4"/>
      <c r="AC46" s="4"/>
      <c r="AF46" s="28"/>
      <c r="AG46" s="4"/>
      <c r="AH46" s="51"/>
      <c r="AI46" s="4"/>
      <c r="AL46" s="51"/>
      <c r="AM46" s="4"/>
      <c r="AQ46" s="51"/>
      <c r="AR46" s="4"/>
      <c r="AS46" s="51"/>
    </row>
    <row r="47" spans="1:45" x14ac:dyDescent="0.25">
      <c r="A47" s="1" t="s">
        <v>46</v>
      </c>
      <c r="B47" s="10">
        <v>812</v>
      </c>
      <c r="C47" s="10" t="s">
        <v>201</v>
      </c>
      <c r="G47" s="4"/>
      <c r="H47" s="4"/>
      <c r="L47" s="4"/>
      <c r="M47" s="4"/>
      <c r="Q47" s="4"/>
      <c r="R47" s="51"/>
      <c r="S47" s="62"/>
      <c r="V47" s="28"/>
      <c r="W47" s="4"/>
      <c r="X47" s="4"/>
      <c r="AA47" s="28"/>
      <c r="AB47" s="4"/>
      <c r="AC47" s="4"/>
      <c r="AF47" s="28"/>
      <c r="AG47" s="4"/>
      <c r="AH47" s="51"/>
      <c r="AI47" s="4"/>
      <c r="AL47" s="51"/>
      <c r="AM47" s="4"/>
      <c r="AQ47" s="51"/>
      <c r="AR47" s="4"/>
      <c r="AS47" s="51"/>
    </row>
    <row r="48" spans="1:45" x14ac:dyDescent="0.25">
      <c r="A48" s="1" t="s">
        <v>47</v>
      </c>
      <c r="B48" s="10">
        <v>815</v>
      </c>
      <c r="C48" s="10" t="s">
        <v>201</v>
      </c>
      <c r="G48" s="4"/>
      <c r="H48" s="4"/>
      <c r="L48" s="4"/>
      <c r="M48" s="4"/>
      <c r="Q48" s="4"/>
      <c r="R48" s="51"/>
      <c r="S48" s="62"/>
      <c r="V48" s="28"/>
      <c r="W48" s="4"/>
      <c r="X48" s="4"/>
      <c r="AA48" s="28"/>
      <c r="AB48" s="4"/>
      <c r="AC48" s="4"/>
      <c r="AF48" s="28"/>
      <c r="AG48" s="4"/>
      <c r="AH48" s="51"/>
      <c r="AI48" s="4"/>
      <c r="AL48" s="51"/>
      <c r="AM48" s="4"/>
      <c r="AQ48" s="51"/>
      <c r="AR48" s="4"/>
      <c r="AS48" s="51"/>
    </row>
    <row r="49" spans="1:45" x14ac:dyDescent="0.25">
      <c r="A49" s="1" t="s">
        <v>560</v>
      </c>
      <c r="B49" s="10">
        <v>824</v>
      </c>
      <c r="C49" s="10" t="s">
        <v>201</v>
      </c>
      <c r="D49" s="2">
        <v>4.1749999999999998</v>
      </c>
      <c r="E49" s="3">
        <v>8600.9</v>
      </c>
      <c r="F49" s="28">
        <f>E49/F$2</f>
        <v>7.900196463654223E-2</v>
      </c>
      <c r="G49" s="4">
        <f>(((D49-D$41)/(D$82-D$41)*100+800))</f>
        <v>817.56037658616458</v>
      </c>
      <c r="H49" s="4"/>
      <c r="I49" s="2">
        <v>4.3230000000000004</v>
      </c>
      <c r="J49" s="3">
        <v>5092.3999999999996</v>
      </c>
      <c r="K49" s="28">
        <f>J49/K$2</f>
        <v>3.325496956873808E-2</v>
      </c>
      <c r="L49" s="4">
        <f>(((I49-I$41)/(I$82-I$41)*100+800))</f>
        <v>814.10806174957122</v>
      </c>
      <c r="M49" s="4"/>
      <c r="N49" s="2">
        <v>4.1310000000000002</v>
      </c>
      <c r="O49" s="3">
        <v>8594.1</v>
      </c>
      <c r="Q49" s="4"/>
      <c r="R49" s="51">
        <f>AVERAGE(F49,K49,P49)</f>
        <v>5.6128467102640155E-2</v>
      </c>
      <c r="S49" s="62"/>
      <c r="T49" s="2">
        <v>4.0679999999999996</v>
      </c>
      <c r="U49" s="3">
        <v>12362.7</v>
      </c>
      <c r="V49" s="28">
        <f t="shared" si="18"/>
        <v>6.5911941116360354E-2</v>
      </c>
      <c r="W49" s="4">
        <f>(((T49-T$41)/(T$82-T$41)*100+800))</f>
        <v>818.26502188619179</v>
      </c>
      <c r="X49" s="4"/>
      <c r="Y49" s="2">
        <v>4.1159999999999997</v>
      </c>
      <c r="Z49" s="3">
        <v>12555.3</v>
      </c>
      <c r="AA49" s="28">
        <f t="shared" si="19"/>
        <v>6.1689227367645247E-2</v>
      </c>
      <c r="AB49" s="4">
        <f>(((Y49-Y$41)/(Y$82-Y$41)*100+800))</f>
        <v>819.64285714285711</v>
      </c>
      <c r="AC49" s="4"/>
      <c r="AD49" s="2">
        <v>4.1900000000000004</v>
      </c>
      <c r="AE49" s="3">
        <v>13700.8</v>
      </c>
      <c r="AF49" s="28">
        <f t="shared" si="20"/>
        <v>7.1919161283737459E-2</v>
      </c>
      <c r="AG49" s="4">
        <f>(((AD49-AD$41)/(AD$82-AD$41)*100+800))</f>
        <v>822.86259541984737</v>
      </c>
      <c r="AH49" s="51">
        <f t="shared" si="1"/>
        <v>6.6506776589247682E-2</v>
      </c>
      <c r="AI49" s="4"/>
      <c r="AL49" s="51"/>
      <c r="AM49" s="4"/>
      <c r="AQ49" s="51"/>
      <c r="AR49" s="4"/>
      <c r="AS49" s="51"/>
    </row>
    <row r="50" spans="1:45" x14ac:dyDescent="0.25">
      <c r="A50" s="1">
        <v>10</v>
      </c>
      <c r="G50" s="4"/>
      <c r="H50" s="4"/>
      <c r="L50" s="4"/>
      <c r="M50" s="4"/>
      <c r="Q50" s="4"/>
      <c r="R50" s="51"/>
      <c r="S50" s="62"/>
      <c r="V50" s="28"/>
      <c r="W50" s="4"/>
      <c r="X50" s="4"/>
      <c r="AA50" s="28"/>
      <c r="AB50" s="4"/>
      <c r="AC50" s="4"/>
      <c r="AF50" s="28"/>
      <c r="AG50" s="4"/>
      <c r="AH50" s="51"/>
      <c r="AI50" s="4"/>
      <c r="AL50" s="51"/>
      <c r="AM50" s="4"/>
      <c r="AQ50" s="51"/>
      <c r="AR50" s="4"/>
      <c r="AS50" s="51"/>
    </row>
    <row r="51" spans="1:45" x14ac:dyDescent="0.25">
      <c r="A51" s="1" t="s">
        <v>50</v>
      </c>
      <c r="B51" s="12">
        <v>833</v>
      </c>
      <c r="G51" s="4"/>
      <c r="H51" s="4"/>
      <c r="L51" s="4"/>
      <c r="M51" s="4"/>
      <c r="Q51" s="4"/>
      <c r="R51" s="51"/>
      <c r="S51" s="62"/>
      <c r="V51" s="28"/>
      <c r="W51" s="4"/>
      <c r="X51" s="4"/>
      <c r="AA51" s="28"/>
      <c r="AB51" s="4"/>
      <c r="AC51" s="4"/>
      <c r="AF51" s="28"/>
      <c r="AG51" s="4"/>
      <c r="AH51" s="51"/>
      <c r="AI51" s="4"/>
      <c r="AL51" s="51"/>
      <c r="AM51" s="4"/>
      <c r="AQ51" s="51"/>
      <c r="AR51" s="4"/>
      <c r="AS51" s="51"/>
    </row>
    <row r="52" spans="1:45" x14ac:dyDescent="0.25">
      <c r="A52" s="6" t="s">
        <v>48</v>
      </c>
      <c r="G52" s="4"/>
      <c r="H52" s="4"/>
      <c r="L52" s="4"/>
      <c r="M52" s="4"/>
      <c r="Q52" s="4"/>
      <c r="R52" s="51"/>
      <c r="S52" s="62"/>
      <c r="V52" s="28"/>
      <c r="W52" s="4"/>
      <c r="X52" s="4"/>
      <c r="AA52" s="28"/>
      <c r="AB52" s="4"/>
      <c r="AC52" s="4"/>
      <c r="AF52" s="28"/>
      <c r="AG52" s="4"/>
      <c r="AH52" s="51"/>
      <c r="AI52" s="4"/>
      <c r="AL52" s="51"/>
      <c r="AM52" s="4"/>
      <c r="AQ52" s="51"/>
      <c r="AR52" s="4"/>
      <c r="AS52" s="51"/>
    </row>
    <row r="53" spans="1:45" x14ac:dyDescent="0.25">
      <c r="A53" s="1">
        <v>102</v>
      </c>
      <c r="G53" s="4"/>
      <c r="H53" s="4"/>
      <c r="L53" s="4"/>
      <c r="M53" s="4"/>
      <c r="Q53" s="4"/>
      <c r="R53" s="51"/>
      <c r="S53" s="62"/>
      <c r="V53" s="28"/>
      <c r="W53" s="4"/>
      <c r="X53" s="4"/>
      <c r="AA53" s="28"/>
      <c r="AB53" s="4"/>
      <c r="AC53" s="4"/>
      <c r="AF53" s="28"/>
      <c r="AG53" s="4"/>
      <c r="AH53" s="51"/>
      <c r="AI53" s="4"/>
      <c r="AL53" s="51"/>
      <c r="AM53" s="4"/>
      <c r="AQ53" s="51"/>
      <c r="AR53" s="4"/>
      <c r="AS53" s="51"/>
    </row>
    <row r="54" spans="1:45" x14ac:dyDescent="0.25">
      <c r="A54" s="6" t="s">
        <v>51</v>
      </c>
      <c r="B54" s="10" t="s">
        <v>203</v>
      </c>
      <c r="G54" s="4"/>
      <c r="H54" s="4"/>
      <c r="L54" s="4"/>
      <c r="M54" s="4"/>
      <c r="Q54" s="4"/>
      <c r="R54" s="51"/>
      <c r="S54" s="62"/>
      <c r="V54" s="28"/>
      <c r="W54" s="4"/>
      <c r="X54" s="4"/>
      <c r="AA54" s="28"/>
      <c r="AB54" s="4"/>
      <c r="AC54" s="4"/>
      <c r="AF54" s="28"/>
      <c r="AG54" s="4"/>
      <c r="AH54" s="51"/>
      <c r="AI54" s="4"/>
      <c r="AL54" s="51"/>
      <c r="AM54" s="4"/>
      <c r="AQ54" s="51"/>
      <c r="AR54" s="4"/>
      <c r="AS54" s="51"/>
    </row>
    <row r="55" spans="1:45" x14ac:dyDescent="0.25">
      <c r="A55" s="1" t="s">
        <v>49</v>
      </c>
      <c r="G55" s="4"/>
      <c r="H55" s="4"/>
      <c r="L55" s="4"/>
      <c r="M55" s="4"/>
      <c r="Q55" s="4"/>
      <c r="R55" s="51"/>
      <c r="S55" s="62"/>
      <c r="T55" s="2">
        <v>4.2889999999999997</v>
      </c>
      <c r="U55" s="3">
        <v>3802.2</v>
      </c>
      <c r="V55" s="28">
        <f t="shared" si="18"/>
        <v>2.0271492676569462E-2</v>
      </c>
      <c r="W55" s="4">
        <f>(((T55-T$41)/(T$82-T$41)*100+800))</f>
        <v>827.05929168324712</v>
      </c>
      <c r="X55" s="4"/>
      <c r="Y55" s="2">
        <v>4.3380000000000001</v>
      </c>
      <c r="Z55" s="3">
        <v>2391.5</v>
      </c>
      <c r="AA55" s="28">
        <f t="shared" si="19"/>
        <v>1.1750399213855792E-2</v>
      </c>
      <c r="AB55" s="4">
        <f>(((Y55-Y$41)/(Y$82-Y$41)*100+800))</f>
        <v>828.45238095238096</v>
      </c>
      <c r="AC55" s="4"/>
      <c r="AD55" s="2">
        <v>4.4080000000000004</v>
      </c>
      <c r="AE55" s="3">
        <v>3545.3</v>
      </c>
      <c r="AF55" s="28">
        <f t="shared" ref="AF55:AF103" si="23">AE55/AF$2</f>
        <v>1.8610227322436241E-2</v>
      </c>
      <c r="AG55" s="4">
        <f>(((AD55-AD$41)/(AD$82-AD$41)*100+800))</f>
        <v>831.18320610687022</v>
      </c>
      <c r="AH55" s="51">
        <f t="shared" si="1"/>
        <v>1.6877373070953831E-2</v>
      </c>
      <c r="AI55" s="4"/>
      <c r="AL55" s="51"/>
      <c r="AM55" s="4"/>
      <c r="AQ55" s="51"/>
      <c r="AR55" s="4"/>
      <c r="AS55" s="51"/>
    </row>
    <row r="56" spans="1:45" x14ac:dyDescent="0.25">
      <c r="A56" s="1" t="s">
        <v>53</v>
      </c>
      <c r="B56" s="10">
        <v>853</v>
      </c>
      <c r="C56" s="10" t="s">
        <v>204</v>
      </c>
      <c r="G56" s="4"/>
      <c r="H56" s="4"/>
      <c r="L56" s="4"/>
      <c r="M56" s="4"/>
      <c r="Q56" s="4"/>
      <c r="R56" s="51"/>
      <c r="S56" s="62"/>
      <c r="T56" s="2">
        <v>4.9320000000000004</v>
      </c>
      <c r="U56" s="3">
        <v>10321.799999999999</v>
      </c>
      <c r="V56" s="28">
        <f t="shared" si="18"/>
        <v>5.5030848747834066E-2</v>
      </c>
      <c r="W56" s="4">
        <f>(((T56-T$41)/(T$82-T$41)*100+800))</f>
        <v>852.64623955431762</v>
      </c>
      <c r="X56" s="4"/>
      <c r="Y56" s="2">
        <v>4.9329999999999998</v>
      </c>
      <c r="Z56" s="3">
        <v>9596.6</v>
      </c>
      <c r="AA56" s="28">
        <f t="shared" si="19"/>
        <v>4.7151946935265941E-2</v>
      </c>
      <c r="AB56" s="4">
        <f>(((Y56-Y$41)/(Y$82-Y$41)*100+800))</f>
        <v>852.06349206349205</v>
      </c>
      <c r="AC56" s="4"/>
      <c r="AD56" s="2">
        <v>4.859</v>
      </c>
      <c r="AE56" s="3">
        <v>16767.2</v>
      </c>
      <c r="AF56" s="28">
        <f t="shared" si="23"/>
        <v>8.8015514501100872E-2</v>
      </c>
      <c r="AG56" s="4">
        <f>(((AD56-AD$41)/(AD$82-AD$41)*100+800))</f>
        <v>848.39694656488552</v>
      </c>
      <c r="AH56" s="51">
        <f t="shared" si="1"/>
        <v>6.3399436728066957E-2</v>
      </c>
      <c r="AI56" s="4"/>
      <c r="AJ56" s="2">
        <v>6.1449999999999996</v>
      </c>
      <c r="AK56" s="3">
        <v>25266.2</v>
      </c>
      <c r="AL56" s="51">
        <f t="shared" ref="AL56:AL103" si="24">AK56/AL$2</f>
        <v>9.2894812697068094E-3</v>
      </c>
      <c r="AM56" s="4">
        <f>(((AJ56-AJ$41)/(AJ$82-AJ$41)*100+800))</f>
        <v>849.69352014010508</v>
      </c>
      <c r="AO56" s="2">
        <v>6.1589999999999998</v>
      </c>
      <c r="AP56" s="3">
        <v>24790.9</v>
      </c>
      <c r="AQ56" s="51">
        <f t="shared" ref="AQ56:AQ103" si="25">AP56/AQ$2</f>
        <v>8.5943326541896101E-3</v>
      </c>
      <c r="AR56" s="4">
        <f>(((AO56-AO$41)/(AO$82-AO$41)*100+800))</f>
        <v>850.39335664335658</v>
      </c>
      <c r="AS56" s="51">
        <f t="shared" si="7"/>
        <v>8.9419069619482098E-3</v>
      </c>
    </row>
    <row r="57" spans="1:45" x14ac:dyDescent="0.25">
      <c r="A57" s="1" t="s">
        <v>157</v>
      </c>
      <c r="D57" s="2">
        <v>5.0620000000000003</v>
      </c>
      <c r="E57" s="3">
        <v>1777.5</v>
      </c>
      <c r="F57" s="28">
        <f>E57/F$2</f>
        <v>1.632689510882045E-2</v>
      </c>
      <c r="G57" s="4">
        <f>(((D57-D$41)/(D$82-D$41)*100+800))</f>
        <v>853.86819484240687</v>
      </c>
      <c r="H57" s="4"/>
      <c r="I57" s="2">
        <v>5.2389999999999999</v>
      </c>
      <c r="J57" s="3">
        <v>1367.5</v>
      </c>
      <c r="K57" s="28">
        <f>J57/K$2</f>
        <v>8.9302040070004963E-3</v>
      </c>
      <c r="L57" s="4">
        <f>(((I57-I$41)/(I$82-I$41)*100+800))</f>
        <v>853.38765008576331</v>
      </c>
      <c r="M57" s="4"/>
      <c r="N57" s="2">
        <v>5.0250000000000004</v>
      </c>
      <c r="O57" s="3">
        <v>3699.8</v>
      </c>
      <c r="P57" s="28">
        <f>O57/P$2</f>
        <v>4.3611145673029698E-2</v>
      </c>
      <c r="Q57" s="4">
        <f>(((N57-N$41)/(N$82-N$41)*100+800))</f>
        <v>854.52352231604345</v>
      </c>
      <c r="R57" s="51">
        <f>AVERAGE(F57,K57,P57)</f>
        <v>2.295608159628355E-2</v>
      </c>
      <c r="S57" s="62"/>
      <c r="T57" s="2">
        <v>4.984</v>
      </c>
      <c r="U57" s="3">
        <v>1717.5</v>
      </c>
      <c r="V57" s="28">
        <f t="shared" si="18"/>
        <v>9.1568798779675074E-3</v>
      </c>
      <c r="W57" s="4">
        <f>(((T57-T$41)/(T$82-T$41)*100+800))</f>
        <v>854.71547950656588</v>
      </c>
      <c r="X57" s="4"/>
      <c r="Y57" s="2">
        <v>5.01</v>
      </c>
      <c r="Z57" s="3">
        <v>1017.3</v>
      </c>
      <c r="AA57" s="28">
        <f t="shared" si="19"/>
        <v>4.9984031445768334E-3</v>
      </c>
      <c r="AB57" s="4">
        <f>(((Y57-Y$41)/(Y$82-Y$41)*100+800))</f>
        <v>855.11904761904759</v>
      </c>
      <c r="AC57" s="4"/>
      <c r="AD57" s="2">
        <v>5.08</v>
      </c>
      <c r="AE57" s="3">
        <v>3776.6</v>
      </c>
      <c r="AF57" s="28">
        <f t="shared" si="23"/>
        <v>1.9824382846560996E-2</v>
      </c>
      <c r="AG57" s="4">
        <f>(((AD57-AD$41)/(AD$82-AD$41)*100+800))</f>
        <v>856.83206106870227</v>
      </c>
      <c r="AH57" s="51">
        <f t="shared" si="1"/>
        <v>1.1326555289701778E-2</v>
      </c>
      <c r="AI57" s="4"/>
      <c r="AJ57" s="2">
        <v>6.2220000000000004</v>
      </c>
      <c r="AK57" s="3">
        <v>6189</v>
      </c>
      <c r="AL57" s="51">
        <f t="shared" si="24"/>
        <v>2.2754747282225044E-3</v>
      </c>
      <c r="AM57" s="4">
        <f>(((AJ57-AJ$41)/(AJ$82-AJ$41)*100+800))</f>
        <v>853.06479859894921</v>
      </c>
      <c r="AO57" s="2">
        <v>6.2220000000000004</v>
      </c>
      <c r="AP57" s="3">
        <v>7365.2</v>
      </c>
      <c r="AQ57" s="51">
        <f t="shared" si="25"/>
        <v>2.5533150819307612E-3</v>
      </c>
      <c r="AR57" s="4">
        <f>(((AO57-AO$41)/(AO$82-AO$41)*100+800))</f>
        <v>853.14685314685312</v>
      </c>
      <c r="AS57" s="51">
        <f t="shared" si="7"/>
        <v>2.4143949050766328E-3</v>
      </c>
    </row>
    <row r="58" spans="1:45" x14ac:dyDescent="0.25">
      <c r="A58" s="1" t="s">
        <v>54</v>
      </c>
      <c r="B58" s="12">
        <v>856</v>
      </c>
      <c r="G58" s="4"/>
      <c r="H58" s="4"/>
      <c r="L58" s="4"/>
      <c r="M58" s="4"/>
      <c r="Q58" s="4"/>
      <c r="R58" s="51"/>
      <c r="S58" s="62"/>
      <c r="V58" s="28"/>
      <c r="W58" s="4"/>
      <c r="X58" s="4"/>
      <c r="AA58" s="28"/>
      <c r="AB58" s="4"/>
      <c r="AC58" s="4"/>
      <c r="AF58" s="28"/>
      <c r="AG58" s="4"/>
      <c r="AH58" s="51"/>
      <c r="AI58" s="4"/>
      <c r="AL58" s="51"/>
      <c r="AM58" s="4"/>
      <c r="AQ58" s="51"/>
      <c r="AR58" s="4"/>
      <c r="AS58" s="51"/>
    </row>
    <row r="59" spans="1:45" s="59" customFormat="1" x14ac:dyDescent="0.25">
      <c r="A59" s="58" t="s">
        <v>754</v>
      </c>
      <c r="B59" s="60">
        <v>846</v>
      </c>
      <c r="C59" s="60"/>
      <c r="D59" s="2">
        <v>5.173</v>
      </c>
      <c r="E59" s="3">
        <v>4174.8999999999996</v>
      </c>
      <c r="F59" s="51">
        <f>E59/F$2</f>
        <v>3.8347766182736706E-2</v>
      </c>
      <c r="G59" s="4">
        <f>(((D59-D$41)/(D$82-D$41)*100+800))</f>
        <v>858.41178878428161</v>
      </c>
      <c r="H59" s="4"/>
      <c r="I59" s="2"/>
      <c r="J59" s="3"/>
      <c r="K59" s="51"/>
      <c r="L59" s="4"/>
      <c r="M59" s="4"/>
      <c r="N59" s="2">
        <v>5.1210000000000004</v>
      </c>
      <c r="O59" s="3">
        <v>2391.3000000000002</v>
      </c>
      <c r="P59" s="51">
        <f>O59/P$2</f>
        <v>2.8187289217772832E-2</v>
      </c>
      <c r="Q59" s="4">
        <f>(((N59-N$41)/(N$82-N$41)*100+800))</f>
        <v>858.38359469240049</v>
      </c>
      <c r="R59" s="51">
        <f>AVERAGE(F59,K59,P59)</f>
        <v>3.3267527700254769E-2</v>
      </c>
      <c r="S59" s="62"/>
      <c r="T59" s="2">
        <v>5.0880000000000001</v>
      </c>
      <c r="U59" s="3">
        <v>3558</v>
      </c>
      <c r="V59" s="51">
        <f t="shared" ref="V59" si="26">U59/V$2</f>
        <v>1.8969536306147533E-2</v>
      </c>
      <c r="W59" s="4">
        <f>(((T59-T$41)/(T$82-T$41)*100+800))</f>
        <v>858.85395941106253</v>
      </c>
      <c r="X59" s="4"/>
      <c r="Y59" s="2">
        <v>5.1100000000000003</v>
      </c>
      <c r="Z59" s="3">
        <v>3219.4</v>
      </c>
      <c r="AA59" s="51">
        <f t="shared" ref="AA59" si="27">Z59/AA$2</f>
        <v>1.5818204151824101E-2</v>
      </c>
      <c r="AB59" s="4">
        <f>(((Y59-Y$41)/(Y$82-Y$41)*100+800))</f>
        <v>859.08730158730157</v>
      </c>
      <c r="AC59" s="4"/>
      <c r="AD59" s="2">
        <v>5.18</v>
      </c>
      <c r="AE59" s="3">
        <v>4999.6000000000004</v>
      </c>
      <c r="AF59" s="51">
        <f t="shared" ref="AF59" si="28">AE59/AF$2</f>
        <v>2.6244236741954766E-2</v>
      </c>
      <c r="AG59" s="4">
        <f>(((AD59-AD$41)/(AD$82-AD$41)*100+800))</f>
        <v>860.64885496183206</v>
      </c>
      <c r="AH59" s="51">
        <f t="shared" si="1"/>
        <v>2.0343992399975464E-2</v>
      </c>
      <c r="AI59" s="4"/>
      <c r="AJ59" s="2">
        <v>6.3179999999999996</v>
      </c>
      <c r="AK59" s="3">
        <v>9734.7000000000007</v>
      </c>
      <c r="AL59" s="51">
        <f t="shared" ref="AL59" si="29">AK59/AL$2</f>
        <v>3.5791022518706765E-3</v>
      </c>
      <c r="AM59" s="4">
        <f>(((AJ59-AJ$41)/(AJ$82-AJ$41)*100+800))</f>
        <v>857.26795096322246</v>
      </c>
      <c r="AO59" s="2">
        <v>6.3739999999999997</v>
      </c>
      <c r="AP59" s="3">
        <v>11957.8</v>
      </c>
      <c r="AQ59" s="51">
        <f t="shared" ref="AQ59" si="30">AP59/AQ$2</f>
        <v>4.1454449419855068E-3</v>
      </c>
      <c r="AR59" s="4">
        <f>(((AO59-AO$41)/(AO$82-AO$41)*100+800))</f>
        <v>859.79020979020981</v>
      </c>
      <c r="AS59" s="51">
        <f t="shared" si="7"/>
        <v>3.8622735969280914E-3</v>
      </c>
    </row>
    <row r="60" spans="1:45" x14ac:dyDescent="0.25">
      <c r="A60" s="1" t="s">
        <v>55</v>
      </c>
      <c r="B60" s="12">
        <v>859</v>
      </c>
      <c r="D60" s="2">
        <v>5.1689999999999996</v>
      </c>
      <c r="E60" s="3">
        <v>293968.09999999998</v>
      </c>
      <c r="F60" s="28">
        <f>E60/F$2</f>
        <v>2.7001892174623014</v>
      </c>
      <c r="G60" s="4">
        <f>(((D60-D$41)/(D$82-D$41)*100+800))</f>
        <v>858.24805566925909</v>
      </c>
      <c r="H60" s="4"/>
      <c r="I60" s="2">
        <v>5.3579999999999997</v>
      </c>
      <c r="J60" s="3">
        <v>248230.2</v>
      </c>
      <c r="K60" s="28">
        <f>J60/K$2</f>
        <v>1.6210210798526763</v>
      </c>
      <c r="L60" s="4">
        <f>(((I60-I$41)/(I$82-I$41)*100+800))</f>
        <v>858.49056603773579</v>
      </c>
      <c r="M60" s="4"/>
      <c r="N60" s="2">
        <v>5.1210000000000004</v>
      </c>
      <c r="O60" s="3">
        <v>206275.9</v>
      </c>
      <c r="P60" s="28">
        <f>O60/P$2</f>
        <v>2.431463409842507</v>
      </c>
      <c r="Q60" s="4">
        <f>(((N60-N$41)/(N$82-N$41)*100+800))</f>
        <v>858.38359469240049</v>
      </c>
      <c r="R60" s="51">
        <f>AVERAGE(F60,K60,P60)</f>
        <v>2.2508912357191613</v>
      </c>
      <c r="S60" s="62"/>
      <c r="T60" s="2">
        <v>5.0839999999999996</v>
      </c>
      <c r="U60" s="3">
        <v>271684.2</v>
      </c>
      <c r="V60" s="28">
        <f t="shared" si="18"/>
        <v>1.4484888408394176</v>
      </c>
      <c r="W60" s="4">
        <f>(((T60-T$41)/(T$82-T$41)*100+800))</f>
        <v>858.69478710704334</v>
      </c>
      <c r="X60" s="4"/>
      <c r="Y60" s="2">
        <v>5.1139999999999999</v>
      </c>
      <c r="Z60" s="3">
        <v>264336.09999999998</v>
      </c>
      <c r="AA60" s="28">
        <f t="shared" si="19"/>
        <v>1.2987893379191744</v>
      </c>
      <c r="AB60" s="4">
        <f>(((Y60-Y$41)/(Y$82-Y$41)*100+800))</f>
        <v>859.2460317460318</v>
      </c>
      <c r="AC60" s="4"/>
      <c r="AD60" s="2">
        <v>5.1879999999999997</v>
      </c>
      <c r="AE60" s="3">
        <v>395347.4</v>
      </c>
      <c r="AF60" s="28">
        <f t="shared" si="23"/>
        <v>2.0752841749172508</v>
      </c>
      <c r="AG60" s="4">
        <f>(((AD60-AD$41)/(AD$82-AD$41)*100+800))</f>
        <v>860.95419847328242</v>
      </c>
      <c r="AH60" s="51">
        <f t="shared" si="1"/>
        <v>1.6075207845586144</v>
      </c>
      <c r="AI60" s="4"/>
      <c r="AJ60" s="2">
        <v>6.3220000000000001</v>
      </c>
      <c r="AK60" s="3">
        <v>544936.5</v>
      </c>
      <c r="AL60" s="51">
        <f t="shared" si="24"/>
        <v>0.20035372988140618</v>
      </c>
      <c r="AM60" s="4">
        <f>(((AJ60-AJ$41)/(AJ$82-AJ$41)*100+800))</f>
        <v>857.44308231173386</v>
      </c>
      <c r="AO60" s="2">
        <v>6.3259999999999996</v>
      </c>
      <c r="AP60" s="3">
        <v>543136.19999999995</v>
      </c>
      <c r="AQ60" s="51">
        <f t="shared" si="25"/>
        <v>0.18829058966525852</v>
      </c>
      <c r="AR60" s="4">
        <f>(((AO60-AO$41)/(AO$82-AO$41)*100+800))</f>
        <v>857.69230769230774</v>
      </c>
      <c r="AS60" s="51">
        <f t="shared" si="7"/>
        <v>0.19432215977333234</v>
      </c>
    </row>
    <row r="61" spans="1:45" x14ac:dyDescent="0.25">
      <c r="A61" s="1" t="s">
        <v>52</v>
      </c>
      <c r="B61" s="10">
        <v>866</v>
      </c>
      <c r="C61" s="10" t="s">
        <v>201</v>
      </c>
      <c r="D61" s="2">
        <v>5.21</v>
      </c>
      <c r="E61" s="3">
        <v>23086.799999999999</v>
      </c>
      <c r="F61" s="28">
        <f>E61/F$2</f>
        <v>0.21205950042099353</v>
      </c>
      <c r="G61" s="4">
        <f>(((D61-D$41)/(D$82-D$41)*100+800))</f>
        <v>859.9263200982399</v>
      </c>
      <c r="H61" s="4"/>
      <c r="I61" s="2">
        <v>5.391</v>
      </c>
      <c r="J61" s="3">
        <v>29998.6</v>
      </c>
      <c r="K61" s="28">
        <f>J61/K$2</f>
        <v>0.1959002690489251</v>
      </c>
      <c r="L61" s="4">
        <f>(((I61-I$41)/(I$82-I$41)*100+800))</f>
        <v>859.90566037735846</v>
      </c>
      <c r="M61" s="4"/>
      <c r="N61" s="2">
        <v>5.1539999999999999</v>
      </c>
      <c r="O61" s="3">
        <v>26592</v>
      </c>
      <c r="P61" s="28">
        <f>O61/P$2</f>
        <v>0.31345142595199899</v>
      </c>
      <c r="Q61" s="4">
        <f>(((N61-N$41)/(N$82-N$41)*100+800))</f>
        <v>859.71049457177321</v>
      </c>
      <c r="R61" s="51">
        <f>AVERAGE(F61,K61,P61)</f>
        <v>0.24047039847397253</v>
      </c>
      <c r="S61" s="62"/>
      <c r="T61" s="2">
        <v>5.125</v>
      </c>
      <c r="U61" s="3">
        <v>23528.3</v>
      </c>
      <c r="V61" s="28">
        <f t="shared" si="18"/>
        <v>0.12544152362898567</v>
      </c>
      <c r="W61" s="4">
        <f>(((T61-T$41)/(T$82-T$41)*100+800))</f>
        <v>860.32630322323917</v>
      </c>
      <c r="X61" s="4"/>
      <c r="Y61" s="2">
        <v>5.1539999999999999</v>
      </c>
      <c r="Z61" s="3">
        <v>17905.2</v>
      </c>
      <c r="AA61" s="40">
        <f t="shared" ref="AA61" si="31">Z61/AA$2</f>
        <v>8.7975432993489741E-2</v>
      </c>
      <c r="AB61" s="4">
        <f>(((Y61-Y$41)/(Y$82-Y$41)*100+800))</f>
        <v>860.83333333333337</v>
      </c>
      <c r="AC61" s="4"/>
      <c r="AD61" s="2">
        <v>5.2359999999999998</v>
      </c>
      <c r="AE61" s="3">
        <v>19038.3</v>
      </c>
      <c r="AF61" s="28">
        <f t="shared" si="23"/>
        <v>9.9937125442906907E-2</v>
      </c>
      <c r="AG61" s="4">
        <f>(((AD61-AD$41)/(AD$82-AD$41)*100+800))</f>
        <v>862.78625954198469</v>
      </c>
      <c r="AH61" s="51">
        <f t="shared" si="1"/>
        <v>0.10445136068846077</v>
      </c>
      <c r="AI61" s="4"/>
      <c r="AL61" s="51"/>
      <c r="AM61" s="4"/>
      <c r="AQ61" s="51"/>
      <c r="AR61" s="4"/>
      <c r="AS61" s="51"/>
    </row>
    <row r="62" spans="1:45" x14ac:dyDescent="0.25">
      <c r="A62" s="1" t="s">
        <v>635</v>
      </c>
      <c r="G62" s="4"/>
      <c r="H62" s="4"/>
      <c r="L62" s="4"/>
      <c r="M62" s="4"/>
      <c r="Q62" s="4"/>
      <c r="R62" s="51"/>
      <c r="S62" s="62"/>
      <c r="V62" s="28"/>
      <c r="W62" s="4"/>
      <c r="X62" s="4"/>
      <c r="AA62" s="28"/>
      <c r="AB62" s="4"/>
      <c r="AC62" s="4"/>
      <c r="AF62" s="28"/>
      <c r="AG62" s="4"/>
      <c r="AH62" s="51"/>
      <c r="AI62" s="4"/>
      <c r="AL62" s="51"/>
      <c r="AM62" s="4"/>
      <c r="AQ62" s="51"/>
      <c r="AR62" s="4"/>
      <c r="AS62" s="51"/>
    </row>
    <row r="63" spans="1:45" x14ac:dyDescent="0.25">
      <c r="A63" s="1">
        <v>17</v>
      </c>
      <c r="G63" s="4"/>
      <c r="H63" s="4"/>
      <c r="L63" s="4"/>
      <c r="M63" s="4"/>
      <c r="Q63" s="4"/>
      <c r="R63" s="51"/>
      <c r="S63" s="62"/>
      <c r="V63" s="28"/>
      <c r="W63" s="4"/>
      <c r="X63" s="4"/>
      <c r="AA63" s="28"/>
      <c r="AB63" s="4"/>
      <c r="AC63" s="4"/>
      <c r="AF63" s="28"/>
      <c r="AG63" s="4"/>
      <c r="AH63" s="51"/>
      <c r="AI63" s="4"/>
      <c r="AL63" s="51"/>
      <c r="AM63" s="4"/>
      <c r="AQ63" s="51"/>
      <c r="AR63" s="4"/>
      <c r="AS63" s="51"/>
    </row>
    <row r="64" spans="1:45" x14ac:dyDescent="0.25">
      <c r="A64" s="6" t="s">
        <v>56</v>
      </c>
      <c r="B64" s="12">
        <v>852</v>
      </c>
      <c r="G64" s="4"/>
      <c r="H64" s="4"/>
      <c r="L64" s="4"/>
      <c r="M64" s="4"/>
      <c r="Q64" s="4"/>
      <c r="R64" s="51"/>
      <c r="S64" s="62"/>
      <c r="V64" s="28"/>
      <c r="W64" s="4"/>
      <c r="X64" s="4"/>
      <c r="AA64" s="28"/>
      <c r="AB64" s="4"/>
      <c r="AC64" s="4"/>
      <c r="AF64" s="28"/>
      <c r="AG64" s="4"/>
      <c r="AH64" s="51"/>
      <c r="AI64" s="4"/>
      <c r="AL64" s="51"/>
      <c r="AM64" s="4"/>
      <c r="AQ64" s="51"/>
      <c r="AR64" s="4"/>
      <c r="AS64" s="51"/>
    </row>
    <row r="65" spans="1:45" x14ac:dyDescent="0.25">
      <c r="A65" s="1" t="s">
        <v>58</v>
      </c>
      <c r="B65" s="12">
        <v>867</v>
      </c>
      <c r="D65" s="2">
        <v>5.3760000000000003</v>
      </c>
      <c r="E65" s="3">
        <v>119185.9</v>
      </c>
      <c r="F65" s="28">
        <f>E65/F$2</f>
        <v>1.0947598805909218</v>
      </c>
      <c r="G65" s="4">
        <f>(((D65-D$41)/(D$82-D$41)*100+800))</f>
        <v>866.72124437167417</v>
      </c>
      <c r="H65" s="4"/>
      <c r="I65" s="2">
        <v>5.5570000000000004</v>
      </c>
      <c r="J65" s="3">
        <v>90934.5</v>
      </c>
      <c r="K65" s="28">
        <f>J65/K$2</f>
        <v>0.5938308126322388</v>
      </c>
      <c r="L65" s="4">
        <f>(((I65-I$41)/(I$82-I$41)*100+800))</f>
        <v>867.02401372212694</v>
      </c>
      <c r="M65" s="4"/>
      <c r="N65" s="2">
        <v>5.3319999999999999</v>
      </c>
      <c r="O65" s="3">
        <v>76312.2</v>
      </c>
      <c r="P65" s="28">
        <f>O65/P$2</f>
        <v>0.89952496643855795</v>
      </c>
      <c r="Q65" s="4">
        <f>(((N65-N$41)/(N$82-N$41)*100+800))</f>
        <v>866.86771210293523</v>
      </c>
      <c r="R65" s="51">
        <f>AVERAGE(F65,K65,P65)</f>
        <v>0.86270521988723958</v>
      </c>
      <c r="S65" s="62"/>
      <c r="T65" s="2">
        <v>5.2949999999999999</v>
      </c>
      <c r="U65" s="3">
        <v>273494.7</v>
      </c>
      <c r="V65" s="28">
        <f t="shared" si="18"/>
        <v>1.4581415517675458</v>
      </c>
      <c r="W65" s="4">
        <f>(((T65-T$41)/(T$82-T$41)*100+800))</f>
        <v>867.09112614405092</v>
      </c>
      <c r="X65" s="4"/>
      <c r="Y65" s="2">
        <v>5.3239999999999998</v>
      </c>
      <c r="Z65" s="3">
        <v>65615.100000000006</v>
      </c>
      <c r="AA65" s="28">
        <f t="shared" ref="AA65:AA103" si="32">Z65/AA$2</f>
        <v>0.32239331777422925</v>
      </c>
      <c r="AB65" s="4">
        <f>(((Y65-Y$41)/(Y$82-Y$41)*100+800))</f>
        <v>867.57936507936506</v>
      </c>
      <c r="AC65" s="4"/>
      <c r="AD65" s="2">
        <v>5.4020000000000001</v>
      </c>
      <c r="AE65" s="3">
        <v>104452.7</v>
      </c>
      <c r="AF65" s="28">
        <f t="shared" si="23"/>
        <v>0.54830014143859074</v>
      </c>
      <c r="AG65" s="4">
        <f>(((AD65-AD$41)/(AD$82-AD$41)*100+800))</f>
        <v>869.12213740458014</v>
      </c>
      <c r="AH65" s="51">
        <f t="shared" ref="AH65:AH117" si="33">AVERAGE(V65,AA65,AF65)</f>
        <v>0.77627833699345528</v>
      </c>
      <c r="AI65" s="4"/>
      <c r="AJ65" s="2">
        <v>6.5359999999999996</v>
      </c>
      <c r="AK65" s="3">
        <v>180442.6</v>
      </c>
      <c r="AL65" s="51">
        <f t="shared" si="24"/>
        <v>6.6342313167678482E-2</v>
      </c>
      <c r="AM65" s="4">
        <f>(((AJ65-AJ$41)/(AJ$82-AJ$41)*100+800))</f>
        <v>866.81260945709278</v>
      </c>
      <c r="AO65" s="2">
        <v>6.5359999999999996</v>
      </c>
      <c r="AP65" s="3">
        <v>209478.2</v>
      </c>
      <c r="AQ65" s="51">
        <f t="shared" si="25"/>
        <v>7.262041049743502E-2</v>
      </c>
      <c r="AR65" s="4">
        <f>(((AO65-AO$41)/(AO$82-AO$41)*100+800))</f>
        <v>866.87062937062933</v>
      </c>
      <c r="AS65" s="51">
        <f t="shared" ref="AS65:AS114" si="34">AVERAGE(AL65,AQ65)</f>
        <v>6.9481361832556751E-2</v>
      </c>
    </row>
    <row r="66" spans="1:45" x14ac:dyDescent="0.25">
      <c r="A66" s="1" t="s">
        <v>59</v>
      </c>
      <c r="B66" s="12">
        <v>867</v>
      </c>
      <c r="D66" s="2">
        <v>5.3760000000000003</v>
      </c>
      <c r="E66" s="3">
        <v>116056.2</v>
      </c>
      <c r="F66" s="28">
        <f>E66/F$2</f>
        <v>1.0660126042915825</v>
      </c>
      <c r="G66" s="4">
        <f>(((D66-D$41)/(D$82-D$41)*100+800))</f>
        <v>866.72124437167417</v>
      </c>
      <c r="H66" s="4"/>
      <c r="I66" s="2">
        <v>5.5570000000000004</v>
      </c>
      <c r="J66" s="3">
        <v>92071.7</v>
      </c>
      <c r="K66" s="28">
        <f>J66/K$2</f>
        <v>0.60125708539038214</v>
      </c>
      <c r="L66" s="4">
        <f>(((I66-I$41)/(I$82-I$41)*100+800))</f>
        <v>867.02401372212694</v>
      </c>
      <c r="M66" s="4"/>
      <c r="N66" s="2">
        <v>5.3319999999999999</v>
      </c>
      <c r="O66" s="3">
        <v>74585.5</v>
      </c>
      <c r="P66" s="28">
        <f>O66/P$2</f>
        <v>0.87917160538292793</v>
      </c>
      <c r="Q66" s="4">
        <f>(((N66-N$41)/(N$82-N$41)*100+800))</f>
        <v>866.86771210293523</v>
      </c>
      <c r="R66" s="51">
        <f>AVERAGE(F66,K66,P66)</f>
        <v>0.84881376502163075</v>
      </c>
      <c r="S66" s="62"/>
      <c r="T66" s="2">
        <v>5.2949999999999999</v>
      </c>
      <c r="U66" s="3">
        <v>274473.59999999998</v>
      </c>
      <c r="V66" s="28">
        <f t="shared" si="18"/>
        <v>1.463360573434237</v>
      </c>
      <c r="W66" s="4">
        <f>(((T66-T$41)/(T$82-T$41)*100+800))</f>
        <v>867.09112614405092</v>
      </c>
      <c r="X66" s="4"/>
      <c r="Y66" s="2">
        <v>5.3239999999999998</v>
      </c>
      <c r="Z66" s="3">
        <v>66099.5</v>
      </c>
      <c r="AA66" s="28">
        <f t="shared" si="32"/>
        <v>0.32477336936494289</v>
      </c>
      <c r="AB66" s="4">
        <f>(((Y66-Y$41)/(Y$82-Y$41)*100+800))</f>
        <v>867.57936507936506</v>
      </c>
      <c r="AC66" s="4"/>
      <c r="AD66" s="2">
        <v>5.4020000000000001</v>
      </c>
      <c r="AE66" s="3">
        <v>106449</v>
      </c>
      <c r="AF66" s="28">
        <f t="shared" si="23"/>
        <v>0.55877925372916692</v>
      </c>
      <c r="AG66" s="4">
        <f>(((AD66-AD$41)/(AD$82-AD$41)*100+800))</f>
        <v>869.12213740458014</v>
      </c>
      <c r="AH66" s="51">
        <f t="shared" si="33"/>
        <v>0.78230439884278224</v>
      </c>
      <c r="AI66" s="4"/>
      <c r="AJ66" s="2">
        <v>6.5359999999999996</v>
      </c>
      <c r="AK66" s="3">
        <v>184932.5</v>
      </c>
      <c r="AL66" s="51">
        <f t="shared" si="24"/>
        <v>6.7993089380676733E-2</v>
      </c>
      <c r="AM66" s="4">
        <f>(((AJ66-AJ$41)/(AJ$82-AJ$41)*100+800))</f>
        <v>866.81260945709278</v>
      </c>
      <c r="AO66" s="2">
        <v>6.5359999999999996</v>
      </c>
      <c r="AP66" s="3">
        <v>207425.9</v>
      </c>
      <c r="AQ66" s="51">
        <f t="shared" si="25"/>
        <v>7.190893374966896E-2</v>
      </c>
      <c r="AR66" s="4">
        <f>(((AO66-AO$41)/(AO$82-AO$41)*100+800))</f>
        <v>866.87062937062933</v>
      </c>
      <c r="AS66" s="51">
        <f t="shared" si="34"/>
        <v>6.9951011565172846E-2</v>
      </c>
    </row>
    <row r="67" spans="1:45" x14ac:dyDescent="0.25">
      <c r="A67" s="1" t="s">
        <v>629</v>
      </c>
      <c r="B67" s="60">
        <v>865</v>
      </c>
      <c r="G67" s="4"/>
      <c r="H67" s="4"/>
      <c r="L67" s="4"/>
      <c r="M67" s="4"/>
      <c r="Q67" s="4"/>
      <c r="R67" s="51"/>
      <c r="S67" s="62"/>
      <c r="V67" s="28"/>
      <c r="W67" s="4"/>
      <c r="X67" s="4"/>
      <c r="AA67" s="28"/>
      <c r="AB67" s="4"/>
      <c r="AC67" s="4"/>
      <c r="AF67" s="28"/>
      <c r="AG67" s="4"/>
      <c r="AH67" s="51"/>
      <c r="AI67" s="4"/>
      <c r="AL67" s="51"/>
      <c r="AM67" s="4"/>
      <c r="AQ67" s="51"/>
      <c r="AR67" s="4"/>
      <c r="AS67" s="51"/>
    </row>
    <row r="68" spans="1:45" x14ac:dyDescent="0.25">
      <c r="A68" s="1" t="s">
        <v>473</v>
      </c>
      <c r="B68" s="60"/>
      <c r="G68" s="4"/>
      <c r="H68" s="4"/>
      <c r="L68" s="4"/>
      <c r="M68" s="4"/>
      <c r="Q68" s="4"/>
      <c r="R68" s="51"/>
      <c r="S68" s="62"/>
      <c r="V68" s="28"/>
      <c r="W68" s="4"/>
      <c r="X68" s="4"/>
      <c r="AA68" s="28"/>
      <c r="AB68" s="4"/>
      <c r="AC68" s="4"/>
      <c r="AF68" s="28"/>
      <c r="AG68" s="4"/>
      <c r="AH68" s="51"/>
      <c r="AI68" s="4"/>
      <c r="AL68" s="51"/>
      <c r="AM68" s="4"/>
      <c r="AQ68" s="51"/>
      <c r="AR68" s="4"/>
      <c r="AS68" s="51"/>
    </row>
    <row r="69" spans="1:45" x14ac:dyDescent="0.25">
      <c r="A69" s="6" t="s">
        <v>60</v>
      </c>
      <c r="B69" s="12">
        <v>870</v>
      </c>
      <c r="D69" s="2">
        <v>5.4020000000000001</v>
      </c>
      <c r="E69" s="3">
        <v>92071.7</v>
      </c>
      <c r="F69" s="28">
        <f>E69/F$2</f>
        <v>0.84570744775852824</v>
      </c>
      <c r="G69" s="4">
        <f>(((D69-D$41)/(D$82-D$41)*100+800))</f>
        <v>867.78550961932046</v>
      </c>
      <c r="H69" s="4"/>
      <c r="I69" s="2">
        <v>5.5940000000000003</v>
      </c>
      <c r="J69" s="3">
        <v>8374.2999999999993</v>
      </c>
      <c r="K69" s="28">
        <f>J69/K$2</f>
        <v>5.4686806154167641E-2</v>
      </c>
      <c r="L69" s="4">
        <f>(((I69-I$41)/(I$82-I$41)*100+800))</f>
        <v>868.61063464837048</v>
      </c>
      <c r="M69" s="4"/>
      <c r="N69" s="2">
        <v>5.3719999999999999</v>
      </c>
      <c r="O69" s="3">
        <v>2265.9</v>
      </c>
      <c r="P69" s="28">
        <f>O69/P$2</f>
        <v>2.6709145083658035E-2</v>
      </c>
      <c r="Q69" s="4">
        <f>(((N69-N$41)/(N$82-N$41)*100+800))</f>
        <v>868.47607559308403</v>
      </c>
      <c r="R69" s="51">
        <f>AVERAGE(F69,K69,P69)</f>
        <v>0.30903446633211801</v>
      </c>
      <c r="S69" s="62"/>
      <c r="T69" s="2">
        <v>5.335</v>
      </c>
      <c r="U69" s="3">
        <v>6246.8</v>
      </c>
      <c r="V69" s="28">
        <f t="shared" si="18"/>
        <v>3.3304918324126589E-2</v>
      </c>
      <c r="W69" s="4">
        <f>(((T69-T$41)/(T$82-T$41)*100+800))</f>
        <v>868.68284918424195</v>
      </c>
      <c r="X69" s="4"/>
      <c r="Y69" s="2">
        <v>5.35</v>
      </c>
      <c r="Z69" s="3">
        <v>3429.6</v>
      </c>
      <c r="AA69" s="28">
        <f t="shared" si="32"/>
        <v>1.6851001105515292E-2</v>
      </c>
      <c r="AB69" s="4">
        <f>(((Y69-Y$41)/(Y$82-Y$41)*100+800))</f>
        <v>868.61111111111109</v>
      </c>
      <c r="AC69" s="4"/>
      <c r="AD69" s="2">
        <v>5.391</v>
      </c>
      <c r="AE69" s="3">
        <v>10704.6</v>
      </c>
      <c r="AF69" s="28">
        <f t="shared" si="23"/>
        <v>5.6191306630116206E-2</v>
      </c>
      <c r="AG69" s="4">
        <f>(((AD69-AD$41)/(AD$82-AD$41)*100+800))</f>
        <v>868.70229007633588</v>
      </c>
      <c r="AH69" s="51">
        <f t="shared" si="33"/>
        <v>3.5449075353252694E-2</v>
      </c>
      <c r="AI69" s="4"/>
      <c r="AL69" s="51"/>
      <c r="AM69" s="4"/>
      <c r="AQ69" s="51"/>
      <c r="AR69" s="4"/>
      <c r="AS69" s="51"/>
    </row>
    <row r="70" spans="1:45" x14ac:dyDescent="0.25">
      <c r="A70" s="1" t="s">
        <v>158</v>
      </c>
      <c r="G70" s="4"/>
      <c r="H70" s="4"/>
      <c r="L70" s="4"/>
      <c r="M70" s="4"/>
      <c r="Q70" s="4"/>
      <c r="R70" s="51"/>
      <c r="S70" s="62"/>
      <c r="V70" s="28"/>
      <c r="W70" s="4"/>
      <c r="X70" s="4"/>
      <c r="AA70" s="28"/>
      <c r="AB70" s="4"/>
      <c r="AC70" s="4"/>
      <c r="AF70" s="28"/>
      <c r="AG70" s="4"/>
      <c r="AH70" s="51"/>
      <c r="AI70" s="4"/>
      <c r="AL70" s="51"/>
      <c r="AM70" s="4"/>
      <c r="AQ70" s="51"/>
      <c r="AR70" s="4"/>
      <c r="AS70" s="51"/>
    </row>
    <row r="71" spans="1:45" x14ac:dyDescent="0.25">
      <c r="A71" s="1" t="s">
        <v>474</v>
      </c>
      <c r="D71" s="29"/>
      <c r="E71" s="29"/>
      <c r="G71" s="4"/>
      <c r="H71" s="4"/>
      <c r="L71" s="4"/>
      <c r="M71" s="4"/>
      <c r="Q71" s="4"/>
      <c r="R71" s="51"/>
      <c r="S71" s="62"/>
      <c r="V71" s="28"/>
      <c r="W71" s="4"/>
      <c r="X71" s="4"/>
      <c r="AA71" s="28"/>
      <c r="AB71" s="4"/>
      <c r="AC71" s="4"/>
      <c r="AF71" s="28"/>
      <c r="AG71" s="4"/>
      <c r="AH71" s="51"/>
      <c r="AI71" s="4"/>
      <c r="AL71" s="51"/>
      <c r="AM71" s="4"/>
      <c r="AQ71" s="51"/>
      <c r="AR71" s="4"/>
      <c r="AS71" s="51"/>
    </row>
    <row r="72" spans="1:45" x14ac:dyDescent="0.25">
      <c r="A72" s="1" t="s">
        <v>636</v>
      </c>
      <c r="B72" s="10">
        <v>876</v>
      </c>
      <c r="D72" s="29"/>
      <c r="E72" s="29"/>
      <c r="G72" s="4"/>
      <c r="H72" s="4"/>
      <c r="L72" s="4"/>
      <c r="M72" s="4"/>
      <c r="Q72" s="4"/>
      <c r="R72" s="51"/>
      <c r="S72" s="62"/>
      <c r="T72" s="2">
        <v>5.5609999999999999</v>
      </c>
      <c r="U72" s="3">
        <v>18588.3</v>
      </c>
      <c r="V72" s="28">
        <f t="shared" si="18"/>
        <v>9.9103831287116972E-2</v>
      </c>
      <c r="W72" s="4">
        <f>(((T72-T$41)/(T$82-T$41)*100+800))</f>
        <v>877.67608436132116</v>
      </c>
      <c r="X72" s="4"/>
      <c r="Y72" s="2">
        <v>5.5759999999999996</v>
      </c>
      <c r="Z72" s="3">
        <v>6319.6</v>
      </c>
      <c r="AA72" s="28">
        <f t="shared" si="32"/>
        <v>3.1050730868443684E-2</v>
      </c>
      <c r="AB72" s="4">
        <f>(((Y72-Y$41)/(Y$82-Y$41)*100+800))</f>
        <v>877.57936507936506</v>
      </c>
      <c r="AC72" s="4"/>
      <c r="AD72" s="2">
        <v>5.6459999999999999</v>
      </c>
      <c r="AE72" s="3">
        <v>9936.7000000000007</v>
      </c>
      <c r="AF72" s="28">
        <f t="shared" si="23"/>
        <v>5.2160394278298647E-2</v>
      </c>
      <c r="AG72" s="4">
        <f>(((AD72-AD$41)/(AD$82-AD$41)*100+800))</f>
        <v>878.43511450381675</v>
      </c>
      <c r="AH72" s="51">
        <f t="shared" si="33"/>
        <v>6.077165214461977E-2</v>
      </c>
      <c r="AI72" s="4"/>
      <c r="AL72" s="51"/>
      <c r="AM72" s="4"/>
      <c r="AQ72" s="51"/>
      <c r="AR72" s="4"/>
      <c r="AS72" s="51"/>
    </row>
    <row r="73" spans="1:45" x14ac:dyDescent="0.25">
      <c r="A73" s="1" t="s">
        <v>441</v>
      </c>
      <c r="B73" s="10">
        <v>882</v>
      </c>
      <c r="D73" s="2">
        <v>5.7930000000000001</v>
      </c>
      <c r="E73" s="3">
        <v>11258.3</v>
      </c>
      <c r="F73" s="38">
        <f>E73/F$2</f>
        <v>0.10341101727349269</v>
      </c>
      <c r="G73" s="4">
        <f>(((D73-D$41)/(D$82-D$41)*100+800))</f>
        <v>883.79042161277118</v>
      </c>
      <c r="H73" s="4"/>
      <c r="L73" s="4"/>
      <c r="M73" s="4"/>
      <c r="Q73" s="4"/>
      <c r="R73" s="51">
        <f>AVERAGE(F73,K73,P73)</f>
        <v>0.10341101727349269</v>
      </c>
      <c r="S73" s="62"/>
      <c r="T73" s="2">
        <v>5.7160000000000002</v>
      </c>
      <c r="U73" s="3">
        <v>17416.900000000001</v>
      </c>
      <c r="V73" s="28">
        <f t="shared" si="18"/>
        <v>9.285849266175969E-2</v>
      </c>
      <c r="W73" s="4">
        <f>(((T73-T$41)/(T$82-T$41)*100+800))</f>
        <v>883.84401114206128</v>
      </c>
      <c r="X73" s="4"/>
      <c r="AA73" s="28">
        <f t="shared" si="32"/>
        <v>0</v>
      </c>
      <c r="AB73" s="4">
        <f>(((Y73-Y$41)/(Y$82-Y$41)*100+800))</f>
        <v>656.30952380952385</v>
      </c>
      <c r="AC73" s="4"/>
      <c r="AD73" s="2">
        <v>5.819</v>
      </c>
      <c r="AE73" s="3">
        <v>5934.6</v>
      </c>
      <c r="AF73" s="28">
        <f t="shared" si="23"/>
        <v>3.1152301657893584E-2</v>
      </c>
      <c r="AG73" s="4">
        <f>(((AD73-AD$41)/(AD$82-AD$41)*100+800))</f>
        <v>885.03816793893134</v>
      </c>
      <c r="AH73" s="51">
        <f t="shared" si="33"/>
        <v>4.1336931439884421E-2</v>
      </c>
      <c r="AI73" s="4"/>
      <c r="AL73" s="51"/>
      <c r="AM73" s="4"/>
      <c r="AQ73" s="51"/>
      <c r="AR73" s="4"/>
      <c r="AS73" s="51"/>
    </row>
    <row r="74" spans="1:45" x14ac:dyDescent="0.25">
      <c r="A74" s="1" t="s">
        <v>628</v>
      </c>
      <c r="B74" s="10">
        <v>875</v>
      </c>
      <c r="G74" s="4"/>
      <c r="H74" s="4"/>
      <c r="L74" s="4"/>
      <c r="M74" s="4"/>
      <c r="Q74" s="4"/>
      <c r="R74" s="51"/>
      <c r="S74" s="62"/>
      <c r="V74" s="28"/>
      <c r="W74" s="4"/>
      <c r="X74" s="4"/>
      <c r="AA74" s="28"/>
      <c r="AB74" s="4"/>
      <c r="AC74" s="4"/>
      <c r="AF74" s="28"/>
      <c r="AG74" s="4"/>
      <c r="AH74" s="51"/>
      <c r="AI74" s="4"/>
      <c r="AL74" s="51"/>
      <c r="AM74" s="4"/>
      <c r="AQ74" s="51"/>
      <c r="AR74" s="4"/>
      <c r="AS74" s="51"/>
    </row>
    <row r="75" spans="1:45" x14ac:dyDescent="0.25">
      <c r="A75" s="1" t="s">
        <v>61</v>
      </c>
      <c r="B75" s="10">
        <v>887</v>
      </c>
      <c r="C75" s="10" t="s">
        <v>201</v>
      </c>
      <c r="D75" s="2">
        <v>5.8780000000000001</v>
      </c>
      <c r="E75" s="3">
        <v>10365.4</v>
      </c>
      <c r="F75" s="28">
        <f>E75/F$2</f>
        <v>9.5209450667210968E-2</v>
      </c>
      <c r="G75" s="4">
        <f>(((D75-D$41)/(D$82-D$41)*100+800))</f>
        <v>887.26975030699964</v>
      </c>
      <c r="H75" s="4"/>
      <c r="I75" s="2">
        <v>6.0190000000000001</v>
      </c>
      <c r="J75" s="3">
        <v>9451.7999999999993</v>
      </c>
      <c r="K75" s="28">
        <f>J75/K$2</f>
        <v>6.1723219183449571E-2</v>
      </c>
      <c r="L75" s="4">
        <f>(((I75-I$41)/(I$82-I$41)*100+800))</f>
        <v>886.83533447684397</v>
      </c>
      <c r="M75" s="4"/>
      <c r="N75" s="2">
        <v>5.8419999999999996</v>
      </c>
      <c r="O75" s="3">
        <v>5601.6</v>
      </c>
      <c r="P75" s="28">
        <f>O75/P$2</f>
        <v>6.6028486297108807E-2</v>
      </c>
      <c r="Q75" s="4">
        <f>(((N75-N$41)/(N$82-N$41)*100+800))</f>
        <v>887.37434660233214</v>
      </c>
      <c r="R75" s="51">
        <f>AVERAGE(F75,K75,P75)</f>
        <v>7.4320385382589782E-2</v>
      </c>
      <c r="S75" s="62"/>
      <c r="T75" s="2">
        <v>5.8120000000000003</v>
      </c>
      <c r="U75" s="3">
        <v>7034</v>
      </c>
      <c r="V75" s="28">
        <f t="shared" si="18"/>
        <v>3.7501888245486718E-2</v>
      </c>
      <c r="W75" s="4">
        <f>(((T75-T$41)/(T$82-T$41)*100+800))</f>
        <v>887.66414643851977</v>
      </c>
      <c r="X75" s="4"/>
      <c r="Y75" s="2">
        <v>5.8339999999999996</v>
      </c>
      <c r="Z75" s="3">
        <v>8469.9</v>
      </c>
      <c r="AA75" s="28">
        <f t="shared" si="32"/>
        <v>4.1616017688244689E-2</v>
      </c>
      <c r="AB75" s="4">
        <f>(((Y75-Y$41)/(Y$82-Y$41)*100+800))</f>
        <v>887.81746031746025</v>
      </c>
      <c r="AC75" s="4"/>
      <c r="AD75" s="2">
        <v>5.9039999999999999</v>
      </c>
      <c r="AE75" s="3">
        <v>30415.4</v>
      </c>
      <c r="AF75" s="28">
        <f t="shared" si="23"/>
        <v>0.15965856432539624</v>
      </c>
      <c r="AG75" s="4">
        <f>(((AD75-AD$41)/(AD$82-AD$41)*100+800))</f>
        <v>888.28244274809163</v>
      </c>
      <c r="AH75" s="51">
        <f t="shared" si="33"/>
        <v>7.9592156753042556E-2</v>
      </c>
      <c r="AI75" s="4"/>
      <c r="AJ75" s="2">
        <v>6.9279999999999999</v>
      </c>
      <c r="AK75" s="3">
        <v>56488.9</v>
      </c>
      <c r="AL75" s="51">
        <f t="shared" si="24"/>
        <v>2.0768955303779001E-2</v>
      </c>
      <c r="AM75" s="4">
        <f>(((AJ75-AJ$41)/(AJ$82-AJ$41)*100+800))</f>
        <v>883.97548161120847</v>
      </c>
      <c r="AO75" s="2">
        <v>6.9279999999999999</v>
      </c>
      <c r="AP75" s="3">
        <v>56097.599999999999</v>
      </c>
      <c r="AQ75" s="51">
        <f t="shared" si="25"/>
        <v>1.9447516447634695E-2</v>
      </c>
      <c r="AR75" s="4">
        <f>(((AO75-AO$41)/(AO$82-AO$41)*100+800))</f>
        <v>884.00349650349654</v>
      </c>
      <c r="AS75" s="51">
        <f t="shared" si="34"/>
        <v>2.0108235875706849E-2</v>
      </c>
    </row>
    <row r="76" spans="1:45" x14ac:dyDescent="0.25">
      <c r="A76" s="6" t="s">
        <v>559</v>
      </c>
      <c r="B76" s="10">
        <v>889</v>
      </c>
      <c r="C76" s="10" t="s">
        <v>205</v>
      </c>
      <c r="D76" s="2">
        <v>6.1929999999999996</v>
      </c>
      <c r="E76" s="3">
        <v>2330.9</v>
      </c>
      <c r="F76" s="28">
        <f>E76/F$2</f>
        <v>2.141004771260174E-2</v>
      </c>
      <c r="G76" s="4">
        <f>(((D76-D$41)/(D$82-D$41)*100+800))</f>
        <v>900.16373311502252</v>
      </c>
      <c r="H76" s="4"/>
      <c r="I76" s="2">
        <v>6.1219999999999999</v>
      </c>
      <c r="J76" s="3">
        <v>22008.7</v>
      </c>
      <c r="K76" s="28">
        <f>J76/K$2</f>
        <v>0.14372371548729201</v>
      </c>
      <c r="L76" s="4">
        <f>(((I76-I$41)/(I$82-I$41)*100+800))</f>
        <v>891.25214408233273</v>
      </c>
      <c r="M76" s="4"/>
      <c r="N76" s="2">
        <v>6.1520000000000001</v>
      </c>
      <c r="O76" s="3">
        <v>1606.1</v>
      </c>
      <c r="P76" s="28">
        <f>O76/P$2</f>
        <v>1.8931796601290067E-2</v>
      </c>
      <c r="Q76" s="4">
        <f>(((N76-N$41)/(N$82-N$41)*100+800))</f>
        <v>899.83916365098514</v>
      </c>
      <c r="R76" s="51">
        <f>AVERAGE(F76,K76,P76)</f>
        <v>6.1355186600394608E-2</v>
      </c>
      <c r="S76" s="62"/>
      <c r="T76" s="2">
        <v>5.9260000000000002</v>
      </c>
      <c r="U76" s="3">
        <v>23674.9</v>
      </c>
      <c r="V76" s="28">
        <f t="shared" si="18"/>
        <v>0.12622312397257229</v>
      </c>
      <c r="W76" s="4">
        <f>(((T76-T$41)/(T$82-T$41)*100+800))</f>
        <v>892.20055710306406</v>
      </c>
      <c r="X76" s="4"/>
      <c r="Y76" s="2">
        <v>5.9530000000000003</v>
      </c>
      <c r="Z76" s="3">
        <v>14576.5</v>
      </c>
      <c r="AA76" s="28">
        <f t="shared" si="32"/>
        <v>7.1620194079351426E-2</v>
      </c>
      <c r="AB76" s="4">
        <f>(((Y76-Y$41)/(Y$82-Y$41)*100+800))</f>
        <v>892.53968253968253</v>
      </c>
      <c r="AC76" s="4"/>
      <c r="AD76" s="2">
        <v>6.0190000000000001</v>
      </c>
      <c r="AE76" s="3">
        <v>55717.5</v>
      </c>
      <c r="AF76" s="28">
        <f t="shared" si="23"/>
        <v>0.29247605021799034</v>
      </c>
      <c r="AG76" s="4">
        <f>(((AD76-AD$41)/(AD$82-AD$41)*100+800))</f>
        <v>892.67175572519079</v>
      </c>
      <c r="AH76" s="51">
        <f t="shared" si="33"/>
        <v>0.1634397894233047</v>
      </c>
      <c r="AI76" s="4"/>
      <c r="AL76" s="51"/>
      <c r="AM76" s="4"/>
      <c r="AQ76" s="51"/>
      <c r="AR76" s="4"/>
      <c r="AS76" s="51"/>
    </row>
    <row r="77" spans="1:45" x14ac:dyDescent="0.25">
      <c r="A77" s="1" t="s">
        <v>64</v>
      </c>
      <c r="B77" s="10">
        <v>891</v>
      </c>
      <c r="C77" s="10" t="s">
        <v>204</v>
      </c>
      <c r="D77" s="2">
        <v>5.96</v>
      </c>
      <c r="E77" s="3">
        <v>195502</v>
      </c>
      <c r="F77" s="28">
        <f>E77/F$2</f>
        <v>1.7957471997550583</v>
      </c>
      <c r="G77" s="4">
        <f>(((D77-D$41)/(D$82-D$41)*100+800))</f>
        <v>890.62627916496115</v>
      </c>
      <c r="H77" s="4"/>
      <c r="I77" s="2">
        <v>6.1150000000000002</v>
      </c>
      <c r="J77" s="3">
        <v>168319</v>
      </c>
      <c r="K77" s="28">
        <f>J77/K$2</f>
        <v>1.0991758744090065</v>
      </c>
      <c r="L77" s="4">
        <f>(((I77-I$41)/(I$82-I$41)*100+800))</f>
        <v>890.95197255574612</v>
      </c>
      <c r="M77" s="4"/>
      <c r="N77" s="2">
        <v>5.923</v>
      </c>
      <c r="O77" s="3">
        <v>120067.7</v>
      </c>
      <c r="P77" s="28">
        <f>O77/P$2</f>
        <v>1.4152900036017158</v>
      </c>
      <c r="Q77" s="4">
        <f>(((N77-N$41)/(N$82-N$41)*100+800))</f>
        <v>890.63128266988338</v>
      </c>
      <c r="R77" s="51">
        <f>AVERAGE(F77,K77,P77)</f>
        <v>1.4367376925885935</v>
      </c>
      <c r="S77" s="62"/>
      <c r="T77" s="2">
        <v>5.8860000000000001</v>
      </c>
      <c r="U77" s="3">
        <v>158138.70000000001</v>
      </c>
      <c r="V77" s="28">
        <f t="shared" si="18"/>
        <v>0.843119114968233</v>
      </c>
      <c r="W77" s="4">
        <f>(((T77-T$41)/(T$82-T$41)*100+800))</f>
        <v>890.60883406287303</v>
      </c>
      <c r="X77" s="4"/>
      <c r="Y77" s="2">
        <v>5.9119999999999999</v>
      </c>
      <c r="Z77" s="3">
        <v>158138.70000000001</v>
      </c>
      <c r="AA77" s="28">
        <f t="shared" si="32"/>
        <v>0.77699889448470705</v>
      </c>
      <c r="AB77" s="4">
        <f>(((Y77-Y$41)/(Y$82-Y$41)*100+800))</f>
        <v>890.91269841269843</v>
      </c>
      <c r="AC77" s="4"/>
      <c r="AD77" s="2">
        <v>5.9820000000000002</v>
      </c>
      <c r="AE77" s="3">
        <v>274653.5</v>
      </c>
      <c r="AF77" s="28">
        <f t="shared" si="23"/>
        <v>1.4417296335719803</v>
      </c>
      <c r="AG77" s="4">
        <f>(((AD77-AD$41)/(AD$82-AD$41)*100+800))</f>
        <v>891.25954198473278</v>
      </c>
      <c r="AH77" s="51">
        <f t="shared" si="33"/>
        <v>1.0206158810083068</v>
      </c>
      <c r="AI77" s="4"/>
      <c r="AJ77" s="2">
        <v>7.0759999999999996</v>
      </c>
      <c r="AK77" s="3">
        <v>333868.3</v>
      </c>
      <c r="AL77" s="51">
        <f t="shared" si="24"/>
        <v>0.12275147506941503</v>
      </c>
      <c r="AM77" s="4">
        <f>(((AJ77-AJ$41)/(AJ$82-AJ$41)*100+800))</f>
        <v>890.45534150612957</v>
      </c>
      <c r="AO77" s="2">
        <v>7.0789999999999997</v>
      </c>
      <c r="AP77" s="3">
        <v>360891.5</v>
      </c>
      <c r="AQ77" s="51">
        <f t="shared" si="25"/>
        <v>0.1251112949941095</v>
      </c>
      <c r="AR77" s="4">
        <f>(((AO77-AO$41)/(AO$82-AO$41)*100+800))</f>
        <v>890.60314685314688</v>
      </c>
      <c r="AS77" s="51">
        <f t="shared" si="34"/>
        <v>0.12393138503176226</v>
      </c>
    </row>
    <row r="78" spans="1:45" x14ac:dyDescent="0.25">
      <c r="A78" s="1" t="s">
        <v>63</v>
      </c>
      <c r="B78" s="12">
        <v>892</v>
      </c>
      <c r="D78" s="2">
        <v>6.008</v>
      </c>
      <c r="E78" s="3">
        <v>155126.9</v>
      </c>
      <c r="F78" s="28">
        <f>E78/F$2</f>
        <v>1.424889240425586</v>
      </c>
      <c r="G78" s="4">
        <f>(((D78-D$41)/(D$82-D$41)*100+800))</f>
        <v>892.59107654523132</v>
      </c>
      <c r="H78" s="4"/>
      <c r="I78" s="2">
        <v>6.1630000000000003</v>
      </c>
      <c r="J78" s="3">
        <v>139152.4</v>
      </c>
      <c r="K78" s="28">
        <f>J78/K$2</f>
        <v>0.90870882637201889</v>
      </c>
      <c r="L78" s="4">
        <f>(((I78-I$41)/(I$82-I$41)*100+800))</f>
        <v>893.01029159519726</v>
      </c>
      <c r="M78" s="4"/>
      <c r="N78" s="2">
        <v>5.9710000000000001</v>
      </c>
      <c r="O78" s="3">
        <v>96081.600000000006</v>
      </c>
      <c r="P78" s="28">
        <f>O78/P$2</f>
        <v>1.1325554500507515</v>
      </c>
      <c r="Q78" s="4">
        <f>(((N78-N$41)/(N$82-N$41)*100+800))</f>
        <v>892.5613188580619</v>
      </c>
      <c r="R78" s="51">
        <f>AVERAGE(F78,K78,P78)</f>
        <v>1.1553845056161187</v>
      </c>
      <c r="S78" s="62"/>
      <c r="T78" s="2">
        <v>5.9340000000000002</v>
      </c>
      <c r="U78" s="3">
        <v>123507.6</v>
      </c>
      <c r="V78" s="28">
        <f t="shared" si="18"/>
        <v>0.6584828280733972</v>
      </c>
      <c r="W78" s="4">
        <f>(((T78-T$41)/(T$82-T$41)*100+800))</f>
        <v>892.51890171110222</v>
      </c>
      <c r="X78" s="4"/>
      <c r="Y78" s="2">
        <v>5.96</v>
      </c>
      <c r="Z78" s="3">
        <v>121458.6</v>
      </c>
      <c r="AA78" s="28">
        <f t="shared" si="32"/>
        <v>0.59677484338533349</v>
      </c>
      <c r="AB78" s="4">
        <f>(((Y78-Y$41)/(Y$82-Y$41)*100+800))</f>
        <v>892.81746031746036</v>
      </c>
      <c r="AC78" s="4"/>
      <c r="AD78" s="2">
        <v>6.03</v>
      </c>
      <c r="AE78" s="3">
        <v>71772.399999999994</v>
      </c>
      <c r="AF78" s="28">
        <f t="shared" si="23"/>
        <v>0.37675251162858509</v>
      </c>
      <c r="AG78" s="4">
        <f>(((AD78-AD$41)/(AD$82-AD$41)*100+800))</f>
        <v>893.09160305343516</v>
      </c>
      <c r="AH78" s="51">
        <f t="shared" si="33"/>
        <v>0.54400339436243861</v>
      </c>
      <c r="AI78" s="4"/>
      <c r="AJ78" s="2">
        <v>7.1050000000000004</v>
      </c>
      <c r="AK78" s="3">
        <v>161092</v>
      </c>
      <c r="AL78" s="51">
        <f t="shared" si="24"/>
        <v>5.9227787189985413E-2</v>
      </c>
      <c r="AM78" s="4">
        <f>(((AJ78-AJ$41)/(AJ$82-AJ$41)*100+800))</f>
        <v>891.72504378283713</v>
      </c>
      <c r="AO78" s="2">
        <v>7.1020000000000003</v>
      </c>
      <c r="AP78" s="3">
        <v>150437.20000000001</v>
      </c>
      <c r="AQ78" s="51">
        <f t="shared" si="25"/>
        <v>5.215249710034138E-2</v>
      </c>
      <c r="AR78" s="4">
        <f>(((AO78-AO$41)/(AO$82-AO$41)*100+800))</f>
        <v>891.60839160839168</v>
      </c>
      <c r="AS78" s="51">
        <f t="shared" si="34"/>
        <v>5.5690142145163393E-2</v>
      </c>
    </row>
    <row r="79" spans="1:45" x14ac:dyDescent="0.25">
      <c r="A79" s="1" t="s">
        <v>637</v>
      </c>
      <c r="G79" s="4"/>
      <c r="H79" s="4"/>
      <c r="I79" s="2">
        <v>6.226</v>
      </c>
      <c r="J79" s="3">
        <v>34467.5</v>
      </c>
      <c r="K79" s="28">
        <f>J79/K$2</f>
        <v>0.22508358801556827</v>
      </c>
      <c r="L79" s="4">
        <f>(((I79-I$41)/(I$82-I$41)*100+800))</f>
        <v>895.71183533447686</v>
      </c>
      <c r="M79" s="4"/>
      <c r="N79" s="2">
        <v>6.056</v>
      </c>
      <c r="O79" s="3">
        <v>24843.200000000001</v>
      </c>
      <c r="P79" s="28">
        <f>O79/P$2</f>
        <v>0.29283756262073934</v>
      </c>
      <c r="Q79" s="4">
        <f>(((N79-N$41)/(N$82-N$41)*100+800))</f>
        <v>895.9790912746281</v>
      </c>
      <c r="R79" s="51">
        <f>AVERAGE(F79,K79,P79)</f>
        <v>0.25896057531815381</v>
      </c>
      <c r="S79" s="62"/>
      <c r="V79" s="28"/>
      <c r="W79" s="4"/>
      <c r="X79" s="4"/>
      <c r="Y79" s="2">
        <v>5.9560000000000004</v>
      </c>
      <c r="Z79" s="3">
        <v>17923.5</v>
      </c>
      <c r="AA79" s="28">
        <f t="shared" si="32"/>
        <v>8.8065348237317279E-2</v>
      </c>
      <c r="AB79" s="4">
        <f>(((Y79-Y$41)/(Y$82-Y$41)*100+800))</f>
        <v>892.65873015873012</v>
      </c>
      <c r="AC79" s="4"/>
      <c r="AF79" s="28"/>
      <c r="AG79" s="4"/>
      <c r="AH79" s="51"/>
      <c r="AI79" s="4"/>
      <c r="AL79" s="51"/>
      <c r="AM79" s="4"/>
      <c r="AQ79" s="51"/>
      <c r="AR79" s="4"/>
      <c r="AS79" s="51"/>
    </row>
    <row r="80" spans="1:45" x14ac:dyDescent="0.25">
      <c r="A80" s="1" t="s">
        <v>57</v>
      </c>
      <c r="G80" s="4"/>
      <c r="H80" s="4"/>
      <c r="L80" s="4"/>
      <c r="M80" s="4"/>
      <c r="Q80" s="4"/>
      <c r="R80" s="51"/>
      <c r="S80" s="62"/>
      <c r="V80" s="28"/>
      <c r="W80" s="4"/>
      <c r="X80" s="4"/>
      <c r="AA80" s="28"/>
      <c r="AB80" s="4"/>
      <c r="AC80" s="4"/>
      <c r="AF80" s="28"/>
      <c r="AG80" s="4"/>
      <c r="AH80" s="51"/>
      <c r="AI80" s="4"/>
      <c r="AL80" s="51"/>
      <c r="AM80" s="4"/>
      <c r="AQ80" s="51"/>
      <c r="AR80" s="4"/>
      <c r="AS80" s="51"/>
    </row>
    <row r="81" spans="1:45" x14ac:dyDescent="0.25">
      <c r="A81" s="1" t="s">
        <v>65</v>
      </c>
      <c r="B81" s="12">
        <v>892</v>
      </c>
      <c r="G81" s="4"/>
      <c r="H81" s="4"/>
      <c r="I81" s="2">
        <v>6.2</v>
      </c>
      <c r="J81" s="3">
        <v>10534.4</v>
      </c>
      <c r="K81" s="28">
        <f>J81/K$2</f>
        <v>6.8792936812684474E-2</v>
      </c>
      <c r="L81" s="4">
        <f>(((I81-I$41)/(I$82-I$41)*100+800))</f>
        <v>894.5969125214408</v>
      </c>
      <c r="M81" s="4"/>
      <c r="N81" s="2">
        <v>6.0449999999999999</v>
      </c>
      <c r="O81" s="3">
        <v>10204.700000000001</v>
      </c>
      <c r="P81" s="28">
        <f>O81/P$2</f>
        <v>0.12028722045774534</v>
      </c>
      <c r="Q81" s="4">
        <f>(((N81-N$41)/(N$82-N$41)*100+800))</f>
        <v>895.53679131483716</v>
      </c>
      <c r="R81" s="51">
        <f>AVERAGE(F81,K81,P81)</f>
        <v>9.4540078635214908E-2</v>
      </c>
      <c r="S81" s="62"/>
      <c r="V81" s="28"/>
      <c r="W81" s="4"/>
      <c r="X81" s="4"/>
      <c r="Y81" s="2">
        <v>5.96</v>
      </c>
      <c r="Z81" s="3">
        <v>10687</v>
      </c>
      <c r="AA81" s="28">
        <f t="shared" si="32"/>
        <v>5.2509519715022726E-2</v>
      </c>
      <c r="AB81" s="4">
        <f>(((Y81-Y$41)/(Y$82-Y$41)*100+800))</f>
        <v>892.81746031746036</v>
      </c>
      <c r="AC81" s="4"/>
      <c r="AF81" s="28"/>
      <c r="AG81" s="4"/>
      <c r="AH81" s="51"/>
      <c r="AI81" s="4"/>
      <c r="AL81" s="51"/>
      <c r="AM81" s="4"/>
      <c r="AQ81" s="51"/>
      <c r="AR81" s="4"/>
      <c r="AS81" s="51"/>
    </row>
    <row r="82" spans="1:45" x14ac:dyDescent="0.25">
      <c r="A82" s="15" t="s">
        <v>9</v>
      </c>
      <c r="B82" s="10">
        <v>900</v>
      </c>
      <c r="D82" s="2">
        <v>6.1890000000000001</v>
      </c>
      <c r="E82" s="3">
        <v>58962.8</v>
      </c>
      <c r="F82" s="28">
        <f>E82/F$2</f>
        <v>0.54159181486489938</v>
      </c>
      <c r="G82" s="4">
        <f>(((D82-D$41)/(D$82-D$41)*100+800))</f>
        <v>900</v>
      </c>
      <c r="H82" s="4"/>
      <c r="I82" s="2">
        <v>6.3259999999999996</v>
      </c>
      <c r="L82" s="4">
        <f>(((I82-I$41)/(I$82-I$41)*100+800))</f>
        <v>900</v>
      </c>
      <c r="M82" s="4"/>
      <c r="N82" s="2">
        <v>6.1559999999999997</v>
      </c>
      <c r="O82" s="3">
        <v>35249.1</v>
      </c>
      <c r="P82" s="28">
        <f>O82/P$2</f>
        <v>0.41549641465570869</v>
      </c>
      <c r="Q82" s="4">
        <f>(((N82-N$41)/(N$82-N$41)*100+800))</f>
        <v>900</v>
      </c>
      <c r="R82" s="51">
        <f>AVERAGE(F82,K82,P82)</f>
        <v>0.47854411476030401</v>
      </c>
      <c r="S82" s="62"/>
      <c r="T82" s="2">
        <v>6.1219999999999999</v>
      </c>
      <c r="U82" s="3">
        <v>70707.600000000006</v>
      </c>
      <c r="V82" s="28">
        <f t="shared" si="18"/>
        <v>0.37697874798216902</v>
      </c>
      <c r="W82" s="4">
        <f>(((T82-T$41)/(T$82-T$41)*100+800))</f>
        <v>900</v>
      </c>
      <c r="X82" s="4"/>
      <c r="Y82" s="2">
        <v>6.141</v>
      </c>
      <c r="Z82" s="3">
        <v>35644.5</v>
      </c>
      <c r="AA82" s="28">
        <f t="shared" si="32"/>
        <v>0.17513573271096916</v>
      </c>
      <c r="AB82" s="4">
        <f>(((Y82-Y$41)/(Y$82-Y$41)*100+800))</f>
        <v>900</v>
      </c>
      <c r="AC82" s="4"/>
      <c r="AD82" s="2">
        <v>6.2110000000000003</v>
      </c>
      <c r="AE82" s="3">
        <v>99733.3</v>
      </c>
      <c r="AF82" s="28">
        <f t="shared" si="23"/>
        <v>0.52352674939123078</v>
      </c>
      <c r="AG82" s="4">
        <f>(((AD82-AD$41)/(AD$82-AD$41)*100+800))</f>
        <v>900</v>
      </c>
      <c r="AH82" s="51">
        <f t="shared" si="33"/>
        <v>0.35854707669478963</v>
      </c>
      <c r="AI82" s="4"/>
      <c r="AJ82" s="2">
        <v>7.2939999999999996</v>
      </c>
      <c r="AK82" s="3">
        <v>198312.2</v>
      </c>
      <c r="AL82" s="51">
        <f t="shared" si="24"/>
        <v>7.2912328227210693E-2</v>
      </c>
      <c r="AM82" s="4">
        <f>(((AJ82-AJ$41)/(AJ$82-AJ$41)*100+800))</f>
        <v>900</v>
      </c>
      <c r="AO82" s="2">
        <v>7.2939999999999996</v>
      </c>
      <c r="AP82" s="3">
        <v>197617.5</v>
      </c>
      <c r="AQ82" s="51">
        <f t="shared" si="25"/>
        <v>6.8508627491914983E-2</v>
      </c>
      <c r="AR82" s="4">
        <f>(((AO82-AO$41)/(AO$82-AO$41)*100+800))</f>
        <v>900</v>
      </c>
      <c r="AS82" s="51">
        <f t="shared" si="34"/>
        <v>7.0710477859562831E-2</v>
      </c>
    </row>
    <row r="83" spans="1:45" x14ac:dyDescent="0.25">
      <c r="A83" s="6" t="s">
        <v>558</v>
      </c>
      <c r="B83" s="12">
        <v>902</v>
      </c>
      <c r="D83" s="2">
        <v>6.266</v>
      </c>
      <c r="E83" s="3">
        <v>45213.5</v>
      </c>
      <c r="F83" s="28">
        <f>E83/F$2</f>
        <v>0.415300181154798</v>
      </c>
      <c r="G83" s="4">
        <f>(((D83-D$82)/(D$113-D$82)*100+900))</f>
        <v>902.58823529411768</v>
      </c>
      <c r="H83" s="4"/>
      <c r="I83" s="2">
        <v>6.4029999999999996</v>
      </c>
      <c r="J83" s="3">
        <v>23211.4</v>
      </c>
      <c r="K83" s="28">
        <f>J83/K$2</f>
        <v>0.15157772379385107</v>
      </c>
      <c r="L83" s="4">
        <f>(((I83-I$82)/(I$113-I$82)*100+900))</f>
        <v>902.6378896882494</v>
      </c>
      <c r="M83" s="4"/>
      <c r="N83" s="2">
        <v>6.2480000000000002</v>
      </c>
      <c r="O83" s="3">
        <v>18026.7</v>
      </c>
      <c r="P83" s="28">
        <f>O83/P$2</f>
        <v>0.21248852362398088</v>
      </c>
      <c r="Q83" s="4">
        <f>(((N83-N$82)/(N$113-N$82)*100+900))</f>
        <v>903.05546330122888</v>
      </c>
      <c r="R83" s="51">
        <f>AVERAGE(F83,K83,P83)</f>
        <v>0.25978880952420996</v>
      </c>
      <c r="S83" s="62"/>
      <c r="T83" s="2">
        <v>6.2069999999999999</v>
      </c>
      <c r="U83" s="3">
        <v>32967.199999999997</v>
      </c>
      <c r="V83" s="28">
        <f t="shared" si="18"/>
        <v>0.17576517631029423</v>
      </c>
      <c r="W83" s="4">
        <f>(((T83-T$82)/(T$113-T$82)*100+900))</f>
        <v>902.81550182179535</v>
      </c>
      <c r="X83" s="4"/>
      <c r="Y83" s="2">
        <v>6.2370000000000001</v>
      </c>
      <c r="Z83" s="3">
        <v>22325.200000000001</v>
      </c>
      <c r="AA83" s="28">
        <f t="shared" si="32"/>
        <v>0.1096926667485567</v>
      </c>
      <c r="AB83" s="4">
        <f>(((Y83-Y$82)/(Y$113-Y$82)*100+900))</f>
        <v>903.17986088108648</v>
      </c>
      <c r="AC83" s="4"/>
      <c r="AD83" s="2">
        <v>6.3</v>
      </c>
      <c r="AE83" s="3">
        <v>42622.1</v>
      </c>
      <c r="AF83" s="28">
        <f t="shared" si="23"/>
        <v>0.22373479535148214</v>
      </c>
      <c r="AG83" s="4">
        <f>(((AD83-AD$82)/(AD$113-AD$82)*100+900))</f>
        <v>902.98757972473982</v>
      </c>
      <c r="AH83" s="51">
        <f t="shared" si="33"/>
        <v>0.16973087947011101</v>
      </c>
      <c r="AI83" s="4"/>
      <c r="AJ83" s="2">
        <v>7.3529999999999998</v>
      </c>
      <c r="AK83" s="3">
        <v>70905.7</v>
      </c>
      <c r="AL83" s="51">
        <f t="shared" si="24"/>
        <v>2.6069498858769823E-2</v>
      </c>
      <c r="AM83" s="4">
        <f>(((AJ83-AJ$82)/(AJ$113-AJ$82)*100+900))</f>
        <v>902.08186309103746</v>
      </c>
      <c r="AO83" s="2">
        <v>7.3529999999999998</v>
      </c>
      <c r="AP83" s="3">
        <v>79577.600000000006</v>
      </c>
      <c r="AQ83" s="51">
        <f t="shared" si="25"/>
        <v>2.7587395625896561E-2</v>
      </c>
      <c r="AR83" s="4">
        <f>(((AO83-AO$82)/(AO$113-AO$82)*100+900))</f>
        <v>902.08186309103746</v>
      </c>
      <c r="AS83" s="51">
        <f t="shared" si="34"/>
        <v>2.6828447242333194E-2</v>
      </c>
    </row>
    <row r="84" spans="1:45" x14ac:dyDescent="0.25">
      <c r="A84" s="6" t="s">
        <v>476</v>
      </c>
      <c r="B84" s="60"/>
      <c r="D84" s="2">
        <v>6.1929999999999996</v>
      </c>
      <c r="E84" s="3">
        <v>73519.100000000006</v>
      </c>
      <c r="F84" s="28">
        <f>E84/F$2</f>
        <v>0.67529599673411067</v>
      </c>
      <c r="G84" s="4">
        <f>(((D84-D$82)/(D$113-D$82)*100+900))</f>
        <v>900.13445378151255</v>
      </c>
      <c r="H84" s="4"/>
      <c r="I84" s="2">
        <v>6.3289999999999997</v>
      </c>
      <c r="J84" s="3">
        <v>64937.2</v>
      </c>
      <c r="K84" s="28">
        <f>J84/K$2</f>
        <v>0.42406028785622857</v>
      </c>
      <c r="L84" s="4">
        <f>(((I84-I$82)/(I$113-I$82)*100+900))</f>
        <v>900.1027749229188</v>
      </c>
      <c r="M84" s="4"/>
      <c r="N84" s="2">
        <v>6.1589999999999998</v>
      </c>
      <c r="O84" s="3">
        <v>42571.9</v>
      </c>
      <c r="P84" s="28">
        <f>O84/P$2</f>
        <v>0.50181343112537247</v>
      </c>
      <c r="Q84" s="4">
        <f>(((N84-N$82)/(N$113-N$82)*100+900))</f>
        <v>900.09963467286616</v>
      </c>
      <c r="R84" s="51">
        <f>AVERAGE(F84,K84,P84)</f>
        <v>0.53372323857190385</v>
      </c>
      <c r="S84" s="62"/>
      <c r="T84" s="2">
        <v>6.1260000000000003</v>
      </c>
      <c r="U84" s="3">
        <v>114899</v>
      </c>
      <c r="V84" s="28">
        <f t="shared" si="18"/>
        <v>0.61258593368185654</v>
      </c>
      <c r="W84" s="4">
        <f>(((T84-T$82)/(T$113-T$82)*100+900))</f>
        <v>900.13249420337866</v>
      </c>
      <c r="X84" s="4"/>
      <c r="Y84" s="2">
        <v>6.1449999999999996</v>
      </c>
      <c r="Z84" s="3">
        <v>45738.5</v>
      </c>
      <c r="AA84" s="28">
        <f t="shared" si="32"/>
        <v>0.22473160545387544</v>
      </c>
      <c r="AB84" s="4">
        <f>(((Y84-Y$82)/(Y$113-Y$82)*100+900))</f>
        <v>900.13249420337854</v>
      </c>
      <c r="AC84" s="4"/>
      <c r="AD84" s="2">
        <v>6.2110000000000003</v>
      </c>
      <c r="AE84" s="3">
        <v>121979.2</v>
      </c>
      <c r="AF84" s="28">
        <f t="shared" si="23"/>
        <v>0.64030142459281714</v>
      </c>
      <c r="AG84" s="4">
        <f>(((AD84-AD$82)/(AD$113-AD$82)*100+900))</f>
        <v>900</v>
      </c>
      <c r="AH84" s="51">
        <f t="shared" si="33"/>
        <v>0.49253965457618304</v>
      </c>
      <c r="AI84" s="4"/>
      <c r="AJ84" s="2">
        <v>7.2939999999999996</v>
      </c>
      <c r="AK84" s="3">
        <v>217066.6</v>
      </c>
      <c r="AL84" s="51">
        <f t="shared" si="24"/>
        <v>7.9807652713068847E-2</v>
      </c>
      <c r="AM84" s="4">
        <f>(((AJ84-AJ$82)/(AJ$113-AJ$82)*100+900))</f>
        <v>900</v>
      </c>
      <c r="AO84" s="2">
        <v>7.2939999999999996</v>
      </c>
      <c r="AP84" s="3">
        <v>223892.4</v>
      </c>
      <c r="AQ84" s="51">
        <f t="shared" si="25"/>
        <v>7.7617422697234928E-2</v>
      </c>
      <c r="AR84" s="4">
        <f>(((AO84-AO$82)/(AO$113-AO$82)*100+900))</f>
        <v>900</v>
      </c>
      <c r="AS84" s="51">
        <f t="shared" si="34"/>
        <v>7.871253770515188E-2</v>
      </c>
    </row>
    <row r="85" spans="1:45" x14ac:dyDescent="0.25">
      <c r="A85" s="1" t="s">
        <v>67</v>
      </c>
      <c r="B85" s="10">
        <v>903</v>
      </c>
      <c r="C85" s="10" t="s">
        <v>202</v>
      </c>
      <c r="G85" s="4"/>
      <c r="H85" s="4"/>
      <c r="L85" s="4"/>
      <c r="M85" s="4"/>
      <c r="Q85" s="4"/>
      <c r="R85" s="51"/>
      <c r="S85" s="62"/>
      <c r="V85" s="28"/>
      <c r="W85" s="4"/>
      <c r="X85" s="4"/>
      <c r="AA85" s="28"/>
      <c r="AB85" s="4"/>
      <c r="AC85" s="4"/>
      <c r="AF85" s="28"/>
      <c r="AG85" s="4"/>
      <c r="AH85" s="51"/>
      <c r="AI85" s="4"/>
      <c r="AL85" s="51"/>
      <c r="AM85" s="4"/>
      <c r="AQ85" s="51"/>
      <c r="AR85" s="4"/>
      <c r="AS85" s="51"/>
    </row>
    <row r="86" spans="1:45" x14ac:dyDescent="0.25">
      <c r="A86" s="6" t="s">
        <v>486</v>
      </c>
      <c r="B86" s="12">
        <v>912</v>
      </c>
      <c r="G86" s="4"/>
      <c r="H86" s="4"/>
      <c r="L86" s="4"/>
      <c r="M86" s="4"/>
      <c r="Q86" s="4"/>
      <c r="R86" s="51"/>
      <c r="S86" s="62"/>
      <c r="T86" s="2">
        <v>7.0389999999999997</v>
      </c>
      <c r="U86" s="3">
        <v>4571.8999999999996</v>
      </c>
      <c r="V86" s="28">
        <f t="shared" si="18"/>
        <v>2.4375161056232688E-2</v>
      </c>
      <c r="W86" s="4">
        <f>(((T86-T$82)/(T$113-T$82)*100+900))</f>
        <v>930.37429612454457</v>
      </c>
      <c r="X86" s="4"/>
      <c r="Y86" s="2">
        <v>7.0650000000000004</v>
      </c>
      <c r="Z86" s="3">
        <v>5160.2</v>
      </c>
      <c r="AA86" s="28">
        <f t="shared" si="32"/>
        <v>2.535413339884535E-2</v>
      </c>
      <c r="AB86" s="4">
        <f>(((Y86-Y$82)/(Y$113-Y$82)*100+900))</f>
        <v>930.60616098045716</v>
      </c>
      <c r="AC86" s="4"/>
      <c r="AD86" s="2">
        <v>7.1130000000000004</v>
      </c>
      <c r="AE86" s="3">
        <v>9100.7999999999993</v>
      </c>
      <c r="AF86" s="28">
        <f t="shared" si="23"/>
        <v>4.7772531750776441E-2</v>
      </c>
      <c r="AG86" s="4">
        <f>(((AD86-AD$82)/(AD$113-AD$82)*100+900))</f>
        <v>930.27861698556569</v>
      </c>
      <c r="AH86" s="51">
        <f t="shared" si="33"/>
        <v>3.2500608735284826E-2</v>
      </c>
      <c r="AI86" s="4"/>
      <c r="AL86" s="51"/>
      <c r="AM86" s="4"/>
      <c r="AQ86" s="51"/>
      <c r="AR86" s="4"/>
      <c r="AS86" s="51"/>
    </row>
    <row r="87" spans="1:45" x14ac:dyDescent="0.25">
      <c r="A87" s="1" t="s">
        <v>68</v>
      </c>
      <c r="B87" s="10">
        <v>904</v>
      </c>
      <c r="C87" s="10" t="s">
        <v>205</v>
      </c>
      <c r="D87" s="2">
        <v>6.274</v>
      </c>
      <c r="E87" s="3">
        <v>6150.7</v>
      </c>
      <c r="F87" s="28">
        <f>E87/F$2</f>
        <v>5.6496108999055945E-2</v>
      </c>
      <c r="G87" s="4">
        <f>(((D87-D$82)/(D$113-D$82)*100+900))</f>
        <v>902.85714285714289</v>
      </c>
      <c r="H87" s="4"/>
      <c r="I87" s="2">
        <v>6.4029999999999996</v>
      </c>
      <c r="J87" s="3">
        <v>5068.6000000000004</v>
      </c>
      <c r="K87" s="28">
        <f>J87/K$2</f>
        <v>3.3099548102290835E-2</v>
      </c>
      <c r="L87" s="4">
        <f>(((I87-I$82)/(I$113-I$82)*100+900))</f>
        <v>902.6378896882494</v>
      </c>
      <c r="M87" s="4"/>
      <c r="N87" s="2">
        <v>6.2409999999999997</v>
      </c>
      <c r="O87" s="3">
        <v>3280.6</v>
      </c>
      <c r="P87" s="28">
        <f>O87/P$2</f>
        <v>3.8669853639370026E-2</v>
      </c>
      <c r="Q87" s="4">
        <f>(((N87-N$82)/(N$113-N$82)*100+900))</f>
        <v>902.82298239787451</v>
      </c>
      <c r="R87" s="51">
        <f>AVERAGE(F87,K87,P87)</f>
        <v>4.2755170246905609E-2</v>
      </c>
      <c r="S87" s="62"/>
      <c r="T87" s="2">
        <v>6.2069999999999999</v>
      </c>
      <c r="U87" s="3">
        <v>5386.8</v>
      </c>
      <c r="V87" s="28">
        <f t="shared" si="18"/>
        <v>2.8719813989307345E-2</v>
      </c>
      <c r="W87" s="4">
        <f>(((T87-T$82)/(T$113-T$82)*100+900))</f>
        <v>902.81550182179535</v>
      </c>
      <c r="X87" s="4"/>
      <c r="AA87" s="28"/>
      <c r="AB87" s="4"/>
      <c r="AC87" s="4"/>
      <c r="AD87" s="2">
        <v>6.2960000000000003</v>
      </c>
      <c r="AE87" s="3">
        <v>7205.3</v>
      </c>
      <c r="AF87" s="28">
        <f t="shared" si="23"/>
        <v>3.7822545603009572E-2</v>
      </c>
      <c r="AG87" s="4">
        <f>(((AD87-AD$82)/(AD$113-AD$82)*100+900))</f>
        <v>902.85330647868409</v>
      </c>
      <c r="AH87" s="51">
        <f t="shared" si="33"/>
        <v>3.3271179796158457E-2</v>
      </c>
      <c r="AI87" s="4"/>
      <c r="AL87" s="51"/>
      <c r="AM87" s="4"/>
      <c r="AQ87" s="51"/>
      <c r="AR87" s="4"/>
      <c r="AS87" s="51"/>
    </row>
    <row r="88" spans="1:45" x14ac:dyDescent="0.25">
      <c r="A88" s="1">
        <v>4</v>
      </c>
      <c r="G88" s="4"/>
      <c r="H88" s="4"/>
      <c r="L88" s="4"/>
      <c r="M88" s="4"/>
      <c r="Q88" s="4"/>
      <c r="R88" s="51"/>
      <c r="S88" s="62"/>
      <c r="V88" s="28"/>
      <c r="W88" s="4"/>
      <c r="X88" s="4"/>
      <c r="AA88" s="28"/>
      <c r="AB88" s="4"/>
      <c r="AC88" s="4"/>
      <c r="AF88" s="28"/>
      <c r="AG88" s="4"/>
      <c r="AH88" s="51"/>
      <c r="AI88" s="4"/>
      <c r="AL88" s="51"/>
      <c r="AM88" s="4"/>
      <c r="AQ88" s="51"/>
      <c r="AR88" s="4"/>
      <c r="AS88" s="51"/>
    </row>
    <row r="89" spans="1:45" x14ac:dyDescent="0.25">
      <c r="A89" s="1" t="s">
        <v>70</v>
      </c>
      <c r="B89" s="10">
        <v>924</v>
      </c>
      <c r="C89" s="10" t="s">
        <v>205</v>
      </c>
      <c r="D89" s="2">
        <v>6.9059999999999997</v>
      </c>
      <c r="E89" s="3">
        <v>62110.8</v>
      </c>
      <c r="F89" s="28">
        <f>E89/F$2</f>
        <v>0.5705071824050213</v>
      </c>
      <c r="G89" s="4">
        <f>(((D89-D$82)/(D$113-D$82)*100+900))</f>
        <v>924.10084033613441</v>
      </c>
      <c r="H89" s="4"/>
      <c r="I89" s="2">
        <v>7.032</v>
      </c>
      <c r="J89" s="3">
        <v>21942.3</v>
      </c>
      <c r="K89" s="28">
        <f>J89/K$2</f>
        <v>0.14329010265653161</v>
      </c>
      <c r="L89" s="4">
        <f>(((I89-I$82)/(I$113-I$82)*100+900))</f>
        <v>924.18636519355948</v>
      </c>
      <c r="M89" s="4"/>
      <c r="N89" s="2">
        <v>6.8840000000000003</v>
      </c>
      <c r="O89" s="3">
        <v>15885.7</v>
      </c>
      <c r="P89" s="28">
        <f>O89/P$2</f>
        <v>0.18725162895779446</v>
      </c>
      <c r="Q89" s="4">
        <f>(((N89-N$82)/(N$113-N$82)*100+900))</f>
        <v>924.17801394885419</v>
      </c>
      <c r="R89" s="51">
        <f>AVERAGE(F89,K89,P89)</f>
        <v>0.30034963800644915</v>
      </c>
      <c r="S89" s="62"/>
      <c r="T89" s="2">
        <v>6.85</v>
      </c>
      <c r="U89" s="3">
        <v>25052.799999999999</v>
      </c>
      <c r="V89" s="28">
        <f t="shared" si="18"/>
        <v>0.13356942078995304</v>
      </c>
      <c r="W89" s="4">
        <f>(((T89-T$82)/(T$113-T$82)*100+900))</f>
        <v>924.11394501490554</v>
      </c>
      <c r="X89" s="4"/>
      <c r="Y89" s="2">
        <v>6.8689999999999998</v>
      </c>
      <c r="Z89" s="3">
        <v>12155.3</v>
      </c>
      <c r="AA89" s="28">
        <f t="shared" si="32"/>
        <v>5.9723866846824708E-2</v>
      </c>
      <c r="AB89" s="4">
        <f>(((Y89-Y$82)/(Y$113-Y$82)*100+900))</f>
        <v>924.11394501490554</v>
      </c>
      <c r="AC89" s="4"/>
      <c r="AD89" s="2">
        <v>6.9240000000000004</v>
      </c>
      <c r="AE89" s="3">
        <v>21882.2</v>
      </c>
      <c r="AF89" s="28">
        <f t="shared" si="23"/>
        <v>0.11486551668829557</v>
      </c>
      <c r="AG89" s="4">
        <f>(((AD89-AD$82)/(AD$113-AD$82)*100+900))</f>
        <v>923.93420610943269</v>
      </c>
      <c r="AH89" s="51">
        <f t="shared" si="33"/>
        <v>0.10271960144169111</v>
      </c>
      <c r="AI89" s="4"/>
      <c r="AJ89" s="2">
        <v>7.9260000000000002</v>
      </c>
      <c r="AK89" s="3">
        <v>30885.599999999999</v>
      </c>
      <c r="AL89" s="51">
        <f t="shared" si="24"/>
        <v>1.1355534378088381E-2</v>
      </c>
      <c r="AM89" s="4">
        <f>(((AJ89-AJ$82)/(AJ$113-AJ$82)*100+900))</f>
        <v>922.3006351446719</v>
      </c>
      <c r="AO89" s="2">
        <v>7.9260000000000002</v>
      </c>
      <c r="AP89" s="3">
        <v>35820.800000000003</v>
      </c>
      <c r="AQ89" s="51">
        <f t="shared" si="25"/>
        <v>1.2418099832567401E-2</v>
      </c>
      <c r="AR89" s="4">
        <f>(((AO89-AO$82)/(AO$113-AO$82)*100+900))</f>
        <v>922.3006351446719</v>
      </c>
      <c r="AS89" s="51">
        <f t="shared" si="34"/>
        <v>1.188681710532789E-2</v>
      </c>
    </row>
    <row r="90" spans="1:45" x14ac:dyDescent="0.25">
      <c r="A90" s="6" t="s">
        <v>487</v>
      </c>
      <c r="G90" s="4"/>
      <c r="H90" s="4"/>
      <c r="L90" s="4"/>
      <c r="M90" s="4"/>
      <c r="Q90" s="4"/>
      <c r="R90" s="51"/>
      <c r="S90" s="62"/>
      <c r="V90" s="28"/>
      <c r="W90" s="4"/>
      <c r="X90" s="4"/>
      <c r="AA90" s="28"/>
      <c r="AB90" s="4"/>
      <c r="AC90" s="4"/>
      <c r="AF90" s="28"/>
      <c r="AG90" s="4"/>
      <c r="AH90" s="51"/>
      <c r="AI90" s="4"/>
      <c r="AL90" s="51"/>
      <c r="AM90" s="4"/>
      <c r="AQ90" s="51"/>
      <c r="AR90" s="4"/>
      <c r="AS90" s="51"/>
    </row>
    <row r="91" spans="1:45" x14ac:dyDescent="0.25">
      <c r="A91" s="79" t="s">
        <v>573</v>
      </c>
      <c r="G91" s="4"/>
      <c r="H91" s="4"/>
      <c r="L91" s="4"/>
      <c r="M91" s="4"/>
      <c r="Q91" s="4"/>
      <c r="R91" s="51"/>
      <c r="S91" s="62"/>
      <c r="V91" s="28"/>
      <c r="W91" s="4"/>
      <c r="X91" s="4"/>
      <c r="AA91" s="28"/>
      <c r="AB91" s="4"/>
      <c r="AC91" s="4"/>
      <c r="AF91" s="28"/>
      <c r="AG91" s="4"/>
      <c r="AH91" s="51"/>
      <c r="AI91" s="4"/>
      <c r="AL91" s="51"/>
      <c r="AM91" s="4"/>
      <c r="AQ91" s="51"/>
      <c r="AR91" s="4"/>
      <c r="AS91" s="51"/>
    </row>
    <row r="92" spans="1:45" x14ac:dyDescent="0.25">
      <c r="A92" s="1" t="s">
        <v>72</v>
      </c>
      <c r="B92" s="12">
        <v>933</v>
      </c>
      <c r="D92" s="2">
        <v>7.1639999999999997</v>
      </c>
      <c r="E92" s="3">
        <v>863373.1</v>
      </c>
      <c r="F92" s="28">
        <f>E92/F$2</f>
        <v>7.9303527670757523</v>
      </c>
      <c r="G92" s="4">
        <f>(((D92-D$82)/(D$113-D$82)*100+900))</f>
        <v>932.77310924369749</v>
      </c>
      <c r="H92" s="4"/>
      <c r="I92" s="2">
        <v>7.2830000000000004</v>
      </c>
      <c r="J92" s="3">
        <v>29083</v>
      </c>
      <c r="K92" s="28">
        <f>J92/K$2</f>
        <v>0.18992111381030743</v>
      </c>
      <c r="L92" s="4">
        <f>(((I92-I$82)/(I$113-I$82)*100+900))</f>
        <v>932.78520041109971</v>
      </c>
      <c r="M92" s="4"/>
      <c r="N92" s="2">
        <v>7.1390000000000002</v>
      </c>
      <c r="O92" s="3">
        <v>22864.3</v>
      </c>
      <c r="P92" s="28">
        <f>O92/P$2</f>
        <v>0.26951141089027864</v>
      </c>
      <c r="Q92" s="4">
        <f>(((N92-N$82)/(N$113-N$82)*100+900))</f>
        <v>932.64696114247761</v>
      </c>
      <c r="R92" s="51">
        <f>AVERAGE(F92,K92,P92)</f>
        <v>2.7965950972587792</v>
      </c>
      <c r="S92" s="62"/>
      <c r="T92" s="2">
        <v>7.109</v>
      </c>
      <c r="U92" s="3">
        <v>927345.3</v>
      </c>
      <c r="V92" s="28">
        <f t="shared" si="18"/>
        <v>4.9441569243072729</v>
      </c>
      <c r="W92" s="4">
        <f>(((T92-T$82)/(T$113-T$82)*100+900))</f>
        <v>932.69294468367013</v>
      </c>
      <c r="X92" s="4"/>
      <c r="Y92" s="2">
        <v>7.1280000000000001</v>
      </c>
      <c r="Z92" s="3">
        <v>24930.2</v>
      </c>
      <c r="AA92" s="28">
        <f t="shared" si="32"/>
        <v>0.12249207714040045</v>
      </c>
      <c r="AB92" s="4">
        <f>(((Y92-Y$82)/(Y$113-Y$82)*100+900))</f>
        <v>932.69294468367013</v>
      </c>
      <c r="AC92" s="4"/>
      <c r="AD92" s="2">
        <v>7.1829999999999998</v>
      </c>
      <c r="AE92" s="3">
        <v>35837.699999999997</v>
      </c>
      <c r="AF92" s="28">
        <f t="shared" si="23"/>
        <v>0.18812166635073849</v>
      </c>
      <c r="AG92" s="4">
        <f>(((AD92-AD$82)/(AD$113-AD$82)*100+900))</f>
        <v>932.6283987915408</v>
      </c>
      <c r="AH92" s="51">
        <f t="shared" si="33"/>
        <v>1.7515902225994706</v>
      </c>
      <c r="AI92" s="4"/>
      <c r="AJ92" s="2">
        <v>8.2059999999999995</v>
      </c>
      <c r="AK92" s="3">
        <v>46351.4</v>
      </c>
      <c r="AL92" s="51">
        <f t="shared" si="24"/>
        <v>1.7041757847428115E-2</v>
      </c>
      <c r="AM92" s="4">
        <f>(((AJ92-AJ$82)/(AJ$113-AJ$82)*100+900))</f>
        <v>932.18066337332391</v>
      </c>
      <c r="AO92" s="2">
        <v>8.2029999999999994</v>
      </c>
      <c r="AP92" s="3">
        <v>53622.7</v>
      </c>
      <c r="AQ92" s="51">
        <f t="shared" si="25"/>
        <v>1.8589535741575059E-2</v>
      </c>
      <c r="AR92" s="4">
        <f>(((AO92-AO$82)/(AO$113-AO$82)*100+900))</f>
        <v>932.07480592801699</v>
      </c>
      <c r="AS92" s="51">
        <f t="shared" si="34"/>
        <v>1.7815646794501587E-2</v>
      </c>
    </row>
    <row r="93" spans="1:45" x14ac:dyDescent="0.25">
      <c r="A93" s="1" t="s">
        <v>71</v>
      </c>
      <c r="G93" s="4"/>
      <c r="H93" s="4"/>
      <c r="I93" s="2">
        <v>7.3490000000000002</v>
      </c>
      <c r="J93" s="3">
        <v>5785.1</v>
      </c>
      <c r="K93" s="28">
        <f>J93/K$2</f>
        <v>3.777851787999896E-2</v>
      </c>
      <c r="L93" s="4">
        <f>(((I93-I$82)/(I$113-I$82)*100+900))</f>
        <v>935.04624871531348</v>
      </c>
      <c r="M93" s="4"/>
      <c r="N93" s="2">
        <v>7.2270000000000003</v>
      </c>
      <c r="O93" s="3">
        <v>6923.9</v>
      </c>
      <c r="P93" s="28">
        <f>O93/P$2</f>
        <v>8.1615009331718016E-2</v>
      </c>
      <c r="Q93" s="4">
        <f>(((N93-N$82)/(N$113-N$82)*100+900))</f>
        <v>935.56957821321816</v>
      </c>
      <c r="R93" s="51">
        <f>AVERAGE(F93,K93,P93)</f>
        <v>5.9696763605858488E-2</v>
      </c>
      <c r="S93" s="62"/>
      <c r="T93" s="2">
        <v>7.1790000000000003</v>
      </c>
      <c r="U93" s="3">
        <v>37124.300000000003</v>
      </c>
      <c r="V93" s="28">
        <f t="shared" si="18"/>
        <v>0.19792882425247693</v>
      </c>
      <c r="W93" s="4">
        <f>(((T93-T$82)/(T$113-T$82)*100+900))</f>
        <v>935.0115932427957</v>
      </c>
      <c r="X93" s="4"/>
      <c r="Y93" s="2">
        <v>7.2160000000000002</v>
      </c>
      <c r="Z93" s="3">
        <v>4833.5</v>
      </c>
      <c r="AA93" s="28">
        <f t="shared" si="32"/>
        <v>2.3748925193465175E-2</v>
      </c>
      <c r="AB93" s="4">
        <f>(((Y93-Y$82)/(Y$113-Y$82)*100+900))</f>
        <v>935.60781715799931</v>
      </c>
      <c r="AC93" s="4"/>
      <c r="AD93" s="2">
        <v>7.2610000000000001</v>
      </c>
      <c r="AE93" s="3">
        <v>38687.699999999997</v>
      </c>
      <c r="AF93" s="28">
        <f t="shared" si="23"/>
        <v>0.20308207812659479</v>
      </c>
      <c r="AG93" s="4">
        <f>(((AD93-AD$82)/(AD$113-AD$82)*100+900))</f>
        <v>935.24672708962737</v>
      </c>
      <c r="AH93" s="51">
        <f t="shared" si="33"/>
        <v>0.14158660919084562</v>
      </c>
      <c r="AI93" s="4"/>
      <c r="AL93" s="51"/>
      <c r="AM93" s="4"/>
      <c r="AQ93" s="51"/>
      <c r="AR93" s="4"/>
      <c r="AS93" s="51"/>
    </row>
    <row r="94" spans="1:45" x14ac:dyDescent="0.25">
      <c r="A94" s="6" t="s">
        <v>681</v>
      </c>
      <c r="G94" s="4"/>
      <c r="H94" s="4"/>
      <c r="L94" s="4"/>
      <c r="M94" s="4"/>
      <c r="Q94" s="4"/>
      <c r="R94" s="51"/>
      <c r="S94" s="62"/>
      <c r="V94" s="28"/>
      <c r="W94" s="4"/>
      <c r="X94" s="4"/>
      <c r="AA94" s="28"/>
      <c r="AB94" s="4"/>
      <c r="AC94" s="4"/>
      <c r="AF94" s="28"/>
      <c r="AG94" s="4"/>
      <c r="AH94" s="51"/>
      <c r="AI94" s="4"/>
      <c r="AL94" s="51"/>
      <c r="AM94" s="4"/>
      <c r="AQ94" s="51"/>
      <c r="AR94" s="4"/>
      <c r="AS94" s="51"/>
    </row>
    <row r="95" spans="1:45" x14ac:dyDescent="0.25">
      <c r="A95" s="6" t="s">
        <v>192</v>
      </c>
      <c r="B95" s="12">
        <v>948</v>
      </c>
      <c r="D95" s="2">
        <v>7.593</v>
      </c>
      <c r="E95" s="3">
        <v>41483</v>
      </c>
      <c r="F95" s="28">
        <f>E95/F$2</f>
        <v>0.38103436838210902</v>
      </c>
      <c r="G95" s="4">
        <f>(((D95-D$82)/(D$113-D$82)*100+900))</f>
        <v>947.19327731092437</v>
      </c>
      <c r="H95" s="4"/>
      <c r="I95" s="2">
        <v>7.7039999999999997</v>
      </c>
      <c r="J95" s="3">
        <v>25432.799999999999</v>
      </c>
      <c r="K95" s="28">
        <f>J95/K$2</f>
        <v>0.1660841626831753</v>
      </c>
      <c r="L95" s="4">
        <f>(((I95-I$82)/(I$113-I$82)*100+900))</f>
        <v>947.2079479273724</v>
      </c>
      <c r="M95" s="4"/>
      <c r="N95" s="2">
        <v>7.5750000000000002</v>
      </c>
      <c r="O95" s="3">
        <v>18322.8</v>
      </c>
      <c r="P95" s="28">
        <f>O95/P$2</f>
        <v>0.21597878262008446</v>
      </c>
      <c r="Q95" s="4">
        <f>(((N95-N$82)/(N$113-N$82)*100+900))</f>
        <v>947.12720026569252</v>
      </c>
      <c r="R95" s="51">
        <f>AVERAGE(F95,K95,P95)</f>
        <v>0.25436577122845622</v>
      </c>
      <c r="S95" s="62"/>
      <c r="T95" s="2">
        <v>7.5380000000000003</v>
      </c>
      <c r="U95" s="3">
        <v>362710.3</v>
      </c>
      <c r="V95" s="28">
        <f t="shared" si="18"/>
        <v>1.9337960102483596</v>
      </c>
      <c r="W95" s="4">
        <f>(((T95-T$82)/(T$113-T$82)*100+900))</f>
        <v>946.9029479960252</v>
      </c>
      <c r="X95" s="4"/>
      <c r="Y95" s="2">
        <v>7.56</v>
      </c>
      <c r="Z95" s="3">
        <v>15896.8</v>
      </c>
      <c r="AA95" s="28">
        <f t="shared" si="32"/>
        <v>7.8107357818449824E-2</v>
      </c>
      <c r="AB95" s="4">
        <f>(((Y95-Y$82)/(Y$113-Y$82)*100+900))</f>
        <v>947.00231864855914</v>
      </c>
      <c r="AC95" s="4"/>
      <c r="AD95" s="2">
        <v>7.6120000000000001</v>
      </c>
      <c r="AE95" s="3">
        <v>42970.2</v>
      </c>
      <c r="AF95" s="28">
        <f t="shared" si="23"/>
        <v>0.22556206529505252</v>
      </c>
      <c r="AG95" s="4">
        <f>(((AD95-AD$82)/(AD$113-AD$82)*100+900))</f>
        <v>947.02920443101709</v>
      </c>
      <c r="AH95" s="51">
        <f t="shared" si="33"/>
        <v>0.74582181112062063</v>
      </c>
      <c r="AI95" s="4"/>
      <c r="AJ95" s="2">
        <v>8.6760000000000002</v>
      </c>
      <c r="AK95" s="3">
        <v>25894.1</v>
      </c>
      <c r="AL95" s="51">
        <f t="shared" si="24"/>
        <v>9.5203377217751416E-3</v>
      </c>
      <c r="AM95" s="4">
        <f>(((AJ95-AJ$82)/(AJ$113-AJ$82)*100+900))</f>
        <v>948.7649964714185</v>
      </c>
      <c r="AO95" s="2">
        <v>8.6720000000000006</v>
      </c>
      <c r="AP95" s="3">
        <v>33739.300000000003</v>
      </c>
      <c r="AQ95" s="51">
        <f t="shared" si="25"/>
        <v>1.1696500236760242E-2</v>
      </c>
      <c r="AR95" s="4">
        <f>(((AO95-AO$82)/(AO$113-AO$82)*100+900))</f>
        <v>948.62385321100919</v>
      </c>
      <c r="AS95" s="51">
        <f t="shared" si="34"/>
        <v>1.0608418979267693E-2</v>
      </c>
    </row>
    <row r="96" spans="1:45" x14ac:dyDescent="0.25">
      <c r="A96" s="6" t="s">
        <v>442</v>
      </c>
      <c r="B96" s="60"/>
      <c r="D96" s="2">
        <v>7.8070000000000004</v>
      </c>
      <c r="E96" s="3">
        <v>101200</v>
      </c>
      <c r="F96" s="28">
        <f>E96/F$2</f>
        <v>0.92955374684254832</v>
      </c>
      <c r="G96" s="4">
        <f>(((D96-D$82)/(D$113-D$82)*100+900))</f>
        <v>954.38655462184875</v>
      </c>
      <c r="H96" s="4"/>
      <c r="I96" s="2">
        <v>7.8959999999999999</v>
      </c>
      <c r="J96" s="3">
        <v>58211.199999999997</v>
      </c>
      <c r="K96" s="28">
        <f>J96/K$2</f>
        <v>0.3801373978005903</v>
      </c>
      <c r="L96" s="4">
        <f>(((I96-I$82)/(I$113-I$82)*100+900))</f>
        <v>953.78554299417613</v>
      </c>
      <c r="M96" s="4"/>
      <c r="N96" s="2">
        <v>7.7969999999999997</v>
      </c>
      <c r="O96" s="3">
        <v>34774.5</v>
      </c>
      <c r="P96" s="28">
        <f>O96/P$2</f>
        <v>0.4099020988179824</v>
      </c>
      <c r="Q96" s="4">
        <f>(((N96-N$82)/(N$113-N$82)*100+900))</f>
        <v>954.50016605778808</v>
      </c>
      <c r="R96" s="51">
        <f>AVERAGE(F96,K96,P96)</f>
        <v>0.57319774782037369</v>
      </c>
      <c r="S96" s="62"/>
      <c r="T96" s="2">
        <v>7.7629999999999999</v>
      </c>
      <c r="U96" s="3">
        <v>53830.1</v>
      </c>
      <c r="V96" s="28">
        <f t="shared" si="18"/>
        <v>0.28699607541134131</v>
      </c>
      <c r="W96" s="4">
        <f>(((T96-T$82)/(T$113-T$82)*100+900))</f>
        <v>954.35574693607157</v>
      </c>
      <c r="X96" s="4"/>
      <c r="Y96" s="2">
        <v>7.782</v>
      </c>
      <c r="Z96" s="3">
        <v>22864.5</v>
      </c>
      <c r="AA96" s="28">
        <f t="shared" si="32"/>
        <v>0.11234246407075298</v>
      </c>
      <c r="AB96" s="4">
        <f>(((Y96-Y$82)/(Y$113-Y$82)*100+900))</f>
        <v>954.35574693607157</v>
      </c>
      <c r="AC96" s="4"/>
      <c r="AD96" s="2">
        <v>7.83</v>
      </c>
      <c r="AE96" s="3">
        <v>118303.9</v>
      </c>
      <c r="AF96" s="28">
        <f t="shared" si="23"/>
        <v>0.62100879252271024</v>
      </c>
      <c r="AG96" s="4">
        <f>(((AD96-AD$82)/(AD$113-AD$82)*100+900))</f>
        <v>954.347096341054</v>
      </c>
      <c r="AH96" s="51">
        <f t="shared" si="33"/>
        <v>0.34011577733493487</v>
      </c>
      <c r="AI96" s="4"/>
      <c r="AL96" s="51"/>
      <c r="AM96" s="4"/>
      <c r="AQ96" s="51"/>
      <c r="AR96" s="4"/>
      <c r="AS96" s="51"/>
    </row>
    <row r="97" spans="1:45" x14ac:dyDescent="0.25">
      <c r="A97" s="6" t="s">
        <v>74</v>
      </c>
      <c r="B97" s="12">
        <v>960</v>
      </c>
      <c r="D97" s="2">
        <v>7.9809999999999999</v>
      </c>
      <c r="E97" s="3">
        <v>597034.80000000005</v>
      </c>
      <c r="F97" s="28">
        <f>E97/F$2</f>
        <v>5.4839519301916155</v>
      </c>
      <c r="G97" s="4">
        <f>(((D97-D$82)/(D$113-D$82)*100+900))</f>
        <v>960.23529411764707</v>
      </c>
      <c r="H97" s="4"/>
      <c r="I97" s="2">
        <v>8.0739999999999998</v>
      </c>
      <c r="J97" s="3">
        <v>509864.8</v>
      </c>
      <c r="K97" s="28">
        <f>J97/K$2</f>
        <v>3.3295770968837344</v>
      </c>
      <c r="L97" s="4">
        <f>(((I97-I$82)/(I$113-I$82)*100+900))</f>
        <v>959.88352175402542</v>
      </c>
      <c r="M97" s="4"/>
      <c r="N97" s="2">
        <v>8.0440000000000005</v>
      </c>
      <c r="O97" s="3">
        <v>4589.3</v>
      </c>
      <c r="P97" s="28">
        <f>O97/P$2</f>
        <v>5.4096067581284178E-2</v>
      </c>
      <c r="Q97" s="4">
        <f>(((N97-N$82)/(N$113-N$82)*100+900))</f>
        <v>962.70342079043508</v>
      </c>
      <c r="R97" s="51">
        <f>AVERAGE(F97,K97,P97)</f>
        <v>2.9558750315522118</v>
      </c>
      <c r="S97" s="62"/>
      <c r="T97" s="2">
        <v>7.97</v>
      </c>
      <c r="U97" s="3">
        <v>271407.2</v>
      </c>
      <c r="V97" s="28">
        <f t="shared" si="18"/>
        <v>1.4470120107222724</v>
      </c>
      <c r="W97" s="4">
        <f>(((T97-T$82)/(T$113-T$82)*100+900))</f>
        <v>961.21232196091421</v>
      </c>
      <c r="X97" s="4"/>
      <c r="Y97" s="2">
        <v>8.0399999999999991</v>
      </c>
      <c r="Z97" s="3">
        <v>10786.4</v>
      </c>
      <c r="AA97" s="28">
        <f t="shared" si="32"/>
        <v>5.2997911804446629E-2</v>
      </c>
      <c r="AB97" s="4">
        <f>(((Y97-Y$82)/(Y$113-Y$82)*100+900))</f>
        <v>962.90162305399133</v>
      </c>
      <c r="AC97" s="4"/>
      <c r="AD97" s="2">
        <v>8.0809999999999995</v>
      </c>
      <c r="AE97" s="3">
        <v>26086.7</v>
      </c>
      <c r="AF97" s="28">
        <f t="shared" si="23"/>
        <v>0.13693606100815092</v>
      </c>
      <c r="AG97" s="4">
        <f>(((AD97-AD$82)/(AD$113-AD$82)*100+900))</f>
        <v>962.77274253105065</v>
      </c>
      <c r="AH97" s="51">
        <f t="shared" si="33"/>
        <v>0.54564866117828992</v>
      </c>
      <c r="AI97" s="4"/>
      <c r="AJ97" s="2">
        <v>9.016</v>
      </c>
      <c r="AK97" s="3">
        <v>2411672</v>
      </c>
      <c r="AL97" s="51">
        <f t="shared" si="24"/>
        <v>0.88668584403971951</v>
      </c>
      <c r="AM97" s="4">
        <f>(((AJ97-AJ$82)/(AJ$113-AJ$82)*100+900))</f>
        <v>960.76217360621035</v>
      </c>
      <c r="AO97" s="2">
        <v>9.0190000000000001</v>
      </c>
      <c r="AP97" s="3">
        <v>2486397.6</v>
      </c>
      <c r="AQ97" s="51">
        <f t="shared" si="25"/>
        <v>0.86196661214311199</v>
      </c>
      <c r="AR97" s="4">
        <f>(((AO97-AO$82)/(AO$113-AO$82)*100+900))</f>
        <v>960.86803105151728</v>
      </c>
      <c r="AS97" s="51">
        <f t="shared" si="34"/>
        <v>0.87432622809141569</v>
      </c>
    </row>
    <row r="98" spans="1:45" x14ac:dyDescent="0.25">
      <c r="A98" s="6" t="s">
        <v>193</v>
      </c>
      <c r="B98" s="12">
        <v>963</v>
      </c>
      <c r="G98" s="4"/>
      <c r="H98" s="4"/>
      <c r="L98" s="4"/>
      <c r="M98" s="4"/>
      <c r="Q98" s="4"/>
      <c r="R98" s="51"/>
      <c r="S98" s="62"/>
      <c r="V98" s="28"/>
      <c r="W98" s="4"/>
      <c r="X98" s="4"/>
      <c r="AA98" s="28"/>
      <c r="AB98" s="4"/>
      <c r="AC98" s="4"/>
      <c r="AF98" s="28"/>
      <c r="AG98" s="4"/>
      <c r="AH98" s="51"/>
      <c r="AI98" s="4"/>
      <c r="AL98" s="51"/>
      <c r="AM98" s="4"/>
      <c r="AQ98" s="51"/>
      <c r="AR98" s="4"/>
      <c r="AS98" s="51"/>
    </row>
    <row r="99" spans="1:45" x14ac:dyDescent="0.25">
      <c r="A99" s="1" t="s">
        <v>73</v>
      </c>
      <c r="B99" s="10">
        <v>993</v>
      </c>
      <c r="C99" s="10" t="s">
        <v>201</v>
      </c>
      <c r="G99" s="4"/>
      <c r="H99" s="4"/>
      <c r="L99" s="4"/>
      <c r="M99" s="4"/>
      <c r="Q99" s="4"/>
      <c r="R99" s="51"/>
      <c r="S99" s="62"/>
      <c r="V99" s="28"/>
      <c r="W99" s="4"/>
      <c r="X99" s="4"/>
      <c r="Y99" s="2">
        <v>8.1880000000000006</v>
      </c>
      <c r="Z99" s="3">
        <v>11748.6</v>
      </c>
      <c r="AA99" s="28">
        <f t="shared" si="32"/>
        <v>5.7725586537280431E-2</v>
      </c>
      <c r="AB99" s="4">
        <f>(((Y99-Y$82)/(Y$113-Y$82)*100+900))</f>
        <v>967.80390857899965</v>
      </c>
      <c r="AC99" s="4"/>
      <c r="AD99" s="2">
        <v>8.2360000000000007</v>
      </c>
      <c r="AE99" s="3">
        <v>21183.9</v>
      </c>
      <c r="AF99" s="28">
        <f t="shared" si="23"/>
        <v>0.11119995333984631</v>
      </c>
      <c r="AG99" s="4">
        <f>(((AD99-AD$82)/(AD$113-AD$82)*100+900))</f>
        <v>967.97583081570997</v>
      </c>
      <c r="AH99" s="51">
        <f t="shared" si="33"/>
        <v>8.4462769938563373E-2</v>
      </c>
      <c r="AI99" s="4"/>
      <c r="AJ99" s="2">
        <v>9.2080000000000002</v>
      </c>
      <c r="AK99" s="3">
        <v>111325.9</v>
      </c>
      <c r="AL99" s="51">
        <f t="shared" si="24"/>
        <v>4.0930565850157655E-2</v>
      </c>
      <c r="AM99" s="4">
        <f>(((AJ99-AJ$82)/(AJ$113-AJ$82)*100+900))</f>
        <v>967.53705010585747</v>
      </c>
      <c r="AO99" s="2">
        <v>9.2080000000000002</v>
      </c>
      <c r="AP99" s="3">
        <v>125412</v>
      </c>
      <c r="AQ99" s="51">
        <f t="shared" si="25"/>
        <v>4.3476938990808206E-2</v>
      </c>
      <c r="AR99" s="4">
        <f>(((AO99-AO$82)/(AO$113-AO$82)*100+900))</f>
        <v>967.53705010585747</v>
      </c>
      <c r="AS99" s="51">
        <f t="shared" si="34"/>
        <v>4.220375242048293E-2</v>
      </c>
    </row>
    <row r="100" spans="1:45" x14ac:dyDescent="0.25">
      <c r="A100" s="1" t="s">
        <v>638</v>
      </c>
      <c r="B100" s="10">
        <v>971</v>
      </c>
      <c r="C100" s="10" t="s">
        <v>201</v>
      </c>
      <c r="G100" s="4"/>
      <c r="H100" s="4"/>
      <c r="I100" s="2">
        <v>8.1769999999999996</v>
      </c>
      <c r="J100" s="3">
        <v>2710.6</v>
      </c>
      <c r="K100" s="28">
        <f>J100/K$2</f>
        <v>1.7701068359323981E-2</v>
      </c>
      <c r="L100" s="4">
        <f>(((I100-I$82)/(I$113-I$82)*100+900))</f>
        <v>963.41212744090444</v>
      </c>
      <c r="M100" s="4"/>
      <c r="N100" s="2">
        <v>8.0739999999999998</v>
      </c>
      <c r="O100" s="3">
        <v>1732.2</v>
      </c>
      <c r="P100" s="28">
        <f>O100/P$2</f>
        <v>2.0418191938705348E-2</v>
      </c>
      <c r="Q100" s="4">
        <f>(((N100-N$82)/(N$113-N$82)*100+900))</f>
        <v>963.69976751909667</v>
      </c>
      <c r="R100" s="51">
        <f>AVERAGE(F100,K100,P100)</f>
        <v>1.9059630149014663E-2</v>
      </c>
      <c r="S100" s="62"/>
      <c r="V100" s="28"/>
      <c r="W100" s="4"/>
      <c r="X100" s="4"/>
      <c r="AA100" s="28"/>
      <c r="AB100" s="4"/>
      <c r="AC100" s="4"/>
      <c r="AF100" s="28"/>
      <c r="AG100" s="4"/>
      <c r="AH100" s="51"/>
      <c r="AI100" s="4"/>
      <c r="AL100" s="51"/>
      <c r="AM100" s="4"/>
      <c r="AQ100" s="51"/>
      <c r="AR100" s="4"/>
      <c r="AS100" s="51"/>
    </row>
    <row r="101" spans="1:45" x14ac:dyDescent="0.25">
      <c r="A101" s="1" t="s">
        <v>161</v>
      </c>
      <c r="B101" s="10">
        <v>973</v>
      </c>
      <c r="C101" s="10" t="s">
        <v>201</v>
      </c>
      <c r="D101" s="2">
        <v>8.4429999999999996</v>
      </c>
      <c r="E101" s="3">
        <v>254496.8</v>
      </c>
      <c r="F101" s="28">
        <f>E101/F$2</f>
        <v>2.3376329446584845</v>
      </c>
      <c r="G101" s="4">
        <f>(((D101-D$82)/(D$113-D$82)*100+900))</f>
        <v>975.76470588235293</v>
      </c>
      <c r="H101" s="4"/>
      <c r="I101" s="2">
        <v>8.5389999999999997</v>
      </c>
      <c r="J101" s="3">
        <v>3799.2</v>
      </c>
      <c r="K101" s="28">
        <f>J101/K$2</f>
        <v>2.4809967870856514E-2</v>
      </c>
      <c r="L101" s="4">
        <f>(((I101-I$82)/(I$113-I$82)*100+900))</f>
        <v>975.81363480644063</v>
      </c>
      <c r="M101" s="4"/>
      <c r="N101" s="2">
        <v>8.4320000000000004</v>
      </c>
      <c r="O101" s="3">
        <v>3878.8</v>
      </c>
      <c r="P101" s="28">
        <f>O101/P$2</f>
        <v>4.5721096231295638E-2</v>
      </c>
      <c r="Q101" s="4">
        <f>(((N101-N$82)/(N$113-N$82)*100+900))</f>
        <v>975.58950514779144</v>
      </c>
      <c r="R101" s="51">
        <f>AVERAGE(F101,K101,P101)</f>
        <v>0.80272133625354558</v>
      </c>
      <c r="S101" s="62"/>
      <c r="T101" s="2">
        <v>8.3989999999999991</v>
      </c>
      <c r="U101" s="3">
        <v>304113.7</v>
      </c>
      <c r="V101" s="28">
        <f t="shared" ref="V101:V103" si="35">U101/V$2</f>
        <v>1.6213872606371162</v>
      </c>
      <c r="W101" s="4">
        <f>(((T101-T$82)/(T$113-T$82)*100+900))</f>
        <v>975.42232527326928</v>
      </c>
      <c r="X101" s="4"/>
      <c r="Y101" s="2">
        <v>8.4250000000000007</v>
      </c>
      <c r="Z101" s="3">
        <v>6441.3</v>
      </c>
      <c r="AA101" s="28">
        <f t="shared" si="32"/>
        <v>3.1648691806903329E-2</v>
      </c>
      <c r="AB101" s="4">
        <f>(((Y101-Y$82)/(Y$113-Y$82)*100+900))</f>
        <v>975.65419012918187</v>
      </c>
      <c r="AC101" s="4"/>
      <c r="AD101" s="2">
        <v>8.4649999999999999</v>
      </c>
      <c r="AE101" s="3">
        <v>9416.9</v>
      </c>
      <c r="AF101" s="28">
        <f t="shared" si="23"/>
        <v>4.9431825141074047E-2</v>
      </c>
      <c r="AG101" s="4">
        <f>(((AD101-AD$82)/(AD$113-AD$82)*100+900))</f>
        <v>975.66297415240012</v>
      </c>
      <c r="AH101" s="51">
        <f t="shared" si="33"/>
        <v>0.56748925919503124</v>
      </c>
      <c r="AI101" s="4"/>
      <c r="AL101" s="51"/>
      <c r="AM101" s="4"/>
      <c r="AQ101" s="51"/>
      <c r="AR101" s="4"/>
      <c r="AS101" s="51"/>
    </row>
    <row r="102" spans="1:45" x14ac:dyDescent="0.25">
      <c r="A102" s="1" t="s">
        <v>77</v>
      </c>
      <c r="B102" s="10">
        <v>978</v>
      </c>
      <c r="C102" s="10" t="s">
        <v>204</v>
      </c>
      <c r="D102" s="2">
        <v>8.5350000000000001</v>
      </c>
      <c r="E102" s="3">
        <v>16303</v>
      </c>
      <c r="F102" s="28">
        <f>E102/F$2</f>
        <v>0.14974816931594925</v>
      </c>
      <c r="G102" s="4">
        <f>(((D102-D$82)/(D$113-D$82)*100+900))</f>
        <v>978.85714285714289</v>
      </c>
      <c r="H102" s="4"/>
      <c r="I102" s="2">
        <v>8.6210000000000004</v>
      </c>
      <c r="J102" s="3">
        <v>9890.2000000000007</v>
      </c>
      <c r="K102" s="28">
        <f>J102/K$2</f>
        <v>6.458610871666276E-2</v>
      </c>
      <c r="L102" s="4">
        <f>(((I102-I$82)/(I$113-I$82)*100+900))</f>
        <v>978.62281603288807</v>
      </c>
      <c r="M102" s="4"/>
      <c r="N102" s="2">
        <v>8.5500000000000007</v>
      </c>
      <c r="O102" s="3">
        <v>5657</v>
      </c>
      <c r="P102" s="28">
        <f>O102/P$2</f>
        <v>6.668151010117547E-2</v>
      </c>
      <c r="Q102" s="4">
        <f>(((N102-N$82)/(N$113-N$82)*100+900))</f>
        <v>979.50846894719371</v>
      </c>
      <c r="R102" s="51">
        <f>AVERAGE(F102,K102,P102)</f>
        <v>9.3671929377929161E-2</v>
      </c>
      <c r="S102" s="62"/>
      <c r="T102" s="2">
        <v>8.4979999999999993</v>
      </c>
      <c r="U102" s="3">
        <v>9856.4</v>
      </c>
      <c r="V102" s="28">
        <f t="shared" si="35"/>
        <v>5.2549560890363278E-2</v>
      </c>
      <c r="W102" s="4">
        <f>(((T102-T$82)/(T$113-T$82)*100+900))</f>
        <v>978.7015568068897</v>
      </c>
      <c r="X102" s="4"/>
      <c r="Y102" s="2">
        <v>8.5389999999999997</v>
      </c>
      <c r="Z102" s="3">
        <v>6672.3</v>
      </c>
      <c r="AA102" s="28">
        <f t="shared" si="32"/>
        <v>3.2783687507677191E-2</v>
      </c>
      <c r="AB102" s="4">
        <f>(((Y102-Y$82)/(Y$113-Y$82)*100+900))</f>
        <v>979.43027492547196</v>
      </c>
      <c r="AC102" s="4"/>
      <c r="AD102" s="2">
        <v>8.58</v>
      </c>
      <c r="AE102" s="3">
        <v>7033.8</v>
      </c>
      <c r="AF102" s="28">
        <f t="shared" si="23"/>
        <v>3.6922296262813313E-2</v>
      </c>
      <c r="AG102" s="4">
        <f>(((AD102-AD$82)/(AD$113-AD$82)*100+900))</f>
        <v>979.52332997650217</v>
      </c>
      <c r="AH102" s="51">
        <f t="shared" si="33"/>
        <v>4.0751848220284596E-2</v>
      </c>
      <c r="AI102" s="4"/>
      <c r="AL102" s="51"/>
      <c r="AM102" s="4"/>
      <c r="AQ102" s="51"/>
      <c r="AR102" s="4"/>
      <c r="AS102" s="51"/>
    </row>
    <row r="103" spans="1:45" x14ac:dyDescent="0.25">
      <c r="A103" s="6" t="s">
        <v>488</v>
      </c>
      <c r="B103" s="10">
        <v>976</v>
      </c>
      <c r="C103" s="10" t="s">
        <v>201</v>
      </c>
      <c r="D103" s="2">
        <v>8.5540000000000003</v>
      </c>
      <c r="E103" s="3">
        <v>21779.1</v>
      </c>
      <c r="F103" s="28">
        <f>E103/F$2</f>
        <v>0.20004786569030181</v>
      </c>
      <c r="G103" s="4">
        <f>(((D103-D$82)/(D$113-D$82)*100+900))</f>
        <v>979.49579831932772</v>
      </c>
      <c r="H103" s="4"/>
      <c r="I103" s="2">
        <v>8.6430000000000007</v>
      </c>
      <c r="J103" s="3">
        <v>18058.2</v>
      </c>
      <c r="K103" s="28">
        <f>J103/K$2</f>
        <v>0.11792571115116371</v>
      </c>
      <c r="L103" s="4">
        <f>(((I103-I$82)/(I$113-I$82)*100+900))</f>
        <v>979.37649880095933</v>
      </c>
      <c r="M103" s="4"/>
      <c r="N103" s="2">
        <v>8.5500000000000007</v>
      </c>
      <c r="O103" s="3">
        <v>13056.3</v>
      </c>
      <c r="P103" s="28">
        <f>O103/P$2</f>
        <v>0.15390026521724895</v>
      </c>
      <c r="Q103" s="4">
        <f>(((N103-N$82)/(N$113-N$82)*100+900))</f>
        <v>979.50846894719371</v>
      </c>
      <c r="R103" s="51">
        <f>AVERAGE(F103,K103,P103)</f>
        <v>0.15729128068623818</v>
      </c>
      <c r="S103" s="62"/>
      <c r="T103" s="2">
        <v>8.5169999999999995</v>
      </c>
      <c r="U103" s="3">
        <v>19863.900000000001</v>
      </c>
      <c r="V103" s="28">
        <f t="shared" si="35"/>
        <v>0.10590471394932097</v>
      </c>
      <c r="W103" s="4">
        <f>(((T103-T$82)/(T$113-T$82)*100+900))</f>
        <v>979.33090427293803</v>
      </c>
      <c r="X103" s="4"/>
      <c r="Y103" s="2">
        <v>8.5359999999999996</v>
      </c>
      <c r="Z103" s="3">
        <v>10153.799999999999</v>
      </c>
      <c r="AA103" s="28">
        <f t="shared" si="32"/>
        <v>4.9889694140768943E-2</v>
      </c>
      <c r="AB103" s="4">
        <f>(((Y103-Y$82)/(Y$113-Y$82)*100+900))</f>
        <v>979.33090427293803</v>
      </c>
      <c r="AC103" s="4"/>
      <c r="AD103" s="2">
        <v>8.5760000000000005</v>
      </c>
      <c r="AE103" s="3">
        <v>18410</v>
      </c>
      <c r="AF103" s="28">
        <f t="shared" si="23"/>
        <v>9.6639010804741826E-2</v>
      </c>
      <c r="AG103" s="4">
        <f>(((AD103-AD$82)/(AD$113-AD$82)*100+900))</f>
        <v>979.38905673044644</v>
      </c>
      <c r="AH103" s="51">
        <f t="shared" si="33"/>
        <v>8.4144472964943914E-2</v>
      </c>
      <c r="AI103" s="4"/>
      <c r="AJ103" s="2">
        <v>9.452</v>
      </c>
      <c r="AK103" s="3">
        <v>64923.5</v>
      </c>
      <c r="AL103" s="51">
        <f t="shared" si="24"/>
        <v>2.3870057120335075E-2</v>
      </c>
      <c r="AM103" s="4">
        <f>(((AJ103-AJ$82)/(AJ$113-AJ$82)*100+900))</f>
        <v>976.14678899082571</v>
      </c>
      <c r="AO103" s="2">
        <v>9.452</v>
      </c>
      <c r="AP103" s="3">
        <v>74425.899999999994</v>
      </c>
      <c r="AQ103" s="51">
        <f t="shared" si="25"/>
        <v>2.580144095968482E-2</v>
      </c>
      <c r="AR103" s="4">
        <f>(((AO103-AO$82)/(AO$113-AO$82)*100+900))</f>
        <v>976.14678899082571</v>
      </c>
      <c r="AS103" s="51">
        <f t="shared" si="34"/>
        <v>2.4835749040009947E-2</v>
      </c>
    </row>
    <row r="104" spans="1:45" x14ac:dyDescent="0.25">
      <c r="A104" s="6" t="s">
        <v>562</v>
      </c>
      <c r="B104" s="12">
        <v>978</v>
      </c>
      <c r="G104" s="4"/>
      <c r="H104" s="4"/>
      <c r="L104" s="4"/>
      <c r="M104" s="4"/>
      <c r="Q104" s="4"/>
      <c r="R104" s="51"/>
      <c r="S104" s="62"/>
      <c r="V104" s="28"/>
      <c r="W104" s="4"/>
      <c r="X104" s="4"/>
      <c r="AA104" s="28"/>
      <c r="AB104" s="4"/>
      <c r="AC104" s="4"/>
      <c r="AF104" s="28"/>
      <c r="AG104" s="4"/>
      <c r="AH104" s="51"/>
      <c r="AI104" s="4"/>
      <c r="AL104" s="51"/>
      <c r="AM104" s="4"/>
      <c r="AQ104" s="51"/>
      <c r="AR104" s="4"/>
      <c r="AS104" s="51"/>
    </row>
    <row r="105" spans="1:45" x14ac:dyDescent="0.25">
      <c r="A105" s="1" t="s">
        <v>76</v>
      </c>
      <c r="B105" s="29"/>
      <c r="D105" s="2">
        <v>8.6389999999999993</v>
      </c>
      <c r="E105" s="3">
        <v>359983.2</v>
      </c>
      <c r="F105" s="28">
        <f>E105/F$2</f>
        <v>3.3065586201617636</v>
      </c>
      <c r="G105" s="4">
        <f>(((D105-D$82)/(D$113-D$82)*100+900))</f>
        <v>982.35294117647061</v>
      </c>
      <c r="H105" s="4"/>
      <c r="I105" s="2">
        <v>8.7240000000000002</v>
      </c>
      <c r="J105" s="3">
        <v>37513</v>
      </c>
      <c r="K105" s="28">
        <f>J105/K$2</f>
        <v>0.24497165843847138</v>
      </c>
      <c r="L105" s="4">
        <f>(((I105-I$82)/(I$113-I$82)*100+900))</f>
        <v>982.15142171976709</v>
      </c>
      <c r="M105" s="4"/>
      <c r="N105" s="2">
        <v>8.6389999999999993</v>
      </c>
      <c r="O105" s="3">
        <v>25059.4</v>
      </c>
      <c r="P105" s="28">
        <f>O105/P$2</f>
        <v>0.29538600569725942</v>
      </c>
      <c r="Q105" s="4">
        <f>(((N105-N$82)/(N$113-N$82)*100+900))</f>
        <v>982.46429757555632</v>
      </c>
      <c r="R105" s="51">
        <f>AVERAGE(F105,K105,P105)</f>
        <v>1.2823054280991648</v>
      </c>
      <c r="S105" s="62"/>
      <c r="T105" s="2">
        <v>8.6020000000000003</v>
      </c>
      <c r="U105" s="3">
        <v>240113.8</v>
      </c>
      <c r="V105" s="28">
        <f>U105/V$2</f>
        <v>1.2801707270115366</v>
      </c>
      <c r="W105" s="4">
        <f>(((T105-T$82)/(T$113-T$82)*100+900))</f>
        <v>982.14640609473338</v>
      </c>
      <c r="X105" s="4"/>
      <c r="Y105" s="2">
        <v>8.6280000000000001</v>
      </c>
      <c r="Z105" s="3">
        <v>117197.4</v>
      </c>
      <c r="AA105" s="28">
        <f>Z105/AA$2</f>
        <v>0.57583785775703222</v>
      </c>
      <c r="AB105" s="4">
        <f>(((Y105-Y$82)/(Y$113-Y$82)*100+900))</f>
        <v>982.37827095064586</v>
      </c>
      <c r="AC105" s="4"/>
      <c r="AF105" s="28"/>
      <c r="AG105" s="4"/>
      <c r="AH105" s="51">
        <f t="shared" si="33"/>
        <v>0.92800429238428439</v>
      </c>
      <c r="AI105" s="4"/>
      <c r="AJ105" s="2">
        <v>9.5630000000000006</v>
      </c>
      <c r="AK105" s="3">
        <v>50823.7</v>
      </c>
      <c r="AL105" s="51">
        <f>AK105/AL$2</f>
        <v>1.8686063167678478E-2</v>
      </c>
      <c r="AM105" s="4">
        <f>(((AJ105-AJ$82)/(AJ$113-AJ$82)*100+900))</f>
        <v>980.06351446718418</v>
      </c>
      <c r="AO105" s="2">
        <v>9.5589999999999993</v>
      </c>
      <c r="AP105" s="3">
        <v>78058.399999999994</v>
      </c>
      <c r="AQ105" s="51">
        <f>AP105/AQ$2</f>
        <v>2.7060730189456376E-2</v>
      </c>
      <c r="AR105" s="4">
        <f>(((AO105-AO$82)/(AO$113-AO$82)*100+900))</f>
        <v>979.92237120677487</v>
      </c>
      <c r="AS105" s="51">
        <f t="shared" si="34"/>
        <v>2.2873396678567429E-2</v>
      </c>
    </row>
    <row r="106" spans="1:45" x14ac:dyDescent="0.25">
      <c r="A106" s="6" t="s">
        <v>194</v>
      </c>
      <c r="B106" s="10">
        <v>987</v>
      </c>
      <c r="C106" s="10" t="s">
        <v>201</v>
      </c>
      <c r="G106" s="4"/>
      <c r="H106" s="4"/>
      <c r="L106" s="4"/>
      <c r="M106" s="4"/>
      <c r="Q106" s="4"/>
      <c r="R106" s="51"/>
      <c r="S106" s="62"/>
      <c r="V106" s="28"/>
      <c r="W106" s="4"/>
      <c r="X106" s="4"/>
      <c r="AA106" s="28"/>
      <c r="AB106" s="4"/>
      <c r="AC106" s="4"/>
      <c r="AF106" s="28"/>
      <c r="AG106" s="4"/>
      <c r="AH106" s="51"/>
      <c r="AI106" s="4"/>
      <c r="AL106" s="51"/>
      <c r="AM106" s="4"/>
      <c r="AQ106" s="51"/>
      <c r="AR106" s="4"/>
      <c r="AS106" s="51"/>
    </row>
    <row r="107" spans="1:45" x14ac:dyDescent="0.25">
      <c r="A107" s="1" t="s">
        <v>78</v>
      </c>
      <c r="B107" s="10">
        <v>987</v>
      </c>
      <c r="C107" s="10" t="s">
        <v>201</v>
      </c>
      <c r="D107" s="2">
        <v>8.827</v>
      </c>
      <c r="E107" s="3">
        <v>18812.099999999999</v>
      </c>
      <c r="F107" s="28">
        <f>E107/F$2</f>
        <v>0.17279503993059983</v>
      </c>
      <c r="G107" s="4">
        <f>(((D107-D$82)/(D$113-D$82)*100+900))</f>
        <v>988.67226890756308</v>
      </c>
      <c r="H107" s="4"/>
      <c r="I107" s="2">
        <v>8.8940000000000001</v>
      </c>
      <c r="J107" s="3">
        <v>14393.4</v>
      </c>
      <c r="K107" s="28">
        <f>J107/K$2</f>
        <v>9.3993417443773999E-2</v>
      </c>
      <c r="L107" s="4">
        <f>(((I107-I$82)/(I$113-I$82)*100+900))</f>
        <v>987.97533401849955</v>
      </c>
      <c r="M107" s="4"/>
      <c r="N107" s="2">
        <v>8.8309999999999995</v>
      </c>
      <c r="O107" s="3">
        <v>8367</v>
      </c>
      <c r="P107" s="28">
        <f>O107/P$2</f>
        <v>9.8625454307324584E-2</v>
      </c>
      <c r="Q107" s="4">
        <f>(((N107-N$82)/(N$113-N$82)*100+900))</f>
        <v>988.84091663899039</v>
      </c>
      <c r="R107" s="51">
        <f>AVERAGE(F107,K107,P107)</f>
        <v>0.12180463722723282</v>
      </c>
      <c r="S107" s="62"/>
      <c r="T107" s="2">
        <v>8.7940000000000005</v>
      </c>
      <c r="U107" s="3">
        <v>106833.60000000001</v>
      </c>
      <c r="V107" s="28">
        <f>U107/V$2</f>
        <v>0.56958511914458776</v>
      </c>
      <c r="W107" s="4">
        <f>(((T107-T$82)/(T$113-T$82)*100+900))</f>
        <v>988.50612785690623</v>
      </c>
      <c r="X107" s="4"/>
      <c r="AA107" s="28"/>
      <c r="AB107" s="4"/>
      <c r="AC107" s="4"/>
      <c r="AF107" s="28"/>
      <c r="AG107" s="4"/>
      <c r="AH107" s="51">
        <f t="shared" si="33"/>
        <v>0.56958511914458776</v>
      </c>
      <c r="AI107" s="4"/>
      <c r="AL107" s="51"/>
      <c r="AM107" s="4"/>
      <c r="AQ107" s="51"/>
      <c r="AR107" s="4"/>
      <c r="AS107" s="51"/>
    </row>
    <row r="108" spans="1:45" x14ac:dyDescent="0.25">
      <c r="A108" s="1" t="s">
        <v>561</v>
      </c>
      <c r="B108" s="10">
        <v>971</v>
      </c>
      <c r="G108" s="4"/>
      <c r="H108" s="4"/>
      <c r="L108" s="4"/>
      <c r="M108" s="4"/>
      <c r="Q108" s="4"/>
      <c r="R108" s="51"/>
      <c r="S108" s="62"/>
      <c r="T108" s="2">
        <v>8.798</v>
      </c>
      <c r="U108" s="3">
        <v>45269.7</v>
      </c>
      <c r="V108" s="28">
        <f>U108/V$2</f>
        <v>0.24135616012321723</v>
      </c>
      <c r="W108" s="4">
        <f>(((T108-T$82)/(T$113-T$82)*100+900))</f>
        <v>988.63862206028489</v>
      </c>
      <c r="X108" s="4"/>
      <c r="AA108" s="28"/>
      <c r="AB108" s="4"/>
      <c r="AC108" s="4"/>
      <c r="AF108" s="28"/>
      <c r="AG108" s="4"/>
      <c r="AH108" s="51">
        <f t="shared" si="33"/>
        <v>0.24135616012321723</v>
      </c>
      <c r="AI108" s="4"/>
      <c r="AL108" s="51"/>
      <c r="AM108" s="4"/>
      <c r="AQ108" s="51"/>
      <c r="AR108" s="4"/>
      <c r="AS108" s="51"/>
    </row>
    <row r="109" spans="1:45" x14ac:dyDescent="0.25">
      <c r="A109" s="6" t="s">
        <v>80</v>
      </c>
      <c r="B109" s="12">
        <v>987</v>
      </c>
      <c r="D109" s="2">
        <v>8.923</v>
      </c>
      <c r="E109" s="3">
        <v>19023</v>
      </c>
      <c r="F109" s="28">
        <f>E109/F$2</f>
        <v>0.17473222259076876</v>
      </c>
      <c r="G109" s="4">
        <f>(((D109-D$82)/(D$113-D$82)*100+900))</f>
        <v>991.89915966386559</v>
      </c>
      <c r="H109" s="4"/>
      <c r="L109" s="4"/>
      <c r="M109" s="4"/>
      <c r="Q109" s="4"/>
      <c r="R109" s="51">
        <f>AVERAGE(F109,K109,P109)</f>
        <v>0.17473222259076876</v>
      </c>
      <c r="S109" s="62"/>
      <c r="T109" s="2">
        <v>8.89</v>
      </c>
      <c r="U109" s="3">
        <v>237498.9</v>
      </c>
      <c r="V109" s="28">
        <f t="shared" ref="V109:V168" si="36">U109/V$2</f>
        <v>1.266229344075352</v>
      </c>
      <c r="W109" s="4">
        <f>(((T109-T$82)/(T$113-T$82)*100+900))</f>
        <v>991.68598873799272</v>
      </c>
      <c r="X109" s="4"/>
      <c r="AA109" s="28"/>
      <c r="AB109" s="4"/>
      <c r="AC109" s="4"/>
      <c r="AF109" s="28"/>
      <c r="AG109" s="4"/>
      <c r="AH109" s="51">
        <f t="shared" si="33"/>
        <v>1.266229344075352</v>
      </c>
      <c r="AI109" s="4"/>
      <c r="AL109" s="51"/>
      <c r="AM109" s="4"/>
      <c r="AQ109" s="51"/>
      <c r="AR109" s="4"/>
      <c r="AS109" s="51"/>
    </row>
    <row r="110" spans="1:45" x14ac:dyDescent="0.25">
      <c r="A110" s="6" t="s">
        <v>82</v>
      </c>
      <c r="B110" s="12">
        <v>992</v>
      </c>
      <c r="D110" s="2">
        <v>8.968</v>
      </c>
      <c r="E110" s="3">
        <v>112562.1</v>
      </c>
      <c r="F110" s="28">
        <f>E110/F$2</f>
        <v>1.0339181996785141</v>
      </c>
      <c r="G110" s="4">
        <f>(((D110-D$82)/(D$113-D$82)*100+900))</f>
        <v>993.41176470588232</v>
      </c>
      <c r="H110" s="4"/>
      <c r="I110" s="2">
        <v>9.0530000000000008</v>
      </c>
      <c r="J110" s="3">
        <v>61546.2</v>
      </c>
      <c r="K110" s="28">
        <f>J110/K$2</f>
        <v>0.40191599404435385</v>
      </c>
      <c r="L110" s="4">
        <f>(((I110-I$82)/(I$113-I$82)*100+900))</f>
        <v>993.42240493319639</v>
      </c>
      <c r="M110" s="4"/>
      <c r="N110" s="2">
        <v>8.968</v>
      </c>
      <c r="O110" s="3">
        <v>45330.8</v>
      </c>
      <c r="P110" s="28">
        <f>O110/P$2</f>
        <v>0.53433378081922667</v>
      </c>
      <c r="Q110" s="4">
        <f>(((N110-N$82)/(N$113-N$82)*100+900))</f>
        <v>993.39090003321155</v>
      </c>
      <c r="R110" s="51">
        <f>AVERAGE(F110,K110,P110)</f>
        <v>0.65672265818069819</v>
      </c>
      <c r="S110" s="62"/>
      <c r="T110" s="2">
        <v>8.9339999999999993</v>
      </c>
      <c r="U110" s="3">
        <v>91600.3</v>
      </c>
      <c r="V110" s="28">
        <f t="shared" si="36"/>
        <v>0.48836852627993421</v>
      </c>
      <c r="W110" s="4">
        <f>(((T110-T$82)/(T$113-T$82)*100+900))</f>
        <v>993.14342497515736</v>
      </c>
      <c r="X110" s="4"/>
      <c r="Y110" s="2">
        <v>8.9570000000000007</v>
      </c>
      <c r="Z110" s="3">
        <v>42378.8</v>
      </c>
      <c r="AA110" s="28">
        <f t="shared" ref="AA110:AA152" si="37">Z110/AA$2</f>
        <v>0.20822405109937356</v>
      </c>
      <c r="AB110" s="4">
        <f>(((Y110-Y$82)/(Y$113-Y$82)*100+900))</f>
        <v>993.27591917853601</v>
      </c>
      <c r="AC110" s="4"/>
      <c r="AD110" s="2">
        <v>8.9939999999999998</v>
      </c>
      <c r="AE110" s="3">
        <v>55493</v>
      </c>
      <c r="AF110" s="28">
        <f t="shared" ref="AF110:AF127" si="38">AE110/AF$2</f>
        <v>0.29129758971143604</v>
      </c>
      <c r="AG110" s="4">
        <f>(((AD110-AD$82)/(AD$113-AD$82)*100+900))</f>
        <v>993.42061094326959</v>
      </c>
      <c r="AH110" s="51">
        <f t="shared" si="33"/>
        <v>0.32929672236358126</v>
      </c>
      <c r="AI110" s="4"/>
      <c r="AJ110" s="2">
        <v>9.9209999999999994</v>
      </c>
      <c r="AK110" s="3">
        <v>284840.09999999998</v>
      </c>
      <c r="AL110" s="51">
        <f t="shared" ref="AL110:AL128" si="39">AK110/AL$2</f>
        <v>0.10472555326132994</v>
      </c>
      <c r="AM110" s="4">
        <f>(((AJ110-AJ$82)/(AJ$113-AJ$82)*100+900))</f>
        <v>992.69583627381792</v>
      </c>
      <c r="AO110" s="2">
        <v>9.9209999999999994</v>
      </c>
      <c r="AP110" s="3">
        <v>319902.59999999998</v>
      </c>
      <c r="AQ110" s="51">
        <f t="shared" ref="AQ110:AQ128" si="40">AP110/AQ$2</f>
        <v>0.11090155506012918</v>
      </c>
      <c r="AR110" s="4">
        <f>(((AO110-AO$82)/(AO$113-AO$82)*100+900))</f>
        <v>992.69583627381792</v>
      </c>
      <c r="AS110" s="51">
        <f t="shared" si="34"/>
        <v>0.10781355416072956</v>
      </c>
    </row>
    <row r="111" spans="1:45" x14ac:dyDescent="0.25">
      <c r="A111" s="6" t="s">
        <v>79</v>
      </c>
      <c r="B111" s="10">
        <v>994</v>
      </c>
      <c r="C111" s="10" t="s">
        <v>205</v>
      </c>
      <c r="G111" s="4"/>
      <c r="H111" s="4"/>
      <c r="I111" s="2">
        <v>8.9830000000000005</v>
      </c>
      <c r="J111" s="3">
        <v>11999.5</v>
      </c>
      <c r="K111" s="28">
        <f>J111/K$2</f>
        <v>7.8360499438393016E-2</v>
      </c>
      <c r="L111" s="4">
        <f>(((I111-I$82)/(I$113-I$82)*100+900))</f>
        <v>991.02432339842414</v>
      </c>
      <c r="M111" s="4"/>
      <c r="N111" s="2">
        <v>9.26</v>
      </c>
      <c r="O111" s="3">
        <v>41452.699999999997</v>
      </c>
      <c r="P111" s="28">
        <f>O111/P$2</f>
        <v>0.48862093579123145</v>
      </c>
      <c r="Q111" s="4">
        <f>(((N111-N$82)/(N$113-N$82)*100+900))</f>
        <v>1003.0886748588508</v>
      </c>
      <c r="R111" s="51">
        <f>AVERAGE(F111,K111,P111)</f>
        <v>0.28349071761481226</v>
      </c>
      <c r="S111" s="62"/>
      <c r="V111" s="28"/>
      <c r="W111" s="4"/>
      <c r="X111" s="4"/>
      <c r="AA111" s="28"/>
      <c r="AB111" s="4"/>
      <c r="AC111" s="4"/>
      <c r="AF111" s="28"/>
      <c r="AG111" s="4"/>
      <c r="AH111" s="51"/>
      <c r="AI111" s="4"/>
      <c r="AL111" s="51"/>
      <c r="AM111" s="4"/>
      <c r="AQ111" s="51"/>
      <c r="AR111" s="4"/>
      <c r="AS111" s="51"/>
    </row>
    <row r="112" spans="1:45" x14ac:dyDescent="0.25">
      <c r="A112" s="6">
        <v>19</v>
      </c>
      <c r="B112" s="60"/>
      <c r="G112" s="4"/>
      <c r="H112" s="4"/>
      <c r="L112" s="4"/>
      <c r="M112" s="4"/>
      <c r="Q112" s="4"/>
      <c r="R112" s="51"/>
      <c r="S112" s="62"/>
      <c r="V112" s="28"/>
      <c r="W112" s="4"/>
      <c r="X112" s="4"/>
      <c r="AA112" s="28"/>
      <c r="AB112" s="4"/>
      <c r="AC112" s="4"/>
      <c r="AF112" s="28"/>
      <c r="AG112" s="4"/>
      <c r="AH112" s="51"/>
      <c r="AI112" s="4"/>
      <c r="AL112" s="51"/>
      <c r="AM112" s="4"/>
      <c r="AQ112" s="51"/>
      <c r="AR112" s="4"/>
      <c r="AS112" s="51"/>
    </row>
    <row r="113" spans="1:45" x14ac:dyDescent="0.25">
      <c r="A113" s="15" t="s">
        <v>10</v>
      </c>
      <c r="B113" s="10">
        <v>1000</v>
      </c>
      <c r="D113" s="2">
        <v>9.1639999999999997</v>
      </c>
      <c r="E113" s="3">
        <v>289134.5</v>
      </c>
      <c r="F113" s="28">
        <f>E113/F$2</f>
        <v>2.6557910851427549</v>
      </c>
      <c r="G113" s="4">
        <f>(((D113-D$82)/(D$113-D$82)*100+900))</f>
        <v>1000</v>
      </c>
      <c r="H113" s="4"/>
      <c r="I113" s="2">
        <v>9.2449999999999992</v>
      </c>
      <c r="J113" s="3">
        <v>191631.4</v>
      </c>
      <c r="K113" s="28">
        <f t="shared" ref="K113:K118" si="41">J113/K$2</f>
        <v>1.251413159888201</v>
      </c>
      <c r="L113" s="4">
        <f>(((I113-I$82)/(I$113-I$82)*100+900))</f>
        <v>1000</v>
      </c>
      <c r="M113" s="4"/>
      <c r="N113" s="2">
        <v>9.1669999999999998</v>
      </c>
      <c r="O113" s="3">
        <v>139284.29999999999</v>
      </c>
      <c r="P113" s="28">
        <f t="shared" ref="P113:P118" si="42">O113/P$2</f>
        <v>1.6418043940931861</v>
      </c>
      <c r="Q113" s="4">
        <f>(((N113-N$82)/(N$113-N$82)*100+900))</f>
        <v>1000</v>
      </c>
      <c r="R113" s="51">
        <f t="shared" ref="R113:R118" si="43">AVERAGE(F113,K113,P113)</f>
        <v>1.8496695463747139</v>
      </c>
      <c r="S113" s="62"/>
      <c r="T113" s="2">
        <v>9.141</v>
      </c>
      <c r="U113" s="3">
        <v>240225.7</v>
      </c>
      <c r="V113" s="28">
        <f t="shared" si="36"/>
        <v>1.2807673237267301</v>
      </c>
      <c r="W113" s="4">
        <f>(((T113-T$82)/(T$113-T$82)*100+900))</f>
        <v>1000</v>
      </c>
      <c r="X113" s="4"/>
      <c r="Y113" s="2">
        <v>9.16</v>
      </c>
      <c r="Z113" s="3">
        <v>110008</v>
      </c>
      <c r="AA113" s="28">
        <f t="shared" si="37"/>
        <v>0.54051345043606436</v>
      </c>
      <c r="AB113" s="4">
        <f>(((Y113-Y$82)/(Y$113-Y$82)*100+900))</f>
        <v>1000</v>
      </c>
      <c r="AC113" s="4"/>
      <c r="AD113" s="2">
        <v>9.19</v>
      </c>
      <c r="AE113" s="3">
        <v>183278</v>
      </c>
      <c r="AF113" s="28">
        <f t="shared" si="38"/>
        <v>0.96207521033522392</v>
      </c>
      <c r="AG113" s="4">
        <f>(((AD113-AD$82)/(AD$113-AD$82)*100+900))</f>
        <v>1000</v>
      </c>
      <c r="AH113" s="51">
        <f t="shared" si="33"/>
        <v>0.92778532816600612</v>
      </c>
      <c r="AI113" s="4"/>
      <c r="AJ113" s="2">
        <v>10.128</v>
      </c>
      <c r="AK113" s="3">
        <v>871360.3</v>
      </c>
      <c r="AL113" s="51">
        <f t="shared" si="39"/>
        <v>0.32036812761777028</v>
      </c>
      <c r="AM113" s="4">
        <f>(((AJ113-AJ$82)/(AJ$113-AJ$82)*100+900))</f>
        <v>1000</v>
      </c>
      <c r="AO113" s="2">
        <v>10.128</v>
      </c>
      <c r="AP113" s="3">
        <v>933453.7</v>
      </c>
      <c r="AQ113" s="51">
        <f t="shared" si="40"/>
        <v>0.32360308077093247</v>
      </c>
      <c r="AR113" s="4">
        <f>(((AO113-AO$82)/(AO$113-AO$82)*100+900))</f>
        <v>1000</v>
      </c>
      <c r="AS113" s="51">
        <f t="shared" si="34"/>
        <v>0.3219856041943514</v>
      </c>
    </row>
    <row r="114" spans="1:45" x14ac:dyDescent="0.25">
      <c r="A114" s="1" t="s">
        <v>83</v>
      </c>
      <c r="B114" s="12">
        <v>1002</v>
      </c>
      <c r="D114" s="2">
        <v>9.2889999999999997</v>
      </c>
      <c r="E114" s="3">
        <v>71773.5</v>
      </c>
      <c r="F114" s="28">
        <f>E114/F$2</f>
        <v>0.65926211313244709</v>
      </c>
      <c r="G114" s="4">
        <f>(((D114-D$113)/(D$155-D$113)*100+1000))</f>
        <v>1004.0180006428801</v>
      </c>
      <c r="H114" s="4"/>
      <c r="I114" s="2">
        <v>9.3559999999999999</v>
      </c>
      <c r="J114" s="3">
        <v>50512.9</v>
      </c>
      <c r="K114" s="28">
        <f t="shared" si="41"/>
        <v>0.32986508371862183</v>
      </c>
      <c r="L114" s="4">
        <f>(((I114-I$113)/(I$155-I$113)*100+1000))</f>
        <v>1003.6191718291491</v>
      </c>
      <c r="M114" s="4"/>
      <c r="N114" s="2">
        <v>9.2929999999999993</v>
      </c>
      <c r="O114" s="3">
        <v>26910.9</v>
      </c>
      <c r="P114" s="28">
        <f t="shared" si="42"/>
        <v>0.31721043842703256</v>
      </c>
      <c r="Q114" s="4">
        <f>(((N114-N$113)/(N$155-N$113)*100+1000))</f>
        <v>1004.0540540540541</v>
      </c>
      <c r="R114" s="51">
        <f t="shared" si="43"/>
        <v>0.43544587842603377</v>
      </c>
      <c r="S114" s="62"/>
      <c r="T114" s="2">
        <v>9.26</v>
      </c>
      <c r="U114" s="3">
        <v>77056.3</v>
      </c>
      <c r="V114" s="28">
        <f t="shared" si="36"/>
        <v>0.410826947854805</v>
      </c>
      <c r="W114" s="4">
        <f>(((T114-T$113)/(T$155-T$113)*100+1000))</f>
        <v>1003.8104386807556</v>
      </c>
      <c r="X114" s="4"/>
      <c r="Y114" s="2">
        <v>9.2859999999999996</v>
      </c>
      <c r="Z114" s="3">
        <v>36104.9</v>
      </c>
      <c r="AA114" s="28">
        <f t="shared" si="37"/>
        <v>0.17739786267043361</v>
      </c>
      <c r="AB114" s="4">
        <f>(((Y114-Y$113)/(Y$155-Y$113)*100+1000))</f>
        <v>1004.0345821325649</v>
      </c>
      <c r="AC114" s="4"/>
      <c r="AD114" s="2">
        <v>9.3230000000000004</v>
      </c>
      <c r="AE114" s="3">
        <v>64735.9</v>
      </c>
      <c r="AF114" s="28">
        <f t="shared" si="38"/>
        <v>0.33981604234408941</v>
      </c>
      <c r="AG114" s="4">
        <f>(((AD114-AD$113)/(AD$155-AD$113)*100+1000))</f>
        <v>1004.2806565819118</v>
      </c>
      <c r="AH114" s="51">
        <f t="shared" si="33"/>
        <v>0.30934695095644266</v>
      </c>
      <c r="AI114" s="4"/>
      <c r="AJ114" s="2">
        <v>10.212999999999999</v>
      </c>
      <c r="AK114" s="3">
        <v>95742.3</v>
      </c>
      <c r="AL114" s="51">
        <f t="shared" si="39"/>
        <v>3.5201031519130316E-2</v>
      </c>
      <c r="AM114" s="4">
        <f>(((AJ114-AJ$113)/(AJ$155-AJ$113)*100+1000))</f>
        <v>1002.8648466464442</v>
      </c>
      <c r="AO114" s="2">
        <v>10.212999999999999</v>
      </c>
      <c r="AP114" s="3">
        <v>123255</v>
      </c>
      <c r="AQ114" s="51">
        <f t="shared" si="40"/>
        <v>4.2729165592702976E-2</v>
      </c>
      <c r="AR114" s="4">
        <f>(((AO114-AO$113)/(AO$155-AO$113)*100+1000))</f>
        <v>1002.8609895658027</v>
      </c>
      <c r="AS114" s="51">
        <f t="shared" si="34"/>
        <v>3.896509855591665E-2</v>
      </c>
    </row>
    <row r="115" spans="1:45" x14ac:dyDescent="0.25">
      <c r="A115" s="1" t="s">
        <v>85</v>
      </c>
      <c r="B115" s="10">
        <v>1004</v>
      </c>
      <c r="C115" s="10" t="s">
        <v>204</v>
      </c>
      <c r="D115" s="2">
        <v>9.3000000000000007</v>
      </c>
      <c r="E115" s="3">
        <v>132974.70000000001</v>
      </c>
      <c r="F115" s="28">
        <f>E115/F$2</f>
        <v>1.2214143341923303</v>
      </c>
      <c r="G115" s="4">
        <f>(((D115-D$113)/(D$155-D$113)*100+1000))</f>
        <v>1004.3715846994536</v>
      </c>
      <c r="H115" s="4"/>
      <c r="I115" s="2">
        <v>9.3780000000000001</v>
      </c>
      <c r="J115" s="3">
        <v>4467.2</v>
      </c>
      <c r="K115" s="28">
        <f t="shared" si="41"/>
        <v>2.9172217433325497E-2</v>
      </c>
      <c r="L115" s="4">
        <f>(((I115-I$113)/(I$155-I$113)*100+1000))</f>
        <v>1004.3364851646561</v>
      </c>
      <c r="M115" s="4"/>
      <c r="N115" s="2">
        <v>9.3040000000000003</v>
      </c>
      <c r="O115" s="3">
        <v>2353.9</v>
      </c>
      <c r="P115" s="28">
        <f t="shared" si="42"/>
        <v>2.77464392128614E-2</v>
      </c>
      <c r="Q115" s="4">
        <f>(((N115-N$113)/(N$155-N$113)*100+1000))</f>
        <v>1004.4079794079794</v>
      </c>
      <c r="R115" s="51">
        <f t="shared" si="43"/>
        <v>0.42611099694617244</v>
      </c>
      <c r="S115" s="62"/>
      <c r="T115" s="2">
        <v>9.2710000000000008</v>
      </c>
      <c r="U115" s="3">
        <v>287940.8</v>
      </c>
      <c r="V115" s="28">
        <f t="shared" si="36"/>
        <v>1.5351611747108391</v>
      </c>
      <c r="W115" s="4">
        <f>(((T115-T$113)/(T$155-T$113)*100+1000))</f>
        <v>1004.1626641050273</v>
      </c>
      <c r="X115" s="4"/>
      <c r="Y115" s="2">
        <v>9.2859999999999996</v>
      </c>
      <c r="Z115" s="3">
        <v>2807.6</v>
      </c>
      <c r="AA115" s="28">
        <f t="shared" si="37"/>
        <v>1.3794865495639356E-2</v>
      </c>
      <c r="AB115" s="4">
        <f>(((Y115-Y$113)/(Y$155-Y$113)*100+1000))</f>
        <v>1004.0345821325649</v>
      </c>
      <c r="AC115" s="4"/>
      <c r="AD115" s="2">
        <v>9.3190000000000008</v>
      </c>
      <c r="AE115" s="3">
        <v>6990.5</v>
      </c>
      <c r="AF115" s="28">
        <f t="shared" si="38"/>
        <v>3.6695002989166087E-2</v>
      </c>
      <c r="AG115" s="4">
        <f>(((AD115-AD$113)/(AD$155-AD$113)*100+1000))</f>
        <v>1004.1519150305761</v>
      </c>
      <c r="AH115" s="51">
        <f t="shared" si="33"/>
        <v>0.52855034773188159</v>
      </c>
      <c r="AI115" s="4"/>
      <c r="AL115" s="51"/>
      <c r="AM115" s="4"/>
      <c r="AQ115" s="51"/>
      <c r="AR115" s="4"/>
      <c r="AS115" s="51"/>
    </row>
    <row r="116" spans="1:45" x14ac:dyDescent="0.25">
      <c r="A116" s="1" t="s">
        <v>84</v>
      </c>
      <c r="B116" s="10">
        <v>1004</v>
      </c>
      <c r="C116" s="10" t="s">
        <v>205</v>
      </c>
      <c r="D116" s="2">
        <v>9.4589999999999996</v>
      </c>
      <c r="E116" s="3">
        <v>10708.9</v>
      </c>
      <c r="F116" s="28">
        <f>E116/F$2</f>
        <v>9.8364605924527324E-2</v>
      </c>
      <c r="G116" s="4">
        <f>(((D116-D$113)/(D$155-D$113)*100+1000))</f>
        <v>1009.482481517197</v>
      </c>
      <c r="H116" s="4"/>
      <c r="I116" s="2">
        <v>9.5150000000000006</v>
      </c>
      <c r="J116" s="3">
        <v>1912.6</v>
      </c>
      <c r="K116" s="28">
        <f t="shared" si="41"/>
        <v>1.248987801373978E-2</v>
      </c>
      <c r="L116" s="4">
        <f>(((I116-I$113)/(I$155-I$113)*100+1000))</f>
        <v>1008.8033909357679</v>
      </c>
      <c r="M116" s="4"/>
      <c r="N116" s="2">
        <v>9.4589999999999996</v>
      </c>
      <c r="O116" s="3">
        <v>1182.8</v>
      </c>
      <c r="P116" s="28">
        <f t="shared" si="42"/>
        <v>1.3942176091156151E-2</v>
      </c>
      <c r="Q116" s="4">
        <f>(((N116-N$113)/(N$155-N$113)*100+1000))</f>
        <v>1009.3951093951093</v>
      </c>
      <c r="R116" s="51">
        <f t="shared" si="43"/>
        <v>4.159888667647442E-2</v>
      </c>
      <c r="S116" s="62"/>
      <c r="T116" s="2">
        <v>9.43</v>
      </c>
      <c r="U116" s="3">
        <v>93521.8</v>
      </c>
      <c r="V116" s="28">
        <f t="shared" si="36"/>
        <v>0.4986130355582542</v>
      </c>
      <c r="W116" s="4">
        <f>(((T116-T$113)/(T$155-T$113)*100+1000))</f>
        <v>1009.2539225104066</v>
      </c>
      <c r="X116" s="4"/>
      <c r="AA116" s="28"/>
      <c r="AB116" s="4"/>
      <c r="AC116" s="4"/>
      <c r="AF116" s="28"/>
      <c r="AG116" s="4"/>
      <c r="AH116" s="51">
        <f t="shared" si="33"/>
        <v>0.4986130355582542</v>
      </c>
      <c r="AI116" s="4"/>
      <c r="AL116" s="51"/>
      <c r="AM116" s="4"/>
      <c r="AQ116" s="51"/>
      <c r="AR116" s="4"/>
      <c r="AS116" s="51"/>
    </row>
    <row r="117" spans="1:45" x14ac:dyDescent="0.25">
      <c r="A117" s="1" t="s">
        <v>86</v>
      </c>
      <c r="B117" s="12">
        <v>1010</v>
      </c>
      <c r="D117" s="2">
        <v>9.4849999999999994</v>
      </c>
      <c r="E117" s="3">
        <v>298672.09999999998</v>
      </c>
      <c r="F117" s="28">
        <f>E117/F$2</f>
        <v>2.7433969331258128</v>
      </c>
      <c r="G117" s="4">
        <f>(((D117-D$113)/(D$155-D$113)*100+1000))</f>
        <v>1010.3182256509161</v>
      </c>
      <c r="H117" s="4"/>
      <c r="I117" s="2">
        <v>9.5589999999999993</v>
      </c>
      <c r="J117" s="3">
        <v>10175.5</v>
      </c>
      <c r="K117" s="28">
        <f t="shared" si="41"/>
        <v>6.6449207219914846E-2</v>
      </c>
      <c r="L117" s="4">
        <f>(((I117-I$113)/(I$155-I$113)*100+1000))</f>
        <v>1010.2380176067819</v>
      </c>
      <c r="M117" s="4"/>
      <c r="N117" s="2">
        <v>9.4849999999999994</v>
      </c>
      <c r="O117" s="3">
        <v>7545.2</v>
      </c>
      <c r="P117" s="28">
        <f t="shared" si="42"/>
        <v>8.8938541632559515E-2</v>
      </c>
      <c r="Q117" s="4">
        <f>(((N117-N$113)/(N$155-N$113)*100+1000))</f>
        <v>1010.2316602316603</v>
      </c>
      <c r="R117" s="51">
        <f t="shared" si="43"/>
        <v>0.96626156065942903</v>
      </c>
      <c r="S117" s="62"/>
      <c r="T117" s="2">
        <v>9.4589999999999996</v>
      </c>
      <c r="U117" s="3">
        <v>319539.09999999998</v>
      </c>
      <c r="V117" s="28">
        <f t="shared" si="36"/>
        <v>1.703628037853768</v>
      </c>
      <c r="W117" s="4">
        <f>(((T117-T$113)/(T$155-T$113)*100+1000))</f>
        <v>1010.1825168107589</v>
      </c>
      <c r="X117" s="4"/>
      <c r="Y117" s="2">
        <v>9.4779999999999998</v>
      </c>
      <c r="Z117" s="3">
        <v>8273.9</v>
      </c>
      <c r="AA117" s="28">
        <f t="shared" si="37"/>
        <v>4.0652991033042624E-2</v>
      </c>
      <c r="AB117" s="4">
        <f>(((Y117-Y$113)/(Y$155-Y$113)*100+1000))</f>
        <v>1010.1825168107589</v>
      </c>
      <c r="AC117" s="4"/>
      <c r="AD117" s="2">
        <v>9.5109999999999992</v>
      </c>
      <c r="AE117" s="3">
        <v>13125.5</v>
      </c>
      <c r="AF117" s="28">
        <f t="shared" si="38"/>
        <v>6.8899257811930403E-2</v>
      </c>
      <c r="AG117" s="4">
        <f>(((AD117-AD$113)/(AD$155-AD$113)*100+1000))</f>
        <v>1010.3315094946894</v>
      </c>
      <c r="AH117" s="51">
        <f t="shared" si="33"/>
        <v>0.60439342889958036</v>
      </c>
      <c r="AI117" s="4"/>
      <c r="AL117" s="51"/>
      <c r="AM117" s="4"/>
      <c r="AQ117" s="51"/>
      <c r="AR117" s="4"/>
      <c r="AS117" s="51"/>
    </row>
    <row r="118" spans="1:45" x14ac:dyDescent="0.25">
      <c r="A118" s="1" t="s">
        <v>640</v>
      </c>
      <c r="B118" s="60"/>
      <c r="G118" s="4"/>
      <c r="H118" s="4"/>
      <c r="I118" s="2">
        <v>9.4740000000000002</v>
      </c>
      <c r="J118" s="3">
        <v>3540.8</v>
      </c>
      <c r="K118" s="28">
        <f t="shared" si="41"/>
        <v>2.3122534806572108E-2</v>
      </c>
      <c r="L118" s="4">
        <f>(((I118-I$113)/(I$155-I$113)*100+1000))</f>
        <v>1007.4665797195958</v>
      </c>
      <c r="M118" s="4"/>
      <c r="N118" s="2">
        <v>9.4039999999999999</v>
      </c>
      <c r="O118" s="3">
        <v>2766.2</v>
      </c>
      <c r="P118" s="40">
        <f t="shared" si="42"/>
        <v>3.2606397956844897E-2</v>
      </c>
      <c r="Q118" s="4">
        <f>(((N118-N$113)/(N$155-N$113)*100+1000))</f>
        <v>1007.6254826254826</v>
      </c>
      <c r="R118" s="51">
        <f t="shared" si="43"/>
        <v>2.7864466381708503E-2</v>
      </c>
      <c r="S118" s="62"/>
      <c r="V118" s="28"/>
      <c r="W118" s="4"/>
      <c r="X118" s="4"/>
      <c r="AA118" s="28"/>
      <c r="AB118" s="4"/>
      <c r="AC118" s="4"/>
      <c r="AF118" s="28"/>
      <c r="AG118" s="4"/>
      <c r="AH118" s="51"/>
      <c r="AI118" s="4"/>
      <c r="AJ118" s="2">
        <v>10.478999999999999</v>
      </c>
      <c r="AK118" s="3">
        <v>41661.300000000003</v>
      </c>
      <c r="AL118" s="51">
        <f t="shared" si="39"/>
        <v>1.5317375229422562E-2</v>
      </c>
      <c r="AM118" s="4">
        <f>(((AJ118-AJ$113)/(AJ$155-AJ$113)*100+1000))</f>
        <v>1011.830131445905</v>
      </c>
      <c r="AO118" s="2">
        <v>10.478999999999999</v>
      </c>
      <c r="AP118" s="3">
        <v>41250.400000000001</v>
      </c>
      <c r="AQ118" s="51">
        <f t="shared" si="40"/>
        <v>1.4300394891608737E-2</v>
      </c>
      <c r="AR118" s="4">
        <f>(((AO118-AO$113)/(AO$155-AO$113)*100+1000))</f>
        <v>1011.8142039717267</v>
      </c>
      <c r="AS118" s="51">
        <f t="shared" ref="AS118:AS175" si="44">AVERAGE(AL118,AQ118)</f>
        <v>1.4808885060515649E-2</v>
      </c>
    </row>
    <row r="119" spans="1:45" x14ac:dyDescent="0.25">
      <c r="A119" s="6" t="s">
        <v>682</v>
      </c>
      <c r="B119" s="10">
        <v>1016</v>
      </c>
      <c r="G119" s="4"/>
      <c r="H119" s="4"/>
      <c r="L119" s="4"/>
      <c r="M119" s="4"/>
      <c r="Q119" s="4"/>
      <c r="R119" s="51"/>
      <c r="S119" s="62"/>
      <c r="V119" s="28"/>
      <c r="W119" s="4"/>
      <c r="X119" s="4"/>
      <c r="AA119" s="28"/>
      <c r="AB119" s="4"/>
      <c r="AC119" s="4"/>
      <c r="AF119" s="28"/>
      <c r="AG119" s="4"/>
      <c r="AH119" s="51"/>
      <c r="AI119" s="4"/>
      <c r="AL119" s="51"/>
      <c r="AM119" s="4"/>
      <c r="AQ119" s="51"/>
      <c r="AR119" s="4"/>
      <c r="AS119" s="51"/>
    </row>
    <row r="120" spans="1:45" x14ac:dyDescent="0.25">
      <c r="A120" s="1" t="s">
        <v>87</v>
      </c>
      <c r="B120" s="12">
        <v>1017</v>
      </c>
      <c r="D120" s="2">
        <v>9.6850000000000005</v>
      </c>
      <c r="E120" s="3">
        <v>229506</v>
      </c>
      <c r="F120" s="28">
        <f>E120/F$2</f>
        <v>2.1080846069451176</v>
      </c>
      <c r="G120" s="4">
        <f>(((D120-D$113)/(D$155-D$113)*100+1000))</f>
        <v>1016.7470266795243</v>
      </c>
      <c r="H120" s="4"/>
      <c r="I120" s="2">
        <v>9.766</v>
      </c>
      <c r="J120" s="3">
        <v>6540</v>
      </c>
      <c r="K120" s="28">
        <f>J120/K$2</f>
        <v>4.2708251704411879E-2</v>
      </c>
      <c r="L120" s="4">
        <f>(((I120-I$113)/(I$155-I$113)*100+1000))</f>
        <v>1016.9872839908705</v>
      </c>
      <c r="M120" s="4"/>
      <c r="N120" s="2">
        <v>9.6880000000000006</v>
      </c>
      <c r="O120" s="3">
        <v>5335</v>
      </c>
      <c r="P120" s="40">
        <f>O120/P$2</f>
        <v>6.2885956582954067E-2</v>
      </c>
      <c r="Q120" s="4">
        <f>(((N120-N$113)/(N$155-N$113)*100+1000))</f>
        <v>1016.7631917631918</v>
      </c>
      <c r="R120" s="51">
        <f>AVERAGE(F120,K120,P120)</f>
        <v>0.73789293841082781</v>
      </c>
      <c r="S120" s="62"/>
      <c r="T120" s="2">
        <v>9.6620000000000008</v>
      </c>
      <c r="U120" s="3">
        <v>391241.4</v>
      </c>
      <c r="V120" s="28">
        <f t="shared" si="36"/>
        <v>2.0859100454659893</v>
      </c>
      <c r="W120" s="4">
        <f>(((T120-T$113)/(T$155-T$113)*100+1000))</f>
        <v>1016.6826769132244</v>
      </c>
      <c r="X120" s="4"/>
      <c r="Y120" s="2">
        <v>9.6880000000000006</v>
      </c>
      <c r="Z120" s="3">
        <v>3868</v>
      </c>
      <c r="AA120" s="28">
        <f t="shared" si="37"/>
        <v>1.9005036236334604E-2</v>
      </c>
      <c r="AB120" s="4">
        <f>(((Y120-Y$113)/(Y$155-Y$113)*100+1000))</f>
        <v>1016.9068203650336</v>
      </c>
      <c r="AC120" s="4"/>
      <c r="AD120" s="2">
        <v>9.7219999999999995</v>
      </c>
      <c r="AE120" s="3">
        <v>9758.2000000000007</v>
      </c>
      <c r="AF120" s="28">
        <f t="shared" si="38"/>
        <v>5.1223400067073967E-2</v>
      </c>
      <c r="AG120" s="4">
        <f>(((AD120-AD$113)/(AD$155-AD$113)*100+1000))</f>
        <v>1017.1226263276473</v>
      </c>
      <c r="AH120" s="51">
        <f t="shared" ref="AH120:AH176" si="45">AVERAGE(V120,AA120,AF120)</f>
        <v>0.71871282725646601</v>
      </c>
      <c r="AI120" s="4"/>
      <c r="AL120" s="51"/>
      <c r="AM120" s="4"/>
      <c r="AQ120" s="51"/>
      <c r="AR120" s="4"/>
      <c r="AS120" s="51"/>
    </row>
    <row r="121" spans="1:45" x14ac:dyDescent="0.25">
      <c r="A121" s="1" t="s">
        <v>479</v>
      </c>
      <c r="B121" s="10">
        <v>1018</v>
      </c>
      <c r="G121" s="4"/>
      <c r="H121" s="4"/>
      <c r="K121" s="40"/>
      <c r="L121" s="4"/>
      <c r="M121" s="4"/>
      <c r="P121" s="40"/>
      <c r="Q121" s="4"/>
      <c r="R121" s="51"/>
      <c r="S121" s="62"/>
      <c r="V121" s="28"/>
      <c r="W121" s="4"/>
      <c r="X121" s="4"/>
      <c r="AA121" s="28"/>
      <c r="AB121" s="4"/>
      <c r="AC121" s="4"/>
      <c r="AF121" s="28"/>
      <c r="AG121" s="4"/>
      <c r="AH121" s="51"/>
      <c r="AI121" s="4"/>
      <c r="AL121" s="51"/>
      <c r="AM121" s="4"/>
      <c r="AQ121" s="51"/>
      <c r="AR121" s="4"/>
      <c r="AS121" s="51"/>
    </row>
    <row r="122" spans="1:45" x14ac:dyDescent="0.25">
      <c r="A122" s="1" t="s">
        <v>574</v>
      </c>
      <c r="G122" s="4"/>
      <c r="H122" s="4"/>
      <c r="L122" s="4"/>
      <c r="M122" s="4"/>
      <c r="Q122" s="4"/>
      <c r="R122" s="51"/>
      <c r="S122" s="62"/>
      <c r="V122" s="28"/>
      <c r="W122" s="4"/>
      <c r="X122" s="4"/>
      <c r="AA122" s="28"/>
      <c r="AB122" s="4"/>
      <c r="AC122" s="4"/>
      <c r="AF122" s="28"/>
      <c r="AG122" s="4"/>
      <c r="AH122" s="51"/>
      <c r="AI122" s="4"/>
      <c r="AL122" s="51"/>
      <c r="AM122" s="4"/>
      <c r="AQ122" s="51"/>
      <c r="AR122" s="4"/>
      <c r="AS122" s="51"/>
    </row>
    <row r="123" spans="1:45" s="45" customFormat="1" x14ac:dyDescent="0.25">
      <c r="A123" s="58" t="s">
        <v>741</v>
      </c>
      <c r="B123" s="46"/>
      <c r="C123" s="46"/>
      <c r="D123" s="2">
        <v>9.9429999999999996</v>
      </c>
      <c r="E123" s="3">
        <v>34109.699999999997</v>
      </c>
      <c r="F123" s="40">
        <f t="shared" ref="F123:F128" si="46">E123/F$2</f>
        <v>0.31330829484856987</v>
      </c>
      <c r="G123" s="4">
        <f t="shared" ref="G123:G128" si="47">(((D123-D$113)/(D$155-D$113)*100+1000))</f>
        <v>1025.0401800064287</v>
      </c>
      <c r="H123" s="4"/>
      <c r="I123" s="2">
        <v>10.090999999999999</v>
      </c>
      <c r="J123" s="3">
        <v>27274.400000000001</v>
      </c>
      <c r="K123" s="40">
        <f t="shared" ref="K123:K128" si="48">J123/K$2</f>
        <v>0.17811038842305985</v>
      </c>
      <c r="L123" s="4">
        <f t="shared" ref="L123:L128" si="49">(((I123-I$113)/(I$155-I$113)*100+1000))</f>
        <v>1027.583958265406</v>
      </c>
      <c r="M123" s="4"/>
      <c r="N123" s="2">
        <v>10.032</v>
      </c>
      <c r="O123" s="3">
        <v>11671</v>
      </c>
      <c r="P123" s="40">
        <f t="shared" ref="P123:P128" si="50">O123/P$2</f>
        <v>0.13757113388559641</v>
      </c>
      <c r="Q123" s="4">
        <f t="shared" ref="Q123:Q128" si="51">(((N123-N$113)/(N$155-N$113)*100+1000))</f>
        <v>1027.8314028314028</v>
      </c>
      <c r="R123" s="51">
        <f t="shared" ref="R123:R128" si="52">AVERAGE(F123,K123,P123)</f>
        <v>0.20966327238574203</v>
      </c>
      <c r="S123" s="62"/>
      <c r="T123" s="2">
        <v>10.006</v>
      </c>
      <c r="U123" s="3">
        <v>31480</v>
      </c>
      <c r="V123" s="40">
        <f>U123/V$2</f>
        <v>0.16783614472105798</v>
      </c>
      <c r="W123" s="4">
        <f>(((T123-T$113)/(T$155-T$113)*100+1000))</f>
        <v>1027.6977265449889</v>
      </c>
      <c r="X123" s="4"/>
      <c r="Y123" s="2">
        <v>10.01</v>
      </c>
      <c r="Z123" s="3">
        <v>17848.2</v>
      </c>
      <c r="AA123" s="40">
        <f t="shared" ref="AA123" si="53">Z123/AA$2</f>
        <v>8.7695369119272823E-2</v>
      </c>
      <c r="AB123" s="4">
        <f>(((Y123-Y$113)/(Y$155-Y$113)*100+1000))</f>
        <v>1027.217419148255</v>
      </c>
      <c r="AC123" s="4"/>
      <c r="AD123" s="2">
        <v>10.032</v>
      </c>
      <c r="AE123" s="3">
        <v>27910.400000000001</v>
      </c>
      <c r="AF123" s="40">
        <f t="shared" ref="AF123" si="54">AE123/AF$2</f>
        <v>0.14650914976451201</v>
      </c>
      <c r="AG123" s="4">
        <f>(((AD123-AD$113)/(AD$155-AD$113)*100+1000))</f>
        <v>1027.1000965561634</v>
      </c>
      <c r="AH123" s="51">
        <f t="shared" si="45"/>
        <v>0.13401355453494759</v>
      </c>
      <c r="AI123" s="4"/>
      <c r="AJ123" s="2">
        <v>10.996</v>
      </c>
      <c r="AK123" s="3">
        <v>69595.899999999994</v>
      </c>
      <c r="AL123" s="51">
        <f t="shared" si="39"/>
        <v>2.5587932079156665E-2</v>
      </c>
      <c r="AM123" s="4">
        <f>(((AJ123-AJ$113)/(AJ$155-AJ$113)*100+1000))</f>
        <v>1029.2551398719245</v>
      </c>
      <c r="AO123" s="2">
        <v>11</v>
      </c>
      <c r="AP123" s="3">
        <v>72195.899999999994</v>
      </c>
      <c r="AQ123" s="51">
        <f t="shared" si="40"/>
        <v>2.5028360441476813E-2</v>
      </c>
      <c r="AR123" s="4">
        <f>(((AO123-AO$113)/(AO$155-AO$113)*100+1000))</f>
        <v>1029.350387075059</v>
      </c>
      <c r="AS123" s="51">
        <f t="shared" si="44"/>
        <v>2.5308146260316737E-2</v>
      </c>
    </row>
    <row r="124" spans="1:45" x14ac:dyDescent="0.25">
      <c r="A124" s="1" t="s">
        <v>89</v>
      </c>
      <c r="B124" s="12">
        <v>1024</v>
      </c>
      <c r="D124" s="2">
        <v>9.9469999999999992</v>
      </c>
      <c r="E124" s="3">
        <v>3301863.8</v>
      </c>
      <c r="F124" s="28">
        <f t="shared" si="46"/>
        <v>30.32865481080805</v>
      </c>
      <c r="G124" s="4">
        <f t="shared" si="47"/>
        <v>1025.1687560270009</v>
      </c>
      <c r="H124" s="4"/>
      <c r="I124" s="2">
        <v>10.006</v>
      </c>
      <c r="J124" s="3">
        <v>131208.6</v>
      </c>
      <c r="K124" s="28">
        <f t="shared" si="48"/>
        <v>0.85683332027270598</v>
      </c>
      <c r="L124" s="4">
        <f t="shared" si="49"/>
        <v>1024.8125203782197</v>
      </c>
      <c r="M124" s="4"/>
      <c r="N124" s="2">
        <v>9.9429999999999996</v>
      </c>
      <c r="O124" s="3">
        <v>112252.7</v>
      </c>
      <c r="P124" s="28">
        <f t="shared" si="50"/>
        <v>1.3231712124684849</v>
      </c>
      <c r="Q124" s="4">
        <f t="shared" si="51"/>
        <v>1024.967824967825</v>
      </c>
      <c r="R124" s="51">
        <f t="shared" si="52"/>
        <v>10.836219781183081</v>
      </c>
      <c r="S124" s="62"/>
      <c r="T124" s="2">
        <v>9.9209999999999994</v>
      </c>
      <c r="U124" s="3">
        <v>1845798.2</v>
      </c>
      <c r="V124" s="28">
        <f t="shared" si="36"/>
        <v>9.8409038697925144</v>
      </c>
      <c r="W124" s="4">
        <f>(((T124-T$113)/(T$155-T$113)*100+1000))</f>
        <v>1024.9759846301633</v>
      </c>
      <c r="X124" s="4"/>
      <c r="Y124" s="2">
        <v>9.9209999999999994</v>
      </c>
      <c r="Z124" s="3">
        <v>69543.5</v>
      </c>
      <c r="AA124" s="28">
        <f t="shared" si="37"/>
        <v>0.34169512344920772</v>
      </c>
      <c r="AB124" s="4">
        <f>(((Y124-Y$113)/(Y$155-Y$113)*100+1000))</f>
        <v>1024.3675952609669</v>
      </c>
      <c r="AC124" s="4"/>
      <c r="AD124" s="2">
        <v>9.9659999999999993</v>
      </c>
      <c r="AE124" s="3">
        <v>196056.6</v>
      </c>
      <c r="AF124" s="28">
        <f t="shared" si="38"/>
        <v>1.0291534973243317</v>
      </c>
      <c r="AG124" s="4">
        <f>(((AD124-AD$113)/(AD$155-AD$113)*100+1000))</f>
        <v>1024.9758609591245</v>
      </c>
      <c r="AH124" s="51">
        <f t="shared" si="45"/>
        <v>3.7372508301886849</v>
      </c>
      <c r="AI124" s="4"/>
      <c r="AJ124" s="2">
        <v>10.837999999999999</v>
      </c>
      <c r="AK124" s="3">
        <v>212629.9</v>
      </c>
      <c r="AL124" s="51">
        <f t="shared" si="39"/>
        <v>7.8176436244058539E-2</v>
      </c>
      <c r="AM124" s="4">
        <f>(((AJ124-AJ$113)/(AJ$155-AJ$113)*100+1000))</f>
        <v>1023.9298955173575</v>
      </c>
      <c r="AO124" s="2">
        <v>10.837999999999999</v>
      </c>
      <c r="AP124" s="3">
        <v>293609.59999999998</v>
      </c>
      <c r="AQ124" s="51">
        <f t="shared" si="40"/>
        <v>0.10178648507571525</v>
      </c>
      <c r="AR124" s="4">
        <f>(((AO124-AO$113)/(AO$155-AO$113)*100+1000))</f>
        <v>1023.8976775496466</v>
      </c>
      <c r="AS124" s="51">
        <f t="shared" si="44"/>
        <v>8.9981460659886894E-2</v>
      </c>
    </row>
    <row r="125" spans="1:45" x14ac:dyDescent="0.25">
      <c r="A125" s="58" t="s">
        <v>742</v>
      </c>
      <c r="B125" s="12">
        <v>1029</v>
      </c>
      <c r="D125" s="2">
        <v>10.069000000000001</v>
      </c>
      <c r="E125" s="3">
        <v>774737.7</v>
      </c>
      <c r="F125" s="28">
        <f t="shared" si="46"/>
        <v>7.1162088127982024</v>
      </c>
      <c r="G125" s="4">
        <f t="shared" si="47"/>
        <v>1029.0903246544519</v>
      </c>
      <c r="H125" s="4"/>
      <c r="I125" s="2">
        <v>10.132</v>
      </c>
      <c r="J125" s="3">
        <v>24891.5</v>
      </c>
      <c r="K125" s="28">
        <f t="shared" si="48"/>
        <v>0.16254930386855784</v>
      </c>
      <c r="L125" s="4">
        <f t="shared" si="49"/>
        <v>1028.9207694815782</v>
      </c>
      <c r="M125" s="4"/>
      <c r="N125" s="2">
        <v>10.069000000000001</v>
      </c>
      <c r="O125" s="3">
        <v>20982.5</v>
      </c>
      <c r="P125" s="28">
        <f t="shared" si="50"/>
        <v>0.24732981893192757</v>
      </c>
      <c r="Q125" s="4">
        <f t="shared" si="51"/>
        <v>1029.0218790218792</v>
      </c>
      <c r="R125" s="51">
        <f t="shared" si="52"/>
        <v>2.5086959785328959</v>
      </c>
      <c r="S125" s="62"/>
      <c r="T125" s="2">
        <v>10.058</v>
      </c>
      <c r="U125" s="3">
        <v>965352</v>
      </c>
      <c r="V125" s="28">
        <f t="shared" si="36"/>
        <v>5.1467902788679405</v>
      </c>
      <c r="W125" s="4">
        <f>(((T125-T$113)/(T$155-T$113)*100+1000))</f>
        <v>1029.3627921869997</v>
      </c>
      <c r="X125" s="4"/>
      <c r="Y125" s="2">
        <v>10.061999999999999</v>
      </c>
      <c r="Z125" s="3">
        <v>24744.400000000001</v>
      </c>
      <c r="AA125" s="28">
        <f t="shared" si="37"/>
        <v>0.1215791671784793</v>
      </c>
      <c r="AB125" s="4">
        <f>(((Y125-Y$113)/(Y$155-Y$113)*100+1000))</f>
        <v>1028.8824847902658</v>
      </c>
      <c r="AC125" s="4"/>
      <c r="AD125" s="2">
        <v>10.090999999999999</v>
      </c>
      <c r="AE125" s="3">
        <v>48071.8</v>
      </c>
      <c r="AF125" s="28">
        <f t="shared" si="38"/>
        <v>0.25234172730056426</v>
      </c>
      <c r="AG125" s="4">
        <f>(((AD125-AD$113)/(AD$155-AD$113)*100+1000))</f>
        <v>1028.999034438365</v>
      </c>
      <c r="AH125" s="51">
        <f t="shared" si="45"/>
        <v>1.8402370577823282</v>
      </c>
      <c r="AI125" s="4"/>
      <c r="AJ125" s="2">
        <v>10.971</v>
      </c>
      <c r="AK125" s="3">
        <v>76955</v>
      </c>
      <c r="AL125" s="51">
        <f t="shared" si="39"/>
        <v>2.8293610875805921E-2</v>
      </c>
      <c r="AM125" s="4">
        <f>(((AJ125-AJ$113)/(AJ$155-AJ$113)*100+1000))</f>
        <v>1028.412537917088</v>
      </c>
      <c r="AO125" s="2">
        <v>10.978</v>
      </c>
      <c r="AP125" s="3">
        <v>171727.3</v>
      </c>
      <c r="AQ125" s="51">
        <f t="shared" si="40"/>
        <v>5.9533197342807848E-2</v>
      </c>
      <c r="AR125" s="4">
        <f>(((AO125-AO$113)/(AO$155-AO$113)*100+1000))</f>
        <v>1028.6098956580277</v>
      </c>
      <c r="AS125" s="51">
        <f t="shared" si="44"/>
        <v>4.3913404109306886E-2</v>
      </c>
    </row>
    <row r="126" spans="1:45" x14ac:dyDescent="0.25">
      <c r="A126" s="58" t="s">
        <v>747</v>
      </c>
      <c r="B126" s="10">
        <v>1030</v>
      </c>
      <c r="C126" s="10" t="s">
        <v>201</v>
      </c>
      <c r="D126" s="2">
        <v>10.073</v>
      </c>
      <c r="E126" s="3">
        <v>836628.8</v>
      </c>
      <c r="F126" s="28">
        <f t="shared" si="46"/>
        <v>7.6846979817824614</v>
      </c>
      <c r="G126" s="4">
        <f t="shared" si="47"/>
        <v>1029.2189006750241</v>
      </c>
      <c r="H126" s="4"/>
      <c r="I126" s="2">
        <v>10.128</v>
      </c>
      <c r="J126" s="3">
        <v>22482.400000000001</v>
      </c>
      <c r="K126" s="28">
        <f t="shared" si="48"/>
        <v>0.14681712509468955</v>
      </c>
      <c r="L126" s="4">
        <f t="shared" si="49"/>
        <v>1028.7903488751224</v>
      </c>
      <c r="M126" s="4"/>
      <c r="N126" s="2">
        <v>10.069000000000001</v>
      </c>
      <c r="O126" s="3">
        <v>18462.900000000001</v>
      </c>
      <c r="P126" s="28">
        <f t="shared" si="50"/>
        <v>0.21763020202350941</v>
      </c>
      <c r="Q126" s="4">
        <f t="shared" si="51"/>
        <v>1029.0218790218792</v>
      </c>
      <c r="R126" s="51">
        <f t="shared" si="52"/>
        <v>2.6830484363002203</v>
      </c>
      <c r="S126" s="62"/>
      <c r="T126" s="2">
        <v>10.058</v>
      </c>
      <c r="U126" s="3">
        <v>1065161.8999999999</v>
      </c>
      <c r="V126" s="28">
        <f t="shared" si="36"/>
        <v>5.6789284243887259</v>
      </c>
      <c r="W126" s="4">
        <f>(((T126-T$113)/(T$155-T$113)*100+1000))</f>
        <v>1029.3627921869997</v>
      </c>
      <c r="X126" s="4"/>
      <c r="Y126" s="2">
        <v>10.054</v>
      </c>
      <c r="Z126" s="3">
        <v>22075.1</v>
      </c>
      <c r="AA126" s="28">
        <f t="shared" si="37"/>
        <v>0.10846382508291363</v>
      </c>
      <c r="AB126" s="4">
        <f>(((Y126-Y$113)/(Y$155-Y$113)*100+1000))</f>
        <v>1028.6263208453411</v>
      </c>
      <c r="AC126" s="4"/>
      <c r="AD126" s="2">
        <v>10.095000000000001</v>
      </c>
      <c r="AE126" s="3">
        <v>45049.4</v>
      </c>
      <c r="AF126" s="28">
        <f t="shared" si="38"/>
        <v>0.23647634184395092</v>
      </c>
      <c r="AG126" s="4">
        <f>(((AD126-AD$113)/(AD$155-AD$113)*100+1000))</f>
        <v>1029.1277759897007</v>
      </c>
      <c r="AH126" s="51">
        <f t="shared" si="45"/>
        <v>2.0079561971051967</v>
      </c>
      <c r="AI126" s="4"/>
      <c r="AL126" s="51"/>
      <c r="AM126" s="4"/>
      <c r="AQ126" s="51"/>
      <c r="AR126" s="4"/>
      <c r="AS126" s="51"/>
    </row>
    <row r="127" spans="1:45" x14ac:dyDescent="0.25">
      <c r="A127" s="1" t="s">
        <v>92</v>
      </c>
      <c r="B127" s="12">
        <v>1028</v>
      </c>
      <c r="D127" s="2">
        <v>10.161</v>
      </c>
      <c r="E127" s="3">
        <v>138846.29999999999</v>
      </c>
      <c r="F127" s="28">
        <f t="shared" si="46"/>
        <v>1.2753468221366058</v>
      </c>
      <c r="G127" s="4">
        <f t="shared" si="47"/>
        <v>1032.0475731276117</v>
      </c>
      <c r="H127" s="4"/>
      <c r="I127" s="2">
        <v>10.210000000000001</v>
      </c>
      <c r="J127" s="3">
        <v>58712</v>
      </c>
      <c r="K127" s="28">
        <f t="shared" si="48"/>
        <v>0.38340777890969885</v>
      </c>
      <c r="L127" s="4">
        <f t="shared" si="49"/>
        <v>1031.4639713074666</v>
      </c>
      <c r="M127" s="4"/>
      <c r="N127" s="2">
        <v>10.234999999999999</v>
      </c>
      <c r="O127" s="3">
        <v>18155.7</v>
      </c>
      <c r="P127" s="28">
        <f t="shared" si="50"/>
        <v>0.21400910251792674</v>
      </c>
      <c r="Q127" s="4">
        <f t="shared" si="51"/>
        <v>1034.3629343629343</v>
      </c>
      <c r="R127" s="51">
        <f t="shared" si="52"/>
        <v>0.62425456785474376</v>
      </c>
      <c r="S127" s="62"/>
      <c r="T127" s="2">
        <v>10.217000000000001</v>
      </c>
      <c r="U127" s="3">
        <v>42445.7</v>
      </c>
      <c r="V127" s="28">
        <f t="shared" si="36"/>
        <v>0.22629995705167125</v>
      </c>
      <c r="W127" s="4">
        <f>(((T127-T$113)/(T$155-T$113)*100+1000))</f>
        <v>1034.4540505923792</v>
      </c>
      <c r="X127" s="4"/>
      <c r="Y127" s="2">
        <v>10.234999999999999</v>
      </c>
      <c r="Z127" s="3">
        <v>28199.3</v>
      </c>
      <c r="AA127" s="28">
        <f t="shared" si="37"/>
        <v>0.13855447733693649</v>
      </c>
      <c r="AB127" s="4">
        <f>(((Y127-Y$113)/(Y$155-Y$113)*100+1000))</f>
        <v>1034.4220300992636</v>
      </c>
      <c r="AC127" s="4"/>
      <c r="AD127" s="2">
        <v>10.260999999999999</v>
      </c>
      <c r="AE127" s="3">
        <v>49169.7</v>
      </c>
      <c r="AF127" s="28">
        <f t="shared" si="38"/>
        <v>0.25810489785800728</v>
      </c>
      <c r="AG127" s="4">
        <f>(((AD127-AD$113)/(AD$155-AD$113)*100+1000))</f>
        <v>1034.4705503701318</v>
      </c>
      <c r="AH127" s="51">
        <f t="shared" si="45"/>
        <v>0.20765311074887169</v>
      </c>
      <c r="AI127" s="4"/>
      <c r="AJ127" s="2">
        <v>10.945</v>
      </c>
      <c r="AK127" s="3">
        <v>618430.1</v>
      </c>
      <c r="AL127" s="51">
        <f t="shared" si="39"/>
        <v>0.2273747073391689</v>
      </c>
      <c r="AM127" s="4">
        <f>(((AJ127-AJ$113)/(AJ$155-AJ$113)*100+1000))</f>
        <v>1027.536231884058</v>
      </c>
      <c r="AO127" s="2">
        <v>10.945</v>
      </c>
      <c r="AP127" s="3">
        <v>732525</v>
      </c>
      <c r="AQ127" s="51">
        <f t="shared" si="40"/>
        <v>0.25394655004498601</v>
      </c>
      <c r="AR127" s="4">
        <f>(((AO127-AO$113)/(AO$155-AO$113)*100+1000))</f>
        <v>1027.4991585324806</v>
      </c>
      <c r="AS127" s="51">
        <f t="shared" si="44"/>
        <v>0.24066062869207744</v>
      </c>
    </row>
    <row r="128" spans="1:45" x14ac:dyDescent="0.25">
      <c r="A128" s="1" t="s">
        <v>93</v>
      </c>
      <c r="B128" s="10">
        <v>1032</v>
      </c>
      <c r="C128" s="10" t="s">
        <v>201</v>
      </c>
      <c r="D128" s="2">
        <v>10.265000000000001</v>
      </c>
      <c r="E128" s="3">
        <v>14653.6</v>
      </c>
      <c r="F128" s="28">
        <f t="shared" si="46"/>
        <v>0.13459791289260836</v>
      </c>
      <c r="G128" s="4">
        <f t="shared" si="47"/>
        <v>1035.390549662488</v>
      </c>
      <c r="H128" s="4"/>
      <c r="I128" s="2">
        <v>10.331</v>
      </c>
      <c r="J128" s="3">
        <v>10495.2</v>
      </c>
      <c r="K128" s="28">
        <f t="shared" si="48"/>
        <v>6.8536948515006663E-2</v>
      </c>
      <c r="L128" s="4">
        <f t="shared" si="49"/>
        <v>1035.4091946527551</v>
      </c>
      <c r="M128" s="4"/>
      <c r="N128" s="2">
        <v>10.272</v>
      </c>
      <c r="O128" s="3">
        <v>7690.6</v>
      </c>
      <c r="P128" s="28">
        <f t="shared" si="50"/>
        <v>9.0652434432402354E-2</v>
      </c>
      <c r="Q128" s="4">
        <f t="shared" si="51"/>
        <v>1035.5534105534105</v>
      </c>
      <c r="R128" s="51">
        <f t="shared" si="52"/>
        <v>9.7929098613339136E-2</v>
      </c>
      <c r="S128" s="62"/>
      <c r="V128" s="28"/>
      <c r="W128" s="4"/>
      <c r="X128" s="4"/>
      <c r="AA128" s="28"/>
      <c r="AB128" s="4"/>
      <c r="AC128" s="4"/>
      <c r="AF128" s="28"/>
      <c r="AG128" s="4"/>
      <c r="AH128" s="51"/>
      <c r="AI128" s="4"/>
      <c r="AJ128" s="2">
        <v>11.1</v>
      </c>
      <c r="AK128" s="3">
        <v>27506.400000000001</v>
      </c>
      <c r="AL128" s="51">
        <f t="shared" si="39"/>
        <v>1.011312297049273E-2</v>
      </c>
      <c r="AM128" s="4">
        <f>(((AJ128-AJ$113)/(AJ$155-AJ$113)*100+1000))</f>
        <v>1032.7603640040445</v>
      </c>
      <c r="AO128" s="2">
        <v>11.096</v>
      </c>
      <c r="AP128" s="3">
        <v>31452.2</v>
      </c>
      <c r="AQ128" s="51">
        <f t="shared" si="40"/>
        <v>1.0903624697211574E-2</v>
      </c>
      <c r="AR128" s="4">
        <f>(((AO128-AO$113)/(AO$155-AO$113)*100+1000))</f>
        <v>1032.5816223493773</v>
      </c>
      <c r="AS128" s="51">
        <f t="shared" si="44"/>
        <v>1.0508373833852152E-2</v>
      </c>
    </row>
    <row r="129" spans="1:45" x14ac:dyDescent="0.25">
      <c r="A129" s="1">
        <v>78</v>
      </c>
      <c r="G129" s="4"/>
      <c r="H129" s="4"/>
      <c r="L129" s="4"/>
      <c r="M129" s="4"/>
      <c r="Q129" s="4"/>
      <c r="R129" s="51"/>
      <c r="S129" s="62"/>
      <c r="V129" s="28"/>
      <c r="W129" s="4"/>
      <c r="X129" s="4"/>
      <c r="AA129" s="28"/>
      <c r="AB129" s="4"/>
      <c r="AC129" s="4"/>
      <c r="AF129" s="28"/>
      <c r="AG129" s="4"/>
      <c r="AH129" s="51"/>
      <c r="AI129" s="4"/>
      <c r="AL129" s="51"/>
      <c r="AM129" s="4"/>
      <c r="AQ129" s="51"/>
      <c r="AR129" s="4"/>
      <c r="AS129" s="51"/>
    </row>
    <row r="130" spans="1:45" x14ac:dyDescent="0.25">
      <c r="A130" s="1" t="s">
        <v>443</v>
      </c>
      <c r="B130" s="10">
        <v>1038</v>
      </c>
      <c r="G130" s="4"/>
      <c r="H130" s="4"/>
      <c r="L130" s="4"/>
      <c r="M130" s="4"/>
      <c r="Q130" s="4"/>
      <c r="R130" s="51"/>
      <c r="S130" s="62"/>
      <c r="T130" s="2">
        <v>10.353</v>
      </c>
      <c r="U130" s="3">
        <v>39662</v>
      </c>
      <c r="V130" s="28">
        <f t="shared" si="36"/>
        <v>0.21145861410186156</v>
      </c>
      <c r="W130" s="4">
        <f>(((T130-T$113)/(T$155-T$113)*100+1000))</f>
        <v>1038.8088376561</v>
      </c>
      <c r="X130" s="4"/>
      <c r="AA130" s="28"/>
      <c r="AB130" s="4"/>
      <c r="AC130" s="4"/>
      <c r="AF130" s="28"/>
      <c r="AG130" s="4"/>
      <c r="AH130" s="51">
        <f t="shared" si="45"/>
        <v>0.21145861410186156</v>
      </c>
      <c r="AI130" s="4"/>
      <c r="AL130" s="51"/>
      <c r="AM130" s="4"/>
      <c r="AQ130" s="51"/>
      <c r="AR130" s="4"/>
      <c r="AS130" s="51"/>
    </row>
    <row r="131" spans="1:45" x14ac:dyDescent="0.25">
      <c r="A131" s="1" t="s">
        <v>95</v>
      </c>
      <c r="B131" s="10">
        <v>1043</v>
      </c>
      <c r="C131" s="10" t="s">
        <v>202</v>
      </c>
      <c r="G131" s="4"/>
      <c r="H131" s="4"/>
      <c r="L131" s="4"/>
      <c r="M131" s="4"/>
      <c r="Q131" s="4"/>
      <c r="R131" s="51"/>
      <c r="S131" s="62"/>
      <c r="V131" s="28"/>
      <c r="W131" s="4"/>
      <c r="X131" s="4"/>
      <c r="AA131" s="28"/>
      <c r="AB131" s="4"/>
      <c r="AC131" s="4"/>
      <c r="AF131" s="28"/>
      <c r="AG131" s="4"/>
      <c r="AH131" s="51"/>
      <c r="AI131" s="4"/>
      <c r="AL131" s="51"/>
      <c r="AM131" s="4"/>
      <c r="AQ131" s="51"/>
      <c r="AR131" s="4"/>
      <c r="AS131" s="51"/>
    </row>
    <row r="132" spans="1:45" x14ac:dyDescent="0.25">
      <c r="A132" s="1" t="s">
        <v>641</v>
      </c>
      <c r="G132" s="4"/>
      <c r="H132" s="4"/>
      <c r="L132" s="4"/>
      <c r="M132" s="4"/>
      <c r="Q132" s="4"/>
      <c r="R132" s="51"/>
      <c r="S132" s="62"/>
      <c r="V132" s="28"/>
      <c r="W132" s="4"/>
      <c r="X132" s="4"/>
      <c r="AA132" s="28"/>
      <c r="AB132" s="4"/>
      <c r="AC132" s="4"/>
      <c r="AF132" s="28"/>
      <c r="AG132" s="4"/>
      <c r="AH132" s="51"/>
      <c r="AI132" s="4"/>
      <c r="AL132" s="51"/>
      <c r="AM132" s="4"/>
      <c r="AQ132" s="51"/>
      <c r="AR132" s="4"/>
      <c r="AS132" s="51"/>
    </row>
    <row r="133" spans="1:45" x14ac:dyDescent="0.25">
      <c r="A133" s="1" t="s">
        <v>96</v>
      </c>
      <c r="B133" s="12">
        <v>1045</v>
      </c>
      <c r="D133" s="2">
        <v>10.361000000000001</v>
      </c>
      <c r="E133" s="3">
        <v>9798.7999999999993</v>
      </c>
      <c r="F133" s="28">
        <f>E133/F$2</f>
        <v>9.0005051922537174E-2</v>
      </c>
      <c r="G133" s="4">
        <f>(((D133-D$113)/(D$155-D$113)*100+1000))</f>
        <v>1038.4763741562199</v>
      </c>
      <c r="H133" s="4"/>
      <c r="L133" s="4"/>
      <c r="M133" s="4"/>
      <c r="Q133" s="4"/>
      <c r="R133" s="51">
        <f>AVERAGE(F133,K133,P133)</f>
        <v>9.0005051922537174E-2</v>
      </c>
      <c r="S133" s="62"/>
      <c r="V133" s="28"/>
      <c r="W133" s="4"/>
      <c r="X133" s="4"/>
      <c r="AA133" s="28"/>
      <c r="AB133" s="4"/>
      <c r="AC133" s="4"/>
      <c r="AF133" s="28"/>
      <c r="AG133" s="4"/>
      <c r="AH133" s="51"/>
      <c r="AI133" s="4"/>
      <c r="AL133" s="51"/>
      <c r="AM133" s="4"/>
      <c r="AQ133" s="51"/>
      <c r="AR133" s="4"/>
      <c r="AS133" s="51"/>
    </row>
    <row r="134" spans="1:45" x14ac:dyDescent="0.25">
      <c r="A134" s="58" t="s">
        <v>746</v>
      </c>
      <c r="B134" s="60">
        <v>1048</v>
      </c>
      <c r="G134" s="4"/>
      <c r="H134" s="4"/>
      <c r="L134" s="4"/>
      <c r="M134" s="4"/>
      <c r="Q134" s="4"/>
      <c r="R134" s="51"/>
      <c r="S134" s="62"/>
      <c r="V134" s="28"/>
      <c r="W134" s="4"/>
      <c r="X134" s="4"/>
      <c r="AA134" s="28"/>
      <c r="AB134" s="4"/>
      <c r="AC134" s="4"/>
      <c r="AF134" s="28"/>
      <c r="AG134" s="4"/>
      <c r="AH134" s="51"/>
      <c r="AI134" s="4"/>
      <c r="AL134" s="51"/>
      <c r="AM134" s="4"/>
      <c r="AQ134" s="51"/>
      <c r="AR134" s="4"/>
      <c r="AS134" s="51"/>
    </row>
    <row r="135" spans="1:45" x14ac:dyDescent="0.25">
      <c r="A135" s="1" t="s">
        <v>163</v>
      </c>
      <c r="B135" s="10">
        <v>1049</v>
      </c>
      <c r="C135" s="10" t="s">
        <v>201</v>
      </c>
      <c r="D135" s="2">
        <v>10.76</v>
      </c>
      <c r="E135" s="3">
        <v>31115.4</v>
      </c>
      <c r="F135" s="28">
        <f>E135/F$2</f>
        <v>0.28580471002474933</v>
      </c>
      <c r="G135" s="4">
        <f>(((D135-D$113)/(D$155-D$113)*100+1000))</f>
        <v>1051.301832208293</v>
      </c>
      <c r="H135" s="4"/>
      <c r="I135" s="2">
        <v>10.823</v>
      </c>
      <c r="J135" s="3">
        <v>12977.4</v>
      </c>
      <c r="K135" s="28">
        <f>J135/K$2</f>
        <v>8.4746493221534366E-2</v>
      </c>
      <c r="L135" s="4">
        <f>(((I135-I$113)/(I$155-I$113)*100+1000))</f>
        <v>1051.450929246821</v>
      </c>
      <c r="M135" s="4"/>
      <c r="N135" s="2">
        <v>10.771000000000001</v>
      </c>
      <c r="O135" s="3">
        <v>10455.5</v>
      </c>
      <c r="P135" s="28">
        <f>O135/P$2</f>
        <v>0.12324350872597492</v>
      </c>
      <c r="Q135" s="4">
        <f>(((N135-N$113)/(N$155-N$113)*100+1000))</f>
        <v>1051.6087516087516</v>
      </c>
      <c r="R135" s="51">
        <f>AVERAGE(F135,K135,P135)</f>
        <v>0.16459823732408621</v>
      </c>
      <c r="S135" s="62"/>
      <c r="T135" s="2">
        <v>10.741</v>
      </c>
      <c r="U135" s="3">
        <v>21802.5</v>
      </c>
      <c r="V135" s="28">
        <f t="shared" si="36"/>
        <v>0.11624039216267049</v>
      </c>
      <c r="W135" s="4">
        <f>(((T135-T$113)/(T$155-T$113)*100+1000))</f>
        <v>1051.2327889849503</v>
      </c>
      <c r="X135" s="4"/>
      <c r="Y135" s="2">
        <v>10.763999999999999</v>
      </c>
      <c r="Z135" s="3">
        <v>9406.6</v>
      </c>
      <c r="AA135" s="28">
        <f t="shared" si="37"/>
        <v>4.6218400687876186E-2</v>
      </c>
      <c r="AB135" s="4">
        <f>(((Y135-Y$113)/(Y$155-Y$113)*100+1000))</f>
        <v>1051.3608709574128</v>
      </c>
      <c r="AC135" s="4"/>
      <c r="AD135" s="2">
        <v>10.786</v>
      </c>
      <c r="AE135" s="3">
        <v>11186</v>
      </c>
      <c r="AF135" s="28">
        <f t="shared" ref="AF135:AF142" si="55">AE135/AF$2</f>
        <v>5.8718303903413469E-2</v>
      </c>
      <c r="AG135" s="4">
        <f>(((AD135-AD$113)/(AD$155-AD$113)*100+1000))</f>
        <v>1051.3678789829416</v>
      </c>
      <c r="AH135" s="51">
        <f t="shared" si="45"/>
        <v>7.3725698917986707E-2</v>
      </c>
      <c r="AI135" s="4"/>
      <c r="AJ135" s="2">
        <v>11.590999999999999</v>
      </c>
      <c r="AK135" s="3">
        <v>106294.8</v>
      </c>
      <c r="AL135" s="51">
        <f t="shared" ref="AL135:AL142" si="56">AK135/AL$2</f>
        <v>3.9080809685161658E-2</v>
      </c>
      <c r="AM135" s="4">
        <f>(((AJ135-AJ$113)/(AJ$155-AJ$113)*100+1000))</f>
        <v>1049.309066397034</v>
      </c>
      <c r="AO135" s="2">
        <v>11.595000000000001</v>
      </c>
      <c r="AP135" s="3">
        <v>121123.5</v>
      </c>
      <c r="AQ135" s="51">
        <f t="shared" ref="AQ135:AQ142" si="57">AP135/AQ$2</f>
        <v>4.1990232352989813E-2</v>
      </c>
      <c r="AR135" s="4">
        <f>(((AO135-AO$113)/(AO$155-AO$113)*100+1000))</f>
        <v>1049.3773140356782</v>
      </c>
      <c r="AS135" s="51">
        <f t="shared" si="44"/>
        <v>4.0535521019075732E-2</v>
      </c>
    </row>
    <row r="136" spans="1:45" x14ac:dyDescent="0.25">
      <c r="A136" s="1" t="s">
        <v>444</v>
      </c>
      <c r="G136" s="4"/>
      <c r="H136" s="4"/>
      <c r="L136" s="4"/>
      <c r="M136" s="4"/>
      <c r="Q136" s="4"/>
      <c r="R136" s="51"/>
      <c r="S136" s="62"/>
      <c r="V136" s="28"/>
      <c r="W136" s="4"/>
      <c r="X136" s="4"/>
      <c r="AA136" s="28"/>
      <c r="AB136" s="4"/>
      <c r="AC136" s="4"/>
      <c r="AF136" s="28"/>
      <c r="AG136" s="4"/>
      <c r="AH136" s="51"/>
      <c r="AI136" s="4"/>
      <c r="AL136" s="51"/>
      <c r="AM136" s="4"/>
      <c r="AQ136" s="51"/>
      <c r="AR136" s="4"/>
      <c r="AS136" s="51"/>
    </row>
    <row r="137" spans="1:45" x14ac:dyDescent="0.25">
      <c r="A137" s="44" t="s">
        <v>686</v>
      </c>
      <c r="B137" s="12">
        <v>1055</v>
      </c>
      <c r="D137" s="2">
        <v>10.971</v>
      </c>
      <c r="E137" s="3">
        <v>1258863.1000000001</v>
      </c>
      <c r="F137" s="28">
        <f>E137/F$2</f>
        <v>11.563052483861915</v>
      </c>
      <c r="G137" s="4">
        <f>(((D137-D$113)/(D$155-D$113)*100+1000))</f>
        <v>1058.0842172934747</v>
      </c>
      <c r="H137" s="4"/>
      <c r="I137" s="2">
        <v>11.026</v>
      </c>
      <c r="J137" s="3">
        <v>891454</v>
      </c>
      <c r="K137" s="28">
        <f>J137/K$2</f>
        <v>5.8214742836245854</v>
      </c>
      <c r="L137" s="4">
        <f>(((I137-I$113)/(I$155-I$113)*100+1000))</f>
        <v>1058.069775024454</v>
      </c>
      <c r="M137" s="4"/>
      <c r="N137" s="2">
        <v>10.981999999999999</v>
      </c>
      <c r="O137" s="3">
        <v>656339.6</v>
      </c>
      <c r="P137" s="28">
        <f>O137/P$2</f>
        <v>7.7365592482236991</v>
      </c>
      <c r="Q137" s="4">
        <f>(((N137-N$113)/(N$155-N$113)*100+1000))</f>
        <v>1058.3976833976833</v>
      </c>
      <c r="R137" s="51">
        <f>AVERAGE(F137,K137,P137)</f>
        <v>8.3736953385700659</v>
      </c>
      <c r="S137" s="62"/>
      <c r="T137" s="2">
        <v>10.959</v>
      </c>
      <c r="U137" s="3">
        <v>1097189.1000000001</v>
      </c>
      <c r="V137" s="28">
        <f t="shared" si="36"/>
        <v>5.8496819750307303</v>
      </c>
      <c r="W137" s="4">
        <f>(((T137-T$113)/(T$155-T$113)*100+1000))</f>
        <v>1058.21325648415</v>
      </c>
      <c r="X137" s="4"/>
      <c r="Y137" s="2">
        <v>10.971</v>
      </c>
      <c r="Z137" s="3">
        <v>518307.2</v>
      </c>
      <c r="AA137" s="28">
        <f t="shared" si="37"/>
        <v>2.5466512713425868</v>
      </c>
      <c r="AB137" s="4">
        <f>(((Y137-Y$113)/(Y$155-Y$113)*100+1000))</f>
        <v>1057.9891130323408</v>
      </c>
      <c r="AC137" s="4"/>
      <c r="AD137" s="2">
        <v>11.004</v>
      </c>
      <c r="AE137" s="29">
        <v>936165</v>
      </c>
      <c r="AF137" s="29">
        <f t="shared" si="55"/>
        <v>4.9141803123314025</v>
      </c>
      <c r="AG137" s="4">
        <f>(((AD137-AD$113)/(AD$155-AD$113)*100+1000))</f>
        <v>1058.3842935307371</v>
      </c>
      <c r="AH137" s="51">
        <f t="shared" si="45"/>
        <v>4.4368378529015731</v>
      </c>
      <c r="AI137" s="4"/>
      <c r="AJ137" s="2">
        <v>11.78</v>
      </c>
      <c r="AK137" s="3">
        <v>99491.1</v>
      </c>
      <c r="AL137" s="59">
        <f>AK137/AL$2</f>
        <v>3.6579331674431739E-2</v>
      </c>
      <c r="AM137" s="4">
        <f>(((AJ137-AJ$113)/(AJ$155-AJ$113)*100+1000))</f>
        <v>1055.6791371755983</v>
      </c>
      <c r="AO137" s="2">
        <v>11.78</v>
      </c>
      <c r="AP137" s="3">
        <v>100891.4</v>
      </c>
      <c r="AQ137" s="59">
        <f t="shared" si="57"/>
        <v>3.4976312015574482E-2</v>
      </c>
      <c r="AR137" s="4">
        <f>(((AO137-AO$113)/(AO$155-AO$113)*100+1000))</f>
        <v>1055.6041736788959</v>
      </c>
      <c r="AS137" s="51">
        <f t="shared" si="44"/>
        <v>3.577782184500311E-2</v>
      </c>
    </row>
    <row r="138" spans="1:45" x14ac:dyDescent="0.25">
      <c r="A138" s="1" t="s">
        <v>98</v>
      </c>
      <c r="B138" s="12">
        <v>1053</v>
      </c>
      <c r="G138" s="4"/>
      <c r="H138" s="4"/>
      <c r="L138" s="4"/>
      <c r="M138" s="4"/>
      <c r="Q138" s="4"/>
      <c r="R138" s="51"/>
      <c r="S138" s="62"/>
      <c r="V138" s="28"/>
      <c r="W138" s="4"/>
      <c r="X138" s="4"/>
      <c r="AA138" s="28"/>
      <c r="AB138" s="4"/>
      <c r="AC138" s="4"/>
      <c r="AF138" s="28"/>
      <c r="AG138" s="4"/>
      <c r="AH138" s="51"/>
      <c r="AI138" s="4"/>
      <c r="AL138" s="51"/>
      <c r="AM138" s="4"/>
      <c r="AQ138" s="51"/>
      <c r="AR138" s="4"/>
      <c r="AS138" s="51"/>
    </row>
    <row r="139" spans="1:45" x14ac:dyDescent="0.25">
      <c r="A139" s="58" t="s">
        <v>740</v>
      </c>
      <c r="B139" s="10">
        <v>1074</v>
      </c>
      <c r="C139" s="10" t="s">
        <v>201</v>
      </c>
      <c r="G139" s="4"/>
      <c r="H139" s="4"/>
      <c r="L139" s="4"/>
      <c r="M139" s="4"/>
      <c r="Q139" s="4"/>
      <c r="R139" s="51"/>
      <c r="S139" s="62"/>
      <c r="V139" s="28"/>
      <c r="W139" s="4"/>
      <c r="X139" s="4"/>
      <c r="AA139" s="28"/>
      <c r="AB139" s="4"/>
      <c r="AC139" s="4"/>
      <c r="AF139" s="28"/>
      <c r="AG139" s="4"/>
      <c r="AH139" s="51"/>
      <c r="AI139" s="4"/>
      <c r="AL139" s="51"/>
      <c r="AM139" s="4"/>
      <c r="AQ139" s="51"/>
      <c r="AR139" s="4"/>
      <c r="AS139" s="51"/>
    </row>
    <row r="140" spans="1:45" x14ac:dyDescent="0.25">
      <c r="A140" s="48" t="s">
        <v>726</v>
      </c>
      <c r="B140" s="13">
        <v>1060</v>
      </c>
      <c r="C140" s="9"/>
      <c r="D140" s="2">
        <v>11.015000000000001</v>
      </c>
      <c r="E140" s="3">
        <v>134872.29999999999</v>
      </c>
      <c r="F140" s="28">
        <f>E140/F$2</f>
        <v>1.2388443854769982</v>
      </c>
      <c r="G140" s="4">
        <f>(((D140-D$113)/(D$155-D$113)*100+1000))</f>
        <v>1059.4985535197686</v>
      </c>
      <c r="H140" s="4"/>
      <c r="I140" s="2">
        <v>11.063000000000001</v>
      </c>
      <c r="J140" s="3">
        <v>5597.1</v>
      </c>
      <c r="K140" s="28">
        <f>J140/K$2</f>
        <v>3.6550818901340022E-2</v>
      </c>
      <c r="L140" s="4">
        <f>(((I140-I$113)/(I$155-I$113)*100+1000))</f>
        <v>1059.2761656341702</v>
      </c>
      <c r="M140" s="4"/>
      <c r="N140" s="2">
        <v>11.03</v>
      </c>
      <c r="O140" s="3">
        <v>3704.6</v>
      </c>
      <c r="P140" s="28">
        <f>O140/P$2</f>
        <v>4.3667725352804429E-2</v>
      </c>
      <c r="Q140" s="4">
        <f>(((N140-N$113)/(N$155-N$113)*100+1000))</f>
        <v>1059.9420849420849</v>
      </c>
      <c r="R140" s="51">
        <f>AVERAGE(F140,K140,P140)</f>
        <v>0.43968764324371418</v>
      </c>
      <c r="S140" s="62"/>
      <c r="T140" s="2">
        <v>10.996</v>
      </c>
      <c r="U140" s="3">
        <v>242012.3</v>
      </c>
      <c r="V140" s="28">
        <f t="shared" si="36"/>
        <v>1.2902926114064834</v>
      </c>
      <c r="W140" s="4">
        <f>(((T140-T$113)/(T$155-T$113)*100+1000))</f>
        <v>1059.3980147294269</v>
      </c>
      <c r="X140" s="4"/>
      <c r="Y140" s="2">
        <v>11.004</v>
      </c>
      <c r="Z140" s="3">
        <v>4792.3</v>
      </c>
      <c r="AA140" s="28">
        <f t="shared" si="37"/>
        <v>2.3546493059820661E-2</v>
      </c>
      <c r="AB140" s="4">
        <f>(((Y140-Y$113)/(Y$155-Y$113)*100+1000))</f>
        <v>1059.0457893051553</v>
      </c>
      <c r="AC140" s="4"/>
      <c r="AD140" s="2">
        <v>11.032999999999999</v>
      </c>
      <c r="AE140" s="3">
        <v>7026.7</v>
      </c>
      <c r="AF140" s="28">
        <f t="shared" si="55"/>
        <v>3.6885026465055912E-2</v>
      </c>
      <c r="AG140" s="4">
        <f>(((AD140-AD$113)/(AD$155-AD$113)*100+1000))</f>
        <v>1059.3176697779209</v>
      </c>
      <c r="AH140" s="51">
        <f t="shared" si="45"/>
        <v>0.45024137697712002</v>
      </c>
      <c r="AI140" s="4"/>
      <c r="AJ140" s="2">
        <v>11.832000000000001</v>
      </c>
      <c r="AK140" s="3">
        <v>16790.400000000001</v>
      </c>
      <c r="AL140" s="51">
        <f t="shared" si="56"/>
        <v>6.1732316814908945E-3</v>
      </c>
      <c r="AM140" s="4">
        <f>(((AJ140-AJ$113)/(AJ$155-AJ$113)*100+1000))</f>
        <v>1057.4317492416583</v>
      </c>
      <c r="AO140" s="2">
        <v>11.832000000000001</v>
      </c>
      <c r="AP140" s="3">
        <v>20877.900000000001</v>
      </c>
      <c r="AQ140" s="51">
        <f t="shared" si="57"/>
        <v>7.2378016821053387E-3</v>
      </c>
      <c r="AR140" s="4">
        <f>(((AO140-AO$113)/(AO$155-AO$113)*100+1000))</f>
        <v>1057.3544261191519</v>
      </c>
      <c r="AS140" s="51">
        <f t="shared" si="44"/>
        <v>6.7055166817981161E-3</v>
      </c>
    </row>
    <row r="141" spans="1:45" x14ac:dyDescent="0.25">
      <c r="A141" s="44" t="s">
        <v>722</v>
      </c>
      <c r="B141" s="10">
        <v>1061</v>
      </c>
      <c r="C141" s="10" t="s">
        <v>201</v>
      </c>
      <c r="D141" s="2">
        <v>11.048</v>
      </c>
      <c r="E141" s="3">
        <v>470279</v>
      </c>
      <c r="F141" s="28">
        <f>E141/F$2</f>
        <v>4.3196601433929525</v>
      </c>
      <c r="G141" s="4">
        <f>(((D141-D$113)/(D$155-D$113)*100+1000))</f>
        <v>1060.5593056894888</v>
      </c>
      <c r="H141" s="4"/>
      <c r="I141" s="2">
        <v>11.1</v>
      </c>
      <c r="J141" s="3">
        <v>294733.3</v>
      </c>
      <c r="K141" s="28">
        <f>J141/K$2</f>
        <v>1.9247009116317948</v>
      </c>
      <c r="L141" s="4">
        <f>(((I141-I$113)/(I$155-I$113)*100+1000))</f>
        <v>1060.4825562438866</v>
      </c>
      <c r="M141" s="4"/>
      <c r="N141" s="2">
        <v>11.055999999999999</v>
      </c>
      <c r="O141" s="3">
        <v>220318.9</v>
      </c>
      <c r="P141" s="28">
        <f>O141/P$2</f>
        <v>2.5969943354834486</v>
      </c>
      <c r="Q141" s="4">
        <f>(((N141-N$113)/(N$155-N$113)*100+1000))</f>
        <v>1060.7786357786358</v>
      </c>
      <c r="R141" s="51">
        <f>AVERAGE(F141,K141,P141)</f>
        <v>2.9471184635027314</v>
      </c>
      <c r="S141" s="62"/>
      <c r="T141" s="2">
        <v>11.032999999999999</v>
      </c>
      <c r="U141" s="3">
        <v>373847.5</v>
      </c>
      <c r="V141" s="28">
        <f t="shared" si="36"/>
        <v>1.9931741776876026</v>
      </c>
      <c r="W141" s="4">
        <f>(((T141-T$113)/(T$155-T$113)*100+1000))</f>
        <v>1060.5827729747039</v>
      </c>
      <c r="X141" s="4"/>
      <c r="Y141" s="2">
        <v>11.052</v>
      </c>
      <c r="Z141" s="3">
        <v>228258.2</v>
      </c>
      <c r="AA141" s="28">
        <f t="shared" si="37"/>
        <v>1.1215241370838964</v>
      </c>
      <c r="AB141" s="4">
        <f>(((Y141-Y$113)/(Y$155-Y$113)*100+1000))</f>
        <v>1060.5827729747039</v>
      </c>
      <c r="AC141" s="4"/>
      <c r="AD141" s="2">
        <v>11.074</v>
      </c>
      <c r="AE141" s="3">
        <v>265844.59999999998</v>
      </c>
      <c r="AF141" s="28">
        <f t="shared" si="55"/>
        <v>1.3954893629430889</v>
      </c>
      <c r="AG141" s="4">
        <f>(((AD141-AD$113)/(AD$155-AD$113)*100+1000))</f>
        <v>1060.6372706791117</v>
      </c>
      <c r="AH141" s="51">
        <f t="shared" si="45"/>
        <v>1.5033958925715296</v>
      </c>
      <c r="AI141" s="4"/>
      <c r="AJ141" s="2">
        <v>11.891</v>
      </c>
      <c r="AK141" s="3">
        <v>200327.1</v>
      </c>
      <c r="AL141" s="51">
        <f t="shared" si="56"/>
        <v>7.3653135147536353E-2</v>
      </c>
      <c r="AM141" s="4">
        <f>(((AJ141-AJ$113)/(AJ$155-AJ$113)*100+1000))</f>
        <v>1059.4202898550725</v>
      </c>
      <c r="AO141" s="2">
        <v>11.887</v>
      </c>
      <c r="AP141" s="3">
        <v>212436.4</v>
      </c>
      <c r="AQ141" s="51">
        <f t="shared" si="57"/>
        <v>7.3645938205490133E-2</v>
      </c>
      <c r="AR141" s="4">
        <f>(((AO141-AO$113)/(AO$155-AO$113)*100+1000))</f>
        <v>1059.20565466173</v>
      </c>
      <c r="AS141" s="51">
        <f t="shared" si="44"/>
        <v>7.364953667651325E-2</v>
      </c>
    </row>
    <row r="142" spans="1:45" x14ac:dyDescent="0.25">
      <c r="A142" s="16" t="s">
        <v>100</v>
      </c>
      <c r="B142" s="9">
        <v>1071</v>
      </c>
      <c r="C142" s="9" t="s">
        <v>201</v>
      </c>
      <c r="D142" s="2">
        <v>11.343999999999999</v>
      </c>
      <c r="E142" s="3">
        <v>31002.9</v>
      </c>
      <c r="F142" s="28">
        <f>E142/F$2</f>
        <v>0.28477136223305183</v>
      </c>
      <c r="G142" s="4">
        <f>(((D142-D$113)/(D$155-D$113)*100+1000))</f>
        <v>1070.0739312118289</v>
      </c>
      <c r="H142" s="4"/>
      <c r="I142" s="2">
        <v>11.398999999999999</v>
      </c>
      <c r="J142" s="3">
        <v>9735.9</v>
      </c>
      <c r="K142" s="28">
        <f>J142/K$2</f>
        <v>6.3578481310242144E-2</v>
      </c>
      <c r="L142" s="4">
        <f>(((I142-I$113)/(I$155-I$113)*100+1000))</f>
        <v>1070.231496576459</v>
      </c>
      <c r="M142" s="4"/>
      <c r="N142" s="2">
        <v>11.359</v>
      </c>
      <c r="O142" s="3">
        <v>5955.8</v>
      </c>
      <c r="P142" s="28">
        <f>O142/P$2</f>
        <v>7.0203595167152355E-2</v>
      </c>
      <c r="Q142" s="4">
        <f>(((N142-N$113)/(N$155-N$113)*100+1000))</f>
        <v>1070.5276705276706</v>
      </c>
      <c r="R142" s="51">
        <f>AVERAGE(F142,K142,P142)</f>
        <v>0.13951781290348211</v>
      </c>
      <c r="S142" s="62"/>
      <c r="T142" s="2">
        <v>11.336</v>
      </c>
      <c r="U142" s="3">
        <v>22496.799999999999</v>
      </c>
      <c r="V142" s="28">
        <f t="shared" si="36"/>
        <v>0.11994206418553677</v>
      </c>
      <c r="W142" s="4">
        <f>(((T142-T$113)/(T$155-T$113)*100+1000))</f>
        <v>1070.2849823887288</v>
      </c>
      <c r="X142" s="4"/>
      <c r="Y142" s="2">
        <v>11.355</v>
      </c>
      <c r="Z142" s="3">
        <v>10304.9</v>
      </c>
      <c r="AA142" s="28">
        <f t="shared" si="37"/>
        <v>5.0632109077508904E-2</v>
      </c>
      <c r="AB142" s="4">
        <f>(((Y142-Y$113)/(Y$155-Y$113)*100+1000))</f>
        <v>1070.2849823887288</v>
      </c>
      <c r="AC142" s="4"/>
      <c r="AD142" s="2">
        <v>11.372999999999999</v>
      </c>
      <c r="AE142" s="3">
        <v>14407.7</v>
      </c>
      <c r="AF142" s="28">
        <f t="shared" si="55"/>
        <v>7.5629868330878799E-2</v>
      </c>
      <c r="AG142" s="4">
        <f>(((AD142-AD$113)/(AD$155-AD$113)*100+1000))</f>
        <v>1070.2607016414547</v>
      </c>
      <c r="AH142" s="51">
        <f t="shared" si="45"/>
        <v>8.2068013864641479E-2</v>
      </c>
      <c r="AI142" s="4"/>
      <c r="AJ142" s="2">
        <v>12.205</v>
      </c>
      <c r="AK142" s="3">
        <v>206505.4</v>
      </c>
      <c r="AL142" s="51">
        <f t="shared" si="56"/>
        <v>7.5924675867099625E-2</v>
      </c>
      <c r="AM142" s="4">
        <f>(((AJ142-AJ$113)/(AJ$155-AJ$113)*100+1000))</f>
        <v>1070.0033704078194</v>
      </c>
      <c r="AO142" s="2">
        <v>12.208</v>
      </c>
      <c r="AP142" s="3">
        <v>205931.7</v>
      </c>
      <c r="AQ142" s="51">
        <f t="shared" si="57"/>
        <v>7.1390935135181799E-2</v>
      </c>
      <c r="AR142" s="4">
        <f>(((AO142-AO$113)/(AO$155-AO$113)*100+1000))</f>
        <v>1070.0100976102322</v>
      </c>
      <c r="AS142" s="51">
        <f t="shared" si="44"/>
        <v>7.3657805501140705E-2</v>
      </c>
    </row>
    <row r="143" spans="1:45" x14ac:dyDescent="0.25">
      <c r="A143" s="16" t="s">
        <v>445</v>
      </c>
      <c r="B143" s="9">
        <v>1063</v>
      </c>
      <c r="C143" s="9"/>
      <c r="G143" s="4"/>
      <c r="H143" s="4"/>
      <c r="L143" s="4"/>
      <c r="M143" s="4"/>
      <c r="Q143" s="4"/>
      <c r="R143" s="51"/>
      <c r="S143" s="62"/>
      <c r="V143" s="28"/>
      <c r="W143" s="4"/>
      <c r="X143" s="4"/>
      <c r="AA143" s="28"/>
      <c r="AB143" s="4"/>
      <c r="AC143" s="4"/>
      <c r="AF143" s="28"/>
      <c r="AG143" s="4"/>
      <c r="AH143" s="51"/>
      <c r="AI143" s="4"/>
      <c r="AL143" s="51"/>
      <c r="AM143" s="4"/>
      <c r="AQ143" s="51"/>
      <c r="AR143" s="4"/>
      <c r="AS143" s="51"/>
    </row>
    <row r="144" spans="1:45" x14ac:dyDescent="0.25">
      <c r="A144" s="16" t="s">
        <v>166</v>
      </c>
      <c r="B144" s="9">
        <v>1065</v>
      </c>
      <c r="C144" s="9" t="s">
        <v>201</v>
      </c>
      <c r="D144" s="2">
        <v>11.125999999999999</v>
      </c>
      <c r="E144" s="3">
        <v>475328.9</v>
      </c>
      <c r="F144" s="28">
        <f>E144/F$2</f>
        <v>4.3660450590666704</v>
      </c>
      <c r="G144" s="4">
        <f>(((D144-D$113)/(D$155-D$113)*100+1000))</f>
        <v>1063.0665380906462</v>
      </c>
      <c r="H144" s="4"/>
      <c r="I144" s="2">
        <v>11.180999999999999</v>
      </c>
      <c r="J144" s="3">
        <v>316422.5</v>
      </c>
      <c r="K144" s="28">
        <f>J144/K$2</f>
        <v>2.0663381918867381</v>
      </c>
      <c r="L144" s="4">
        <f>(((I144-I$113)/(I$155-I$113)*100+1000))</f>
        <v>1063.1235735246169</v>
      </c>
      <c r="M144" s="4"/>
      <c r="N144" s="2">
        <v>11.132999999999999</v>
      </c>
      <c r="O144" s="3">
        <v>227653.3</v>
      </c>
      <c r="P144" s="28">
        <f>O144/P$2</f>
        <v>2.6834480861792342</v>
      </c>
      <c r="Q144" s="4">
        <f>(((N144-N$113)/(N$155-N$113)*100+1000))</f>
        <v>1063.2561132561132</v>
      </c>
      <c r="R144" s="51">
        <f>AVERAGE(F144,K144,P144)</f>
        <v>3.0386104457108813</v>
      </c>
      <c r="S144" s="62"/>
      <c r="T144" s="2">
        <v>11.115</v>
      </c>
      <c r="U144" s="3">
        <v>391740.5</v>
      </c>
      <c r="V144" s="28">
        <f t="shared" si="36"/>
        <v>2.0885710054351847</v>
      </c>
      <c r="W144" s="4">
        <f>(((T144-T$113)/(T$155-T$113)*100+1000))</f>
        <v>1063.2084534101825</v>
      </c>
      <c r="X144" s="4"/>
      <c r="Y144" s="2">
        <v>11.13</v>
      </c>
      <c r="Z144" s="3">
        <v>250883.20000000001</v>
      </c>
      <c r="AA144" s="28">
        <f t="shared" si="37"/>
        <v>1.232689841542808</v>
      </c>
      <c r="AB144" s="4">
        <f>(((Y144-Y$113)/(Y$155-Y$113)*100+1000))</f>
        <v>1063.0803714377203</v>
      </c>
      <c r="AC144" s="4"/>
      <c r="AD144" s="2">
        <v>11.154999999999999</v>
      </c>
      <c r="AE144" s="3">
        <v>314600.5</v>
      </c>
      <c r="AF144" s="28">
        <f>AE144/AF$2</f>
        <v>1.6514221139965877</v>
      </c>
      <c r="AG144" s="4">
        <f>(((AD144-AD$113)/(AD$155-AD$113)*100+1000))</f>
        <v>1063.2442870936595</v>
      </c>
      <c r="AH144" s="51">
        <f t="shared" si="45"/>
        <v>1.6575609869915269</v>
      </c>
      <c r="AI144" s="4"/>
      <c r="AJ144" s="2">
        <v>12.026999999999999</v>
      </c>
      <c r="AK144" s="3">
        <v>365226.9</v>
      </c>
      <c r="AL144" s="51">
        <f>AK144/AL$2</f>
        <v>0.13428091469010306</v>
      </c>
      <c r="AM144" s="4">
        <f>(((AJ144-AJ$113)/(AJ$155-AJ$113)*100+1000))</f>
        <v>1064.0040444893832</v>
      </c>
      <c r="AO144" s="2">
        <v>12.026999999999999</v>
      </c>
      <c r="AP144" s="3">
        <v>412759.6</v>
      </c>
      <c r="AQ144" s="51">
        <f>AP144/AQ$2</f>
        <v>0.14309255850373487</v>
      </c>
      <c r="AR144" s="4">
        <f>(((AO144-AO$113)/(AO$155-AO$113)*100+1000))</f>
        <v>1063.917872770111</v>
      </c>
      <c r="AS144" s="51">
        <f t="shared" si="44"/>
        <v>0.13868673659691896</v>
      </c>
    </row>
    <row r="145" spans="1:45" x14ac:dyDescent="0.25">
      <c r="A145" s="1" t="s">
        <v>167</v>
      </c>
      <c r="B145" s="10">
        <v>1071</v>
      </c>
      <c r="C145" s="10" t="s">
        <v>201</v>
      </c>
      <c r="D145" s="2">
        <v>11.343999999999999</v>
      </c>
      <c r="E145" s="3">
        <v>55266.8</v>
      </c>
      <c r="F145" s="28">
        <f>E145/F$2</f>
        <v>0.50764289541499752</v>
      </c>
      <c r="G145" s="4">
        <f>(((D145-D$113)/(D$155-D$113)*100+1000))</f>
        <v>1070.0739312118289</v>
      </c>
      <c r="H145" s="4"/>
      <c r="I145" s="2">
        <v>11.396000000000001</v>
      </c>
      <c r="J145" s="3">
        <v>27245.33</v>
      </c>
      <c r="K145" s="28">
        <f>J145/K$2</f>
        <v>0.17792055220332786</v>
      </c>
      <c r="L145" s="4">
        <f>(((I145-I$113)/(I$155-I$113)*100+1000))</f>
        <v>1070.1336811216172</v>
      </c>
      <c r="M145" s="4"/>
      <c r="N145" s="2">
        <v>11.351000000000001</v>
      </c>
      <c r="O145" s="3">
        <v>15951.1</v>
      </c>
      <c r="P145" s="28">
        <f>O145/P$2</f>
        <v>0.18802252709472514</v>
      </c>
      <c r="Q145" s="4">
        <f>(((N145-N$113)/(N$155-N$113)*100+1000))</f>
        <v>1070.2702702702702</v>
      </c>
      <c r="R145" s="51">
        <f>AVERAGE(F145,K145,P145)</f>
        <v>0.29119532490435018</v>
      </c>
      <c r="S145" s="62"/>
      <c r="T145" s="2">
        <v>11.34</v>
      </c>
      <c r="U145" s="3">
        <v>43302.8</v>
      </c>
      <c r="V145" s="28">
        <f t="shared" si="36"/>
        <v>0.23086959998815218</v>
      </c>
      <c r="W145" s="4">
        <f>(((T145-T$113)/(T$155-T$113)*100+1000))</f>
        <v>1070.4130643611911</v>
      </c>
      <c r="X145" s="4"/>
      <c r="Y145" s="2">
        <v>11.355</v>
      </c>
      <c r="Z145" s="3">
        <v>31357.7</v>
      </c>
      <c r="AA145" s="28">
        <f t="shared" si="37"/>
        <v>0.15407296400933546</v>
      </c>
      <c r="AB145" s="4">
        <f>(((Y145-Y$113)/(Y$155-Y$113)*100+1000))</f>
        <v>1070.2849823887288</v>
      </c>
      <c r="AC145" s="4"/>
      <c r="AD145" s="2">
        <v>11.372999999999999</v>
      </c>
      <c r="AE145" s="3">
        <v>30463.7</v>
      </c>
      <c r="AF145" s="28">
        <f>AE145/AF$2</f>
        <v>0.15991210393549232</v>
      </c>
      <c r="AG145" s="4">
        <f>(((AD145-AD$113)/(AD$155-AD$113)*100+1000))</f>
        <v>1070.2607016414547</v>
      </c>
      <c r="AH145" s="51">
        <f t="shared" si="45"/>
        <v>0.18161822264432667</v>
      </c>
      <c r="AI145" s="4"/>
      <c r="AJ145" s="2">
        <v>12.205</v>
      </c>
      <c r="AK145" s="3">
        <v>311307.40000000002</v>
      </c>
      <c r="AL145" s="51">
        <f>AK145/AL$2</f>
        <v>0.11445663619464447</v>
      </c>
      <c r="AM145" s="4">
        <f>(((AJ145-AJ$113)/(AJ$155-AJ$113)*100+1000))</f>
        <v>1070.0033704078194</v>
      </c>
      <c r="AO145" s="2">
        <v>12.205</v>
      </c>
      <c r="AP145" s="3">
        <v>334909.90000000002</v>
      </c>
      <c r="AQ145" s="51">
        <f>AP145/AQ$2</f>
        <v>0.1161041789439422</v>
      </c>
      <c r="AR145" s="4">
        <f>(((AO145-AO$113)/(AO$155-AO$113)*100+1000))</f>
        <v>1069.9091215079097</v>
      </c>
      <c r="AS145" s="51">
        <f t="shared" si="44"/>
        <v>0.11528040756929334</v>
      </c>
    </row>
    <row r="146" spans="1:45" x14ac:dyDescent="0.25">
      <c r="A146" s="1" t="s">
        <v>576</v>
      </c>
      <c r="G146" s="4"/>
      <c r="H146" s="4"/>
      <c r="L146" s="4"/>
      <c r="M146" s="4"/>
      <c r="Q146" s="4"/>
      <c r="R146" s="51"/>
      <c r="S146" s="62"/>
      <c r="V146" s="28"/>
      <c r="W146" s="4"/>
      <c r="X146" s="4"/>
      <c r="AA146" s="28"/>
      <c r="AB146" s="4"/>
      <c r="AC146" s="4"/>
      <c r="AF146" s="28"/>
      <c r="AG146" s="4"/>
      <c r="AH146" s="51"/>
      <c r="AI146" s="4"/>
      <c r="AL146" s="51"/>
      <c r="AM146" s="4"/>
      <c r="AQ146" s="51"/>
      <c r="AR146" s="4"/>
      <c r="AS146" s="51"/>
    </row>
    <row r="147" spans="1:45" x14ac:dyDescent="0.25">
      <c r="A147" s="1" t="s">
        <v>447</v>
      </c>
      <c r="B147" s="61">
        <v>1073</v>
      </c>
      <c r="G147" s="4"/>
      <c r="H147" s="4"/>
      <c r="L147" s="4"/>
      <c r="M147" s="4"/>
      <c r="Q147" s="4"/>
      <c r="R147" s="51"/>
      <c r="S147" s="62"/>
      <c r="V147" s="28"/>
      <c r="W147" s="4"/>
      <c r="X147" s="4"/>
      <c r="AA147" s="28"/>
      <c r="AB147" s="4"/>
      <c r="AC147" s="4"/>
      <c r="AF147" s="28"/>
      <c r="AG147" s="4"/>
      <c r="AH147" s="51"/>
      <c r="AI147" s="4"/>
      <c r="AL147" s="51"/>
      <c r="AM147" s="4"/>
      <c r="AQ147" s="51"/>
      <c r="AR147" s="4"/>
      <c r="AS147" s="51"/>
    </row>
    <row r="148" spans="1:45" x14ac:dyDescent="0.25">
      <c r="A148" s="1">
        <v>33</v>
      </c>
      <c r="G148" s="4"/>
      <c r="H148" s="4"/>
      <c r="L148" s="4"/>
      <c r="M148" s="4"/>
      <c r="Q148" s="4"/>
      <c r="R148" s="51"/>
      <c r="S148" s="62"/>
      <c r="T148" s="2">
        <v>11.34</v>
      </c>
      <c r="U148" s="3">
        <v>33570</v>
      </c>
      <c r="V148" s="28">
        <f t="shared" si="36"/>
        <v>0.17897901455800244</v>
      </c>
      <c r="W148" s="4">
        <f>(((T148-T$113)/(T$155-T$113)*100+1000))</f>
        <v>1070.4130643611911</v>
      </c>
      <c r="X148" s="4"/>
      <c r="AA148" s="28"/>
      <c r="AB148" s="4"/>
      <c r="AC148" s="4"/>
      <c r="AF148" s="28"/>
      <c r="AG148" s="4"/>
      <c r="AH148" s="51">
        <f t="shared" si="45"/>
        <v>0.17897901455800244</v>
      </c>
      <c r="AI148" s="4"/>
      <c r="AL148" s="51"/>
      <c r="AM148" s="4"/>
      <c r="AQ148" s="51"/>
      <c r="AR148" s="4"/>
      <c r="AS148" s="51"/>
    </row>
    <row r="149" spans="1:45" x14ac:dyDescent="0.25">
      <c r="A149" s="1" t="s">
        <v>102</v>
      </c>
      <c r="B149" s="10">
        <v>1090</v>
      </c>
      <c r="C149" s="10" t="s">
        <v>201</v>
      </c>
      <c r="D149" s="2">
        <v>11.839</v>
      </c>
      <c r="E149" s="3">
        <v>113440.4</v>
      </c>
      <c r="F149" s="28">
        <f>E149/F$2</f>
        <v>1.0419856607047175</v>
      </c>
      <c r="G149" s="4">
        <f>(((D149-D$113)/(D$155-D$113)*100+1000))</f>
        <v>1085.9852137576343</v>
      </c>
      <c r="H149" s="4"/>
      <c r="I149" s="2">
        <v>11.983000000000001</v>
      </c>
      <c r="J149" s="3">
        <v>3624.1</v>
      </c>
      <c r="K149" s="28">
        <f>J149/K$2</f>
        <v>2.3666509939137475E-2</v>
      </c>
      <c r="L149" s="4">
        <f>(((I149-I$113)/(I$155-I$113)*100+1000))</f>
        <v>1089.2729051190088</v>
      </c>
      <c r="M149" s="4"/>
      <c r="N149" s="2">
        <v>11.935</v>
      </c>
      <c r="O149" s="3">
        <v>2287.6</v>
      </c>
      <c r="P149" s="28">
        <f>O149/P$2</f>
        <v>2.6964932385972955E-2</v>
      </c>
      <c r="Q149" s="4">
        <f>(((N149-N$113)/(N$155-N$113)*100+1000))</f>
        <v>1089.0604890604891</v>
      </c>
      <c r="R149" s="51">
        <f>AVERAGE(F149,K149,P149)</f>
        <v>0.36420570100994265</v>
      </c>
      <c r="S149" s="62"/>
      <c r="T149" s="2">
        <v>11.832000000000001</v>
      </c>
      <c r="U149" s="3">
        <v>150298.9</v>
      </c>
      <c r="V149" s="28">
        <f t="shared" si="36"/>
        <v>0.80132109059135392</v>
      </c>
      <c r="W149" s="4">
        <f>(((T149-T$113)/(T$155-T$113)*100+1000))</f>
        <v>1086.1671469740634</v>
      </c>
      <c r="X149" s="4"/>
      <c r="AA149" s="28"/>
      <c r="AB149" s="4"/>
      <c r="AC149" s="4"/>
      <c r="AD149" s="2">
        <v>11.872</v>
      </c>
      <c r="AE149" s="3">
        <v>5975.6</v>
      </c>
      <c r="AF149" s="28">
        <f>AE149/AF$2</f>
        <v>3.1367521616774321E-2</v>
      </c>
      <c r="AG149" s="4">
        <f>(((AD149-AD$113)/(AD$155-AD$113)*100+1000))</f>
        <v>1086.3212101705826</v>
      </c>
      <c r="AH149" s="51">
        <f t="shared" si="45"/>
        <v>0.41634430610406414</v>
      </c>
      <c r="AI149" s="4"/>
      <c r="AL149" s="51"/>
      <c r="AM149" s="4"/>
      <c r="AQ149" s="51"/>
      <c r="AR149" s="4"/>
      <c r="AS149" s="51"/>
    </row>
    <row r="150" spans="1:45" x14ac:dyDescent="0.25">
      <c r="A150" s="6" t="s">
        <v>489</v>
      </c>
      <c r="B150" s="10">
        <v>1096</v>
      </c>
      <c r="C150" s="10" t="s">
        <v>201</v>
      </c>
      <c r="D150" s="2">
        <v>11.923999999999999</v>
      </c>
      <c r="E150" s="3">
        <v>159338.9</v>
      </c>
      <c r="F150" s="28">
        <f>E150/F$2</f>
        <v>1.4635777817467404</v>
      </c>
      <c r="G150" s="4">
        <f>(((D150-D$113)/(D$155-D$113)*100+1000))</f>
        <v>1088.7174541947927</v>
      </c>
      <c r="H150" s="4"/>
      <c r="I150" s="2">
        <v>11.972</v>
      </c>
      <c r="J150" s="3">
        <v>21153.7</v>
      </c>
      <c r="K150" s="28">
        <f>J150/K$2</f>
        <v>0.13814029725988036</v>
      </c>
      <c r="L150" s="4">
        <f>(((I150-I$113)/(I$155-I$113)*100+1000))</f>
        <v>1088.9142484512554</v>
      </c>
      <c r="M150" s="4"/>
      <c r="N150" s="2">
        <v>11.939</v>
      </c>
      <c r="O150" s="3">
        <v>12047.1</v>
      </c>
      <c r="P150" s="28">
        <f>O150/P$2</f>
        <v>0.14200438754461217</v>
      </c>
      <c r="Q150" s="4">
        <f>(((N150-N$113)/(N$155-N$113)*100+1000))</f>
        <v>1089.1891891891892</v>
      </c>
      <c r="R150" s="51">
        <f>AVERAGE(F150,K150,P150)</f>
        <v>0.58124082218374429</v>
      </c>
      <c r="S150" s="62"/>
      <c r="V150" s="28"/>
      <c r="W150" s="4"/>
      <c r="X150" s="4"/>
      <c r="AA150" s="28"/>
      <c r="AB150" s="4"/>
      <c r="AC150" s="4"/>
      <c r="AF150" s="28"/>
      <c r="AG150" s="4"/>
      <c r="AH150" s="51"/>
      <c r="AI150" s="4"/>
      <c r="AL150" s="51"/>
      <c r="AM150" s="4"/>
      <c r="AQ150" s="51"/>
      <c r="AR150" s="4"/>
      <c r="AS150" s="51"/>
    </row>
    <row r="151" spans="1:45" x14ac:dyDescent="0.25">
      <c r="A151" s="1" t="s">
        <v>448</v>
      </c>
      <c r="B151" s="61">
        <v>1089</v>
      </c>
      <c r="G151" s="4"/>
      <c r="H151" s="4"/>
      <c r="L151" s="4"/>
      <c r="M151" s="4"/>
      <c r="Q151" s="4"/>
      <c r="R151" s="51"/>
      <c r="S151" s="62"/>
      <c r="V151" s="28"/>
      <c r="W151" s="4"/>
      <c r="X151" s="4"/>
      <c r="AA151" s="28"/>
      <c r="AB151" s="4"/>
      <c r="AC151" s="4"/>
      <c r="AF151" s="28"/>
      <c r="AG151" s="4"/>
      <c r="AH151" s="51"/>
      <c r="AI151" s="4"/>
      <c r="AL151" s="51"/>
      <c r="AM151" s="4"/>
      <c r="AQ151" s="51"/>
      <c r="AR151" s="4"/>
      <c r="AS151" s="51"/>
    </row>
    <row r="152" spans="1:45" x14ac:dyDescent="0.25">
      <c r="A152" s="1" t="s">
        <v>563</v>
      </c>
      <c r="B152" s="10">
        <v>1090</v>
      </c>
      <c r="D152" s="2">
        <v>11.843</v>
      </c>
      <c r="E152" s="3">
        <v>82015.100000000006</v>
      </c>
      <c r="F152" s="28">
        <f>E152/F$2</f>
        <v>0.75333442196310563</v>
      </c>
      <c r="G152" s="4">
        <f>(((D152-D$113)/(D$155-D$113)*100+1000))</f>
        <v>1086.1137897782064</v>
      </c>
      <c r="H152" s="4"/>
      <c r="I152" s="2">
        <v>11.976000000000001</v>
      </c>
      <c r="J152" s="3">
        <v>4622.8</v>
      </c>
      <c r="K152" s="28">
        <f>J152/K$2</f>
        <v>3.0188334247577255E-2</v>
      </c>
      <c r="L152" s="4">
        <f>(((I152-I$113)/(I$155-I$113)*100+1000))</f>
        <v>1089.0446690577112</v>
      </c>
      <c r="M152" s="4"/>
      <c r="N152" s="2">
        <v>11.935</v>
      </c>
      <c r="O152" s="3">
        <v>3481.2</v>
      </c>
      <c r="P152" s="28">
        <f>O152/P$2</f>
        <v>4.1034412756622243E-2</v>
      </c>
      <c r="Q152" s="4">
        <f>(((N152-N$113)/(N$155-N$113)*100+1000))</f>
        <v>1089.0604890604891</v>
      </c>
      <c r="R152" s="51">
        <f>AVERAGE(F152,K152,P152)</f>
        <v>0.27485238965576836</v>
      </c>
      <c r="S152" s="62"/>
      <c r="T152" s="2">
        <v>11.913</v>
      </c>
      <c r="U152" s="3">
        <v>168727.2</v>
      </c>
      <c r="V152" s="28">
        <f t="shared" si="36"/>
        <v>0.89957187921152792</v>
      </c>
      <c r="W152" s="4">
        <f>(((T152-T$113)/(T$155-T$113)*100+1000))</f>
        <v>1088.7608069164266</v>
      </c>
      <c r="X152" s="4"/>
      <c r="Y152" s="2">
        <v>11.932</v>
      </c>
      <c r="Z152" s="3">
        <v>4041.4</v>
      </c>
      <c r="AA152" s="28">
        <f t="shared" si="37"/>
        <v>1.9857020022110306E-2</v>
      </c>
      <c r="AB152" s="4">
        <f>(((Y152-Y$113)/(Y$155-Y$113)*100+1000))</f>
        <v>1088.7608069164266</v>
      </c>
      <c r="AC152" s="4"/>
      <c r="AD152" s="2">
        <v>11.95</v>
      </c>
      <c r="AE152" s="3">
        <v>6034.2</v>
      </c>
      <c r="AF152" s="28">
        <f t="shared" ref="AF152" si="58">AE152/AF$2</f>
        <v>3.1675128679955082E-2</v>
      </c>
      <c r="AG152" s="4">
        <f>(((AD152-AD$113)/(AD$155-AD$113)*100+1000))</f>
        <v>1088.8316704216286</v>
      </c>
      <c r="AH152" s="51">
        <f t="shared" si="45"/>
        <v>0.31703467597119778</v>
      </c>
      <c r="AI152" s="4"/>
      <c r="AJ152" s="2">
        <v>12.641</v>
      </c>
      <c r="AK152" s="3">
        <v>12715.7</v>
      </c>
      <c r="AL152" s="51">
        <f t="shared" ref="AL152" si="59">AK152/AL$2</f>
        <v>4.6751097110452255E-3</v>
      </c>
      <c r="AM152" s="4">
        <f>(((AJ152-AJ$113)/(AJ$155-AJ$113)*100+1000))</f>
        <v>1084.6983485001685</v>
      </c>
      <c r="AO152" s="2">
        <v>12.637</v>
      </c>
      <c r="AP152" s="3">
        <v>19160.8</v>
      </c>
      <c r="AQ152" s="51">
        <f t="shared" ref="AQ152" si="60">AP152/AQ$2</f>
        <v>6.6425296830851747E-3</v>
      </c>
      <c r="AR152" s="4">
        <f>(((AO152-AO$113)/(AO$155-AO$113)*100+1000))</f>
        <v>1084.4496802423428</v>
      </c>
      <c r="AS152" s="51">
        <f t="shared" si="44"/>
        <v>5.6588196970651997E-3</v>
      </c>
    </row>
    <row r="153" spans="1:45" x14ac:dyDescent="0.25">
      <c r="A153" s="1" t="s">
        <v>101</v>
      </c>
      <c r="B153" s="10">
        <v>1089</v>
      </c>
      <c r="C153" s="10" t="s">
        <v>205</v>
      </c>
      <c r="D153" s="2">
        <v>11.961</v>
      </c>
      <c r="E153" s="3">
        <v>257097.8</v>
      </c>
      <c r="F153" s="28">
        <f>E153/F$2</f>
        <v>2.361523945602531</v>
      </c>
      <c r="G153" s="4">
        <f>(((D153-D$113)/(D$155-D$113)*100+1000))</f>
        <v>1089.9067823850851</v>
      </c>
      <c r="H153" s="4"/>
      <c r="I153" s="2">
        <v>12.028</v>
      </c>
      <c r="J153" s="3">
        <v>22055.5</v>
      </c>
      <c r="K153" s="28">
        <f>J153/K$2</f>
        <v>0.14402933416921349</v>
      </c>
      <c r="L153" s="4">
        <f>(((I153-I$113)/(I$155-I$113)*100+1000))</f>
        <v>1090.7401369416368</v>
      </c>
      <c r="M153" s="4"/>
      <c r="N153" s="2">
        <v>11.983000000000001</v>
      </c>
      <c r="O153" s="3">
        <v>17214.900000000001</v>
      </c>
      <c r="P153" s="28">
        <f>O153/P$2</f>
        <v>0.20291948528207984</v>
      </c>
      <c r="Q153" s="4">
        <f>(((N153-N$113)/(N$155-N$113)*100+1000))</f>
        <v>1090.6048906048907</v>
      </c>
      <c r="R153" s="51">
        <f>AVERAGE(F153,K153,P153)</f>
        <v>0.90282425501794139</v>
      </c>
      <c r="S153" s="62"/>
      <c r="T153" s="2">
        <v>11.923999999999999</v>
      </c>
      <c r="U153" s="3">
        <v>7098</v>
      </c>
      <c r="V153" s="28">
        <f t="shared" si="36"/>
        <v>3.7843105312263967E-2</v>
      </c>
      <c r="W153" s="4">
        <f>(((T153-T$113)/(T$155-T$113)*100+1000))</f>
        <v>1089.1130323406981</v>
      </c>
      <c r="X153" s="4"/>
      <c r="AA153" s="28"/>
      <c r="AB153" s="4"/>
      <c r="AC153" s="4"/>
      <c r="AF153" s="28"/>
      <c r="AG153" s="4"/>
      <c r="AH153" s="51">
        <f t="shared" si="45"/>
        <v>3.7843105312263967E-2</v>
      </c>
      <c r="AI153" s="4"/>
      <c r="AJ153" s="2">
        <v>12.778</v>
      </c>
      <c r="AK153" s="3">
        <v>38747.9</v>
      </c>
      <c r="AL153" s="51">
        <f>AK153/AL$2</f>
        <v>1.4246221881029695E-2</v>
      </c>
      <c r="AM153" s="4">
        <f>(((AJ153-AJ$113)/(AJ$155-AJ$113)*100+1000))</f>
        <v>1089.3158072126728</v>
      </c>
      <c r="AO153" s="2">
        <v>12.785</v>
      </c>
      <c r="AP153" s="3">
        <v>61714.400000000001</v>
      </c>
      <c r="AQ153" s="51">
        <f>AP153/AQ$2</f>
        <v>2.1394708669460132E-2</v>
      </c>
      <c r="AR153" s="4">
        <f>(((AO153-AO$113)/(AO$155-AO$113)*100+1000))</f>
        <v>1089.4311679569169</v>
      </c>
      <c r="AS153" s="51">
        <f t="shared" si="44"/>
        <v>1.7820465275244914E-2</v>
      </c>
    </row>
    <row r="154" spans="1:45" x14ac:dyDescent="0.25">
      <c r="A154" s="1" t="s">
        <v>103</v>
      </c>
      <c r="B154" s="12">
        <v>1079</v>
      </c>
      <c r="G154" s="4"/>
      <c r="H154" s="4"/>
      <c r="I154" s="2">
        <v>12.071999999999999</v>
      </c>
      <c r="J154" s="3">
        <v>12848.4</v>
      </c>
      <c r="K154" s="28">
        <f>J154/K$2</f>
        <v>8.3904082752135414E-2</v>
      </c>
      <c r="L154" s="4">
        <f>(((I154-I$113)/(I$155-I$113)*100+1000))</f>
        <v>1092.1747636126508</v>
      </c>
      <c r="M154" s="4"/>
      <c r="Q154" s="4"/>
      <c r="R154" s="51">
        <f>AVERAGE(F154,K154,P154)</f>
        <v>8.3904082752135414E-2</v>
      </c>
      <c r="S154" s="62"/>
      <c r="V154" s="28"/>
      <c r="W154" s="4"/>
      <c r="X154" s="4"/>
      <c r="AA154" s="28"/>
      <c r="AB154" s="4"/>
      <c r="AC154" s="4"/>
      <c r="AF154" s="28"/>
      <c r="AG154" s="4"/>
      <c r="AH154" s="51"/>
      <c r="AI154" s="4"/>
      <c r="AJ154" s="2">
        <v>12.349</v>
      </c>
      <c r="AK154" s="3">
        <v>20738.5</v>
      </c>
      <c r="AL154" s="51">
        <f>AK154/AL$2</f>
        <v>7.6248073438750057E-3</v>
      </c>
      <c r="AM154" s="4">
        <f>(((AJ154-AJ$113)/(AJ$155-AJ$113)*100+1000))</f>
        <v>1074.8567576676778</v>
      </c>
      <c r="AO154" s="2">
        <v>12.404</v>
      </c>
      <c r="AP154" s="3">
        <v>54113.1</v>
      </c>
      <c r="AQ154" s="51">
        <f>AP154/AQ$2</f>
        <v>1.8759544121005195E-2</v>
      </c>
      <c r="AR154" s="4">
        <f>(((AO154-AO$113)/(AO$155-AO$113)*100+1000))</f>
        <v>1076.6072029619656</v>
      </c>
      <c r="AS154" s="51">
        <f t="shared" si="44"/>
        <v>1.31921757324401E-2</v>
      </c>
    </row>
    <row r="155" spans="1:45" x14ac:dyDescent="0.25">
      <c r="A155" s="15" t="s">
        <v>11</v>
      </c>
      <c r="B155" s="10">
        <v>1100</v>
      </c>
      <c r="D155" s="2">
        <v>12.275</v>
      </c>
      <c r="E155" s="3">
        <v>426148.8</v>
      </c>
      <c r="F155" s="28">
        <f>E155/F$2</f>
        <v>3.9143104125736734</v>
      </c>
      <c r="G155" s="4">
        <f>(((D155-D$113)/(D$155-D$113)*100+1000))</f>
        <v>1100</v>
      </c>
      <c r="H155" s="4"/>
      <c r="I155" s="2">
        <v>12.311999999999999</v>
      </c>
      <c r="J155" s="3">
        <v>268755.40000000002</v>
      </c>
      <c r="K155" s="28">
        <f>J155/K$2</f>
        <v>1.7550570749418803</v>
      </c>
      <c r="L155" s="4">
        <f>(((I155-I$113)/(I$155-I$113)*100+1000))</f>
        <v>1100</v>
      </c>
      <c r="M155" s="4"/>
      <c r="N155" s="2">
        <v>12.275</v>
      </c>
      <c r="O155" s="3">
        <v>177241.3</v>
      </c>
      <c r="P155" s="28">
        <f>O155/P$2</f>
        <v>2.0892199993451426</v>
      </c>
      <c r="Q155" s="4">
        <f>(((N155-N$113)/(N$155-N$113)*100+1000))</f>
        <v>1100</v>
      </c>
      <c r="R155" s="51">
        <f>AVERAGE(F155,K155,P155)</f>
        <v>2.5861958289535654</v>
      </c>
      <c r="S155" s="62"/>
      <c r="T155" s="2">
        <v>12.263999999999999</v>
      </c>
      <c r="U155" s="3">
        <v>292869.5</v>
      </c>
      <c r="V155" s="28">
        <f t="shared" si="36"/>
        <v>1.5614386209143549</v>
      </c>
      <c r="W155" s="4">
        <f>(((T155-T$113)/(T$155-T$113)*100+1000))</f>
        <v>1100</v>
      </c>
      <c r="X155" s="4"/>
      <c r="Y155" s="2">
        <v>12.282999999999999</v>
      </c>
      <c r="Z155" s="3">
        <v>227781.7</v>
      </c>
      <c r="AA155" s="28">
        <f>Z155/AA$2</f>
        <v>1.1191829013634689</v>
      </c>
      <c r="AB155" s="4">
        <f>(((Y155-Y$113)/(Y$155-Y$113)*100+1000))</f>
        <v>1100</v>
      </c>
      <c r="AC155" s="4"/>
      <c r="AD155" s="2">
        <v>12.297000000000001</v>
      </c>
      <c r="AE155" s="3">
        <v>488331.8</v>
      </c>
      <c r="AF155" s="28">
        <f>AE155/AF$2</f>
        <v>2.5633841442965246</v>
      </c>
      <c r="AG155" s="4">
        <f>(((AD155-AD$113)/(AD$155-AD$113)*100+1000))</f>
        <v>1100</v>
      </c>
      <c r="AH155" s="51">
        <f t="shared" si="45"/>
        <v>1.7480018888581164</v>
      </c>
      <c r="AI155" s="4"/>
      <c r="AJ155" s="2">
        <v>13.095000000000001</v>
      </c>
      <c r="AK155" s="3">
        <v>1683711.2</v>
      </c>
      <c r="AL155" s="51">
        <f>AK155/AL$2</f>
        <v>0.61904060191067811</v>
      </c>
      <c r="AM155" s="4">
        <f>(((AJ155-AJ$113)/(AJ$155-AJ$113)*100+1000))</f>
        <v>1100</v>
      </c>
      <c r="AO155" s="2">
        <v>13.099</v>
      </c>
      <c r="AP155" s="3">
        <v>1888784.6</v>
      </c>
      <c r="AQ155" s="51">
        <f>AP155/AQ$2</f>
        <v>0.65479039343107592</v>
      </c>
      <c r="AR155" s="4">
        <f>(((AO155-AO$113)/(AO$155-AO$113)*100+1000))</f>
        <v>1100</v>
      </c>
      <c r="AS155" s="51">
        <f t="shared" si="44"/>
        <v>0.63691549767087707</v>
      </c>
    </row>
    <row r="156" spans="1:45" x14ac:dyDescent="0.25">
      <c r="A156" s="1" t="s">
        <v>104</v>
      </c>
      <c r="B156" s="12">
        <v>1102</v>
      </c>
      <c r="G156" s="4"/>
      <c r="H156" s="4"/>
      <c r="L156" s="4"/>
      <c r="M156" s="4"/>
      <c r="Q156" s="4"/>
      <c r="R156" s="51"/>
      <c r="S156" s="62"/>
      <c r="V156" s="28"/>
      <c r="W156" s="4"/>
      <c r="X156" s="4"/>
      <c r="AA156" s="28"/>
      <c r="AB156" s="4"/>
      <c r="AC156" s="4"/>
      <c r="AF156" s="28"/>
      <c r="AG156" s="4"/>
      <c r="AH156" s="51"/>
      <c r="AI156" s="4"/>
      <c r="AL156" s="51"/>
      <c r="AM156" s="4"/>
      <c r="AQ156" s="51"/>
      <c r="AR156" s="4"/>
      <c r="AS156" s="51"/>
    </row>
    <row r="157" spans="1:45" x14ac:dyDescent="0.25">
      <c r="A157" s="1" t="s">
        <v>105</v>
      </c>
      <c r="B157" s="12">
        <v>1104</v>
      </c>
      <c r="D157" s="2">
        <v>12.427</v>
      </c>
      <c r="E157" s="3">
        <v>405508</v>
      </c>
      <c r="F157" s="28">
        <f>E157/F$2</f>
        <v>3.7247181894726098</v>
      </c>
      <c r="G157" s="4">
        <f>(((D157-D$155)/(D$186-D$155)*100+1100))</f>
        <v>1105.0098879367172</v>
      </c>
      <c r="H157" s="4"/>
      <c r="I157" s="2">
        <v>12.467000000000001</v>
      </c>
      <c r="J157" s="3">
        <v>207834.5</v>
      </c>
      <c r="K157" s="28">
        <f>J157/K$2</f>
        <v>1.3572244860643106</v>
      </c>
      <c r="L157" s="4">
        <f>(((I157-I$155)/(I$186-I$155)*100+1100))</f>
        <v>1105.1273569302018</v>
      </c>
      <c r="M157" s="4"/>
      <c r="N157" s="2">
        <v>12.43</v>
      </c>
      <c r="O157" s="3">
        <v>119546.4</v>
      </c>
      <c r="P157" s="28">
        <f>O157/P$2</f>
        <v>1.4091452146295145</v>
      </c>
      <c r="Q157" s="4">
        <f>(((N157-N$155)/(N$186-N$155)*100+1100))</f>
        <v>1105.1087673038892</v>
      </c>
      <c r="R157" s="51">
        <f>AVERAGE(F157,K157,P157)</f>
        <v>2.1636959633888115</v>
      </c>
      <c r="S157" s="62"/>
      <c r="V157" s="28"/>
      <c r="W157" s="4"/>
      <c r="X157" s="4"/>
      <c r="AA157" s="28"/>
      <c r="AB157" s="4"/>
      <c r="AC157" s="4"/>
      <c r="AF157" s="28"/>
      <c r="AG157" s="4"/>
      <c r="AH157" s="51"/>
      <c r="AI157" s="4"/>
      <c r="AJ157" s="2">
        <v>13.225</v>
      </c>
      <c r="AK157" s="3">
        <v>792936.8</v>
      </c>
      <c r="AL157" s="51">
        <f>AK157/AL$2</f>
        <v>0.29153460162831196</v>
      </c>
      <c r="AM157" s="4">
        <f>(((AJ157-AJ$155)/(AJ$186-AJ$155)*100+1100))</f>
        <v>1104.4581618655693</v>
      </c>
      <c r="AO157" s="2">
        <v>13.225</v>
      </c>
      <c r="AP157" s="3">
        <v>823259.4</v>
      </c>
      <c r="AQ157" s="51">
        <f>AP157/AQ$2</f>
        <v>0.28540170563749379</v>
      </c>
      <c r="AR157" s="4">
        <f>(((AO157-AO$155)/(AO$186-AO$155)*100+1100))</f>
        <v>1104.320987654321</v>
      </c>
      <c r="AS157" s="51">
        <f t="shared" si="44"/>
        <v>0.2884681536329029</v>
      </c>
    </row>
    <row r="158" spans="1:45" x14ac:dyDescent="0.25">
      <c r="A158" s="1">
        <v>117</v>
      </c>
      <c r="B158" s="60"/>
      <c r="G158" s="4"/>
      <c r="H158" s="4"/>
      <c r="L158" s="4"/>
      <c r="M158" s="4"/>
      <c r="Q158" s="4"/>
      <c r="R158" s="51"/>
      <c r="S158" s="62"/>
      <c r="V158" s="28"/>
      <c r="W158" s="4"/>
      <c r="X158" s="4"/>
      <c r="AA158" s="28"/>
      <c r="AB158" s="4"/>
      <c r="AC158" s="4"/>
      <c r="AF158" s="28"/>
      <c r="AG158" s="4"/>
      <c r="AH158" s="51"/>
      <c r="AI158" s="4"/>
      <c r="AL158" s="51"/>
      <c r="AM158" s="4"/>
      <c r="AQ158" s="51"/>
      <c r="AR158" s="4"/>
      <c r="AS158" s="51"/>
    </row>
    <row r="159" spans="1:45" x14ac:dyDescent="0.25">
      <c r="A159" s="1" t="s">
        <v>107</v>
      </c>
      <c r="B159" s="10">
        <v>1115</v>
      </c>
      <c r="C159" s="10" t="s">
        <v>204</v>
      </c>
      <c r="G159" s="4"/>
      <c r="H159" s="4"/>
      <c r="L159" s="4"/>
      <c r="M159" s="4"/>
      <c r="Q159" s="4"/>
      <c r="R159" s="51"/>
      <c r="S159" s="62"/>
      <c r="V159" s="28"/>
      <c r="W159" s="4"/>
      <c r="X159" s="4"/>
      <c r="AA159" s="28"/>
      <c r="AB159" s="4"/>
      <c r="AC159" s="4"/>
      <c r="AF159" s="28"/>
      <c r="AG159" s="4"/>
      <c r="AH159" s="51"/>
      <c r="AI159" s="4"/>
      <c r="AL159" s="51"/>
      <c r="AM159" s="4"/>
      <c r="AQ159" s="51"/>
      <c r="AR159" s="4"/>
      <c r="AS159" s="51"/>
    </row>
    <row r="160" spans="1:45" x14ac:dyDescent="0.25">
      <c r="A160" s="1" t="s">
        <v>106</v>
      </c>
      <c r="B160" s="12">
        <v>1116</v>
      </c>
      <c r="G160" s="4"/>
      <c r="H160" s="4"/>
      <c r="L160" s="4"/>
      <c r="M160" s="4"/>
      <c r="Q160" s="4"/>
      <c r="R160" s="51"/>
      <c r="S160" s="62"/>
      <c r="V160" s="28"/>
      <c r="W160" s="4"/>
      <c r="X160" s="4"/>
      <c r="AA160" s="28"/>
      <c r="AB160" s="4"/>
      <c r="AC160" s="4"/>
      <c r="AF160" s="28"/>
      <c r="AG160" s="4"/>
      <c r="AH160" s="51"/>
      <c r="AI160" s="4"/>
      <c r="AL160" s="51"/>
      <c r="AM160" s="4"/>
      <c r="AQ160" s="51"/>
      <c r="AR160" s="4"/>
      <c r="AS160" s="51"/>
    </row>
    <row r="161" spans="1:45" x14ac:dyDescent="0.25">
      <c r="A161" s="1" t="s">
        <v>564</v>
      </c>
      <c r="B161" s="12">
        <v>1110</v>
      </c>
      <c r="G161" s="4"/>
      <c r="H161" s="4"/>
      <c r="I161" s="2">
        <v>12.818</v>
      </c>
      <c r="J161" s="3">
        <v>13358.6</v>
      </c>
      <c r="K161" s="28">
        <f>J161/K$2</f>
        <v>8.7235848810176847E-2</v>
      </c>
      <c r="L161" s="4">
        <f>(((I161-I$155)/(I$186-I$155)*100+1100))</f>
        <v>1116.7383393979489</v>
      </c>
      <c r="M161" s="4"/>
      <c r="Q161" s="4"/>
      <c r="R161" s="51">
        <f>AVERAGE(F161,K161,P161)</f>
        <v>8.7235848810176847E-2</v>
      </c>
      <c r="S161" s="62"/>
      <c r="V161" s="28"/>
      <c r="W161" s="4"/>
      <c r="X161" s="4"/>
      <c r="AA161" s="28"/>
      <c r="AB161" s="4"/>
      <c r="AC161" s="4"/>
      <c r="AF161" s="28"/>
      <c r="AG161" s="4"/>
      <c r="AH161" s="51"/>
      <c r="AI161" s="4"/>
      <c r="AL161" s="51"/>
      <c r="AM161" s="4"/>
      <c r="AQ161" s="51"/>
      <c r="AR161" s="4"/>
      <c r="AS161" s="51"/>
    </row>
    <row r="162" spans="1:45" x14ac:dyDescent="0.25">
      <c r="A162" s="1" t="s">
        <v>169</v>
      </c>
      <c r="B162" s="10">
        <v>1115</v>
      </c>
      <c r="C162" s="10" t="s">
        <v>201</v>
      </c>
      <c r="D162" s="2">
        <v>12.9</v>
      </c>
      <c r="E162" s="3">
        <v>20741.400000000001</v>
      </c>
      <c r="F162" s="28">
        <f>E162/F$2</f>
        <v>0.19051626565968413</v>
      </c>
      <c r="G162" s="4">
        <f>(((D162-D$155)/(D$186-D$155)*100+1100))</f>
        <v>1120.5998681608437</v>
      </c>
      <c r="H162" s="4"/>
      <c r="I162" s="2">
        <v>12.936999999999999</v>
      </c>
      <c r="J162" s="3">
        <v>13069</v>
      </c>
      <c r="K162" s="28">
        <f>J162/K$2</f>
        <v>8.5344669957944777E-2</v>
      </c>
      <c r="L162" s="4">
        <f>(((I162-I$155)/(I$186-I$155)*100+1100))</f>
        <v>1120.6748263314589</v>
      </c>
      <c r="M162" s="4"/>
      <c r="N162" s="2">
        <v>12.907</v>
      </c>
      <c r="O162" s="3">
        <v>8255.6</v>
      </c>
      <c r="P162" s="28">
        <f>O162/P$2</f>
        <v>9.7312334239219422E-2</v>
      </c>
      <c r="Q162" s="4">
        <f>(((N162-N$155)/(N$186-N$155)*100+1100))</f>
        <v>1120.8305866842452</v>
      </c>
      <c r="R162" s="51">
        <f>AVERAGE(F162,K162,P162)</f>
        <v>0.12439108995228278</v>
      </c>
      <c r="S162" s="62"/>
      <c r="V162" s="28"/>
      <c r="W162" s="4"/>
      <c r="X162" s="4"/>
      <c r="AA162" s="28"/>
      <c r="AB162" s="4"/>
      <c r="AC162" s="4"/>
      <c r="AF162" s="28"/>
      <c r="AG162" s="4"/>
      <c r="AH162" s="51"/>
      <c r="AI162" s="4"/>
      <c r="AJ162" s="2">
        <v>13.624000000000001</v>
      </c>
      <c r="AK162" s="3">
        <v>122993.4</v>
      </c>
      <c r="AL162" s="51">
        <f t="shared" ref="AL162:AL205" si="61">AK162/AL$2</f>
        <v>4.5220289778342505E-2</v>
      </c>
      <c r="AM162" s="4">
        <f>(((AJ162-AJ$155)/(AJ$186-AJ$155)*100+1100))</f>
        <v>1118.1412894375858</v>
      </c>
      <c r="AO162" s="2">
        <v>13.631</v>
      </c>
      <c r="AP162" s="3">
        <v>153990.6</v>
      </c>
      <c r="AQ162" s="51">
        <f t="shared" ref="AQ162:AQ205" si="62">AP162/AQ$2</f>
        <v>5.3384364505453634E-2</v>
      </c>
      <c r="AR162" s="4">
        <f>(((AO162-AO$155)/(AO$186-AO$155)*100+1100))</f>
        <v>1118.2441700960219</v>
      </c>
      <c r="AS162" s="51">
        <f t="shared" si="44"/>
        <v>4.930232714189807E-2</v>
      </c>
    </row>
    <row r="163" spans="1:45" x14ac:dyDescent="0.25">
      <c r="A163" s="1" t="s">
        <v>108</v>
      </c>
      <c r="B163" s="12">
        <v>1129</v>
      </c>
      <c r="D163" s="2">
        <v>13.183999999999999</v>
      </c>
      <c r="E163" s="3">
        <v>5479.6</v>
      </c>
      <c r="F163" s="28">
        <f>E163/F$2</f>
        <v>5.0331844972316485E-2</v>
      </c>
      <c r="G163" s="4">
        <f>(((D163-D$155)/(D$186-D$155)*100+1100))</f>
        <v>1129.9604482531311</v>
      </c>
      <c r="H163" s="4"/>
      <c r="I163" s="2">
        <v>13.231999999999999</v>
      </c>
      <c r="J163" s="3">
        <v>1129.0999999999999</v>
      </c>
      <c r="K163" s="28">
        <f>J163/K$2</f>
        <v>7.3733772170415058E-3</v>
      </c>
      <c r="L163" s="4">
        <f>(((I163-I$155)/(I$186-I$155)*100+1100))</f>
        <v>1130.4333443599073</v>
      </c>
      <c r="M163" s="4"/>
      <c r="N163" s="2">
        <v>13.206</v>
      </c>
      <c r="O163" s="3">
        <v>1069.5999999999999</v>
      </c>
      <c r="P163" s="40">
        <f>O163/P$2</f>
        <v>1.2607838643135456E-2</v>
      </c>
      <c r="Q163" s="4">
        <f>(((N163-N$155)/(N$186-N$155)*100+1100))</f>
        <v>1130.6855636123928</v>
      </c>
      <c r="R163" s="51">
        <f>AVERAGE(F163,K163,P163)</f>
        <v>2.3437686944164482E-2</v>
      </c>
      <c r="S163" s="62"/>
      <c r="T163" s="2">
        <v>13.169</v>
      </c>
      <c r="U163" s="3">
        <v>4385.7</v>
      </c>
      <c r="V163" s="28">
        <f t="shared" si="36"/>
        <v>2.3382432652577636E-2</v>
      </c>
      <c r="W163" s="4">
        <f>(((T163-T$155)/(T$186-T$155)*100+1100))</f>
        <v>1129.7991438919987</v>
      </c>
      <c r="X163" s="4"/>
      <c r="AA163" s="28"/>
      <c r="AB163" s="4"/>
      <c r="AC163" s="4"/>
      <c r="AF163" s="28"/>
      <c r="AG163" s="4"/>
      <c r="AH163" s="51">
        <f t="shared" si="45"/>
        <v>2.3382432652577636E-2</v>
      </c>
      <c r="AI163" s="4"/>
      <c r="AL163" s="51"/>
      <c r="AM163" s="4"/>
      <c r="AQ163" s="51"/>
      <c r="AR163" s="4"/>
      <c r="AS163" s="51"/>
    </row>
    <row r="164" spans="1:45" x14ac:dyDescent="0.25">
      <c r="A164" s="1" t="s">
        <v>170</v>
      </c>
      <c r="B164" s="10">
        <v>1135</v>
      </c>
      <c r="C164" s="10" t="s">
        <v>201</v>
      </c>
      <c r="G164" s="4"/>
      <c r="H164" s="4"/>
      <c r="L164" s="4"/>
      <c r="M164" s="4"/>
      <c r="Q164" s="4"/>
      <c r="R164" s="51"/>
      <c r="S164" s="62"/>
      <c r="V164" s="28"/>
      <c r="W164" s="4"/>
      <c r="X164" s="4"/>
      <c r="AA164" s="28"/>
      <c r="AB164" s="4"/>
      <c r="AC164" s="4"/>
      <c r="AF164" s="28"/>
      <c r="AG164" s="4"/>
      <c r="AH164" s="51"/>
      <c r="AI164" s="4"/>
      <c r="AL164" s="51"/>
      <c r="AM164" s="4"/>
      <c r="AQ164" s="51"/>
      <c r="AR164" s="4"/>
      <c r="AS164" s="51"/>
    </row>
    <row r="165" spans="1:45" x14ac:dyDescent="0.25">
      <c r="A165" s="20" t="s">
        <v>490</v>
      </c>
      <c r="B165" s="10">
        <v>1139</v>
      </c>
      <c r="C165" s="10" t="s">
        <v>201</v>
      </c>
      <c r="G165" s="4"/>
      <c r="H165" s="4"/>
      <c r="L165" s="4"/>
      <c r="M165" s="4"/>
      <c r="Q165" s="4"/>
      <c r="R165" s="51"/>
      <c r="S165" s="62"/>
      <c r="V165" s="28"/>
      <c r="W165" s="4"/>
      <c r="X165" s="4"/>
      <c r="AA165" s="28"/>
      <c r="AB165" s="4"/>
      <c r="AC165" s="4"/>
      <c r="AF165" s="28"/>
      <c r="AG165" s="4"/>
      <c r="AH165" s="51"/>
      <c r="AI165" s="4"/>
      <c r="AL165" s="51"/>
      <c r="AM165" s="4"/>
      <c r="AQ165" s="51"/>
      <c r="AR165" s="4"/>
      <c r="AS165" s="51"/>
    </row>
    <row r="166" spans="1:45" x14ac:dyDescent="0.25">
      <c r="A166" s="1" t="s">
        <v>110</v>
      </c>
      <c r="B166" s="10">
        <v>1134</v>
      </c>
      <c r="C166" s="10" t="s">
        <v>205</v>
      </c>
      <c r="G166" s="4"/>
      <c r="H166" s="4"/>
      <c r="L166" s="4"/>
      <c r="M166" s="4"/>
      <c r="Q166" s="4"/>
      <c r="R166" s="51"/>
      <c r="S166" s="62"/>
      <c r="T166" s="2">
        <v>13.631</v>
      </c>
      <c r="U166" s="3">
        <v>11017.8</v>
      </c>
      <c r="V166" s="28">
        <f t="shared" si="36"/>
        <v>5.8741584349036619E-2</v>
      </c>
      <c r="W166" s="4">
        <f>(((T166-T$155)/(T$186-T$155)*100+1100))</f>
        <v>1145.011524530787</v>
      </c>
      <c r="X166" s="4"/>
      <c r="AA166" s="28"/>
      <c r="AB166" s="4"/>
      <c r="AC166" s="4"/>
      <c r="AF166" s="28"/>
      <c r="AG166" s="4"/>
      <c r="AH166" s="51">
        <f t="shared" si="45"/>
        <v>5.8741584349036619E-2</v>
      </c>
      <c r="AI166" s="4"/>
      <c r="AL166" s="51"/>
      <c r="AM166" s="4"/>
      <c r="AQ166" s="51"/>
      <c r="AR166" s="4"/>
      <c r="AS166" s="51"/>
    </row>
    <row r="167" spans="1:45" x14ac:dyDescent="0.25">
      <c r="A167" s="1" t="s">
        <v>111</v>
      </c>
      <c r="B167" s="10">
        <v>1163</v>
      </c>
      <c r="C167" s="10" t="s">
        <v>205</v>
      </c>
      <c r="D167" s="2">
        <v>13.657</v>
      </c>
      <c r="E167" s="3">
        <v>14159.2</v>
      </c>
      <c r="F167" s="28">
        <f>E167/F$2</f>
        <v>0.13005669379736176</v>
      </c>
      <c r="G167" s="4">
        <f>(((D167-D$155)/(D$186-D$155)*100+1100))</f>
        <v>1145.5504284772578</v>
      </c>
      <c r="H167" s="4"/>
      <c r="I167" s="2">
        <v>13.694000000000001</v>
      </c>
      <c r="J167" s="3">
        <v>3420.2</v>
      </c>
      <c r="K167" s="28">
        <f>J167/K$2</f>
        <v>2.2334978972389834E-2</v>
      </c>
      <c r="L167" s="4">
        <f>(((I167-I$155)/(I$186-I$155)*100+1100))</f>
        <v>1145.7161759841217</v>
      </c>
      <c r="M167" s="4"/>
      <c r="N167" s="2">
        <v>13.654</v>
      </c>
      <c r="O167" s="3">
        <v>1964.4</v>
      </c>
      <c r="P167" s="28">
        <f>O167/P$2</f>
        <v>2.3155233947807868E-2</v>
      </c>
      <c r="Q167" s="4">
        <f>(((N167-N$155)/(N$186-N$155)*100+1100))</f>
        <v>1145.4515491100858</v>
      </c>
      <c r="R167" s="51">
        <f>AVERAGE(F167,K167,P167)</f>
        <v>5.851563557251982E-2</v>
      </c>
      <c r="S167" s="62"/>
      <c r="T167" s="2">
        <v>13.55</v>
      </c>
      <c r="U167" s="3">
        <v>11042.6</v>
      </c>
      <c r="V167" s="28">
        <f t="shared" si="36"/>
        <v>5.8873805962412804E-2</v>
      </c>
      <c r="W167" s="4">
        <f>(((T167-T$155)/(T$186-T$155)*100+1100))</f>
        <v>1142.344418834376</v>
      </c>
      <c r="X167" s="4"/>
      <c r="AA167" s="28"/>
      <c r="AB167" s="4"/>
      <c r="AC167" s="4"/>
      <c r="AF167" s="28"/>
      <c r="AG167" s="4"/>
      <c r="AH167" s="51">
        <f t="shared" si="45"/>
        <v>5.8873805962412804E-2</v>
      </c>
      <c r="AI167" s="4"/>
      <c r="AJ167" s="2">
        <v>14.352</v>
      </c>
      <c r="AK167" s="3">
        <v>15490.3</v>
      </c>
      <c r="AL167" s="51">
        <f t="shared" si="61"/>
        <v>5.6952312461762905E-3</v>
      </c>
      <c r="AM167" s="4">
        <f>(((AJ167-AJ$155)/(AJ$186-AJ$155)*100+1100))</f>
        <v>1143.1069958847736</v>
      </c>
      <c r="AO167" s="2">
        <v>14.352</v>
      </c>
      <c r="AP167" s="3">
        <v>16261.4</v>
      </c>
      <c r="AQ167" s="51">
        <f t="shared" si="62"/>
        <v>5.6373863402635199E-3</v>
      </c>
      <c r="AR167" s="4">
        <f>(((AO167-AO$155)/(AO$186-AO$155)*100+1100))</f>
        <v>1142.9698216735253</v>
      </c>
      <c r="AS167" s="51">
        <f t="shared" si="44"/>
        <v>5.6663087932199048E-3</v>
      </c>
    </row>
    <row r="168" spans="1:45" x14ac:dyDescent="0.25">
      <c r="A168" s="1" t="s">
        <v>171</v>
      </c>
      <c r="B168" s="10">
        <v>1160</v>
      </c>
      <c r="C168" s="10" t="s">
        <v>201</v>
      </c>
      <c r="D168" s="2">
        <v>13.657</v>
      </c>
      <c r="E168" s="3">
        <v>97899.9</v>
      </c>
      <c r="F168" s="28">
        <f>E168/F$2</f>
        <v>0.89924129308805134</v>
      </c>
      <c r="G168" s="4">
        <f>(((D168-D$155)/(D$186-D$155)*100+1100))</f>
        <v>1145.5504284772578</v>
      </c>
      <c r="H168" s="4"/>
      <c r="I168" s="2">
        <v>13.698</v>
      </c>
      <c r="J168" s="3">
        <v>8747.2999999999993</v>
      </c>
      <c r="K168" s="28">
        <f>J168/K$2</f>
        <v>5.7122613170336699E-2</v>
      </c>
      <c r="L168" s="4">
        <f>(((I168-I$155)/(I$186-I$155)*100+1100))</f>
        <v>1145.8484948726432</v>
      </c>
      <c r="M168" s="4"/>
      <c r="Q168" s="4"/>
      <c r="R168" s="51"/>
      <c r="S168" s="62"/>
      <c r="T168" s="2">
        <v>13.646000000000001</v>
      </c>
      <c r="U168" s="3">
        <v>99534.1</v>
      </c>
      <c r="V168" s="28">
        <f t="shared" si="36"/>
        <v>0.53066771322364226</v>
      </c>
      <c r="W168" s="4">
        <f>(((T168-T$155)/(T$186-T$155)*100+1100))</f>
        <v>1145.5054329930854</v>
      </c>
      <c r="X168" s="4"/>
      <c r="AA168" s="28"/>
      <c r="AB168" s="4"/>
      <c r="AC168" s="4"/>
      <c r="AF168" s="28"/>
      <c r="AG168" s="4"/>
      <c r="AH168" s="51">
        <f t="shared" si="45"/>
        <v>0.53066771322364226</v>
      </c>
      <c r="AI168" s="4"/>
      <c r="AJ168" s="2">
        <v>14.481</v>
      </c>
      <c r="AK168" s="3">
        <v>57902.3</v>
      </c>
      <c r="AL168" s="51">
        <f t="shared" si="61"/>
        <v>2.1288612111158175E-2</v>
      </c>
      <c r="AM168" s="4">
        <f>(((AJ168-AJ$155)/(AJ$186-AJ$155)*100+1100))</f>
        <v>1147.5308641975309</v>
      </c>
      <c r="AO168" s="2">
        <v>14.488</v>
      </c>
      <c r="AP168" s="3">
        <v>53256.6</v>
      </c>
      <c r="AQ168" s="51">
        <f t="shared" si="62"/>
        <v>1.846261880089526E-2</v>
      </c>
      <c r="AR168" s="4">
        <f>(((AO168-AO$155)/(AO$186-AO$155)*100+1100))</f>
        <v>1147.6337448559671</v>
      </c>
      <c r="AS168" s="51">
        <f t="shared" si="44"/>
        <v>1.9875615456026716E-2</v>
      </c>
    </row>
    <row r="169" spans="1:45" x14ac:dyDescent="0.25">
      <c r="A169" s="1" t="s">
        <v>566</v>
      </c>
      <c r="B169" s="10">
        <v>1155</v>
      </c>
      <c r="G169" s="4"/>
      <c r="H169" s="4"/>
      <c r="L169" s="4"/>
      <c r="M169" s="4"/>
      <c r="Q169" s="4"/>
      <c r="R169" s="51"/>
      <c r="S169" s="62"/>
      <c r="V169" s="28"/>
      <c r="W169" s="4"/>
      <c r="X169" s="4"/>
      <c r="AA169" s="28"/>
      <c r="AB169" s="4"/>
      <c r="AC169" s="4"/>
      <c r="AF169" s="28"/>
      <c r="AG169" s="4"/>
      <c r="AH169" s="51"/>
      <c r="AI169" s="4"/>
      <c r="AL169" s="51"/>
      <c r="AM169" s="4"/>
      <c r="AQ169" s="51"/>
      <c r="AR169" s="4"/>
      <c r="AS169" s="51"/>
    </row>
    <row r="170" spans="1:45" x14ac:dyDescent="0.25">
      <c r="A170" s="16" t="s">
        <v>463</v>
      </c>
      <c r="B170" s="10">
        <v>1161</v>
      </c>
      <c r="C170" s="10" t="s">
        <v>201</v>
      </c>
      <c r="D170" s="2">
        <v>14.151999999999999</v>
      </c>
      <c r="E170" s="3">
        <v>58944</v>
      </c>
      <c r="F170" s="28">
        <f>E170/F$2</f>
        <v>0.54141913096726457</v>
      </c>
      <c r="G170" s="4">
        <f>(((D170-D$155)/(D$186-D$155)*100+1100))</f>
        <v>1161.8655240606461</v>
      </c>
      <c r="H170" s="4"/>
      <c r="L170" s="4"/>
      <c r="M170" s="4"/>
      <c r="Q170" s="4"/>
      <c r="R170" s="51"/>
      <c r="S170" s="62"/>
      <c r="V170" s="28"/>
      <c r="W170" s="4"/>
      <c r="X170" s="4"/>
      <c r="AA170" s="28"/>
      <c r="AB170" s="4"/>
      <c r="AC170" s="4"/>
      <c r="AF170" s="28"/>
      <c r="AG170" s="4"/>
      <c r="AH170" s="51"/>
      <c r="AI170" s="4"/>
      <c r="AL170" s="51"/>
      <c r="AM170" s="4"/>
      <c r="AQ170" s="51"/>
      <c r="AR170" s="4"/>
      <c r="AS170" s="51"/>
    </row>
    <row r="171" spans="1:45" x14ac:dyDescent="0.25">
      <c r="A171" s="16" t="s">
        <v>565</v>
      </c>
      <c r="B171" s="61">
        <v>1151</v>
      </c>
      <c r="D171" s="2">
        <v>14.074999999999999</v>
      </c>
      <c r="E171" s="3">
        <v>50671.7</v>
      </c>
      <c r="F171" s="28">
        <f>E171/F$2</f>
        <v>0.46543546041384937</v>
      </c>
      <c r="G171" s="4">
        <f>(((D171-D$155)/(D$186-D$155)*100+1100))</f>
        <v>1159.3276203032301</v>
      </c>
      <c r="H171" s="4"/>
      <c r="I171" s="2">
        <v>14.13</v>
      </c>
      <c r="J171" s="3">
        <v>23963.4</v>
      </c>
      <c r="K171" s="28">
        <f>J171/K$2</f>
        <v>0.15648851970848682</v>
      </c>
      <c r="L171" s="4">
        <f>(((I171-I$155)/(I$186-I$155)*100+1100))</f>
        <v>1160.1389348329474</v>
      </c>
      <c r="M171" s="4"/>
      <c r="N171" s="2">
        <v>14.086</v>
      </c>
      <c r="O171" s="3">
        <v>18645.2</v>
      </c>
      <c r="P171" s="28">
        <f>O171/P$2</f>
        <v>0.21977905111162047</v>
      </c>
      <c r="Q171" s="4">
        <f>(((N171-N$155)/(N$186-N$155)*100+1100))</f>
        <v>1159.6901779828609</v>
      </c>
      <c r="R171" s="51">
        <f>AVERAGE(F171,K171,P171)</f>
        <v>0.28056767707798552</v>
      </c>
      <c r="S171" s="62"/>
      <c r="T171" s="2">
        <v>14.067</v>
      </c>
      <c r="U171" s="3">
        <v>42038.6</v>
      </c>
      <c r="V171" s="28">
        <f t="shared" ref="V171:V219" si="63">U171/V$2</f>
        <v>0.22412949661596787</v>
      </c>
      <c r="W171" s="4">
        <f>(((T171-T$155)/(T$186-T$155)*100+1100))</f>
        <v>1159.3677971682582</v>
      </c>
      <c r="X171" s="4"/>
      <c r="Y171" s="2">
        <v>14.097</v>
      </c>
      <c r="Z171" s="3">
        <v>24258.1</v>
      </c>
      <c r="AA171" s="28">
        <f t="shared" ref="AA171:AA205" si="64">Z171/AA$2</f>
        <v>0.11918978012529173</v>
      </c>
      <c r="AB171" s="4">
        <f>(((Y171-Y$155)/(Y$186-Y$155)*100+1100))</f>
        <v>1159.8087701945269</v>
      </c>
      <c r="AC171" s="4"/>
      <c r="AD171" s="2">
        <v>14.138</v>
      </c>
      <c r="AE171" s="3">
        <v>39069.699999999997</v>
      </c>
      <c r="AF171" s="28">
        <f t="shared" ref="AF171:AF180" si="65">AE171/AF$2</f>
        <v>0.20508729823128849</v>
      </c>
      <c r="AG171" s="4">
        <f>(((AD171-AD$155)/(AD$186-AD$155)*100+1100))</f>
        <v>1158.817891373802</v>
      </c>
      <c r="AH171" s="51">
        <f t="shared" si="45"/>
        <v>0.18280219165751602</v>
      </c>
      <c r="AI171" s="4"/>
      <c r="AL171" s="51"/>
      <c r="AM171" s="4"/>
      <c r="AQ171" s="51"/>
      <c r="AR171" s="4"/>
      <c r="AS171" s="51"/>
    </row>
    <row r="172" spans="1:45" x14ac:dyDescent="0.25">
      <c r="A172" s="6" t="s">
        <v>196</v>
      </c>
      <c r="B172" s="12">
        <v>1165</v>
      </c>
      <c r="D172" s="2">
        <v>14.237</v>
      </c>
      <c r="E172" s="3">
        <v>14671.8</v>
      </c>
      <c r="F172" s="28">
        <f>E172/F$2</f>
        <v>0.13476508560202075</v>
      </c>
      <c r="G172" s="4">
        <f>(((D172-D$155)/(D$186-D$155)*100+1100))</f>
        <v>1164.6671061305208</v>
      </c>
      <c r="H172" s="4"/>
      <c r="L172" s="4"/>
      <c r="M172" s="4"/>
      <c r="Q172" s="4"/>
      <c r="R172" s="51">
        <f>AVERAGE(F172,K172,P172)</f>
        <v>0.13476508560202075</v>
      </c>
      <c r="S172" s="62"/>
      <c r="T172" s="2">
        <v>14.156000000000001</v>
      </c>
      <c r="U172" s="3">
        <v>15815.9</v>
      </c>
      <c r="V172" s="28">
        <f t="shared" si="63"/>
        <v>8.4322734475660133E-2</v>
      </c>
      <c r="W172" s="4">
        <f>(((T172-T$155)/(T$186-T$155)*100+1100))</f>
        <v>1162.2983207112281</v>
      </c>
      <c r="X172" s="4"/>
      <c r="AA172" s="28"/>
      <c r="AB172" s="4"/>
      <c r="AC172" s="4"/>
      <c r="AF172" s="28"/>
      <c r="AG172" s="4"/>
      <c r="AH172" s="51">
        <f t="shared" si="45"/>
        <v>8.4322734475660133E-2</v>
      </c>
      <c r="AI172" s="4"/>
      <c r="AL172" s="51"/>
      <c r="AM172" s="4"/>
      <c r="AQ172" s="51"/>
      <c r="AR172" s="4"/>
      <c r="AS172" s="51"/>
    </row>
    <row r="173" spans="1:45" x14ac:dyDescent="0.25">
      <c r="A173" s="6" t="s">
        <v>491</v>
      </c>
      <c r="B173" s="12">
        <v>1174</v>
      </c>
      <c r="G173" s="4"/>
      <c r="H173" s="4"/>
      <c r="L173" s="4"/>
      <c r="M173" s="4"/>
      <c r="Q173" s="4"/>
      <c r="R173" s="51"/>
      <c r="S173" s="62"/>
      <c r="V173" s="28"/>
      <c r="W173" s="4"/>
      <c r="X173" s="4"/>
      <c r="AA173" s="28"/>
      <c r="AB173" s="4"/>
      <c r="AC173" s="4"/>
      <c r="AF173" s="28"/>
      <c r="AG173" s="4"/>
      <c r="AH173" s="51"/>
      <c r="AI173" s="4"/>
      <c r="AL173" s="51"/>
      <c r="AM173" s="4"/>
      <c r="AQ173" s="51"/>
      <c r="AR173" s="4"/>
      <c r="AS173" s="51"/>
    </row>
    <row r="174" spans="1:45" x14ac:dyDescent="0.25">
      <c r="A174" s="1" t="s">
        <v>113</v>
      </c>
      <c r="B174" s="10">
        <v>1170</v>
      </c>
      <c r="C174" s="10" t="s">
        <v>201</v>
      </c>
      <c r="G174" s="4"/>
      <c r="H174" s="4"/>
      <c r="L174" s="4"/>
      <c r="M174" s="4"/>
      <c r="Q174" s="4"/>
      <c r="R174" s="51"/>
      <c r="S174" s="62"/>
      <c r="V174" s="28"/>
      <c r="W174" s="4"/>
      <c r="X174" s="4"/>
      <c r="AA174" s="28"/>
      <c r="AB174" s="4"/>
      <c r="AC174" s="4"/>
      <c r="AF174" s="28"/>
      <c r="AG174" s="4"/>
      <c r="AH174" s="51"/>
      <c r="AI174" s="4"/>
      <c r="AL174" s="51"/>
      <c r="AM174" s="4"/>
      <c r="AQ174" s="51"/>
      <c r="AR174" s="4"/>
      <c r="AS174" s="51"/>
    </row>
    <row r="175" spans="1:45" x14ac:dyDescent="0.25">
      <c r="A175" s="1" t="s">
        <v>112</v>
      </c>
      <c r="B175" s="10">
        <v>1173</v>
      </c>
      <c r="C175" s="10" t="s">
        <v>201</v>
      </c>
      <c r="D175" s="2">
        <v>14.215</v>
      </c>
      <c r="E175" s="3">
        <v>51730.8</v>
      </c>
      <c r="F175" s="28">
        <f>E175/F$2</f>
        <v>0.47516362615773222</v>
      </c>
      <c r="G175" s="4">
        <f>(((D175-D$155)/(D$186-D$155)*100+1100))</f>
        <v>1163.941990771259</v>
      </c>
      <c r="H175" s="4"/>
      <c r="I175" s="2">
        <v>14.215</v>
      </c>
      <c r="J175" s="3">
        <v>51730.8</v>
      </c>
      <c r="K175" s="28">
        <f>J175/K$2</f>
        <v>0.33781835279366823</v>
      </c>
      <c r="L175" s="4">
        <f>(((I175-I$155)/(I$186-I$155)*100+1100))</f>
        <v>1162.9507112140259</v>
      </c>
      <c r="M175" s="4"/>
      <c r="N175" s="2">
        <v>14.223000000000001</v>
      </c>
      <c r="O175" s="3">
        <v>31050.9</v>
      </c>
      <c r="P175" s="28">
        <f>O175/P$2</f>
        <v>0.36601041223273634</v>
      </c>
      <c r="Q175" s="4">
        <f>(((N175-N$155)/(N$186-N$155)*100+1100))</f>
        <v>1164.2056690837178</v>
      </c>
      <c r="R175" s="51">
        <f>AVERAGE(F175,K175,P175)</f>
        <v>0.39299746372804556</v>
      </c>
      <c r="S175" s="62"/>
      <c r="T175" s="2">
        <v>14.208</v>
      </c>
      <c r="U175" s="3">
        <v>46529.9</v>
      </c>
      <c r="V175" s="28">
        <f t="shared" si="63"/>
        <v>0.24807493742872797</v>
      </c>
      <c r="W175" s="4">
        <f>(((T175-T$155)/(T$186-T$155)*100+1100))</f>
        <v>1164.0105367138624</v>
      </c>
      <c r="X175" s="4"/>
      <c r="Y175" s="2">
        <v>14.218999999999999</v>
      </c>
      <c r="Z175" s="3">
        <v>38094.1</v>
      </c>
      <c r="AA175" s="28">
        <f t="shared" si="64"/>
        <v>0.18717160054047413</v>
      </c>
      <c r="AB175" s="4">
        <f>(((Y175-Y$155)/(Y$186-Y$155)*100+1100))</f>
        <v>1163.8311902406858</v>
      </c>
      <c r="AC175" s="4"/>
      <c r="AF175" s="28"/>
      <c r="AG175" s="4"/>
      <c r="AH175" s="51">
        <f t="shared" si="45"/>
        <v>0.21762326898460105</v>
      </c>
      <c r="AI175" s="4"/>
      <c r="AJ175" s="2">
        <v>15.157</v>
      </c>
      <c r="AK175" s="3">
        <v>178736.7</v>
      </c>
      <c r="AL175" s="51">
        <f t="shared" si="61"/>
        <v>6.5715114534801639E-2</v>
      </c>
      <c r="AM175" s="4">
        <f>(((AJ175-AJ$155)/(AJ$186-AJ$155)*100+1100))</f>
        <v>1170.7133058984912</v>
      </c>
      <c r="AO175" s="2">
        <v>15.157</v>
      </c>
      <c r="AP175" s="3">
        <v>187116.2</v>
      </c>
      <c r="AQ175" s="51">
        <f t="shared" si="62"/>
        <v>6.4868111596911512E-2</v>
      </c>
      <c r="AR175" s="4">
        <f>(((AO175-AO$155)/(AO$186-AO$155)*100+1100))</f>
        <v>1170.5761316872429</v>
      </c>
      <c r="AS175" s="51">
        <f t="shared" si="44"/>
        <v>6.5291613065856569E-2</v>
      </c>
    </row>
    <row r="176" spans="1:45" x14ac:dyDescent="0.25">
      <c r="A176" s="1" t="s">
        <v>172</v>
      </c>
      <c r="B176" s="10">
        <v>1176</v>
      </c>
      <c r="C176" s="10" t="s">
        <v>201</v>
      </c>
      <c r="D176" s="2">
        <v>14.581</v>
      </c>
      <c r="E176" s="3">
        <v>45216.7</v>
      </c>
      <c r="F176" s="28">
        <f>E176/F$2</f>
        <v>0.41532957415865074</v>
      </c>
      <c r="G176" s="4">
        <f>(((D176-D$155)/(D$186-D$155)*100+1100))</f>
        <v>1176.0052735662491</v>
      </c>
      <c r="H176" s="4"/>
      <c r="I176" s="2">
        <v>14.566000000000001</v>
      </c>
      <c r="J176" s="3">
        <v>24666.2</v>
      </c>
      <c r="K176" s="28">
        <f>J176/K$2</f>
        <v>0.16107802418828202</v>
      </c>
      <c r="L176" s="4">
        <f>(((I176-I$155)/(I$186-I$155)*100+1100))</f>
        <v>1174.561693681773</v>
      </c>
      <c r="M176" s="4"/>
      <c r="Q176" s="4"/>
      <c r="R176" s="51">
        <f>AVERAGE(F176,K176,P176)</f>
        <v>0.28820379917346639</v>
      </c>
      <c r="S176" s="62"/>
      <c r="T176" s="2">
        <v>14.151999999999999</v>
      </c>
      <c r="U176" s="3">
        <v>47604.6</v>
      </c>
      <c r="V176" s="28">
        <f t="shared" si="63"/>
        <v>0.25380471839225149</v>
      </c>
      <c r="W176" s="4">
        <f>(((T176-T$155)/(T$186-T$155)*100+1100))</f>
        <v>1162.1666117879486</v>
      </c>
      <c r="X176" s="4"/>
      <c r="AA176" s="28"/>
      <c r="AB176" s="4"/>
      <c r="AC176" s="4"/>
      <c r="AF176" s="28"/>
      <c r="AG176" s="4"/>
      <c r="AH176" s="51">
        <f t="shared" si="45"/>
        <v>0.25380471839225149</v>
      </c>
      <c r="AI176" s="4"/>
      <c r="AL176" s="51"/>
      <c r="AM176" s="4"/>
      <c r="AQ176" s="51"/>
      <c r="AR176" s="4"/>
      <c r="AS176" s="51"/>
    </row>
    <row r="177" spans="1:45" x14ac:dyDescent="0.25">
      <c r="A177" s="1" t="s">
        <v>449</v>
      </c>
      <c r="B177" s="61">
        <v>1179</v>
      </c>
      <c r="G177" s="4"/>
      <c r="H177" s="4"/>
      <c r="L177" s="4"/>
      <c r="M177" s="4"/>
      <c r="Q177" s="4"/>
      <c r="R177" s="51"/>
      <c r="S177" s="62"/>
      <c r="V177" s="28"/>
      <c r="W177" s="4"/>
      <c r="X177" s="4"/>
      <c r="AA177" s="28"/>
      <c r="AB177" s="4"/>
      <c r="AC177" s="4"/>
      <c r="AF177" s="28"/>
      <c r="AG177" s="4"/>
      <c r="AH177" s="51"/>
      <c r="AI177" s="4"/>
      <c r="AL177" s="51"/>
      <c r="AM177" s="4"/>
      <c r="AQ177" s="51"/>
      <c r="AR177" s="4"/>
      <c r="AS177" s="51"/>
    </row>
    <row r="178" spans="1:45" x14ac:dyDescent="0.25">
      <c r="A178" s="1" t="s">
        <v>115</v>
      </c>
      <c r="B178" s="10">
        <v>1177</v>
      </c>
      <c r="C178" s="10" t="s">
        <v>204</v>
      </c>
      <c r="G178" s="4"/>
      <c r="H178" s="4"/>
      <c r="L178" s="4"/>
      <c r="M178" s="4"/>
      <c r="Q178" s="4"/>
      <c r="R178" s="51"/>
      <c r="S178" s="62"/>
      <c r="V178" s="28"/>
      <c r="W178" s="4"/>
      <c r="X178" s="4"/>
      <c r="AA178" s="28"/>
      <c r="AB178" s="4"/>
      <c r="AC178" s="4"/>
      <c r="AF178" s="28"/>
      <c r="AG178" s="4"/>
      <c r="AH178" s="51"/>
      <c r="AI178" s="4"/>
      <c r="AL178" s="51"/>
      <c r="AM178" s="4"/>
      <c r="AQ178" s="51"/>
      <c r="AR178" s="4"/>
      <c r="AS178" s="51"/>
    </row>
    <row r="179" spans="1:45" x14ac:dyDescent="0.25">
      <c r="A179" s="1" t="s">
        <v>116</v>
      </c>
      <c r="B179" s="10">
        <v>1186</v>
      </c>
      <c r="C179" s="10" t="s">
        <v>204</v>
      </c>
      <c r="D179" s="2">
        <v>14.843</v>
      </c>
      <c r="E179" s="3">
        <v>17541.900000000001</v>
      </c>
      <c r="F179" s="28">
        <f>E179/F$2</f>
        <v>0.16112785446380731</v>
      </c>
      <c r="G179" s="4">
        <f>(((D179-D$155)/(D$186-D$155)*100+1100))</f>
        <v>1184.640738299275</v>
      </c>
      <c r="H179" s="4"/>
      <c r="I179" s="2">
        <v>14.866</v>
      </c>
      <c r="J179" s="3">
        <v>416876.4</v>
      </c>
      <c r="K179" s="28">
        <f>J179/K$2</f>
        <v>2.7223336729096466</v>
      </c>
      <c r="L179" s="4">
        <f>(((I179-I$155)/(I$186-I$155)*100+1100))</f>
        <v>1184.4856103208733</v>
      </c>
      <c r="M179" s="4"/>
      <c r="N179" s="2">
        <v>14.866</v>
      </c>
      <c r="O179" s="3">
        <v>12581.7</v>
      </c>
      <c r="P179" s="28">
        <f>O179/P$2</f>
        <v>0.14830594937952263</v>
      </c>
      <c r="Q179" s="4">
        <f>(((N179-N$155)/(N$186-N$155)*100+1100))</f>
        <v>1185.398813447594</v>
      </c>
      <c r="R179" s="51">
        <f>AVERAGE(F179,K179,P179)</f>
        <v>1.0105891589176588</v>
      </c>
      <c r="S179" s="62"/>
      <c r="T179" s="2">
        <v>14.836</v>
      </c>
      <c r="U179" s="3">
        <v>19990.599999999999</v>
      </c>
      <c r="V179" s="28">
        <f t="shared" si="63"/>
        <v>0.10658021711120653</v>
      </c>
      <c r="W179" s="4">
        <f>(((T179-T$155)/(T$186-T$155)*100+1100))</f>
        <v>1184.6888376687521</v>
      </c>
      <c r="X179" s="4"/>
      <c r="Y179" s="2">
        <v>14.872999999999999</v>
      </c>
      <c r="Z179" s="3">
        <v>17962.3</v>
      </c>
      <c r="AA179" s="28">
        <f t="shared" si="64"/>
        <v>8.8255988207836866E-2</v>
      </c>
      <c r="AB179" s="4">
        <f>(((Y179-Y$155)/(Y$186-Y$155)*100+1100))</f>
        <v>1185.3939993405868</v>
      </c>
      <c r="AC179" s="4"/>
      <c r="AD179" s="2">
        <v>14.920999999999999</v>
      </c>
      <c r="AE179" s="3">
        <v>25167.8</v>
      </c>
      <c r="AF179" s="28">
        <f t="shared" si="65"/>
        <v>0.13211250929557747</v>
      </c>
      <c r="AG179" s="4">
        <f>(((AD179-AD$155)/(AD$186-AD$155)*100+1100))</f>
        <v>1183.8338658146965</v>
      </c>
      <c r="AH179" s="51">
        <f t="shared" ref="AH179:AH227" si="66">AVERAGE(V179,AA179,AF179)</f>
        <v>0.10898290487154028</v>
      </c>
      <c r="AI179" s="4"/>
      <c r="AJ179" s="2">
        <v>15.553000000000001</v>
      </c>
      <c r="AK179" s="3">
        <v>968547.5</v>
      </c>
      <c r="AL179" s="51">
        <f t="shared" si="61"/>
        <v>0.35610039737164101</v>
      </c>
      <c r="AM179" s="4">
        <f>(((AJ179-AJ$155)/(AJ$186-AJ$155)*100+1100))</f>
        <v>1184.2935528120713</v>
      </c>
      <c r="AO179" s="2">
        <v>15.555999999999999</v>
      </c>
      <c r="AP179" s="3">
        <v>1230554.3</v>
      </c>
      <c r="AQ179" s="51">
        <f t="shared" si="62"/>
        <v>0.42659980086416532</v>
      </c>
      <c r="AR179" s="4">
        <f>(((AO179-AO$155)/(AO$186-AO$155)*100+1100))</f>
        <v>1184.2592592592591</v>
      </c>
      <c r="AS179" s="51">
        <f t="shared" ref="AS179:AS226" si="67">AVERAGE(AL179,AQ179)</f>
        <v>0.39135009911790319</v>
      </c>
    </row>
    <row r="180" spans="1:45" x14ac:dyDescent="0.25">
      <c r="A180" s="6" t="s">
        <v>534</v>
      </c>
      <c r="B180" s="10">
        <v>1187</v>
      </c>
      <c r="C180" s="10" t="s">
        <v>201</v>
      </c>
      <c r="G180" s="4"/>
      <c r="H180" s="4"/>
      <c r="L180" s="4"/>
      <c r="M180" s="4"/>
      <c r="Q180" s="4"/>
      <c r="R180" s="51"/>
      <c r="S180" s="62"/>
      <c r="T180" s="2">
        <v>15.045999999999999</v>
      </c>
      <c r="U180" s="3">
        <v>9460.2999999999993</v>
      </c>
      <c r="V180" s="28">
        <f t="shared" si="63"/>
        <v>5.0437747138012225E-2</v>
      </c>
      <c r="W180" s="4">
        <f>(((T180-T$155)/(T$186-T$155)*100+1100))</f>
        <v>1191.6035561409285</v>
      </c>
      <c r="X180" s="4"/>
      <c r="Y180" s="2">
        <v>15.054</v>
      </c>
      <c r="Z180" s="3">
        <v>7469.5</v>
      </c>
      <c r="AA180" s="28">
        <f t="shared" si="64"/>
        <v>3.670065102567252E-2</v>
      </c>
      <c r="AB180" s="4">
        <f>(((Y180-Y$155)/(Y$186-Y$155)*100+1100))</f>
        <v>1191.3616880975931</v>
      </c>
      <c r="AC180" s="4"/>
      <c r="AD180" s="2">
        <v>15.161</v>
      </c>
      <c r="AE180" s="3">
        <v>15575.2</v>
      </c>
      <c r="AF180" s="28">
        <f t="shared" si="65"/>
        <v>8.1758387891690112E-2</v>
      </c>
      <c r="AG180" s="4">
        <f>(((AD180-AD$155)/(AD$186-AD$155)*100+1100))</f>
        <v>1191.5015974440894</v>
      </c>
      <c r="AH180" s="51">
        <f t="shared" si="66"/>
        <v>5.6298928685124948E-2</v>
      </c>
      <c r="AI180" s="4"/>
      <c r="AJ180" s="2">
        <v>15.76</v>
      </c>
      <c r="AK180" s="3">
        <v>23826.400000000001</v>
      </c>
      <c r="AL180" s="51">
        <f t="shared" si="61"/>
        <v>8.7601181232057988E-3</v>
      </c>
      <c r="AM180" s="4">
        <f>(((AJ180-AJ$155)/(AJ$186-AJ$155)*100+1100))</f>
        <v>1191.3923182441702</v>
      </c>
      <c r="AO180" s="2">
        <v>15.771000000000001</v>
      </c>
      <c r="AP180" s="3">
        <v>27840.5</v>
      </c>
      <c r="AQ180" s="51">
        <f t="shared" si="62"/>
        <v>9.6515462633049148E-3</v>
      </c>
      <c r="AR180" s="4">
        <f>(((AO180-AO$155)/(AO$186-AO$155)*100+1100))</f>
        <v>1191.6323731138546</v>
      </c>
      <c r="AS180" s="51">
        <f t="shared" si="67"/>
        <v>9.2058321932553568E-3</v>
      </c>
    </row>
    <row r="181" spans="1:45" x14ac:dyDescent="0.25">
      <c r="A181" s="6" t="s">
        <v>630</v>
      </c>
      <c r="B181" s="10">
        <v>1189</v>
      </c>
      <c r="G181" s="4"/>
      <c r="H181" s="4"/>
      <c r="L181" s="4"/>
      <c r="M181" s="4"/>
      <c r="Q181" s="4"/>
      <c r="R181" s="51"/>
      <c r="S181" s="62"/>
      <c r="V181" s="28"/>
      <c r="W181" s="4"/>
      <c r="X181" s="4"/>
      <c r="AA181" s="28"/>
      <c r="AB181" s="4"/>
      <c r="AC181" s="4"/>
      <c r="AF181" s="28"/>
      <c r="AG181" s="4"/>
      <c r="AH181" s="51"/>
      <c r="AI181" s="4"/>
      <c r="AL181" s="51"/>
      <c r="AM181" s="4"/>
      <c r="AQ181" s="51"/>
      <c r="AR181" s="4"/>
      <c r="AS181" s="51"/>
    </row>
    <row r="182" spans="1:45" x14ac:dyDescent="0.25">
      <c r="A182" s="1" t="s">
        <v>460</v>
      </c>
      <c r="B182" s="10">
        <v>1184</v>
      </c>
      <c r="G182" s="4"/>
      <c r="H182" s="4"/>
      <c r="L182" s="4"/>
      <c r="M182" s="4"/>
      <c r="Q182" s="4"/>
      <c r="R182" s="51"/>
      <c r="S182" s="62"/>
      <c r="V182" s="28"/>
      <c r="W182" s="4"/>
      <c r="X182" s="4"/>
      <c r="AA182" s="28"/>
      <c r="AB182" s="4"/>
      <c r="AC182" s="4"/>
      <c r="AF182" s="51"/>
      <c r="AG182" s="4"/>
      <c r="AH182" s="51"/>
      <c r="AI182" s="4"/>
      <c r="AL182" s="51"/>
      <c r="AM182" s="4"/>
      <c r="AQ182" s="51"/>
      <c r="AR182" s="4"/>
      <c r="AS182" s="51"/>
    </row>
    <row r="183" spans="1:45" x14ac:dyDescent="0.25">
      <c r="A183" s="6" t="s">
        <v>197</v>
      </c>
      <c r="B183" s="12">
        <v>1174</v>
      </c>
      <c r="G183" s="4"/>
      <c r="H183" s="4"/>
      <c r="I183" s="2">
        <v>15.039</v>
      </c>
      <c r="J183" s="3">
        <v>55893.3</v>
      </c>
      <c r="K183" s="28">
        <f>J183/K$2</f>
        <v>0.36500078363764599</v>
      </c>
      <c r="L183" s="4">
        <f>(((I183-I$155)/(I$186-I$155)*100+1100))</f>
        <v>1190.2084022494212</v>
      </c>
      <c r="M183" s="4"/>
      <c r="Q183" s="4"/>
      <c r="R183" s="51">
        <f>AVERAGE(F183,K183,P183)</f>
        <v>0.36500078363764599</v>
      </c>
      <c r="S183" s="62"/>
      <c r="V183" s="28"/>
      <c r="W183" s="4"/>
      <c r="X183" s="4"/>
      <c r="AA183" s="28"/>
      <c r="AB183" s="4"/>
      <c r="AC183" s="4"/>
      <c r="AF183" s="51"/>
      <c r="AG183" s="4"/>
      <c r="AH183" s="51"/>
      <c r="AI183" s="4"/>
      <c r="AJ183" s="2">
        <v>15.239000000000001</v>
      </c>
      <c r="AK183" s="3">
        <v>51490</v>
      </c>
      <c r="AL183" s="51">
        <f t="shared" si="61"/>
        <v>1.8931037931196763E-2</v>
      </c>
      <c r="AM183" s="4">
        <f>(((AJ183-AJ$155)/(AJ$186-AJ$155)*100+1100))</f>
        <v>1173.525377229081</v>
      </c>
      <c r="AO183" s="2">
        <v>15.282999999999999</v>
      </c>
      <c r="AP183" s="3">
        <v>108937</v>
      </c>
      <c r="AQ183" s="51">
        <f t="shared" si="62"/>
        <v>3.7765503323778218E-2</v>
      </c>
      <c r="AR183" s="4">
        <f>(((AO183-AO$155)/(AO$186-AO$155)*100+1100))</f>
        <v>1174.8971193415637</v>
      </c>
      <c r="AS183" s="51">
        <f t="shared" si="67"/>
        <v>2.8348270627487491E-2</v>
      </c>
    </row>
    <row r="184" spans="1:45" x14ac:dyDescent="0.25">
      <c r="A184" s="1" t="s">
        <v>117</v>
      </c>
      <c r="B184" s="12">
        <v>1195</v>
      </c>
      <c r="G184" s="4"/>
      <c r="H184" s="4"/>
      <c r="L184" s="4"/>
      <c r="M184" s="4"/>
      <c r="Q184" s="4"/>
      <c r="R184" s="51"/>
      <c r="S184" s="62"/>
      <c r="V184" s="28"/>
      <c r="W184" s="4"/>
      <c r="X184" s="4"/>
      <c r="AA184" s="28"/>
      <c r="AB184" s="4"/>
      <c r="AC184" s="4"/>
      <c r="AF184" s="51"/>
      <c r="AG184" s="4"/>
      <c r="AH184" s="51"/>
      <c r="AI184" s="4"/>
      <c r="AL184" s="51"/>
      <c r="AM184" s="4"/>
      <c r="AQ184" s="51"/>
      <c r="AR184" s="4"/>
      <c r="AS184" s="51"/>
    </row>
    <row r="185" spans="1:45" x14ac:dyDescent="0.25">
      <c r="A185" s="1" t="s">
        <v>118</v>
      </c>
      <c r="B185" s="12">
        <v>1197</v>
      </c>
      <c r="G185" s="4"/>
      <c r="H185" s="4"/>
      <c r="L185" s="4"/>
      <c r="M185" s="4"/>
      <c r="Q185" s="4"/>
      <c r="R185" s="51"/>
      <c r="S185" s="62"/>
      <c r="V185" s="28"/>
      <c r="W185" s="4"/>
      <c r="X185" s="4"/>
      <c r="AA185" s="28"/>
      <c r="AB185" s="4"/>
      <c r="AC185" s="4"/>
      <c r="AF185" s="51"/>
      <c r="AG185" s="4"/>
      <c r="AH185" s="51"/>
      <c r="AI185" s="4"/>
      <c r="AL185" s="51"/>
      <c r="AM185" s="4"/>
      <c r="AQ185" s="51"/>
      <c r="AR185" s="4"/>
      <c r="AS185" s="51"/>
    </row>
    <row r="186" spans="1:45" x14ac:dyDescent="0.25">
      <c r="A186" s="15" t="s">
        <v>12</v>
      </c>
      <c r="B186" s="10">
        <v>1200</v>
      </c>
      <c r="D186" s="2">
        <v>15.308999999999999</v>
      </c>
      <c r="E186" s="3">
        <v>961884.5</v>
      </c>
      <c r="F186" s="28">
        <f>E186/F$2</f>
        <v>8.8352108794937863</v>
      </c>
      <c r="G186" s="4">
        <f>(((D186-D$155)/(D$186-D$155)*100+1100))</f>
        <v>1200</v>
      </c>
      <c r="H186" s="4"/>
      <c r="I186" s="2">
        <v>15.335000000000001</v>
      </c>
      <c r="J186" s="3">
        <v>601169.80000000005</v>
      </c>
      <c r="K186" s="28">
        <f>J186/K$2</f>
        <v>3.9258273907478518</v>
      </c>
      <c r="L186" s="4">
        <f>(((I186-I$155)/(I$186-I$155)*100+1100))</f>
        <v>1200</v>
      </c>
      <c r="M186" s="4"/>
      <c r="N186" s="2">
        <v>15.308999999999999</v>
      </c>
      <c r="O186" s="3">
        <v>481884.6</v>
      </c>
      <c r="P186" s="28">
        <f>O186/P$2</f>
        <v>5.6801825742444585</v>
      </c>
      <c r="Q186" s="4">
        <f>(((N186-N$155)/(N$186-N$155)*100+1100))</f>
        <v>1200</v>
      </c>
      <c r="R186" s="51">
        <f>AVERAGE(F186,K186,P186)</f>
        <v>6.1470736148286989</v>
      </c>
      <c r="S186" s="62"/>
      <c r="T186" s="2">
        <v>15.301</v>
      </c>
      <c r="U186" s="3">
        <v>842617.4</v>
      </c>
      <c r="V186" s="28">
        <f t="shared" si="63"/>
        <v>4.4924287131792129</v>
      </c>
      <c r="W186" s="4">
        <f>(((T186-T$155)/(T$186-T$155)*100+1100))</f>
        <v>1200</v>
      </c>
      <c r="X186" s="4"/>
      <c r="Y186" s="2">
        <v>15.316000000000001</v>
      </c>
      <c r="Z186" s="3">
        <v>720244.9</v>
      </c>
      <c r="AA186" s="28">
        <f t="shared" si="64"/>
        <v>3.5388522294558409</v>
      </c>
      <c r="AB186" s="4">
        <f>(((Y186-Y$155)/(Y$186-Y$155)*100+1100))</f>
        <v>1200</v>
      </c>
      <c r="AC186" s="4"/>
      <c r="AD186" s="2">
        <v>15.427</v>
      </c>
      <c r="AE186" s="3">
        <v>2992981.4</v>
      </c>
      <c r="AF186" s="51">
        <f t="shared" ref="AF186:AF192" si="68">AE186/AF$2</f>
        <v>15.710959361922395</v>
      </c>
      <c r="AG186" s="4">
        <f>(((AD186-AD$155)/(AD$186-AD$155)*100+1100))</f>
        <v>1200</v>
      </c>
      <c r="AH186" s="51">
        <f t="shared" si="66"/>
        <v>7.9140801015191498</v>
      </c>
      <c r="AI186" s="4"/>
      <c r="AJ186" s="2">
        <v>16.010999999999999</v>
      </c>
      <c r="AK186" s="3">
        <v>613093.19999999995</v>
      </c>
      <c r="AL186" s="51">
        <f t="shared" si="61"/>
        <v>0.22541251941267823</v>
      </c>
      <c r="AM186" s="4">
        <f>(((AJ186-AJ$155)/(AJ$186-AJ$155)*100+1100))</f>
        <v>1200</v>
      </c>
      <c r="AO186" s="2">
        <v>16.015000000000001</v>
      </c>
      <c r="AP186" s="3">
        <v>756653.6</v>
      </c>
      <c r="AQ186" s="51">
        <f t="shared" si="62"/>
        <v>0.2623112812519966</v>
      </c>
      <c r="AR186" s="4">
        <f>(((AO186-AO$155)/(AO$186-AO$155)*100+1100))</f>
        <v>1200</v>
      </c>
      <c r="AS186" s="51">
        <f t="shared" si="67"/>
        <v>0.2438619003323374</v>
      </c>
    </row>
    <row r="187" spans="1:45" x14ac:dyDescent="0.25">
      <c r="A187" s="6" t="s">
        <v>450</v>
      </c>
      <c r="B187" s="10">
        <v>1194</v>
      </c>
      <c r="G187" s="4"/>
      <c r="H187" s="4"/>
      <c r="L187" s="4"/>
      <c r="M187" s="4"/>
      <c r="Q187" s="4"/>
      <c r="R187" s="51"/>
      <c r="S187" s="62"/>
      <c r="V187" s="28"/>
      <c r="W187" s="4"/>
      <c r="X187" s="4"/>
      <c r="AA187" s="28"/>
      <c r="AB187" s="4"/>
      <c r="AC187" s="4"/>
      <c r="AF187" s="51"/>
      <c r="AG187" s="4"/>
      <c r="AH187" s="51"/>
      <c r="AI187" s="4"/>
      <c r="AL187" s="51"/>
      <c r="AM187" s="4"/>
      <c r="AQ187" s="51"/>
      <c r="AR187" s="4"/>
      <c r="AS187" s="51"/>
    </row>
    <row r="188" spans="1:45" x14ac:dyDescent="0.25">
      <c r="A188" s="1" t="s">
        <v>119</v>
      </c>
      <c r="B188" s="12">
        <v>1206</v>
      </c>
      <c r="D188" s="2">
        <v>15.475</v>
      </c>
      <c r="E188" s="3">
        <v>93427.5</v>
      </c>
      <c r="F188" s="28">
        <f>E188/F$2</f>
        <v>0.85816089607838131</v>
      </c>
      <c r="G188" s="4">
        <f>(((D188-D$186)/(D$205-D$186)*100+1200))</f>
        <v>1205.7519057519057</v>
      </c>
      <c r="H188" s="4"/>
      <c r="I188" s="2">
        <v>15.523</v>
      </c>
      <c r="J188" s="3">
        <v>59410.1</v>
      </c>
      <c r="K188" s="28">
        <f>J188/K$2</f>
        <v>0.38796659091502755</v>
      </c>
      <c r="L188" s="4">
        <f>(((I188-I$186)/(I$205-I$186)*100+1200))</f>
        <v>1206.5142065142065</v>
      </c>
      <c r="M188" s="4"/>
      <c r="N188" s="2">
        <v>15.449</v>
      </c>
      <c r="O188" s="3">
        <v>205543.9</v>
      </c>
      <c r="P188" s="28">
        <f>O188/P$2</f>
        <v>2.4228350086768606</v>
      </c>
      <c r="Q188" s="4">
        <f>(((N188-N$186)/(N$205-N$186)*100+1200))</f>
        <v>1204.8325854332068</v>
      </c>
      <c r="R188" s="51">
        <f>AVERAGE(F188,K188,P188)</f>
        <v>1.2229874985567566</v>
      </c>
      <c r="S188" s="62"/>
      <c r="T188" s="2">
        <v>15.442</v>
      </c>
      <c r="U188" s="3">
        <v>347038.2</v>
      </c>
      <c r="V188" s="28">
        <f t="shared" si="63"/>
        <v>1.8502399478696148</v>
      </c>
      <c r="W188" s="4">
        <f>(((T188-T$186)/(T$205-T$186)*100+1200))</f>
        <v>1205.0195799216804</v>
      </c>
      <c r="X188" s="4"/>
      <c r="Y188" s="2">
        <v>15.452999999999999</v>
      </c>
      <c r="Z188" s="3">
        <v>311306.5</v>
      </c>
      <c r="AA188" s="28">
        <f t="shared" si="64"/>
        <v>1.5295737624370471</v>
      </c>
      <c r="AB188" s="4">
        <f>(((Y188-Y$186)/(Y$205-Y$186)*100+1200))</f>
        <v>1204.8650568181818</v>
      </c>
      <c r="AC188" s="4"/>
      <c r="AD188" s="2">
        <v>15.427</v>
      </c>
      <c r="AE188" s="3">
        <v>2639090.2000000002</v>
      </c>
      <c r="AF188" s="51">
        <f t="shared" si="68"/>
        <v>13.85328986162348</v>
      </c>
      <c r="AG188" s="4">
        <f>(((AD188-AD$155)/(AD$186-AD$155)*100+1100))</f>
        <v>1200</v>
      </c>
      <c r="AH188" s="51">
        <f t="shared" si="66"/>
        <v>5.7443678573100483</v>
      </c>
      <c r="AI188" s="4"/>
      <c r="AJ188" s="2">
        <v>16.181000000000001</v>
      </c>
      <c r="AK188" s="3">
        <v>444587.1</v>
      </c>
      <c r="AL188" s="51">
        <f t="shared" si="61"/>
        <v>0.16345883188620641</v>
      </c>
      <c r="AM188" s="4">
        <f>(((AJ188-AJ$155)/(AJ$186-AJ$155)*100+1100))</f>
        <v>1205.8299039780522</v>
      </c>
      <c r="AO188" s="2">
        <v>16.181000000000001</v>
      </c>
      <c r="AP188" s="3">
        <v>466973</v>
      </c>
      <c r="AQ188" s="51">
        <f t="shared" si="62"/>
        <v>0.16188687391441553</v>
      </c>
      <c r="AR188" s="4">
        <f>(((AO188-AO$155)/(AO$186-AO$155)*100+1100))</f>
        <v>1205.692729766804</v>
      </c>
      <c r="AS188" s="51">
        <f t="shared" si="67"/>
        <v>0.16267285290031097</v>
      </c>
    </row>
    <row r="189" spans="1:45" x14ac:dyDescent="0.25">
      <c r="A189" s="1" t="s">
        <v>174</v>
      </c>
      <c r="G189" s="4"/>
      <c r="H189" s="4"/>
      <c r="L189" s="4"/>
      <c r="M189" s="4"/>
      <c r="Q189" s="4"/>
      <c r="R189" s="51"/>
      <c r="S189" s="62"/>
      <c r="V189" s="28"/>
      <c r="W189" s="4"/>
      <c r="X189" s="4"/>
      <c r="AA189" s="28"/>
      <c r="AB189" s="4"/>
      <c r="AC189" s="4"/>
      <c r="AF189" s="51"/>
      <c r="AG189" s="4"/>
      <c r="AH189" s="51"/>
      <c r="AI189" s="4"/>
      <c r="AL189" s="51"/>
      <c r="AM189" s="4"/>
      <c r="AQ189" s="51"/>
      <c r="AR189" s="4"/>
      <c r="AS189" s="51"/>
    </row>
    <row r="190" spans="1:45" x14ac:dyDescent="0.25">
      <c r="A190" s="6" t="s">
        <v>189</v>
      </c>
      <c r="B190" s="10">
        <v>1162</v>
      </c>
      <c r="G190" s="4"/>
      <c r="H190" s="4"/>
      <c r="I190" s="2">
        <v>15.039</v>
      </c>
      <c r="J190" s="3">
        <v>41247</v>
      </c>
      <c r="K190" s="28">
        <f>J190/K$2</f>
        <v>0.26935584985502703</v>
      </c>
      <c r="L190" s="4">
        <f>(((I190-I$186)/(I$205-I$186)*100+1200))</f>
        <v>1189.7435897435896</v>
      </c>
      <c r="M190" s="4"/>
      <c r="Q190" s="4"/>
      <c r="R190" s="51">
        <f>AVERAGE(F190,K190,P190)</f>
        <v>0.26935584985502703</v>
      </c>
      <c r="S190" s="62"/>
      <c r="V190" s="28"/>
      <c r="W190" s="4"/>
      <c r="X190" s="4"/>
      <c r="AA190" s="28"/>
      <c r="AB190" s="4"/>
      <c r="AC190" s="4"/>
      <c r="AF190" s="51"/>
      <c r="AG190" s="4"/>
      <c r="AH190" s="51"/>
      <c r="AI190" s="4"/>
      <c r="AJ190" s="2">
        <v>14.965</v>
      </c>
      <c r="AK190" s="3">
        <v>450202.3</v>
      </c>
      <c r="AL190" s="51">
        <f t="shared" si="61"/>
        <v>0.16552334080427314</v>
      </c>
      <c r="AM190" s="4">
        <f>(((AJ190-AJ$155)/(AJ$186-AJ$155)*100+1100))</f>
        <v>1164.1289437585733</v>
      </c>
      <c r="AO190" s="2">
        <v>15.124000000000001</v>
      </c>
      <c r="AP190" s="3">
        <v>406468.2</v>
      </c>
      <c r="AQ190" s="51">
        <f t="shared" si="62"/>
        <v>0.14091150075832959</v>
      </c>
      <c r="AR190" s="4">
        <f>(((AO190-AO$155)/(AO$186-AO$155)*100+1100))</f>
        <v>1169.4444444444443</v>
      </c>
      <c r="AS190" s="51">
        <f t="shared" si="67"/>
        <v>0.15321742078130135</v>
      </c>
    </row>
    <row r="191" spans="1:45" x14ac:dyDescent="0.25">
      <c r="A191" s="6" t="s">
        <v>175</v>
      </c>
      <c r="G191" s="4"/>
      <c r="H191" s="4"/>
      <c r="I191" s="2">
        <v>16.067</v>
      </c>
      <c r="J191" s="3">
        <v>9524.1</v>
      </c>
      <c r="K191" s="28">
        <f>J191/K$2</f>
        <v>6.2195360865135961E-2</v>
      </c>
      <c r="L191" s="4">
        <f>(((I191-I$186)/(I$205-I$186)*100+1200))</f>
        <v>1225.3638253638253</v>
      </c>
      <c r="M191" s="4"/>
      <c r="Q191" s="4"/>
      <c r="R191" s="51">
        <f>AVERAGE(F191,K191,P191)</f>
        <v>6.2195360865135961E-2</v>
      </c>
      <c r="S191" s="62"/>
      <c r="V191" s="28"/>
      <c r="W191" s="4"/>
      <c r="X191" s="4"/>
      <c r="AA191" s="28"/>
      <c r="AB191" s="4"/>
      <c r="AC191" s="4"/>
      <c r="AF191" s="51"/>
      <c r="AG191" s="4"/>
      <c r="AH191" s="51"/>
      <c r="AI191" s="4"/>
      <c r="AL191" s="51"/>
      <c r="AM191" s="4"/>
      <c r="AQ191" s="51"/>
      <c r="AR191" s="4"/>
      <c r="AS191" s="51"/>
    </row>
    <row r="192" spans="1:45" x14ac:dyDescent="0.25">
      <c r="A192" s="6" t="s">
        <v>642</v>
      </c>
      <c r="D192" s="2">
        <v>16.015000000000001</v>
      </c>
      <c r="E192" s="3">
        <v>338186.2</v>
      </c>
      <c r="F192" s="28">
        <f>E192/F$2</f>
        <v>3.1063463373561606</v>
      </c>
      <c r="G192" s="4">
        <f>(((D192-D$186)/(D$205-D$186)*100+1200))</f>
        <v>1224.4629244629245</v>
      </c>
      <c r="H192" s="4"/>
      <c r="I192" s="2">
        <v>16.096</v>
      </c>
      <c r="J192" s="3">
        <v>275220.59999999998</v>
      </c>
      <c r="K192" s="28">
        <f>J192/K$2</f>
        <v>1.7972768591803148</v>
      </c>
      <c r="L192" s="4">
        <f>(((I192-I$186)/(I$205-I$186)*100+1200))</f>
        <v>1226.3686763686765</v>
      </c>
      <c r="M192" s="4"/>
      <c r="N192" s="2">
        <v>16.117999999999999</v>
      </c>
      <c r="O192" s="3">
        <v>256505.7</v>
      </c>
      <c r="P192" s="28">
        <f>O192/P$2</f>
        <v>3.0235438263318164</v>
      </c>
      <c r="Q192" s="4">
        <f>(((N192-N$186)/(N$205-N$186)*100+1200))</f>
        <v>1227.925440110459</v>
      </c>
      <c r="R192" s="51">
        <f>AVERAGE(F192,K192,P192)</f>
        <v>2.6423890076227639</v>
      </c>
      <c r="S192" s="62"/>
      <c r="T192" s="2">
        <v>16.004000000000001</v>
      </c>
      <c r="U192" s="3">
        <v>261948.6</v>
      </c>
      <c r="V192" s="28">
        <f t="shared" si="63"/>
        <v>1.3965833271625963</v>
      </c>
      <c r="W192" s="4">
        <f>(((T192-T$186)/(T$205-T$186)*100+1200))</f>
        <v>1225.0266998932004</v>
      </c>
      <c r="X192" s="4"/>
      <c r="Y192" s="2">
        <v>16.137</v>
      </c>
      <c r="Z192" s="3">
        <v>45177.4</v>
      </c>
      <c r="AA192" s="28">
        <f t="shared" si="64"/>
        <v>0.22197469598329445</v>
      </c>
      <c r="AB192" s="4">
        <f>(((Y192-Y$186)/(Y$205-Y$186)*100+1200))</f>
        <v>1229.1548295454545</v>
      </c>
      <c r="AC192" s="4"/>
      <c r="AD192" s="2">
        <v>16.096</v>
      </c>
      <c r="AE192" s="3">
        <v>156484.6</v>
      </c>
      <c r="AF192" s="51">
        <f t="shared" si="68"/>
        <v>0.82142949213338956</v>
      </c>
      <c r="AG192" s="4">
        <f>(((AD192-AD$155)/(AD$186-AD$155)*100+1100))</f>
        <v>1221.373801916933</v>
      </c>
      <c r="AH192" s="51">
        <f t="shared" si="66"/>
        <v>0.81332917175976005</v>
      </c>
      <c r="AI192" s="4"/>
      <c r="AJ192" s="2">
        <v>16.908999999999999</v>
      </c>
      <c r="AK192" s="3">
        <v>218774.3</v>
      </c>
      <c r="AL192" s="51">
        <f t="shared" si="61"/>
        <v>8.0435513141794909E-2</v>
      </c>
      <c r="AM192" s="4">
        <f>(((AJ192-AJ$155)/(AJ$186-AJ$155)*100+1100))</f>
        <v>1230.7956104252401</v>
      </c>
      <c r="AO192" s="2">
        <v>16.920000000000002</v>
      </c>
      <c r="AP192" s="3">
        <v>260808.2</v>
      </c>
      <c r="AQ192" s="51">
        <f t="shared" si="62"/>
        <v>9.0415129331343935E-2</v>
      </c>
      <c r="AR192" s="4">
        <f>(((AO192-AO$155)/(AO$186-AO$155)*100+1100))</f>
        <v>1231.0356652949247</v>
      </c>
      <c r="AS192" s="51">
        <f t="shared" si="67"/>
        <v>8.5425321236569429E-2</v>
      </c>
    </row>
    <row r="193" spans="1:45" x14ac:dyDescent="0.25">
      <c r="A193" s="1" t="s">
        <v>480</v>
      </c>
      <c r="B193" s="10">
        <v>1279</v>
      </c>
      <c r="C193" s="10" t="s">
        <v>205</v>
      </c>
      <c r="G193" s="4"/>
      <c r="H193" s="4"/>
      <c r="L193" s="4"/>
      <c r="M193" s="4"/>
      <c r="Q193" s="4"/>
      <c r="R193" s="51"/>
      <c r="S193" s="62"/>
      <c r="V193" s="28"/>
      <c r="W193" s="4"/>
      <c r="X193" s="4"/>
      <c r="AA193" s="28"/>
      <c r="AB193" s="4"/>
      <c r="AC193" s="4"/>
      <c r="AF193" s="51"/>
      <c r="AG193" s="4"/>
      <c r="AH193" s="51"/>
      <c r="AI193" s="4"/>
      <c r="AL193" s="51"/>
      <c r="AM193" s="4"/>
      <c r="AQ193" s="51"/>
      <c r="AR193" s="4"/>
      <c r="AS193" s="51"/>
    </row>
    <row r="194" spans="1:45" x14ac:dyDescent="0.25">
      <c r="A194" s="1" t="s">
        <v>176</v>
      </c>
      <c r="B194" s="10">
        <v>1237</v>
      </c>
      <c r="C194" s="10" t="s">
        <v>201</v>
      </c>
      <c r="D194" s="2">
        <v>16.373000000000001</v>
      </c>
      <c r="E194" s="3">
        <v>41379.300000000003</v>
      </c>
      <c r="F194" s="28">
        <f>E194/F$2</f>
        <v>0.38008185135100658</v>
      </c>
      <c r="G194" s="4">
        <f>(((D194-D$186)/(D$205-D$186)*100+1200))</f>
        <v>1236.867636867637</v>
      </c>
      <c r="H194" s="4"/>
      <c r="L194" s="4"/>
      <c r="M194" s="4"/>
      <c r="Q194" s="4"/>
      <c r="R194" s="51">
        <f>AVERAGE(F194,K194,P194)</f>
        <v>0.38008185135100658</v>
      </c>
      <c r="S194" s="62"/>
      <c r="V194" s="28"/>
      <c r="W194" s="4"/>
      <c r="X194" s="4"/>
      <c r="AA194" s="28"/>
      <c r="AB194" s="4"/>
      <c r="AC194" s="4"/>
      <c r="AF194" s="51"/>
      <c r="AG194" s="4"/>
      <c r="AH194" s="51"/>
      <c r="AI194" s="4"/>
      <c r="AL194" s="51"/>
      <c r="AM194" s="4"/>
      <c r="AQ194" s="51"/>
      <c r="AR194" s="4"/>
      <c r="AS194" s="51"/>
    </row>
    <row r="195" spans="1:45" x14ac:dyDescent="0.25">
      <c r="A195" s="6" t="s">
        <v>545</v>
      </c>
      <c r="B195" s="10">
        <v>1247</v>
      </c>
      <c r="C195" s="10" t="s">
        <v>201</v>
      </c>
      <c r="D195" s="2">
        <v>16.373000000000001</v>
      </c>
      <c r="E195" s="3">
        <v>42003.3</v>
      </c>
      <c r="F195" s="28">
        <f>E195/F$2</f>
        <v>0.38581348710228869</v>
      </c>
      <c r="G195" s="4">
        <f>(((D195-D$186)/(D$205-D$186)*100+1200))</f>
        <v>1236.867636867637</v>
      </c>
      <c r="H195" s="4"/>
      <c r="L195" s="4"/>
      <c r="M195" s="4"/>
      <c r="Q195" s="4"/>
      <c r="R195" s="51">
        <f>AVERAGE(F195,K195,P195)</f>
        <v>0.38581348710228869</v>
      </c>
      <c r="S195" s="62"/>
      <c r="V195" s="28"/>
      <c r="W195" s="4"/>
      <c r="X195" s="4"/>
      <c r="AA195" s="28"/>
      <c r="AB195" s="4"/>
      <c r="AC195" s="4"/>
      <c r="AF195" s="51"/>
      <c r="AG195" s="4"/>
      <c r="AH195" s="51"/>
      <c r="AI195" s="4"/>
      <c r="AL195" s="51"/>
      <c r="AM195" s="4"/>
      <c r="AQ195" s="51"/>
      <c r="AR195" s="4"/>
      <c r="AS195" s="51"/>
    </row>
    <row r="196" spans="1:45" x14ac:dyDescent="0.25">
      <c r="A196" s="6" t="s">
        <v>481</v>
      </c>
      <c r="B196" s="10">
        <v>1238</v>
      </c>
      <c r="C196" s="10" t="s">
        <v>201</v>
      </c>
      <c r="G196" s="4"/>
      <c r="H196" s="4"/>
      <c r="L196" s="4"/>
      <c r="M196" s="4"/>
      <c r="Q196" s="4"/>
      <c r="R196" s="51"/>
      <c r="S196" s="62"/>
      <c r="V196" s="28"/>
      <c r="W196" s="4"/>
      <c r="X196" s="4"/>
      <c r="AA196" s="28"/>
      <c r="AB196" s="4"/>
      <c r="AC196" s="4"/>
      <c r="AF196" s="51"/>
      <c r="AG196" s="4"/>
      <c r="AH196" s="51"/>
      <c r="AI196" s="4"/>
      <c r="AL196" s="51"/>
      <c r="AM196" s="4"/>
      <c r="AQ196" s="51"/>
      <c r="AR196" s="4"/>
      <c r="AS196" s="51"/>
    </row>
    <row r="197" spans="1:45" x14ac:dyDescent="0.25">
      <c r="A197" s="1">
        <v>123</v>
      </c>
      <c r="G197" s="4"/>
      <c r="H197" s="4"/>
      <c r="L197" s="4"/>
      <c r="M197" s="4"/>
      <c r="Q197" s="4"/>
      <c r="R197" s="51"/>
      <c r="S197" s="62"/>
      <c r="V197" s="28"/>
      <c r="W197" s="4"/>
      <c r="X197" s="4"/>
      <c r="AA197" s="28"/>
      <c r="AB197" s="4"/>
      <c r="AC197" s="4"/>
      <c r="AF197" s="51"/>
      <c r="AG197" s="4"/>
      <c r="AH197" s="51"/>
      <c r="AI197" s="4"/>
      <c r="AL197" s="51"/>
      <c r="AM197" s="4"/>
      <c r="AQ197" s="51"/>
      <c r="AR197" s="4"/>
      <c r="AS197" s="51"/>
    </row>
    <row r="198" spans="1:45" x14ac:dyDescent="0.25">
      <c r="A198" s="1" t="s">
        <v>177</v>
      </c>
      <c r="B198" s="10">
        <v>1240</v>
      </c>
      <c r="C198" s="10" t="s">
        <v>201</v>
      </c>
      <c r="G198" s="4"/>
      <c r="H198" s="4"/>
      <c r="L198" s="4"/>
      <c r="M198" s="4"/>
      <c r="Q198" s="4"/>
      <c r="R198" s="51"/>
      <c r="S198" s="62"/>
      <c r="V198" s="28"/>
      <c r="W198" s="4"/>
      <c r="X198" s="4"/>
      <c r="AA198" s="28"/>
      <c r="AB198" s="4"/>
      <c r="AC198" s="4"/>
      <c r="AF198" s="51"/>
      <c r="AG198" s="4"/>
      <c r="AH198" s="51"/>
      <c r="AI198" s="4"/>
      <c r="AL198" s="51"/>
      <c r="AM198" s="4"/>
      <c r="AQ198" s="51"/>
      <c r="AR198" s="4"/>
      <c r="AS198" s="51"/>
    </row>
    <row r="199" spans="1:45" x14ac:dyDescent="0.25">
      <c r="A199" s="1" t="s">
        <v>121</v>
      </c>
      <c r="B199" s="10">
        <v>1242</v>
      </c>
      <c r="C199" s="10" t="s">
        <v>204</v>
      </c>
      <c r="G199" s="4"/>
      <c r="H199" s="4"/>
      <c r="L199" s="4"/>
      <c r="M199" s="4"/>
      <c r="Q199" s="4"/>
      <c r="R199" s="51"/>
      <c r="S199" s="62"/>
      <c r="V199" s="28"/>
      <c r="W199" s="4"/>
      <c r="X199" s="4"/>
      <c r="AA199" s="28"/>
      <c r="AB199" s="4"/>
      <c r="AC199" s="4"/>
      <c r="AF199" s="51"/>
      <c r="AG199" s="4"/>
      <c r="AH199" s="51"/>
      <c r="AI199" s="4"/>
      <c r="AL199" s="51"/>
      <c r="AM199" s="4"/>
      <c r="AQ199" s="51"/>
      <c r="AR199" s="4"/>
      <c r="AS199" s="51"/>
    </row>
    <row r="200" spans="1:45" x14ac:dyDescent="0.25">
      <c r="A200" s="6" t="s">
        <v>198</v>
      </c>
      <c r="B200" s="12">
        <v>1255</v>
      </c>
      <c r="G200" s="4"/>
      <c r="H200" s="4"/>
      <c r="L200" s="4"/>
      <c r="M200" s="4"/>
      <c r="Q200" s="4"/>
      <c r="R200" s="51"/>
      <c r="S200" s="62"/>
      <c r="V200" s="28"/>
      <c r="W200" s="4"/>
      <c r="X200" s="4"/>
      <c r="AA200" s="28"/>
      <c r="AB200" s="4"/>
      <c r="AC200" s="4"/>
      <c r="AF200" s="51"/>
      <c r="AG200" s="4"/>
      <c r="AH200" s="51"/>
      <c r="AI200" s="4"/>
      <c r="AL200" s="51"/>
      <c r="AM200" s="4"/>
      <c r="AQ200" s="51"/>
      <c r="AR200" s="4"/>
      <c r="AS200" s="51"/>
    </row>
    <row r="201" spans="1:45" x14ac:dyDescent="0.25">
      <c r="A201" s="6" t="s">
        <v>451</v>
      </c>
      <c r="B201" s="12">
        <v>1259</v>
      </c>
      <c r="G201" s="4"/>
      <c r="H201" s="4"/>
      <c r="L201" s="4"/>
      <c r="M201" s="4"/>
      <c r="Q201" s="4"/>
      <c r="R201" s="51"/>
      <c r="S201" s="62"/>
      <c r="V201" s="28"/>
      <c r="W201" s="4"/>
      <c r="X201" s="4"/>
      <c r="AA201" s="28"/>
      <c r="AB201" s="4"/>
      <c r="AC201" s="4"/>
      <c r="AF201" s="51"/>
      <c r="AG201" s="4"/>
      <c r="AH201" s="51"/>
      <c r="AI201" s="4"/>
      <c r="AL201" s="51"/>
      <c r="AM201" s="4"/>
      <c r="AQ201" s="51"/>
      <c r="AR201" s="4"/>
      <c r="AS201" s="51"/>
    </row>
    <row r="202" spans="1:45" x14ac:dyDescent="0.25">
      <c r="A202" s="6" t="s">
        <v>452</v>
      </c>
      <c r="B202" s="61">
        <v>1274</v>
      </c>
      <c r="G202" s="4"/>
      <c r="H202" s="4"/>
      <c r="L202" s="4"/>
      <c r="M202" s="4"/>
      <c r="Q202" s="4"/>
      <c r="R202" s="51"/>
      <c r="S202" s="62"/>
      <c r="V202" s="28"/>
      <c r="W202" s="4"/>
      <c r="X202" s="4"/>
      <c r="AA202" s="28"/>
      <c r="AB202" s="4"/>
      <c r="AC202" s="4"/>
      <c r="AF202" s="28"/>
      <c r="AG202" s="4"/>
      <c r="AH202" s="51"/>
      <c r="AI202" s="4"/>
      <c r="AL202" s="51"/>
      <c r="AM202" s="4"/>
      <c r="AQ202" s="51"/>
      <c r="AR202" s="4"/>
      <c r="AS202" s="51"/>
    </row>
    <row r="203" spans="1:45" x14ac:dyDescent="0.25">
      <c r="A203" s="6" t="s">
        <v>493</v>
      </c>
      <c r="B203" s="10">
        <v>1286</v>
      </c>
      <c r="C203" s="10" t="s">
        <v>201</v>
      </c>
      <c r="G203" s="4"/>
      <c r="H203" s="4"/>
      <c r="L203" s="4"/>
      <c r="M203" s="4"/>
      <c r="Q203" s="4"/>
      <c r="R203" s="51"/>
      <c r="S203" s="62"/>
      <c r="V203" s="28"/>
      <c r="W203" s="4"/>
      <c r="X203" s="4"/>
      <c r="AA203" s="28"/>
      <c r="AB203" s="4"/>
      <c r="AC203" s="4"/>
      <c r="AF203" s="28"/>
      <c r="AG203" s="4"/>
      <c r="AH203" s="51"/>
      <c r="AI203" s="4"/>
      <c r="AL203" s="51"/>
      <c r="AM203" s="4"/>
      <c r="AQ203" s="51"/>
      <c r="AR203" s="4"/>
      <c r="AS203" s="51"/>
    </row>
    <row r="204" spans="1:45" x14ac:dyDescent="0.25">
      <c r="A204" s="58" t="s">
        <v>199</v>
      </c>
      <c r="B204" s="12">
        <v>1270</v>
      </c>
      <c r="G204" s="4"/>
      <c r="H204" s="4"/>
      <c r="I204" s="2">
        <v>17.780999999999999</v>
      </c>
      <c r="J204" s="3">
        <v>96514.4</v>
      </c>
      <c r="K204" s="28">
        <f>J204/K$2</f>
        <v>0.63026931013765897</v>
      </c>
      <c r="L204" s="4">
        <f>(((I204-I$186)/(I$205-I$186)*100+1200))</f>
        <v>1284.7539847539847</v>
      </c>
      <c r="M204" s="4"/>
      <c r="Q204" s="4"/>
      <c r="R204" s="51">
        <f>AVERAGE(F204,K204,P204)</f>
        <v>0.63026931013765897</v>
      </c>
      <c r="S204" s="62"/>
      <c r="V204" s="28"/>
      <c r="W204" s="4"/>
      <c r="X204" s="4"/>
      <c r="AA204" s="28"/>
      <c r="AB204" s="4"/>
      <c r="AC204" s="4"/>
      <c r="AF204" s="28"/>
      <c r="AG204" s="4"/>
      <c r="AH204" s="51"/>
      <c r="AI204" s="4"/>
      <c r="AJ204" s="2">
        <v>17.920999999999999</v>
      </c>
      <c r="AK204" s="3">
        <v>48770.6</v>
      </c>
      <c r="AL204" s="51">
        <f t="shared" si="61"/>
        <v>1.7931211468775E-2</v>
      </c>
      <c r="AM204" s="4">
        <f>(((AJ204-AJ$186)/(AJ$205-AJ$186)*100+1200))</f>
        <v>1268.287450840186</v>
      </c>
      <c r="AO204" s="2">
        <v>17.981000000000002</v>
      </c>
      <c r="AP204" s="3">
        <v>148199.6</v>
      </c>
      <c r="AQ204" s="51">
        <f t="shared" si="62"/>
        <v>5.1376781868259662E-2</v>
      </c>
      <c r="AR204" s="4">
        <f>(((AO204-AO$186)/(AO$205-AO$186)*100+1200))</f>
        <v>1270.4659498207886</v>
      </c>
      <c r="AS204" s="51">
        <f t="shared" si="67"/>
        <v>3.4653996668517331E-2</v>
      </c>
    </row>
    <row r="205" spans="1:45" x14ac:dyDescent="0.25">
      <c r="A205" s="15" t="s">
        <v>13</v>
      </c>
      <c r="B205" s="10">
        <v>1300</v>
      </c>
      <c r="D205" s="2">
        <v>18.195</v>
      </c>
      <c r="E205" s="3">
        <v>460633.2</v>
      </c>
      <c r="F205" s="28">
        <f>E205/F$2</f>
        <v>4.2310604444671238</v>
      </c>
      <c r="G205" s="4">
        <f>(((D205-D$186)/(D$205-D$186)*100+1200))</f>
        <v>1300</v>
      </c>
      <c r="H205" s="4"/>
      <c r="I205" s="2">
        <v>18.221</v>
      </c>
      <c r="J205" s="3">
        <v>225629.3</v>
      </c>
      <c r="K205" s="28">
        <f>J205/K$2</f>
        <v>1.4734301125826084</v>
      </c>
      <c r="L205" s="4">
        <f>(((I205-I$186)/(I$205-I$186)*100+1200))</f>
        <v>1300</v>
      </c>
      <c r="M205" s="4"/>
      <c r="N205" s="2">
        <v>18.206</v>
      </c>
      <c r="O205" s="3">
        <v>192157.1</v>
      </c>
      <c r="P205" s="28">
        <f>O205/P$2</f>
        <v>2.2650389967584559</v>
      </c>
      <c r="Q205" s="4">
        <f>(((N205-N$186)/(N$205-N$186)*100+1200))</f>
        <v>1300</v>
      </c>
      <c r="R205" s="51">
        <f>AVERAGE(F205,K205,P205)</f>
        <v>2.6565098512693961</v>
      </c>
      <c r="S205" s="62"/>
      <c r="T205" s="2">
        <v>18.11</v>
      </c>
      <c r="U205" s="3">
        <v>61435.7</v>
      </c>
      <c r="V205" s="28">
        <f t="shared" si="63"/>
        <v>0.32754545858448231</v>
      </c>
      <c r="W205" s="4">
        <f>(((T205-T$186)/(T$205-T$186)*100+1200))</f>
        <v>1300</v>
      </c>
      <c r="X205" s="4"/>
      <c r="Y205" s="2">
        <v>18.132000000000001</v>
      </c>
      <c r="Z205" s="3">
        <v>40459.300000000003</v>
      </c>
      <c r="AA205" s="28">
        <f t="shared" si="64"/>
        <v>0.19879277730008599</v>
      </c>
      <c r="AB205" s="4">
        <f>(((Y205-Y$186)/(Y$205-Y$186)*100+1200))</f>
        <v>1300</v>
      </c>
      <c r="AC205" s="4"/>
      <c r="AD205" s="2">
        <v>18.151</v>
      </c>
      <c r="AE205" s="3">
        <v>86152</v>
      </c>
      <c r="AF205" s="28">
        <f t="shared" ref="AF205" si="69">AE205/AF$2</f>
        <v>0.45223487554862124</v>
      </c>
      <c r="AG205" s="4">
        <f>(((AD205-AD$186)/(AD$205-AD$186)*100+1200))</f>
        <v>1300</v>
      </c>
      <c r="AH205" s="51">
        <f t="shared" si="66"/>
        <v>0.32619103714439651</v>
      </c>
      <c r="AI205" s="4"/>
      <c r="AJ205" s="2">
        <v>18.808</v>
      </c>
      <c r="AK205" s="3">
        <v>202336</v>
      </c>
      <c r="AL205" s="51">
        <f t="shared" si="61"/>
        <v>7.4391736081697968E-2</v>
      </c>
      <c r="AM205" s="4">
        <f>(((AJ205-AJ$186)/(AJ$205-AJ$186)*100+1200))</f>
        <v>1300</v>
      </c>
      <c r="AO205" s="2">
        <v>18.805</v>
      </c>
      <c r="AP205" s="3">
        <v>239111.6</v>
      </c>
      <c r="AQ205" s="51">
        <f t="shared" si="62"/>
        <v>8.289350656392161E-2</v>
      </c>
      <c r="AR205" s="4">
        <f>(((AO205-AO$186)/(AO$205-AO$186)*100+1200))</f>
        <v>1300</v>
      </c>
      <c r="AS205" s="51">
        <f t="shared" si="67"/>
        <v>7.8642621322809789E-2</v>
      </c>
    </row>
    <row r="206" spans="1:45" x14ac:dyDescent="0.25">
      <c r="A206" s="6" t="s">
        <v>125</v>
      </c>
      <c r="B206" s="12">
        <v>1302</v>
      </c>
      <c r="G206" s="4"/>
      <c r="H206" s="4"/>
      <c r="I206" s="2">
        <v>18.324000000000002</v>
      </c>
      <c r="J206" s="3">
        <v>1632.4</v>
      </c>
      <c r="K206" s="28">
        <f>J206/K$2</f>
        <v>1.0660084110440666E-2</v>
      </c>
      <c r="L206" s="4">
        <f>(((I206-I$186)/(I$205-I$186)*100+1200))</f>
        <v>1303.5689535689537</v>
      </c>
      <c r="M206" s="4"/>
      <c r="Q206" s="4"/>
      <c r="R206" s="51">
        <f>AVERAGE(F206,K206,P206)</f>
        <v>1.0660084110440666E-2</v>
      </c>
      <c r="S206" s="62"/>
      <c r="V206" s="28"/>
      <c r="W206" s="4"/>
      <c r="X206" s="4"/>
      <c r="AA206" s="28"/>
      <c r="AB206" s="4"/>
      <c r="AC206" s="4"/>
      <c r="AF206" s="28"/>
      <c r="AG206" s="4"/>
      <c r="AH206" s="51"/>
      <c r="AI206" s="4"/>
      <c r="AL206" s="51"/>
      <c r="AM206" s="4"/>
      <c r="AQ206" s="51"/>
      <c r="AR206" s="4"/>
      <c r="AS206" s="51"/>
    </row>
    <row r="207" spans="1:45" x14ac:dyDescent="0.25">
      <c r="A207" s="6" t="s">
        <v>453</v>
      </c>
      <c r="B207" s="12">
        <v>1302</v>
      </c>
      <c r="G207" s="4"/>
      <c r="H207" s="4"/>
      <c r="L207" s="4"/>
      <c r="M207" s="4"/>
      <c r="Q207" s="4"/>
      <c r="R207" s="51"/>
      <c r="S207" s="62"/>
      <c r="V207" s="28"/>
      <c r="W207" s="4"/>
      <c r="X207" s="4"/>
      <c r="AA207" s="28"/>
      <c r="AB207" s="4"/>
      <c r="AC207" s="4"/>
      <c r="AF207" s="28"/>
      <c r="AG207" s="4"/>
      <c r="AH207" s="51"/>
      <c r="AI207" s="4"/>
      <c r="AL207" s="51"/>
      <c r="AM207" s="4"/>
      <c r="AQ207" s="51"/>
      <c r="AR207" s="4"/>
      <c r="AS207" s="51"/>
    </row>
    <row r="208" spans="1:45" x14ac:dyDescent="0.25">
      <c r="A208" s="1" t="s">
        <v>123</v>
      </c>
      <c r="B208" s="10">
        <v>1292</v>
      </c>
      <c r="C208" s="10" t="s">
        <v>201</v>
      </c>
      <c r="G208" s="4"/>
      <c r="H208" s="4"/>
      <c r="I208" s="2">
        <v>18.317</v>
      </c>
      <c r="J208" s="3">
        <v>12987.1</v>
      </c>
      <c r="K208" s="28">
        <f>J208/K$2</f>
        <v>8.4809837264582189E-2</v>
      </c>
      <c r="L208" s="4">
        <f>(((I208-I$205)/(I$216-I$205)*100+1300))</f>
        <v>1303.5062089116143</v>
      </c>
      <c r="M208" s="4"/>
      <c r="Q208" s="4"/>
      <c r="R208" s="51">
        <f>AVERAGE(F208,K208,P208)</f>
        <v>8.4809837264582189E-2</v>
      </c>
      <c r="S208" s="62"/>
      <c r="V208" s="28"/>
      <c r="W208" s="4"/>
      <c r="X208" s="4"/>
      <c r="AA208" s="28"/>
      <c r="AB208" s="4"/>
      <c r="AC208" s="4"/>
      <c r="AF208" s="28"/>
      <c r="AG208" s="4"/>
      <c r="AH208" s="51"/>
      <c r="AI208" s="4"/>
      <c r="AJ208" s="2">
        <v>18.524000000000001</v>
      </c>
      <c r="AK208" s="3">
        <v>27937.8</v>
      </c>
      <c r="AL208" s="51">
        <f t="shared" ref="AL208:AL209" si="70">AK208/AL$2</f>
        <v>1.0271733375688267E-2</v>
      </c>
      <c r="AM208" s="4">
        <f>(((AJ208-AJ$186)/(AJ$205-AJ$186)*100+1200))</f>
        <v>1289.8462638541296</v>
      </c>
      <c r="AO208" s="2">
        <v>18.542000000000002</v>
      </c>
      <c r="AP208" s="3">
        <v>42307.6</v>
      </c>
      <c r="AQ208" s="51">
        <f t="shared" ref="AQ208:AQ209" si="71">AP208/AQ$2</f>
        <v>1.4666897458357392E-2</v>
      </c>
      <c r="AR208" s="4">
        <f>(((AO208-AO$186)/(AO$205-AO$186)*100+1200))</f>
        <v>1290.573476702509</v>
      </c>
      <c r="AS208" s="51">
        <f t="shared" si="67"/>
        <v>1.2469315417022829E-2</v>
      </c>
    </row>
    <row r="209" spans="1:45" x14ac:dyDescent="0.25">
      <c r="A209" s="1" t="s">
        <v>124</v>
      </c>
      <c r="B209" s="10">
        <v>1294</v>
      </c>
      <c r="C209" s="10" t="s">
        <v>201</v>
      </c>
      <c r="G209" s="4"/>
      <c r="H209" s="4"/>
      <c r="I209" s="2">
        <v>18.317</v>
      </c>
      <c r="J209" s="3">
        <v>13311.1</v>
      </c>
      <c r="K209" s="28">
        <f>J209/K$2</f>
        <v>8.6925658908653974E-2</v>
      </c>
      <c r="L209" s="4">
        <f>(((I209-I$205)/(I$216-I$205)*100+1300))</f>
        <v>1303.5062089116143</v>
      </c>
      <c r="M209" s="4"/>
      <c r="Q209" s="4"/>
      <c r="R209" s="51">
        <f>AVERAGE(F209,K209,P209)</f>
        <v>8.6925658908653974E-2</v>
      </c>
      <c r="S209" s="62"/>
      <c r="V209" s="28"/>
      <c r="W209" s="4"/>
      <c r="X209" s="4"/>
      <c r="AA209" s="28"/>
      <c r="AB209" s="4"/>
      <c r="AC209" s="4"/>
      <c r="AF209" s="28"/>
      <c r="AG209" s="4"/>
      <c r="AH209" s="51"/>
      <c r="AI209" s="4"/>
      <c r="AJ209" s="2">
        <v>18.524000000000001</v>
      </c>
      <c r="AK209" s="3">
        <v>30468.400000000001</v>
      </c>
      <c r="AL209" s="51">
        <f t="shared" si="70"/>
        <v>1.1202144806814439E-2</v>
      </c>
      <c r="AM209" s="4">
        <f>(((AJ209-AJ$186)/(AJ$205-AJ$186)*100+1200))</f>
        <v>1289.8462638541296</v>
      </c>
      <c r="AO209" s="2">
        <v>18.542000000000002</v>
      </c>
      <c r="AP209" s="3">
        <v>45563.5</v>
      </c>
      <c r="AQ209" s="51">
        <f t="shared" si="71"/>
        <v>1.5795629682228893E-2</v>
      </c>
      <c r="AR209" s="4">
        <f>(((AO209-AO$186)/(AO$205-AO$186)*100+1200))</f>
        <v>1290.573476702509</v>
      </c>
      <c r="AS209" s="51">
        <f t="shared" si="67"/>
        <v>1.3498887244521666E-2</v>
      </c>
    </row>
    <row r="210" spans="1:45" x14ac:dyDescent="0.25">
      <c r="A210" s="6" t="s">
        <v>494</v>
      </c>
      <c r="B210" s="10">
        <v>1310</v>
      </c>
      <c r="C210" s="10" t="s">
        <v>201</v>
      </c>
      <c r="G210" s="4"/>
      <c r="H210" s="4"/>
      <c r="I210" s="2">
        <v>18.361000000000001</v>
      </c>
      <c r="J210" s="3">
        <v>21117.4</v>
      </c>
      <c r="K210" s="28">
        <f>J210/K$2</f>
        <v>0.13790324687197975</v>
      </c>
      <c r="L210" s="4">
        <f>(((I210-I$205)/(I$216-I$205)*100+1300))</f>
        <v>1305.1132213294375</v>
      </c>
      <c r="M210" s="4"/>
      <c r="Q210" s="4"/>
      <c r="R210" s="51">
        <f>AVERAGE(F210,K210,P210)</f>
        <v>0.13790324687197975</v>
      </c>
      <c r="S210" s="62"/>
      <c r="V210" s="28"/>
      <c r="W210" s="4"/>
      <c r="X210" s="4"/>
      <c r="AA210" s="28"/>
      <c r="AB210" s="4"/>
      <c r="AC210" s="4"/>
      <c r="AF210" s="28"/>
      <c r="AG210" s="4"/>
      <c r="AH210" s="51"/>
      <c r="AI210" s="4"/>
      <c r="AJ210" s="2">
        <v>18.757000000000001</v>
      </c>
      <c r="AK210" s="3">
        <v>58966</v>
      </c>
      <c r="AL210" s="51">
        <f t="shared" ref="AL210:AL259" si="72">AK210/AL$2</f>
        <v>2.1679696691609018E-2</v>
      </c>
      <c r="AM210" s="4">
        <f>(((AJ210-AJ$205)/(AJ$216-AJ$205)*100+1300))</f>
        <v>1298.0805419646217</v>
      </c>
      <c r="AO210" s="2">
        <v>18.763999999999999</v>
      </c>
      <c r="AP210" s="3">
        <v>87203.7</v>
      </c>
      <c r="AQ210" s="51">
        <f t="shared" ref="AQ210:AQ259" si="73">AP210/AQ$2</f>
        <v>3.0231157661728875E-2</v>
      </c>
      <c r="AR210" s="4">
        <f>(((AO210-AO$205)/(AO$216-AO$205)*100+1300))</f>
        <v>1298.4609609609608</v>
      </c>
      <c r="AS210" s="51">
        <f t="shared" si="67"/>
        <v>2.5955427176668946E-2</v>
      </c>
    </row>
    <row r="211" spans="1:45" x14ac:dyDescent="0.25">
      <c r="A211" s="1" t="s">
        <v>122</v>
      </c>
      <c r="B211" s="12">
        <v>1312</v>
      </c>
      <c r="G211" s="4"/>
      <c r="H211" s="4"/>
      <c r="I211" s="2">
        <v>18.582999999999998</v>
      </c>
      <c r="J211" s="3">
        <v>15093.6</v>
      </c>
      <c r="K211" s="28">
        <f>J211/K$2</f>
        <v>9.8565943107906909E-2</v>
      </c>
      <c r="L211" s="4">
        <f>(((I211-I$205)/(I$216-I$205)*100+1300))</f>
        <v>1313.2213294375456</v>
      </c>
      <c r="M211" s="4"/>
      <c r="Q211" s="4"/>
      <c r="R211" s="51">
        <f>AVERAGE(F211,K211,P211)</f>
        <v>9.8565943107906909E-2</v>
      </c>
      <c r="S211" s="62"/>
      <c r="V211" s="28"/>
      <c r="W211" s="4"/>
      <c r="X211" s="4"/>
      <c r="AA211" s="28"/>
      <c r="AB211" s="4"/>
      <c r="AC211" s="4"/>
      <c r="AF211" s="28"/>
      <c r="AG211" s="4"/>
      <c r="AH211" s="51"/>
      <c r="AI211" s="4"/>
      <c r="AJ211" s="2">
        <v>19.082000000000001</v>
      </c>
      <c r="AK211" s="3">
        <v>65682.600000000006</v>
      </c>
      <c r="AL211" s="51">
        <f t="shared" si="72"/>
        <v>2.4149151136524074E-2</v>
      </c>
      <c r="AM211" s="4">
        <f>(((AJ211-AJ$205)/(AJ$216-AJ$205)*100+1300))</f>
        <v>1310.3123823861499</v>
      </c>
      <c r="AO211" s="2">
        <v>19.085000000000001</v>
      </c>
      <c r="AP211" s="3">
        <v>80363.7</v>
      </c>
      <c r="AQ211" s="51">
        <f t="shared" si="73"/>
        <v>2.7859915175386833E-2</v>
      </c>
      <c r="AR211" s="4">
        <f>(((AO211-AO$205)/(AO$216-AO$205)*100+1300))</f>
        <v>1310.5105105105106</v>
      </c>
      <c r="AS211" s="51">
        <f t="shared" si="67"/>
        <v>2.6004533155955453E-2</v>
      </c>
    </row>
    <row r="212" spans="1:45" x14ac:dyDescent="0.25">
      <c r="A212" s="1" t="s">
        <v>126</v>
      </c>
      <c r="G212" s="4"/>
      <c r="H212" s="4"/>
      <c r="L212" s="4"/>
      <c r="M212" s="4"/>
      <c r="Q212" s="4"/>
      <c r="R212" s="51"/>
      <c r="S212" s="62"/>
      <c r="V212" s="28"/>
      <c r="W212" s="4"/>
      <c r="X212" s="4"/>
      <c r="AA212" s="28"/>
      <c r="AB212" s="4"/>
      <c r="AC212" s="4"/>
      <c r="AF212" s="28"/>
      <c r="AG212" s="4"/>
      <c r="AH212" s="51"/>
      <c r="AI212" s="4"/>
      <c r="AL212" s="51"/>
      <c r="AM212" s="4"/>
      <c r="AQ212" s="51"/>
      <c r="AR212" s="4"/>
      <c r="AS212" s="51"/>
    </row>
    <row r="213" spans="1:45" s="59" customFormat="1" x14ac:dyDescent="0.25">
      <c r="A213" s="58" t="s">
        <v>750</v>
      </c>
      <c r="B213" s="60">
        <v>1340</v>
      </c>
      <c r="C213" s="60"/>
      <c r="D213" s="2">
        <v>19.448</v>
      </c>
      <c r="E213" s="3">
        <v>36653.199999999997</v>
      </c>
      <c r="F213" s="51">
        <f>E213/F$2</f>
        <v>0.33667114025463724</v>
      </c>
      <c r="G213" s="4">
        <f>(((D213-D$205)/(D$216-D$205)*100+1300))</f>
        <v>1345.7633308984659</v>
      </c>
      <c r="H213" s="4"/>
      <c r="I213" s="2">
        <v>19.477</v>
      </c>
      <c r="J213" s="3">
        <v>16849.599999999999</v>
      </c>
      <c r="K213" s="51">
        <f>J213/K$2</f>
        <v>0.11003317399367865</v>
      </c>
      <c r="L213" s="4">
        <f>(((I213-I$205)/(I$216-I$205)*100+1300))</f>
        <v>1345.872899926954</v>
      </c>
      <c r="M213" s="4"/>
      <c r="N213" s="2">
        <v>19.466000000000001</v>
      </c>
      <c r="O213" s="3">
        <v>9551.7999999999993</v>
      </c>
      <c r="P213" s="51">
        <f>O213/P$2</f>
        <v>0.11259120526505353</v>
      </c>
      <c r="Q213" s="4">
        <f>(((N213-N$205)/(N$216-N$205)*100+1300))</f>
        <v>1345.9518599562364</v>
      </c>
      <c r="R213" s="51">
        <f>AVERAGE(F213,K213,P213)</f>
        <v>0.1864318398377898</v>
      </c>
      <c r="S213" s="62"/>
      <c r="T213" s="2"/>
      <c r="U213" s="3"/>
      <c r="V213" s="51"/>
      <c r="W213" s="4"/>
      <c r="X213" s="4"/>
      <c r="Y213" s="2"/>
      <c r="Z213" s="3"/>
      <c r="AA213" s="51"/>
      <c r="AB213" s="4"/>
      <c r="AC213" s="4"/>
      <c r="AD213" s="2"/>
      <c r="AE213" s="3"/>
      <c r="AF213" s="51"/>
      <c r="AG213" s="4"/>
      <c r="AH213" s="51"/>
      <c r="AI213" s="4"/>
      <c r="AJ213" s="2">
        <v>20.071999999999999</v>
      </c>
      <c r="AK213" s="3">
        <v>49836.1</v>
      </c>
      <c r="AL213" s="51">
        <f t="shared" ref="AL213" si="74">AK213/AL$2</f>
        <v>1.8322957845075063E-2</v>
      </c>
      <c r="AM213" s="4">
        <f>(((AJ213-AJ$205)/(AJ$216-AJ$205)*100+1300))</f>
        <v>1347.5724501317275</v>
      </c>
      <c r="AO213" s="2">
        <v>20.076000000000001</v>
      </c>
      <c r="AP213" s="3">
        <v>77861.899999999994</v>
      </c>
      <c r="AQ213" s="51">
        <f t="shared" ref="AQ213" si="75">AP213/AQ$2</f>
        <v>2.6992608968905762E-2</v>
      </c>
      <c r="AR213" s="4">
        <f>(((AO213-AO$205)/(AO$216-AO$205)*100+1300))</f>
        <v>1347.7102102102101</v>
      </c>
      <c r="AS213" s="51">
        <f t="shared" si="67"/>
        <v>2.2657783406990414E-2</v>
      </c>
    </row>
    <row r="214" spans="1:45" x14ac:dyDescent="0.25">
      <c r="A214" s="1" t="s">
        <v>129</v>
      </c>
      <c r="B214" s="10">
        <v>1381</v>
      </c>
      <c r="C214" s="10" t="s">
        <v>206</v>
      </c>
      <c r="D214" s="2">
        <v>20.7</v>
      </c>
      <c r="E214" s="3">
        <v>6838.8</v>
      </c>
      <c r="F214" s="28">
        <f>E214/F$2</f>
        <v>6.2816523358763046E-2</v>
      </c>
      <c r="G214" s="4">
        <f>(((D214-D$205)/(D$216-D$205)*100+1300))</f>
        <v>1391.4901387874361</v>
      </c>
      <c r="H214" s="4"/>
      <c r="I214" s="2">
        <v>20.734000000000002</v>
      </c>
      <c r="J214" s="3">
        <v>3034.6</v>
      </c>
      <c r="K214" s="28">
        <f>J214/K$2</f>
        <v>1.9816890003395763E-2</v>
      </c>
      <c r="L214" s="4">
        <f>(((I214-I$205)/(I$216-I$205)*100+1300))</f>
        <v>1391.782322863404</v>
      </c>
      <c r="M214" s="4"/>
      <c r="Q214" s="4"/>
      <c r="R214" s="51">
        <f>AVERAGE(F214,K214,P214)</f>
        <v>4.1316706681079403E-2</v>
      </c>
      <c r="S214" s="62"/>
      <c r="T214" s="2">
        <v>20.471</v>
      </c>
      <c r="U214" s="3">
        <v>1186.9000000000001</v>
      </c>
      <c r="V214" s="28">
        <f t="shared" si="63"/>
        <v>6.3279771337174003E-3</v>
      </c>
      <c r="W214" s="4">
        <f>(((T214-T$205)/(T$216-T$205)*100+1300))</f>
        <v>1383.9615931721196</v>
      </c>
      <c r="X214" s="4"/>
      <c r="AA214" s="28"/>
      <c r="AB214" s="4"/>
      <c r="AC214" s="4"/>
      <c r="AF214" s="28"/>
      <c r="AG214" s="4"/>
      <c r="AH214" s="51">
        <f t="shared" si="66"/>
        <v>6.3279771337174003E-3</v>
      </c>
      <c r="AI214" s="4"/>
      <c r="AJ214" s="2">
        <v>20.736999999999998</v>
      </c>
      <c r="AK214" s="3">
        <v>18340.599999999999</v>
      </c>
      <c r="AL214" s="51">
        <f t="shared" si="72"/>
        <v>6.7431849734105129E-3</v>
      </c>
      <c r="AM214" s="4">
        <f>(((AJ214-AJ$205)/(AJ$216-AJ$205)*100+1300))</f>
        <v>1372.600677455777</v>
      </c>
      <c r="AO214" s="2">
        <v>20.734000000000002</v>
      </c>
      <c r="AP214" s="3">
        <v>23927.5</v>
      </c>
      <c r="AQ214" s="51">
        <f t="shared" si="73"/>
        <v>8.2950152912206442E-3</v>
      </c>
      <c r="AR214" s="4">
        <f>(((AO214-AO$205)/(AO$216-AO$205)*100+1300))</f>
        <v>1372.4099099099099</v>
      </c>
      <c r="AS214" s="51">
        <f t="shared" si="67"/>
        <v>7.5191001323155785E-3</v>
      </c>
    </row>
    <row r="215" spans="1:45" x14ac:dyDescent="0.25">
      <c r="A215" s="1" t="s">
        <v>128</v>
      </c>
      <c r="B215" s="10">
        <v>1364</v>
      </c>
      <c r="C215" s="10" t="s">
        <v>205</v>
      </c>
      <c r="G215" s="4"/>
      <c r="H215" s="4"/>
      <c r="I215" s="2">
        <v>20.411999999999999</v>
      </c>
      <c r="J215" s="3">
        <v>93945</v>
      </c>
      <c r="K215" s="28">
        <f>J215/K$2</f>
        <v>0.61349032207507248</v>
      </c>
      <c r="L215" s="4">
        <f>(((I215-I$205)/(I$216-I$205)*100+1300))</f>
        <v>1380.0219138056975</v>
      </c>
      <c r="M215" s="4"/>
      <c r="Q215" s="4"/>
      <c r="R215" s="51">
        <f>AVERAGE(F215,K215,P215)</f>
        <v>0.61349032207507248</v>
      </c>
      <c r="S215" s="62"/>
      <c r="V215" s="28"/>
      <c r="W215" s="4"/>
      <c r="X215" s="4"/>
      <c r="AA215" s="28"/>
      <c r="AB215" s="4"/>
      <c r="AC215" s="4"/>
      <c r="AF215" s="28"/>
      <c r="AG215" s="4"/>
      <c r="AH215" s="51"/>
      <c r="AI215" s="4"/>
      <c r="AJ215" s="2">
        <v>20.507999999999999</v>
      </c>
      <c r="AK215" s="3">
        <v>49759.3</v>
      </c>
      <c r="AL215" s="51">
        <f t="shared" si="72"/>
        <v>1.8294721222175164E-2</v>
      </c>
      <c r="AM215" s="4">
        <f>(((AJ215-AJ$205)/(AJ$216-AJ$205)*100+1300))</f>
        <v>1363.9819345126082</v>
      </c>
      <c r="AO215" s="2">
        <v>20.552</v>
      </c>
      <c r="AP215" s="3">
        <v>131708.70000000001</v>
      </c>
      <c r="AQ215" s="51">
        <f t="shared" si="73"/>
        <v>4.5659834102467559E-2</v>
      </c>
      <c r="AR215" s="4">
        <f>(((AO215-AO$205)/(AO$216-AO$205)*100+1300))</f>
        <v>1365.5780780780781</v>
      </c>
      <c r="AS215" s="51">
        <f t="shared" si="67"/>
        <v>3.1977277662321363E-2</v>
      </c>
    </row>
    <row r="216" spans="1:45" x14ac:dyDescent="0.25">
      <c r="A216" s="15" t="s">
        <v>14</v>
      </c>
      <c r="B216" s="10">
        <v>1400</v>
      </c>
      <c r="D216" s="2">
        <v>20.933</v>
      </c>
      <c r="E216" s="3">
        <v>701819.3</v>
      </c>
      <c r="F216" s="28">
        <f>E216/F$2</f>
        <v>6.4464304340060723</v>
      </c>
      <c r="G216" s="4">
        <f>(((D216-D$205)/(D$216-D$205)*100+1300))</f>
        <v>1400</v>
      </c>
      <c r="H216" s="4"/>
      <c r="I216" s="2">
        <v>20.959</v>
      </c>
      <c r="J216" s="3">
        <v>432112.1</v>
      </c>
      <c r="K216" s="28">
        <f>J216/K$2</f>
        <v>2.8218275735966354</v>
      </c>
      <c r="L216" s="4">
        <f>(((I216-I$205)/(I$216-I$205)*100+1300))</f>
        <v>1400</v>
      </c>
      <c r="M216" s="4"/>
      <c r="N216" s="2">
        <v>20.948</v>
      </c>
      <c r="O216" s="3">
        <v>300413.59999999998</v>
      </c>
      <c r="P216" s="28">
        <f>O216/P$2</f>
        <v>3.5411052683278212</v>
      </c>
      <c r="Q216" s="4">
        <f>(((N216-N$205)/(N$216-N$205)*100+1300))</f>
        <v>1400</v>
      </c>
      <c r="R216" s="51">
        <f>AVERAGE(F216,K216,P216)</f>
        <v>4.2697877586435098</v>
      </c>
      <c r="S216" s="62"/>
      <c r="T216" s="2">
        <v>20.922000000000001</v>
      </c>
      <c r="U216" s="3">
        <v>22840.6</v>
      </c>
      <c r="V216" s="28">
        <f t="shared" si="63"/>
        <v>0.12177503961613079</v>
      </c>
      <c r="W216" s="4">
        <f>(((T216-T$205)/(T$216-T$205)*100+1300))</f>
        <v>1400</v>
      </c>
      <c r="X216" s="4"/>
      <c r="Y216" s="2">
        <v>20.948</v>
      </c>
      <c r="Z216" s="3">
        <v>7280.6</v>
      </c>
      <c r="AA216" s="28">
        <f t="shared" ref="AA216:AA253" si="76">Z216/AA$2</f>
        <v>3.5772509519715022E-2</v>
      </c>
      <c r="AB216" s="4">
        <f>(((Y216-Y$205)/(Y$216-Y$205)*100+1300))</f>
        <v>1400</v>
      </c>
      <c r="AC216" s="4"/>
      <c r="AD216" s="2">
        <v>20.943999999999999</v>
      </c>
      <c r="AE216" s="3">
        <v>122515.6</v>
      </c>
      <c r="AF216" s="28">
        <f t="shared" ref="AF216:AF259" si="77">AE216/AF$2</f>
        <v>0.64311713156705197</v>
      </c>
      <c r="AG216" s="4">
        <f>(((AD216-AD$205)/(AD$216-AD$205)*100+1300))</f>
        <v>1400</v>
      </c>
      <c r="AH216" s="51">
        <f t="shared" si="66"/>
        <v>0.26688822690096592</v>
      </c>
      <c r="AI216" s="4"/>
      <c r="AJ216" s="2">
        <v>21.465</v>
      </c>
      <c r="AK216" s="3">
        <v>302759.8</v>
      </c>
      <c r="AL216" s="51">
        <f t="shared" si="72"/>
        <v>0.11131398830533201</v>
      </c>
      <c r="AM216" s="4">
        <f>(((AJ216-AJ$205)/(AJ$216-AJ$205)*100+1300))</f>
        <v>1400</v>
      </c>
      <c r="AO216" s="2">
        <v>21.469000000000001</v>
      </c>
      <c r="AP216" s="3">
        <v>401433.1</v>
      </c>
      <c r="AQ216" s="51">
        <f t="shared" si="73"/>
        <v>0.13916596814970664</v>
      </c>
      <c r="AR216" s="4">
        <f>(((AO216-AO$205)/(AO$216-AO$205)*100+1300))</f>
        <v>1400</v>
      </c>
      <c r="AS216" s="51">
        <f t="shared" si="67"/>
        <v>0.12523997822751931</v>
      </c>
    </row>
    <row r="217" spans="1:45" x14ac:dyDescent="0.25">
      <c r="A217" s="58" t="s">
        <v>738</v>
      </c>
      <c r="B217" s="61">
        <v>1404</v>
      </c>
      <c r="G217" s="4"/>
      <c r="H217" s="4"/>
      <c r="L217" s="4"/>
      <c r="M217" s="4"/>
      <c r="Q217" s="4"/>
      <c r="R217" s="51"/>
      <c r="S217" s="62"/>
      <c r="T217" s="2">
        <v>21.221</v>
      </c>
      <c r="U217" s="3">
        <v>1106.5999999999999</v>
      </c>
      <c r="V217" s="28">
        <f t="shared" si="63"/>
        <v>5.899856345245323E-3</v>
      </c>
      <c r="W217" s="4">
        <f>(((T217-T$205)/(T$216-T$205)*100+1300))</f>
        <v>1410.633001422475</v>
      </c>
      <c r="X217" s="4"/>
      <c r="AA217" s="28"/>
      <c r="AB217" s="4"/>
      <c r="AC217" s="4"/>
      <c r="AD217" s="2">
        <v>21.262</v>
      </c>
      <c r="AE217" s="3">
        <v>1624</v>
      </c>
      <c r="AF217" s="28">
        <f t="shared" si="77"/>
        <v>8.5248100785931952E-3</v>
      </c>
      <c r="AG217" s="4">
        <f>(((AD217-AD$205)/(AD$216-AD$205)*100+1300))</f>
        <v>1411.3856068743287</v>
      </c>
      <c r="AH217" s="51">
        <f t="shared" si="66"/>
        <v>7.2123332119192595E-3</v>
      </c>
      <c r="AI217" s="4"/>
      <c r="AL217" s="51"/>
      <c r="AM217" s="4"/>
      <c r="AQ217" s="51"/>
      <c r="AR217" s="4"/>
      <c r="AS217" s="51"/>
    </row>
    <row r="218" spans="1:45" x14ac:dyDescent="0.25">
      <c r="A218" s="1" t="s">
        <v>131</v>
      </c>
      <c r="B218" s="10">
        <v>1429</v>
      </c>
      <c r="C218" s="10" t="s">
        <v>202</v>
      </c>
      <c r="G218" s="4"/>
      <c r="H218" s="4"/>
      <c r="I218" s="2">
        <v>21.635000000000002</v>
      </c>
      <c r="J218" s="3">
        <v>6191.7</v>
      </c>
      <c r="K218" s="28">
        <f>J218/K$2</f>
        <v>4.0433743437034715E-2</v>
      </c>
      <c r="L218" s="4">
        <f>(((I218-I$216)/(I$224-I$216)*100+1400))</f>
        <v>1426.0601387818042</v>
      </c>
      <c r="M218" s="4"/>
      <c r="Q218" s="4"/>
      <c r="R218" s="51">
        <f>AVERAGE(F218,K218,P218)</f>
        <v>4.0433743437034715E-2</v>
      </c>
      <c r="S218" s="62"/>
      <c r="V218" s="28"/>
      <c r="W218" s="4"/>
      <c r="X218" s="4"/>
      <c r="AA218" s="28"/>
      <c r="AB218" s="4"/>
      <c r="AC218" s="4"/>
      <c r="AF218" s="28"/>
      <c r="AG218" s="4"/>
      <c r="AH218" s="51"/>
      <c r="AI218" s="4"/>
      <c r="AJ218" s="2">
        <v>21.931000000000001</v>
      </c>
      <c r="AK218" s="3">
        <v>24584.1</v>
      </c>
      <c r="AL218" s="51">
        <f t="shared" si="72"/>
        <v>9.0386974092898486E-3</v>
      </c>
      <c r="AM218" s="4">
        <f>(((AJ218-AJ$216)/(AJ$224-AJ$216)*100+1400))</f>
        <v>1418.4627575277339</v>
      </c>
      <c r="AO218" s="2">
        <v>21.927</v>
      </c>
      <c r="AP218" s="3">
        <v>32102</v>
      </c>
      <c r="AQ218" s="51">
        <f t="shared" si="73"/>
        <v>1.1128892733414069E-2</v>
      </c>
      <c r="AR218" s="4">
        <f>(((AO218-AO$216)/(AO$224-AO$216)*100+1400))</f>
        <v>1418.1746031746031</v>
      </c>
      <c r="AS218" s="51">
        <f t="shared" si="67"/>
        <v>1.0083795071351959E-2</v>
      </c>
    </row>
    <row r="219" spans="1:45" x14ac:dyDescent="0.25">
      <c r="A219" s="6" t="s">
        <v>496</v>
      </c>
      <c r="B219" s="10">
        <v>1404</v>
      </c>
      <c r="C219" s="10" t="s">
        <v>201</v>
      </c>
      <c r="D219" s="2">
        <v>21.231999999999999</v>
      </c>
      <c r="E219" s="3">
        <v>3806.6</v>
      </c>
      <c r="F219" s="28">
        <f>E219/F$2</f>
        <v>3.4964815145561705E-2</v>
      </c>
      <c r="G219" s="4">
        <f>(((D219-D$216)/(D$224-D$216)*100+1400))</f>
        <v>1411.5399459668081</v>
      </c>
      <c r="H219" s="4"/>
      <c r="I219" s="2">
        <v>21.257999999999999</v>
      </c>
      <c r="J219" s="3">
        <v>1050.7</v>
      </c>
      <c r="K219" s="28">
        <f>J219/K$2</f>
        <v>6.8614006216858661E-3</v>
      </c>
      <c r="L219" s="4">
        <f>(((I219-I$216)/(I$224-I$216)*100+1400))</f>
        <v>1411.526599845798</v>
      </c>
      <c r="M219" s="4"/>
      <c r="Q219" s="4"/>
      <c r="R219" s="51">
        <f>AVERAGE(F219,K219,P219)</f>
        <v>2.0913107883623785E-2</v>
      </c>
      <c r="S219" s="62"/>
      <c r="T219" s="2">
        <v>21.24</v>
      </c>
      <c r="U219" s="3">
        <v>1710.6</v>
      </c>
      <c r="V219" s="28">
        <f t="shared" si="63"/>
        <v>9.1200924129555844E-3</v>
      </c>
      <c r="W219" s="4">
        <f>(((T219-T$216)/(T$224-T$216)*100+1400))</f>
        <v>1412.2779922779921</v>
      </c>
      <c r="X219" s="4"/>
      <c r="AA219" s="28"/>
      <c r="AB219" s="4"/>
      <c r="AC219" s="4"/>
      <c r="AD219" s="2">
        <v>21.262</v>
      </c>
      <c r="AE219" s="3">
        <v>2180.4</v>
      </c>
      <c r="AF219" s="28">
        <f t="shared" si="77"/>
        <v>1.1445502398623525E-2</v>
      </c>
      <c r="AG219" s="4">
        <f>(((AD219-AD$216)/(AD$224-AD$216)*100+1400))</f>
        <v>1412.2401847575059</v>
      </c>
      <c r="AH219" s="51">
        <f t="shared" si="66"/>
        <v>1.0282797405789555E-2</v>
      </c>
      <c r="AI219" s="4"/>
      <c r="AL219" s="51"/>
      <c r="AM219" s="4"/>
      <c r="AQ219" s="51"/>
      <c r="AR219" s="4"/>
      <c r="AS219" s="51"/>
    </row>
    <row r="220" spans="1:45" x14ac:dyDescent="0.25">
      <c r="A220" s="1" t="s">
        <v>182</v>
      </c>
      <c r="G220" s="4"/>
      <c r="H220" s="4"/>
      <c r="L220" s="4"/>
      <c r="M220" s="4"/>
      <c r="Q220" s="4"/>
      <c r="R220" s="51"/>
      <c r="S220" s="62"/>
      <c r="V220" s="28"/>
      <c r="W220" s="4"/>
      <c r="X220" s="4"/>
      <c r="AA220" s="28"/>
      <c r="AB220" s="4"/>
      <c r="AC220" s="4"/>
      <c r="AF220" s="28"/>
      <c r="AG220" s="4"/>
      <c r="AH220" s="51"/>
      <c r="AI220" s="4"/>
      <c r="AL220" s="51"/>
      <c r="AM220" s="4"/>
      <c r="AQ220" s="51"/>
      <c r="AR220" s="4"/>
      <c r="AS220" s="51"/>
    </row>
    <row r="221" spans="1:45" x14ac:dyDescent="0.25">
      <c r="A221" s="1" t="s">
        <v>133</v>
      </c>
      <c r="B221" s="10">
        <v>1420</v>
      </c>
      <c r="C221" s="10" t="s">
        <v>202</v>
      </c>
      <c r="G221" s="4"/>
      <c r="H221" s="4"/>
      <c r="I221" s="2">
        <v>21.451000000000001</v>
      </c>
      <c r="J221" s="3">
        <v>1247.0999999999999</v>
      </c>
      <c r="K221" s="28">
        <f>J221/K$2</f>
        <v>8.143954235561475E-3</v>
      </c>
      <c r="L221" s="4">
        <f>(((I221-I$216)/(I$224-I$216)*100+1400))</f>
        <v>1418.9668465690054</v>
      </c>
      <c r="M221" s="4"/>
      <c r="Q221" s="4"/>
      <c r="R221" s="51">
        <f>AVERAGE(F221,K221,P221)</f>
        <v>8.143954235561475E-3</v>
      </c>
      <c r="S221" s="62"/>
      <c r="V221" s="28"/>
      <c r="W221" s="4"/>
      <c r="X221" s="4"/>
      <c r="AA221" s="28"/>
      <c r="AB221" s="4"/>
      <c r="AC221" s="4"/>
      <c r="AF221" s="28"/>
      <c r="AG221" s="4"/>
      <c r="AH221" s="51"/>
      <c r="AI221" s="4"/>
      <c r="AL221" s="51"/>
      <c r="AM221" s="4"/>
      <c r="AQ221" s="51"/>
      <c r="AR221" s="4"/>
      <c r="AS221" s="51"/>
    </row>
    <row r="222" spans="1:45" x14ac:dyDescent="0.25">
      <c r="A222" s="1" t="s">
        <v>454</v>
      </c>
      <c r="B222" s="10">
        <v>1482</v>
      </c>
      <c r="C222" s="10" t="s">
        <v>205</v>
      </c>
      <c r="G222" s="4"/>
      <c r="H222" s="4"/>
      <c r="L222" s="4"/>
      <c r="M222" s="4"/>
      <c r="Q222" s="4"/>
      <c r="R222" s="51"/>
      <c r="S222" s="62"/>
      <c r="V222" s="28"/>
      <c r="W222" s="4"/>
      <c r="X222" s="4"/>
      <c r="AA222" s="28"/>
      <c r="AB222" s="4"/>
      <c r="AC222" s="4"/>
      <c r="AF222" s="28"/>
      <c r="AG222" s="4"/>
      <c r="AH222" s="51"/>
      <c r="AI222" s="4"/>
      <c r="AL222" s="51"/>
      <c r="AM222" s="4"/>
      <c r="AQ222" s="51"/>
      <c r="AR222" s="4"/>
      <c r="AS222" s="51"/>
    </row>
    <row r="223" spans="1:45" x14ac:dyDescent="0.25">
      <c r="A223" s="1" t="s">
        <v>135</v>
      </c>
      <c r="B223" s="12">
        <v>1491</v>
      </c>
      <c r="G223" s="4"/>
      <c r="H223" s="4"/>
      <c r="L223" s="4"/>
      <c r="M223" s="4"/>
      <c r="Q223" s="4"/>
      <c r="R223" s="51"/>
      <c r="S223" s="62"/>
      <c r="V223" s="28"/>
      <c r="W223" s="4"/>
      <c r="X223" s="4"/>
      <c r="AA223" s="28"/>
      <c r="AB223" s="4"/>
      <c r="AC223" s="4"/>
      <c r="AF223" s="28"/>
      <c r="AG223" s="4"/>
      <c r="AH223" s="51"/>
      <c r="AI223" s="4"/>
      <c r="AL223" s="51"/>
      <c r="AM223" s="4"/>
      <c r="AQ223" s="51"/>
      <c r="AR223" s="4"/>
      <c r="AS223" s="51"/>
    </row>
    <row r="224" spans="1:45" x14ac:dyDescent="0.25">
      <c r="A224" s="15" t="s">
        <v>15</v>
      </c>
      <c r="B224" s="10">
        <v>1500</v>
      </c>
      <c r="D224" s="2">
        <v>23.524000000000001</v>
      </c>
      <c r="E224" s="3">
        <v>216443.8</v>
      </c>
      <c r="F224" s="28">
        <f>E224/F$2</f>
        <v>1.9881042022810194</v>
      </c>
      <c r="G224" s="4">
        <f>(((D224-D$216)/(D$224-D$216)*100+1400))</f>
        <v>1500</v>
      </c>
      <c r="H224" s="4"/>
      <c r="I224" s="2">
        <v>23.553000000000001</v>
      </c>
      <c r="J224" s="3">
        <v>99082.4</v>
      </c>
      <c r="K224" s="28">
        <f>J224/K$2</f>
        <v>0.64703915576104276</v>
      </c>
      <c r="L224" s="4">
        <f>(((I224-I$216)/(I$224-I$216)*100+1400))</f>
        <v>1500</v>
      </c>
      <c r="M224" s="4"/>
      <c r="N224" s="2">
        <v>23.55</v>
      </c>
      <c r="Q224" s="4">
        <f>(((N224-N$216)/(N$224-N$216)*100+1400))</f>
        <v>1500</v>
      </c>
      <c r="R224" s="51">
        <f>AVERAGE(F224,K224,P224)</f>
        <v>1.317571679021031</v>
      </c>
      <c r="S224" s="62"/>
      <c r="T224" s="2">
        <v>23.512</v>
      </c>
      <c r="U224" s="3">
        <v>21573.9</v>
      </c>
      <c r="V224" s="28">
        <f t="shared" ref="V224:V253" si="78">U224/V$2</f>
        <v>0.11502160745227552</v>
      </c>
      <c r="W224" s="4">
        <f>(((T224-T$216)/(T$224-T$216)*100+1400))</f>
        <v>1500</v>
      </c>
      <c r="X224" s="4"/>
      <c r="Y224" s="2">
        <v>23.535</v>
      </c>
      <c r="Z224" s="3">
        <v>7815.9</v>
      </c>
      <c r="AA224" s="28">
        <f t="shared" si="76"/>
        <v>3.8402653236703103E-2</v>
      </c>
      <c r="AB224" s="4">
        <f>(((Y224-Y$216)/(Y$224-Y$216)*100+1400))</f>
        <v>1500</v>
      </c>
      <c r="AC224" s="4"/>
      <c r="AD224" s="2">
        <v>23.542000000000002</v>
      </c>
      <c r="AE224" s="3">
        <v>76488.600000000006</v>
      </c>
      <c r="AF224" s="28">
        <f t="shared" si="77"/>
        <v>0.4015091060206179</v>
      </c>
      <c r="AG224" s="4">
        <f>(((AD224-AD$216)/(AD$224-AD$216)*100+1400))</f>
        <v>1500</v>
      </c>
      <c r="AH224" s="51">
        <f t="shared" si="66"/>
        <v>0.18497778890319885</v>
      </c>
      <c r="AI224" s="4"/>
      <c r="AJ224" s="2">
        <v>23.989000000000001</v>
      </c>
      <c r="AK224" s="3">
        <v>451854.8</v>
      </c>
      <c r="AL224" s="51">
        <f t="shared" si="72"/>
        <v>0.16613090616028989</v>
      </c>
      <c r="AM224" s="4">
        <f>(((AJ224-AJ$216)/(AJ$224-AJ$216)*100+1400))</f>
        <v>1500</v>
      </c>
      <c r="AO224" s="2">
        <v>23.989000000000001</v>
      </c>
      <c r="AP224" s="3">
        <v>481597.1</v>
      </c>
      <c r="AQ224" s="51">
        <f t="shared" si="73"/>
        <v>0.16695665275133287</v>
      </c>
      <c r="AR224" s="4">
        <f>(((AO224-AO$216)/(AO$224-AO$216)*100+1400))</f>
        <v>1500</v>
      </c>
      <c r="AS224" s="51">
        <f t="shared" si="67"/>
        <v>0.16654377945581139</v>
      </c>
    </row>
    <row r="225" spans="1:45" x14ac:dyDescent="0.25">
      <c r="A225" s="6" t="s">
        <v>455</v>
      </c>
      <c r="B225" s="10">
        <v>1500</v>
      </c>
      <c r="C225" s="10" t="s">
        <v>205</v>
      </c>
      <c r="G225" s="4"/>
      <c r="H225" s="4"/>
      <c r="L225" s="4"/>
      <c r="M225" s="4"/>
      <c r="Q225" s="4"/>
      <c r="R225" s="51"/>
      <c r="S225" s="62"/>
      <c r="V225" s="28"/>
      <c r="W225" s="4"/>
      <c r="X225" s="4"/>
      <c r="AA225" s="28"/>
      <c r="AB225" s="4"/>
      <c r="AC225" s="4"/>
      <c r="AF225" s="28"/>
      <c r="AG225" s="4"/>
      <c r="AH225" s="51"/>
      <c r="AI225" s="4"/>
      <c r="AL225" s="51"/>
      <c r="AM225" s="4"/>
      <c r="AQ225" s="51"/>
      <c r="AR225" s="4"/>
      <c r="AS225" s="51"/>
    </row>
    <row r="226" spans="1:45" x14ac:dyDescent="0.25">
      <c r="A226" s="6" t="s">
        <v>183</v>
      </c>
      <c r="B226" s="10">
        <v>1511</v>
      </c>
      <c r="C226" s="10" t="s">
        <v>201</v>
      </c>
      <c r="G226" s="4"/>
      <c r="H226" s="4"/>
      <c r="I226" s="2">
        <v>23.986000000000001</v>
      </c>
      <c r="J226" s="3">
        <v>27564.7</v>
      </c>
      <c r="K226" s="28">
        <f>J226/K$2</f>
        <v>0.1800061384948933</v>
      </c>
      <c r="L226" s="4">
        <f>(((I226-I$216)/(I$224-I$216)*100+1400))</f>
        <v>1516.6923670007709</v>
      </c>
      <c r="M226" s="4"/>
      <c r="Q226" s="4"/>
      <c r="R226" s="51">
        <f>AVERAGE(F226,K226,P226)</f>
        <v>0.1800061384948933</v>
      </c>
      <c r="S226" s="62"/>
      <c r="V226" s="28"/>
      <c r="W226" s="4"/>
      <c r="X226" s="4"/>
      <c r="AA226" s="28"/>
      <c r="AB226" s="4"/>
      <c r="AC226" s="4"/>
      <c r="AF226" s="28"/>
      <c r="AG226" s="4"/>
      <c r="AH226" s="51"/>
      <c r="AI226" s="4"/>
      <c r="AJ226" s="2">
        <v>24.021999999999998</v>
      </c>
      <c r="AK226" s="3">
        <v>22579.9</v>
      </c>
      <c r="AL226" s="51">
        <f t="shared" si="72"/>
        <v>8.3018244976234175E-3</v>
      </c>
      <c r="AM226" s="4">
        <f>(((AJ226-AJ$224)/(AJ$238-AJ$224)*100+1500))</f>
        <v>1501.3842281879195</v>
      </c>
      <c r="AO226" s="2">
        <v>24.021999999999998</v>
      </c>
      <c r="AP226" s="3">
        <v>33897.5</v>
      </c>
      <c r="AQ226" s="51">
        <f t="shared" si="73"/>
        <v>1.1751343886078854E-2</v>
      </c>
      <c r="AR226" s="4">
        <f>(((AO226-AO$224)/(AO$238-AO$224)*100+1500))</f>
        <v>1501.3824884792625</v>
      </c>
      <c r="AS226" s="51">
        <f t="shared" si="67"/>
        <v>1.0026584191851136E-2</v>
      </c>
    </row>
    <row r="227" spans="1:45" x14ac:dyDescent="0.25">
      <c r="A227" s="6">
        <v>140</v>
      </c>
      <c r="G227" s="4"/>
      <c r="H227" s="4"/>
      <c r="L227" s="4"/>
      <c r="M227" s="4"/>
      <c r="Q227" s="4"/>
      <c r="R227" s="51"/>
      <c r="S227" s="62"/>
      <c r="T227" s="2">
        <v>23.797000000000001</v>
      </c>
      <c r="U227" s="3">
        <v>4703.7</v>
      </c>
      <c r="V227" s="28">
        <f t="shared" si="78"/>
        <v>2.5077854953127081E-2</v>
      </c>
      <c r="W227" s="4">
        <f>(((T227-T$216)/(T$224-T$216)*100+1400))</f>
        <v>1511.0038610038609</v>
      </c>
      <c r="X227" s="4"/>
      <c r="AA227" s="28"/>
      <c r="AB227" s="4"/>
      <c r="AC227" s="4"/>
      <c r="AF227" s="28"/>
      <c r="AG227" s="4"/>
      <c r="AH227" s="51">
        <f t="shared" si="66"/>
        <v>2.5077854953127081E-2</v>
      </c>
      <c r="AI227" s="4"/>
      <c r="AL227" s="51"/>
      <c r="AM227" s="4"/>
      <c r="AQ227" s="51"/>
      <c r="AR227" s="4"/>
      <c r="AS227" s="51"/>
    </row>
    <row r="228" spans="1:45" x14ac:dyDescent="0.25">
      <c r="A228" s="6" t="s">
        <v>483</v>
      </c>
      <c r="B228" s="10">
        <v>1515</v>
      </c>
      <c r="C228" s="10" t="s">
        <v>201</v>
      </c>
      <c r="G228" s="4"/>
      <c r="H228" s="4"/>
      <c r="L228" s="4"/>
      <c r="M228" s="4"/>
      <c r="Q228" s="4"/>
      <c r="R228" s="51"/>
      <c r="S228" s="62"/>
      <c r="T228" s="2">
        <v>23.797000000000001</v>
      </c>
      <c r="U228" s="3">
        <v>4722.1000000000004</v>
      </c>
      <c r="V228" s="28">
        <f t="shared" si="78"/>
        <v>2.5175954859825541E-2</v>
      </c>
      <c r="W228" s="4">
        <f>(((T228-T$216)/(T$224-T$216)*100+1400))</f>
        <v>1511.0038610038609</v>
      </c>
      <c r="X228" s="4"/>
      <c r="AA228" s="28"/>
      <c r="AB228" s="4"/>
      <c r="AC228" s="4"/>
      <c r="AF228" s="28"/>
      <c r="AG228" s="4"/>
      <c r="AH228" s="51">
        <f t="shared" ref="AH228:AH270" si="79">AVERAGE(V228,AA228,AF228)</f>
        <v>2.5175954859825541E-2</v>
      </c>
      <c r="AI228" s="4"/>
      <c r="AL228" s="51"/>
      <c r="AM228" s="4"/>
      <c r="AQ228" s="51"/>
      <c r="AR228" s="4"/>
      <c r="AS228" s="51"/>
    </row>
    <row r="229" spans="1:45" x14ac:dyDescent="0.25">
      <c r="A229" s="1" t="s">
        <v>184</v>
      </c>
      <c r="B229" s="10">
        <v>1519</v>
      </c>
      <c r="C229" s="10" t="s">
        <v>201</v>
      </c>
      <c r="G229" s="4"/>
      <c r="H229" s="4"/>
      <c r="L229" s="4"/>
      <c r="M229" s="4"/>
      <c r="Q229" s="4"/>
      <c r="R229" s="51"/>
      <c r="S229" s="62"/>
      <c r="V229" s="28"/>
      <c r="W229" s="4"/>
      <c r="X229" s="4"/>
      <c r="AA229" s="28"/>
      <c r="AB229" s="4"/>
      <c r="AC229" s="4"/>
      <c r="AF229" s="28"/>
      <c r="AG229" s="4"/>
      <c r="AH229" s="51"/>
      <c r="AI229" s="4"/>
      <c r="AL229" s="51"/>
      <c r="AM229" s="4"/>
      <c r="AQ229" s="51"/>
      <c r="AR229" s="4"/>
      <c r="AS229" s="51"/>
    </row>
    <row r="230" spans="1:45" x14ac:dyDescent="0.25">
      <c r="A230" s="1" t="s">
        <v>456</v>
      </c>
      <c r="B230" s="10">
        <v>1523</v>
      </c>
      <c r="C230" s="10" t="s">
        <v>205</v>
      </c>
      <c r="G230" s="4"/>
      <c r="H230" s="4"/>
      <c r="L230" s="4"/>
      <c r="M230" s="4"/>
      <c r="Q230" s="4"/>
      <c r="R230" s="51"/>
      <c r="S230" s="62"/>
      <c r="V230" s="28"/>
      <c r="W230" s="4"/>
      <c r="X230" s="4"/>
      <c r="AA230" s="28"/>
      <c r="AB230" s="4"/>
      <c r="AC230" s="4"/>
      <c r="AF230" s="28"/>
      <c r="AG230" s="4"/>
      <c r="AH230" s="51"/>
      <c r="AI230" s="4"/>
      <c r="AL230" s="51"/>
      <c r="AM230" s="4"/>
      <c r="AQ230" s="51"/>
      <c r="AR230" s="4"/>
      <c r="AS230" s="51"/>
    </row>
    <row r="231" spans="1:45" x14ac:dyDescent="0.25">
      <c r="A231" s="1" t="s">
        <v>154</v>
      </c>
      <c r="B231" s="10">
        <v>1528</v>
      </c>
      <c r="C231" s="10" t="s">
        <v>205</v>
      </c>
      <c r="G231" s="4"/>
      <c r="H231" s="4"/>
      <c r="L231" s="4"/>
      <c r="M231" s="4"/>
      <c r="Q231" s="4"/>
      <c r="R231" s="51"/>
      <c r="S231" s="62"/>
      <c r="V231" s="28"/>
      <c r="W231" s="4"/>
      <c r="X231" s="4"/>
      <c r="AA231" s="28"/>
      <c r="AB231" s="4"/>
      <c r="AC231" s="4"/>
      <c r="AF231" s="28"/>
      <c r="AG231" s="4"/>
      <c r="AH231" s="51"/>
      <c r="AI231" s="4"/>
      <c r="AL231" s="51"/>
      <c r="AM231" s="4"/>
      <c r="AQ231" s="51"/>
      <c r="AR231" s="4"/>
      <c r="AS231" s="51"/>
    </row>
    <row r="232" spans="1:45" x14ac:dyDescent="0.25">
      <c r="A232" s="1">
        <v>66</v>
      </c>
      <c r="G232" s="4"/>
      <c r="H232" s="4"/>
      <c r="L232" s="4"/>
      <c r="M232" s="4"/>
      <c r="Q232" s="4"/>
      <c r="R232" s="51"/>
      <c r="S232" s="62"/>
      <c r="V232" s="28"/>
      <c r="W232" s="4"/>
      <c r="X232" s="4"/>
      <c r="AA232" s="28"/>
      <c r="AB232" s="4"/>
      <c r="AC232" s="4"/>
      <c r="AF232" s="28"/>
      <c r="AG232" s="4"/>
      <c r="AH232" s="51"/>
      <c r="AI232" s="4"/>
      <c r="AL232" s="51"/>
      <c r="AM232" s="4"/>
      <c r="AQ232" s="51"/>
      <c r="AR232" s="4"/>
      <c r="AS232" s="51"/>
    </row>
    <row r="233" spans="1:45" x14ac:dyDescent="0.25">
      <c r="A233" s="1" t="s">
        <v>137</v>
      </c>
      <c r="G233" s="4"/>
      <c r="H233" s="4"/>
      <c r="I233" s="2">
        <v>24.303000000000001</v>
      </c>
      <c r="J233" s="3">
        <v>7712.3</v>
      </c>
      <c r="K233" s="28">
        <f>J233/K$2</f>
        <v>5.0363738473996292E-2</v>
      </c>
      <c r="L233" s="4">
        <f>(((I233-I$224)/(I$238-I$224)*100+1500))</f>
        <v>1530.512611879577</v>
      </c>
      <c r="M233" s="4"/>
      <c r="Q233" s="4"/>
      <c r="R233" s="51">
        <f>AVERAGE(F233,K233,P233)</f>
        <v>5.0363738473996292E-2</v>
      </c>
      <c r="S233" s="62"/>
      <c r="V233" s="28"/>
      <c r="W233" s="4"/>
      <c r="X233" s="4"/>
      <c r="AA233" s="28"/>
      <c r="AB233" s="4"/>
      <c r="AC233" s="4"/>
      <c r="AF233" s="28"/>
      <c r="AG233" s="4"/>
      <c r="AH233" s="51"/>
      <c r="AI233" s="4"/>
      <c r="AJ233" s="2">
        <v>24.503</v>
      </c>
      <c r="AK233" s="3">
        <v>52367</v>
      </c>
      <c r="AL233" s="51">
        <f t="shared" si="72"/>
        <v>1.9253479575509436E-2</v>
      </c>
      <c r="AM233" s="4">
        <f>(((AJ233-AJ$224)/(AJ$238-AJ$224)*100+1500))</f>
        <v>1521.5604026845638</v>
      </c>
      <c r="AO233" s="2">
        <v>24.506</v>
      </c>
      <c r="AP233" s="3">
        <v>69897.8</v>
      </c>
      <c r="AQ233" s="51">
        <f t="shared" si="73"/>
        <v>2.4231671500268826E-2</v>
      </c>
      <c r="AR233" s="4">
        <f>(((AO233-AO$224)/(AO$238-AO$224)*100+1500))</f>
        <v>1521.6589861751152</v>
      </c>
      <c r="AS233" s="51">
        <f t="shared" ref="AS233:AS272" si="80">AVERAGE(AL233,AQ233)</f>
        <v>2.1742575537889129E-2</v>
      </c>
    </row>
    <row r="234" spans="1:45" x14ac:dyDescent="0.25">
      <c r="A234" s="1" t="s">
        <v>138</v>
      </c>
      <c r="B234" s="10">
        <v>1544</v>
      </c>
      <c r="C234" s="10" t="s">
        <v>205</v>
      </c>
      <c r="G234" s="4"/>
      <c r="H234" s="4"/>
      <c r="I234" s="2">
        <v>25.315999999999999</v>
      </c>
      <c r="J234" s="3">
        <v>10664.9</v>
      </c>
      <c r="K234" s="28">
        <f>J234/K$2</f>
        <v>6.9645142752657832E-2</v>
      </c>
      <c r="L234" s="4">
        <f>(((I234-I$224)/(I$238-I$224)*100+1500))</f>
        <v>1571.7249796582587</v>
      </c>
      <c r="M234" s="4"/>
      <c r="Q234" s="4"/>
      <c r="R234" s="51">
        <f>AVERAGE(F234,K234,P234)</f>
        <v>6.9645142752657832E-2</v>
      </c>
      <c r="S234" s="62"/>
      <c r="V234" s="28"/>
      <c r="W234" s="4"/>
      <c r="X234" s="4"/>
      <c r="AA234" s="28"/>
      <c r="AB234" s="4"/>
      <c r="AC234" s="4"/>
      <c r="AF234" s="28"/>
      <c r="AG234" s="4"/>
      <c r="AH234" s="51"/>
      <c r="AI234" s="4"/>
      <c r="AL234" s="51"/>
      <c r="AM234" s="4"/>
      <c r="AQ234" s="51"/>
      <c r="AR234" s="4"/>
      <c r="AS234" s="51"/>
    </row>
    <row r="235" spans="1:45" x14ac:dyDescent="0.25">
      <c r="A235" s="1" t="s">
        <v>457</v>
      </c>
      <c r="B235" s="61">
        <v>1570</v>
      </c>
      <c r="G235" s="4"/>
      <c r="H235" s="4"/>
      <c r="L235" s="4"/>
      <c r="M235" s="4"/>
      <c r="Q235" s="4"/>
      <c r="R235" s="51"/>
      <c r="S235" s="62"/>
      <c r="V235" s="28"/>
      <c r="W235" s="4"/>
      <c r="X235" s="4"/>
      <c r="AA235" s="28"/>
      <c r="AB235" s="4"/>
      <c r="AC235" s="4"/>
      <c r="AF235" s="28"/>
      <c r="AG235" s="4"/>
      <c r="AH235" s="51"/>
      <c r="AI235" s="4"/>
      <c r="AL235" s="51"/>
      <c r="AM235" s="4"/>
      <c r="AQ235" s="51"/>
      <c r="AR235" s="4"/>
      <c r="AS235" s="51"/>
    </row>
    <row r="236" spans="1:45" x14ac:dyDescent="0.25">
      <c r="A236" s="6" t="s">
        <v>464</v>
      </c>
      <c r="B236" s="10">
        <v>1565</v>
      </c>
      <c r="C236" s="10" t="s">
        <v>205</v>
      </c>
      <c r="G236" s="4"/>
      <c r="H236" s="4"/>
      <c r="I236" s="2">
        <v>25.315999999999999</v>
      </c>
      <c r="J236" s="3">
        <v>44925</v>
      </c>
      <c r="K236" s="28">
        <f>J236/K$2</f>
        <v>0.29337434370347154</v>
      </c>
      <c r="L236" s="4">
        <f>(((I236-I$224)/(I$238-I$224)*100+1500))</f>
        <v>1571.7249796582587</v>
      </c>
      <c r="M236" s="4"/>
      <c r="Q236" s="4"/>
      <c r="R236" s="51">
        <f>AVERAGE(F236,K236,P236)</f>
        <v>0.29337434370347154</v>
      </c>
      <c r="S236" s="62"/>
      <c r="V236" s="28"/>
      <c r="W236" s="4"/>
      <c r="X236" s="4"/>
      <c r="AA236" s="28"/>
      <c r="AB236" s="4"/>
      <c r="AC236" s="4"/>
      <c r="AF236" s="28"/>
      <c r="AG236" s="4"/>
      <c r="AH236" s="51"/>
      <c r="AI236" s="4"/>
      <c r="AL236" s="51"/>
      <c r="AM236" s="4"/>
      <c r="AQ236" s="51"/>
      <c r="AR236" s="4"/>
      <c r="AS236" s="51"/>
    </row>
    <row r="237" spans="1:45" x14ac:dyDescent="0.25">
      <c r="A237" s="6">
        <v>49</v>
      </c>
      <c r="G237" s="4"/>
      <c r="H237" s="4"/>
      <c r="L237" s="4"/>
      <c r="M237" s="4"/>
      <c r="Q237" s="4"/>
      <c r="R237" s="51"/>
      <c r="S237" s="62"/>
      <c r="V237" s="28"/>
      <c r="W237" s="4"/>
      <c r="X237" s="4"/>
      <c r="AA237" s="28"/>
      <c r="AB237" s="4"/>
      <c r="AC237" s="4"/>
      <c r="AF237" s="28"/>
      <c r="AG237" s="4"/>
      <c r="AH237" s="51"/>
      <c r="AI237" s="4"/>
      <c r="AL237" s="51"/>
      <c r="AM237" s="4"/>
      <c r="AQ237" s="51"/>
      <c r="AR237" s="4"/>
      <c r="AS237" s="51"/>
    </row>
    <row r="238" spans="1:45" x14ac:dyDescent="0.25">
      <c r="A238" s="15" t="s">
        <v>16</v>
      </c>
      <c r="B238" s="10">
        <v>1600</v>
      </c>
      <c r="D238" s="2">
        <v>25.974</v>
      </c>
      <c r="E238" s="3">
        <v>3077.5</v>
      </c>
      <c r="F238" s="28">
        <f>E238/F$2</f>
        <v>2.8267802923991527E-2</v>
      </c>
      <c r="G238" s="4">
        <f>(((D238-D$224)/(D$238-D$224)*100+1500))</f>
        <v>1600</v>
      </c>
      <c r="H238" s="4"/>
      <c r="I238" s="2">
        <v>26.010999999999999</v>
      </c>
      <c r="J238" s="3">
        <v>65810.600000000006</v>
      </c>
      <c r="K238" s="28">
        <f>J238/K$2</f>
        <v>0.42976386385601967</v>
      </c>
      <c r="L238" s="4">
        <f>(((I238-I$224)/(I$238-I$224)*100+1500))</f>
        <v>1600</v>
      </c>
      <c r="M238" s="4"/>
      <c r="N238" s="2">
        <v>26.007000000000001</v>
      </c>
      <c r="Q238" s="4">
        <f>(((N238-N$224)/(N$238-N$224)*100+1500))</f>
        <v>1600</v>
      </c>
      <c r="R238" s="51">
        <f>AVERAGE(F238,K238,P238)</f>
        <v>0.22901583339000559</v>
      </c>
      <c r="S238" s="62"/>
      <c r="T238" s="2">
        <v>25.988</v>
      </c>
      <c r="U238" s="3">
        <v>3225.1</v>
      </c>
      <c r="V238" s="28">
        <f t="shared" si="78"/>
        <v>1.7194674407239013E-2</v>
      </c>
      <c r="W238" s="4">
        <f>(((T238-T$224)/(T$238-T$224)*100+1500))</f>
        <v>1600</v>
      </c>
      <c r="X238" s="4"/>
      <c r="Y238" s="2">
        <v>26.007000000000001</v>
      </c>
      <c r="Z238" s="3">
        <v>3351.8</v>
      </c>
      <c r="AA238" s="28">
        <f t="shared" si="76"/>
        <v>1.6468738484215699E-2</v>
      </c>
      <c r="AB238" s="4">
        <f>(((Y238-Y$224)/(Y$238-Y$224)*100+1500))</f>
        <v>1600</v>
      </c>
      <c r="AC238" s="4"/>
      <c r="AD238" s="2">
        <v>26.003</v>
      </c>
      <c r="AE238" s="3">
        <v>63708.4</v>
      </c>
      <c r="AF238" s="28">
        <f t="shared" si="77"/>
        <v>0.33442242020384649</v>
      </c>
      <c r="AG238" s="4">
        <f>(((AD238-AD$224)/(AD$238-AD$224)*100+1500))</f>
        <v>1600</v>
      </c>
      <c r="AH238" s="51">
        <f t="shared" si="79"/>
        <v>0.12269527769843373</v>
      </c>
      <c r="AI238" s="4"/>
      <c r="AJ238" s="2">
        <v>26.373000000000001</v>
      </c>
      <c r="AK238" s="3">
        <v>338023.6</v>
      </c>
      <c r="AL238" s="51">
        <f t="shared" si="72"/>
        <v>0.12427923078733116</v>
      </c>
      <c r="AM238" s="4">
        <f>(((AJ238-AJ$224)/(AJ$238-AJ$224)*100+1500))</f>
        <v>1600</v>
      </c>
      <c r="AO238" s="2">
        <v>26.376000000000001</v>
      </c>
      <c r="AP238" s="3">
        <v>431265</v>
      </c>
      <c r="AQ238" s="51">
        <f t="shared" si="73"/>
        <v>0.1495078787825001</v>
      </c>
      <c r="AR238" s="4">
        <f>(((AO238-AO$224)/(AO$238-AO$224)*100+1500))</f>
        <v>1600</v>
      </c>
      <c r="AS238" s="51">
        <f t="shared" si="80"/>
        <v>0.13689355478491563</v>
      </c>
    </row>
    <row r="239" spans="1:45" x14ac:dyDescent="0.25">
      <c r="A239" s="65">
        <v>53</v>
      </c>
      <c r="G239" s="4"/>
      <c r="H239" s="4"/>
      <c r="I239" s="2">
        <v>26.029</v>
      </c>
      <c r="J239" s="3">
        <v>116072.6</v>
      </c>
      <c r="K239" s="28">
        <f>J239/K$2</f>
        <v>0.7579904918632292</v>
      </c>
      <c r="L239" s="4">
        <f>(((I239-I$238)/(I$251-I$238)*100+1600))</f>
        <v>1600.7416563658837</v>
      </c>
      <c r="M239" s="4"/>
      <c r="Q239" s="4"/>
      <c r="R239" s="51">
        <f>AVERAGE(F239,K239,P239)</f>
        <v>0.7579904918632292</v>
      </c>
      <c r="S239" s="62"/>
      <c r="V239" s="28"/>
      <c r="W239" s="4"/>
      <c r="X239" s="4"/>
      <c r="AA239" s="28"/>
      <c r="AB239" s="4"/>
      <c r="AC239" s="4"/>
      <c r="AF239" s="28"/>
      <c r="AG239" s="4"/>
      <c r="AH239" s="51"/>
      <c r="AI239" s="4"/>
      <c r="AL239" s="51"/>
      <c r="AM239" s="4"/>
      <c r="AQ239" s="51"/>
      <c r="AR239" s="4"/>
      <c r="AS239" s="51"/>
    </row>
    <row r="240" spans="1:45" x14ac:dyDescent="0.25">
      <c r="A240" s="1" t="s">
        <v>142</v>
      </c>
      <c r="B240" s="10">
        <v>1626</v>
      </c>
      <c r="C240" s="10" t="s">
        <v>205</v>
      </c>
      <c r="G240" s="4"/>
      <c r="H240" s="4"/>
      <c r="I240" s="2">
        <v>26.896999999999998</v>
      </c>
      <c r="J240" s="3">
        <v>20192.2</v>
      </c>
      <c r="K240" s="28">
        <f>J240/K$2</f>
        <v>0.13186140062168586</v>
      </c>
      <c r="L240" s="4">
        <f>(((I240-I$238)/(I$251-I$238)*100+1600))</f>
        <v>1636.5059744540586</v>
      </c>
      <c r="M240" s="4"/>
      <c r="Q240" s="4"/>
      <c r="R240" s="51">
        <f>AVERAGE(F240,K240,P240)</f>
        <v>0.13186140062168586</v>
      </c>
      <c r="S240" s="62"/>
      <c r="V240" s="28"/>
      <c r="W240" s="4"/>
      <c r="X240" s="4"/>
      <c r="AA240" s="28"/>
      <c r="AB240" s="4"/>
      <c r="AC240" s="4"/>
      <c r="AF240" s="28"/>
      <c r="AG240" s="4"/>
      <c r="AH240" s="51"/>
      <c r="AI240" s="4"/>
      <c r="AJ240" s="2">
        <v>26.99</v>
      </c>
      <c r="AK240" s="3">
        <v>79515.100000000006</v>
      </c>
      <c r="AL240" s="51">
        <f t="shared" si="72"/>
        <v>2.9234868405572028E-2</v>
      </c>
      <c r="AM240" s="4">
        <f>(((AJ240-AJ$238)/(AJ$251-AJ$238)*100+1600))</f>
        <v>1624.9292929292928</v>
      </c>
      <c r="AO240" s="2">
        <v>26.99</v>
      </c>
      <c r="AP240" s="3">
        <v>128249.4</v>
      </c>
      <c r="AQ240" s="51">
        <f t="shared" si="73"/>
        <v>4.4460588615186411E-2</v>
      </c>
      <c r="AR240" s="4">
        <f>(((AO240-AO$238)/(AO$251-AO$238)*100+1600))</f>
        <v>1624.8683677602266</v>
      </c>
      <c r="AS240" s="51">
        <f t="shared" si="80"/>
        <v>3.6847728510379221E-2</v>
      </c>
    </row>
    <row r="241" spans="1:45" x14ac:dyDescent="0.25">
      <c r="A241" s="1" t="s">
        <v>141</v>
      </c>
      <c r="G241" s="4"/>
      <c r="H241" s="4"/>
      <c r="L241" s="4"/>
      <c r="M241" s="4"/>
      <c r="Q241" s="4"/>
      <c r="R241" s="51"/>
      <c r="S241" s="62"/>
      <c r="V241" s="28"/>
      <c r="W241" s="4"/>
      <c r="X241" s="4"/>
      <c r="AA241" s="28"/>
      <c r="AB241" s="4"/>
      <c r="AC241" s="4"/>
      <c r="AF241" s="28"/>
      <c r="AG241" s="4"/>
      <c r="AH241" s="51"/>
      <c r="AI241" s="4"/>
      <c r="AL241" s="51"/>
      <c r="AM241" s="4"/>
      <c r="AQ241" s="51"/>
      <c r="AR241" s="4"/>
      <c r="AS241" s="51"/>
    </row>
    <row r="242" spans="1:45" x14ac:dyDescent="0.25">
      <c r="A242" s="1" t="s">
        <v>458</v>
      </c>
      <c r="B242" s="10">
        <v>1640</v>
      </c>
      <c r="C242" s="10" t="s">
        <v>205</v>
      </c>
      <c r="G242" s="4"/>
      <c r="H242" s="4"/>
      <c r="L242" s="4"/>
      <c r="M242" s="4"/>
      <c r="Q242" s="4"/>
      <c r="R242" s="51"/>
      <c r="S242" s="62"/>
      <c r="V242" s="28"/>
      <c r="W242" s="4"/>
      <c r="X242" s="4"/>
      <c r="AA242" s="28"/>
      <c r="AB242" s="4"/>
      <c r="AC242" s="4"/>
      <c r="AF242" s="28"/>
      <c r="AG242" s="4"/>
      <c r="AH242" s="51"/>
      <c r="AI242" s="4"/>
      <c r="AL242" s="51"/>
      <c r="AM242" s="4"/>
      <c r="AQ242" s="51"/>
      <c r="AR242" s="4"/>
      <c r="AS242" s="51"/>
    </row>
    <row r="243" spans="1:45" x14ac:dyDescent="0.25">
      <c r="A243" s="1" t="s">
        <v>459</v>
      </c>
      <c r="B243" s="10">
        <v>1661</v>
      </c>
      <c r="C243" s="10" t="s">
        <v>205</v>
      </c>
      <c r="G243" s="4"/>
      <c r="H243" s="4"/>
      <c r="L243" s="4"/>
      <c r="M243" s="4"/>
      <c r="Q243" s="4"/>
      <c r="R243" s="51"/>
      <c r="S243" s="62"/>
      <c r="V243" s="28"/>
      <c r="W243" s="4"/>
      <c r="X243" s="4"/>
      <c r="AA243" s="28"/>
      <c r="AB243" s="4"/>
      <c r="AC243" s="4"/>
      <c r="AF243" s="28"/>
      <c r="AG243" s="4"/>
      <c r="AH243" s="51"/>
      <c r="AI243" s="4"/>
      <c r="AL243" s="51"/>
      <c r="AM243" s="4"/>
      <c r="AQ243" s="51"/>
      <c r="AR243" s="4"/>
      <c r="AS243" s="51"/>
    </row>
    <row r="244" spans="1:45" x14ac:dyDescent="0.25">
      <c r="A244" s="1" t="s">
        <v>143</v>
      </c>
      <c r="B244" s="12">
        <v>1655</v>
      </c>
      <c r="G244" s="4"/>
      <c r="H244" s="4"/>
      <c r="I244" s="2">
        <v>27.419</v>
      </c>
      <c r="J244" s="3">
        <v>9099.5</v>
      </c>
      <c r="K244" s="28">
        <f>J244/K$2</f>
        <v>5.9422589661207323E-2</v>
      </c>
      <c r="L244" s="4">
        <f>(((I244-I$238)/(I$251-I$238)*100+1600))</f>
        <v>1658.0140090646889</v>
      </c>
      <c r="M244" s="4"/>
      <c r="Q244" s="4"/>
      <c r="R244" s="51">
        <f>AVERAGE(F244,K244,P244)</f>
        <v>5.9422589661207323E-2</v>
      </c>
      <c r="S244" s="62"/>
      <c r="V244" s="28"/>
      <c r="W244" s="4"/>
      <c r="X244" s="4"/>
      <c r="AA244" s="28"/>
      <c r="AB244" s="4"/>
      <c r="AC244" s="4"/>
      <c r="AD244" s="2">
        <v>27.404</v>
      </c>
      <c r="AE244" s="3">
        <v>30843</v>
      </c>
      <c r="AF244" s="28">
        <f t="shared" si="77"/>
        <v>0.16190315101850364</v>
      </c>
      <c r="AG244" s="4">
        <f>(((AD244-AD$216)/(AD$224-AD$216)*100+1400))</f>
        <v>1648.6528098537333</v>
      </c>
      <c r="AH244" s="51">
        <f t="shared" si="79"/>
        <v>0.16190315101850364</v>
      </c>
      <c r="AI244" s="4"/>
      <c r="AJ244" s="2">
        <v>27.440999999999999</v>
      </c>
      <c r="AK244" s="3">
        <v>38488.1</v>
      </c>
      <c r="AL244" s="51">
        <f t="shared" si="72"/>
        <v>1.4150702680126123E-2</v>
      </c>
      <c r="AM244" s="4">
        <f>(((AJ244-AJ$238)/(AJ$251-AJ$238)*100+1600))</f>
        <v>1643.151515151515</v>
      </c>
      <c r="AO244" s="2">
        <v>27.440999999999999</v>
      </c>
      <c r="AP244" s="3">
        <v>64431.199999999997</v>
      </c>
      <c r="AQ244" s="51">
        <f t="shared" si="73"/>
        <v>2.2336549544737041E-2</v>
      </c>
      <c r="AR244" s="4">
        <f>(((AO244-AO$238)/(AO$251-AO$238)*100+1600))</f>
        <v>1643.1348724179829</v>
      </c>
      <c r="AS244" s="51">
        <f t="shared" si="80"/>
        <v>1.8243626112431584E-2</v>
      </c>
    </row>
    <row r="245" spans="1:45" x14ac:dyDescent="0.25">
      <c r="A245" s="1" t="s">
        <v>144</v>
      </c>
      <c r="B245" s="10">
        <v>1652</v>
      </c>
      <c r="C245" s="10" t="s">
        <v>205</v>
      </c>
      <c r="G245" s="4"/>
      <c r="H245" s="4"/>
      <c r="L245" s="4"/>
      <c r="M245" s="4"/>
      <c r="Q245" s="4"/>
      <c r="R245" s="51"/>
      <c r="S245" s="62"/>
      <c r="V245" s="28"/>
      <c r="W245" s="4"/>
      <c r="X245" s="4"/>
      <c r="AA245" s="28"/>
      <c r="AB245" s="4"/>
      <c r="AC245" s="4"/>
      <c r="AD245" s="2">
        <v>27.71</v>
      </c>
      <c r="AE245" s="3">
        <v>7957.3</v>
      </c>
      <c r="AF245" s="28">
        <f t="shared" si="77"/>
        <v>4.1769994604919723E-2</v>
      </c>
      <c r="AG245" s="4">
        <f>(((AD245-AD$216)/(AD$224-AD$216)*100+1400))</f>
        <v>1660.4311008468051</v>
      </c>
      <c r="AH245" s="51">
        <f t="shared" si="79"/>
        <v>4.1769994604919723E-2</v>
      </c>
      <c r="AI245" s="4"/>
      <c r="AL245" s="51"/>
      <c r="AM245" s="4"/>
      <c r="AQ245" s="51"/>
      <c r="AR245" s="4"/>
      <c r="AS245" s="51"/>
    </row>
    <row r="246" spans="1:45" s="45" customFormat="1" x14ac:dyDescent="0.25">
      <c r="A246" s="43" t="s">
        <v>692</v>
      </c>
      <c r="B246" s="46"/>
      <c r="C246" s="46"/>
      <c r="D246" s="2"/>
      <c r="E246" s="3"/>
      <c r="F246" s="40"/>
      <c r="G246" s="4"/>
      <c r="H246" s="4"/>
      <c r="I246" s="2">
        <v>27.617999999999999</v>
      </c>
      <c r="J246" s="3">
        <v>10738.2</v>
      </c>
      <c r="K246" s="40">
        <f>J246/K$2</f>
        <v>7.0123814748060495E-2</v>
      </c>
      <c r="L246" s="4">
        <f>(((I246-I$238)/(I$251-I$238)*100+1600))</f>
        <v>1666.2134322208487</v>
      </c>
      <c r="M246" s="4"/>
      <c r="N246" s="2"/>
      <c r="O246" s="3"/>
      <c r="P246" s="40"/>
      <c r="Q246" s="4"/>
      <c r="R246" s="51">
        <f>AVERAGE(F246,K246,P246)</f>
        <v>7.0123814748060495E-2</v>
      </c>
      <c r="S246" s="62"/>
      <c r="T246" s="2"/>
      <c r="U246" s="3"/>
      <c r="V246" s="40"/>
      <c r="W246" s="4"/>
      <c r="X246" s="4"/>
      <c r="Y246" s="2"/>
      <c r="Z246" s="3"/>
      <c r="AA246" s="40"/>
      <c r="AB246" s="4"/>
      <c r="AC246" s="4"/>
      <c r="AD246" s="2"/>
      <c r="AE246" s="3"/>
      <c r="AF246" s="40"/>
      <c r="AG246" s="4"/>
      <c r="AH246" s="51"/>
      <c r="AI246" s="4"/>
      <c r="AJ246" s="2"/>
      <c r="AK246" s="3"/>
      <c r="AL246" s="51"/>
      <c r="AM246" s="4"/>
      <c r="AO246" s="2"/>
      <c r="AP246" s="3"/>
      <c r="AQ246" s="51"/>
      <c r="AR246" s="4"/>
      <c r="AS246" s="51"/>
    </row>
    <row r="247" spans="1:45" x14ac:dyDescent="0.25">
      <c r="A247" s="1" t="s">
        <v>643</v>
      </c>
      <c r="B247" s="10">
        <v>1676</v>
      </c>
      <c r="C247" s="10" t="s">
        <v>201</v>
      </c>
      <c r="D247" s="2">
        <v>28.204999999999998</v>
      </c>
      <c r="E247" s="3">
        <v>5097.5</v>
      </c>
      <c r="F247" s="28">
        <f>E247/F$2</f>
        <v>4.6822136606026583E-2</v>
      </c>
      <c r="G247" s="4">
        <f>(((D247-D$238)/(D$251-D$238)*100+1600))</f>
        <v>1686.5063978286157</v>
      </c>
      <c r="H247" s="4"/>
      <c r="I247" s="2">
        <v>27.876999999999999</v>
      </c>
      <c r="J247" s="3">
        <v>30149.9</v>
      </c>
      <c r="K247" s="28">
        <f>J247/K$2</f>
        <v>0.19688830551419692</v>
      </c>
      <c r="L247" s="4">
        <f>(((I247-I$238)/(I$251-I$238)*100+1600))</f>
        <v>1676.885043263288</v>
      </c>
      <c r="M247" s="4"/>
      <c r="N247" s="2">
        <v>28.239000000000001</v>
      </c>
      <c r="O247" s="3">
        <v>3479.9</v>
      </c>
      <c r="P247" s="28">
        <f>O247/P$2</f>
        <v>4.1019089093349927E-2</v>
      </c>
      <c r="Q247" s="4">
        <f>(((N247-N$238)/(N$251-N$238)*100+1600))</f>
        <v>1695.5888650963598</v>
      </c>
      <c r="R247" s="51">
        <f>AVERAGE(F247,K247,P247)</f>
        <v>9.490984373785781E-2</v>
      </c>
      <c r="S247" s="62"/>
      <c r="T247" s="2">
        <v>28.204999999999998</v>
      </c>
      <c r="U247" s="3">
        <v>3903.6</v>
      </c>
      <c r="V247" s="28">
        <f t="shared" si="78"/>
        <v>2.0812108466744663E-2</v>
      </c>
      <c r="W247" s="4">
        <f>(((T247-T$238)/(T$251-T$238)*100+1600))</f>
        <v>1686.3317757009345</v>
      </c>
      <c r="X247" s="4"/>
      <c r="Y247" s="2">
        <v>28.228000000000002</v>
      </c>
      <c r="Z247" s="3">
        <v>4426.8999999999996</v>
      </c>
      <c r="AA247" s="28">
        <f t="shared" si="76"/>
        <v>2.1751136224051098E-2</v>
      </c>
      <c r="AB247" s="4">
        <f>(((Y247-Y$238)/(Y$251-Y$238)*100+1600))</f>
        <v>1689.3043827905108</v>
      </c>
      <c r="AC247" s="4"/>
      <c r="AD247" s="2">
        <v>27.861999999999998</v>
      </c>
      <c r="AE247" s="3">
        <v>11400.8</v>
      </c>
      <c r="AF247" s="28">
        <f t="shared" si="77"/>
        <v>5.9845846517256954E-2</v>
      </c>
      <c r="AG247" s="4">
        <f>(((AD247-AD$216)/(AD$224-AD$216)*100+1400))</f>
        <v>1666.2817551963046</v>
      </c>
      <c r="AH247" s="51">
        <f t="shared" si="79"/>
        <v>3.4136363736017576E-2</v>
      </c>
      <c r="AI247" s="4"/>
      <c r="AJ247" s="2">
        <v>28.094999999999999</v>
      </c>
      <c r="AK247" s="3">
        <v>80615.8</v>
      </c>
      <c r="AL247" s="51">
        <f t="shared" si="72"/>
        <v>2.9639556567367876E-2</v>
      </c>
      <c r="AM247" s="4">
        <f>(((AJ247-AJ$238)/(AJ$251-AJ$238)*100+1600))</f>
        <v>1669.5757575757575</v>
      </c>
      <c r="AO247" s="2">
        <v>28.097999999999999</v>
      </c>
      <c r="AP247" s="3">
        <v>142024.6</v>
      </c>
      <c r="AQ247" s="51">
        <f t="shared" si="73"/>
        <v>4.9236076845867539E-2</v>
      </c>
      <c r="AR247" s="4">
        <f>(((AO247-AO$238)/(AO$251-AO$238)*100+1600))</f>
        <v>1669.7448359659782</v>
      </c>
      <c r="AS247" s="51">
        <f t="shared" si="80"/>
        <v>3.9437816706617709E-2</v>
      </c>
    </row>
    <row r="248" spans="1:45" x14ac:dyDescent="0.25">
      <c r="A248" s="1" t="s">
        <v>145</v>
      </c>
      <c r="B248" s="10">
        <v>1678</v>
      </c>
      <c r="C248" s="10" t="s">
        <v>205</v>
      </c>
      <c r="G248" s="4"/>
      <c r="H248" s="4"/>
      <c r="L248" s="4"/>
      <c r="M248" s="4"/>
      <c r="Q248" s="4"/>
      <c r="R248" s="51"/>
      <c r="S248" s="62"/>
      <c r="V248" s="28"/>
      <c r="W248" s="4"/>
      <c r="X248" s="4"/>
      <c r="AA248" s="28"/>
      <c r="AB248" s="4"/>
      <c r="AC248" s="4"/>
      <c r="AD248" s="2">
        <v>27.969000000000001</v>
      </c>
      <c r="AE248" s="3">
        <v>4365.1000000000004</v>
      </c>
      <c r="AF248" s="28">
        <f t="shared" si="77"/>
        <v>2.2913576646593079E-2</v>
      </c>
      <c r="AG248" s="4">
        <f>(((AD248-AD$216)/(AD$224-AD$216)*100+1400))</f>
        <v>1670.4003079291761</v>
      </c>
      <c r="AH248" s="51">
        <f t="shared" si="79"/>
        <v>2.2913576646593079E-2</v>
      </c>
      <c r="AI248" s="4"/>
      <c r="AL248" s="51"/>
      <c r="AM248" s="4"/>
      <c r="AQ248" s="51"/>
      <c r="AR248" s="4"/>
      <c r="AS248" s="51"/>
    </row>
    <row r="249" spans="1:45" x14ac:dyDescent="0.25">
      <c r="A249" s="17" t="s">
        <v>575</v>
      </c>
      <c r="B249" s="10">
        <v>1663</v>
      </c>
      <c r="C249" s="10" t="s">
        <v>201</v>
      </c>
      <c r="G249" s="4"/>
      <c r="H249" s="4"/>
      <c r="I249" s="2">
        <v>28.190999999999999</v>
      </c>
      <c r="J249" s="3">
        <v>4650.8999999999996</v>
      </c>
      <c r="K249" s="28">
        <f t="shared" ref="K249:K255" si="81">J249/K$2</f>
        <v>3.0371836063004466E-2</v>
      </c>
      <c r="L249" s="4">
        <f>(((I249-I$238)/(I$251-I$238)*100+1600))</f>
        <v>1689.8228265348166</v>
      </c>
      <c r="M249" s="4"/>
      <c r="Q249" s="4"/>
      <c r="R249" s="51">
        <f t="shared" ref="R249:R255" si="82">AVERAGE(F249,K249,P249)</f>
        <v>3.0371836063004466E-2</v>
      </c>
      <c r="S249" s="62"/>
      <c r="V249" s="28"/>
      <c r="W249" s="4"/>
      <c r="X249" s="4"/>
      <c r="AA249" s="28"/>
      <c r="AB249" s="4"/>
      <c r="AC249" s="4"/>
      <c r="AD249" s="2">
        <v>28.032</v>
      </c>
      <c r="AE249" s="3">
        <v>39638.699999999997</v>
      </c>
      <c r="AF249" s="28">
        <f t="shared" si="77"/>
        <v>0.20807413131916999</v>
      </c>
      <c r="AG249" s="4">
        <f>(((AD249-AD$216)/(AD$224-AD$216)*100+1400))</f>
        <v>1672.8252501924555</v>
      </c>
      <c r="AH249" s="51">
        <f t="shared" si="79"/>
        <v>0.20807413131916999</v>
      </c>
      <c r="AI249" s="4"/>
      <c r="AL249" s="51"/>
      <c r="AM249" s="4"/>
      <c r="AQ249" s="51"/>
      <c r="AR249" s="4"/>
      <c r="AS249" s="51"/>
    </row>
    <row r="250" spans="1:45" x14ac:dyDescent="0.25">
      <c r="A250" s="1" t="s">
        <v>186</v>
      </c>
      <c r="D250" s="2">
        <v>28.204999999999998</v>
      </c>
      <c r="E250" s="3">
        <v>5615</v>
      </c>
      <c r="F250" s="28">
        <f>E250/F$2</f>
        <v>5.1575536447835066E-2</v>
      </c>
      <c r="G250" s="4">
        <f>(((D250-D$238)/(D$251-D$238)*100+1600))</f>
        <v>1686.5063978286157</v>
      </c>
      <c r="H250" s="4"/>
      <c r="I250" s="2">
        <v>28.234999999999999</v>
      </c>
      <c r="J250" s="3">
        <v>317261.40000000002</v>
      </c>
      <c r="K250" s="28">
        <f t="shared" si="81"/>
        <v>2.0718164720633179</v>
      </c>
      <c r="L250" s="4">
        <f>(((I250-I$238)/(I$251-I$238)*100+1600))</f>
        <v>1691.6357643180881</v>
      </c>
      <c r="M250" s="4"/>
      <c r="N250" s="2">
        <v>28.239000000000001</v>
      </c>
      <c r="O250" s="3">
        <v>3695.7</v>
      </c>
      <c r="P250" s="28">
        <f>O250/P$2</f>
        <v>4.3562817196555449E-2</v>
      </c>
      <c r="Q250" s="4">
        <f>(((N250-N$238)/(N$251-N$238)*100+1600))</f>
        <v>1695.5888650963598</v>
      </c>
      <c r="R250" s="51">
        <f t="shared" si="82"/>
        <v>0.72231827523590286</v>
      </c>
      <c r="S250" s="62"/>
      <c r="T250" s="2">
        <v>28.204999999999998</v>
      </c>
      <c r="U250" s="3">
        <v>5054.3</v>
      </c>
      <c r="V250" s="28">
        <f t="shared" si="78"/>
        <v>2.6947084697066182E-2</v>
      </c>
      <c r="W250" s="4">
        <f>(((T250-T$238)/(T$251-T$238)*100+1600))</f>
        <v>1686.3317757009345</v>
      </c>
      <c r="X250" s="4"/>
      <c r="Y250" s="2">
        <v>28.228000000000002</v>
      </c>
      <c r="Z250" s="3">
        <v>4726.7</v>
      </c>
      <c r="AA250" s="28">
        <f t="shared" si="76"/>
        <v>2.3224173934406091E-2</v>
      </c>
      <c r="AB250" s="4">
        <f>(((Y250-Y$238)/(Y$251-Y$238)*100+1600))</f>
        <v>1689.3043827905108</v>
      </c>
      <c r="AC250" s="4"/>
      <c r="AF250" s="28"/>
      <c r="AG250" s="4"/>
      <c r="AH250" s="51">
        <f t="shared" si="79"/>
        <v>2.5085629315736137E-2</v>
      </c>
      <c r="AI250" s="4"/>
      <c r="AJ250" s="2">
        <v>28.46</v>
      </c>
      <c r="AK250" s="3">
        <v>856211.4</v>
      </c>
      <c r="AL250" s="51">
        <f t="shared" si="72"/>
        <v>0.3147984169843287</v>
      </c>
      <c r="AM250" s="4">
        <f>(((AJ250-AJ$238)/(AJ$251-AJ$238)*100+1600))</f>
        <v>1684.3232323232323</v>
      </c>
      <c r="AO250" s="2">
        <v>28.46</v>
      </c>
      <c r="AP250" s="3">
        <v>1088780.8</v>
      </c>
      <c r="AQ250" s="51">
        <f t="shared" si="73"/>
        <v>0.37745077357799378</v>
      </c>
      <c r="AR250" s="4">
        <f>(((AO250-AO$238)/(AO$251-AO$238)*100+1600))</f>
        <v>1684.4066423653301</v>
      </c>
      <c r="AS250" s="51">
        <f t="shared" si="80"/>
        <v>0.34612459528116124</v>
      </c>
    </row>
    <row r="251" spans="1:45" x14ac:dyDescent="0.25">
      <c r="A251" s="15" t="s">
        <v>17</v>
      </c>
      <c r="B251" s="10">
        <v>1700</v>
      </c>
      <c r="D251" s="2">
        <v>28.553000000000001</v>
      </c>
      <c r="E251" s="3">
        <v>3511.6</v>
      </c>
      <c r="F251" s="28">
        <f>E251/F$2</f>
        <v>3.2255147602888265E-2</v>
      </c>
      <c r="G251" s="4">
        <f>(((D251-D$238)/(D$251-D$238)*100+1600))</f>
        <v>1700</v>
      </c>
      <c r="H251" s="4"/>
      <c r="I251" s="2">
        <v>28.437999999999999</v>
      </c>
      <c r="J251" s="3">
        <v>39336.199999999997</v>
      </c>
      <c r="K251" s="28">
        <f t="shared" si="81"/>
        <v>0.2568777264059765</v>
      </c>
      <c r="L251" s="4">
        <f>(((I251-I$238)/(I$251-I$238)*100+1600))</f>
        <v>1700</v>
      </c>
      <c r="M251" s="4"/>
      <c r="N251" s="2">
        <v>28.341999999999999</v>
      </c>
      <c r="Q251" s="4">
        <f>(((N251-N$238)/(N$251-N$238)*100+1600))</f>
        <v>1700</v>
      </c>
      <c r="R251" s="51">
        <f t="shared" si="82"/>
        <v>0.14456643700443239</v>
      </c>
      <c r="S251" s="62"/>
      <c r="T251" s="2">
        <v>28.556000000000001</v>
      </c>
      <c r="U251" s="3">
        <v>4624.8999999999996</v>
      </c>
      <c r="V251" s="28">
        <f t="shared" si="78"/>
        <v>2.4657731439657594E-2</v>
      </c>
      <c r="W251" s="4">
        <f>(((T251-T$238)/(T$251-T$238)*100+1600))</f>
        <v>1700</v>
      </c>
      <c r="X251" s="4"/>
      <c r="Y251" s="2">
        <v>28.494</v>
      </c>
      <c r="Z251" s="3">
        <v>2394</v>
      </c>
      <c r="AA251" s="28">
        <f t="shared" si="76"/>
        <v>1.1762682717110919E-2</v>
      </c>
      <c r="AB251" s="4">
        <f>(((Y251-Y$238)/(Y$251-Y$238)*100+1600))</f>
        <v>1700</v>
      </c>
      <c r="AC251" s="4"/>
      <c r="AD251" s="2">
        <v>28.468</v>
      </c>
      <c r="AE251" s="3">
        <v>32109</v>
      </c>
      <c r="AF251" s="28">
        <f t="shared" si="77"/>
        <v>0.16854872340735769</v>
      </c>
      <c r="AG251" s="4">
        <f>(((AD251-AD$238)/(AD$251-AD$238)*100+1600))</f>
        <v>1700</v>
      </c>
      <c r="AH251" s="51">
        <f t="shared" si="79"/>
        <v>6.8323045854708733E-2</v>
      </c>
      <c r="AI251" s="4"/>
      <c r="AJ251" s="2">
        <v>28.847999999999999</v>
      </c>
      <c r="AK251" s="3">
        <v>42959.3</v>
      </c>
      <c r="AL251" s="51">
        <f t="shared" si="72"/>
        <v>1.5794603569579745E-2</v>
      </c>
      <c r="AM251" s="4">
        <f>(((AJ251-AJ$238)/(AJ$251-AJ$238)*100+1600))</f>
        <v>1700</v>
      </c>
      <c r="AO251" s="2">
        <v>28.844999999999999</v>
      </c>
      <c r="AP251" s="3">
        <v>48087.7</v>
      </c>
      <c r="AQ251" s="51">
        <f t="shared" si="73"/>
        <v>1.6670701361179853E-2</v>
      </c>
      <c r="AR251" s="4">
        <f>(((AO251-AO$238)/(AO$251-AO$238)*100+1600))</f>
        <v>1700</v>
      </c>
      <c r="AS251" s="51">
        <f t="shared" si="80"/>
        <v>1.6232652465379797E-2</v>
      </c>
    </row>
    <row r="252" spans="1:45" x14ac:dyDescent="0.25">
      <c r="A252" s="6" t="s">
        <v>187</v>
      </c>
      <c r="G252" s="4"/>
      <c r="H252" s="4"/>
      <c r="I252" s="2">
        <v>28.69</v>
      </c>
      <c r="J252" s="3">
        <v>10581.5</v>
      </c>
      <c r="K252" s="28">
        <f t="shared" si="81"/>
        <v>6.9100514588720838E-2</v>
      </c>
      <c r="L252" s="4">
        <f>(((I252-I$238)/(I$251-I$238)*100+1600))</f>
        <v>1710.3831891223733</v>
      </c>
      <c r="M252" s="4"/>
      <c r="Q252" s="4"/>
      <c r="R252" s="51">
        <f t="shared" si="82"/>
        <v>6.9100514588720838E-2</v>
      </c>
      <c r="S252" s="62"/>
      <c r="V252" s="28"/>
      <c r="W252" s="4"/>
      <c r="X252" s="4"/>
      <c r="AA252" s="28"/>
      <c r="AB252" s="4"/>
      <c r="AC252" s="4"/>
      <c r="AD252" s="2">
        <v>28.69</v>
      </c>
      <c r="AE252" s="3">
        <v>25993.3</v>
      </c>
      <c r="AF252" s="28">
        <f t="shared" si="77"/>
        <v>0.13644577944328601</v>
      </c>
      <c r="AG252" s="4">
        <f>(((AD252-AD$238)/(AD$251-AD$238)*100+1600))</f>
        <v>1709.0060851926978</v>
      </c>
      <c r="AH252" s="51">
        <f t="shared" si="79"/>
        <v>0.13644577944328601</v>
      </c>
      <c r="AI252" s="4"/>
      <c r="AJ252" s="2">
        <v>28.782</v>
      </c>
      <c r="AK252" s="3">
        <v>71638.600000000006</v>
      </c>
      <c r="AL252" s="51">
        <f t="shared" si="72"/>
        <v>2.6338960068709116E-2</v>
      </c>
      <c r="AM252" s="4">
        <f>(((AJ252-AJ$238)/(AJ$251-AJ$238)*100+1600))</f>
        <v>1697.3333333333335</v>
      </c>
      <c r="AO252" s="2">
        <v>28.786000000000001</v>
      </c>
      <c r="AP252" s="3">
        <v>124885.8</v>
      </c>
      <c r="AQ252" s="51">
        <f t="shared" si="73"/>
        <v>4.3294519722341371E-2</v>
      </c>
      <c r="AR252" s="4">
        <f>(((AO252-AO$238)/(AO$251-AO$238)*100+1600))</f>
        <v>1697.6103685702715</v>
      </c>
      <c r="AS252" s="51">
        <f t="shared" si="80"/>
        <v>3.4816739895525244E-2</v>
      </c>
    </row>
    <row r="253" spans="1:45" x14ac:dyDescent="0.25">
      <c r="A253" s="1" t="s">
        <v>146</v>
      </c>
      <c r="B253" s="10">
        <v>1767</v>
      </c>
      <c r="C253" s="10" t="s">
        <v>204</v>
      </c>
      <c r="D253" s="2">
        <v>29.831</v>
      </c>
      <c r="E253" s="3">
        <v>15630.5</v>
      </c>
      <c r="F253" s="28">
        <f>E253/F$2</f>
        <v>0.14357104585002423</v>
      </c>
      <c r="G253" s="4">
        <f>(((D253-D$251)/(D$254-D$251)*100+1700))</f>
        <v>1764.5128722867239</v>
      </c>
      <c r="H253" s="4"/>
      <c r="I253" s="2">
        <v>29.908999999999999</v>
      </c>
      <c r="J253" s="3">
        <v>119606.39999999999</v>
      </c>
      <c r="K253" s="28">
        <f t="shared" si="81"/>
        <v>0.7810673144737873</v>
      </c>
      <c r="L253" s="4">
        <f>(((I253-I$251)/(I$254-I$251)*100+1700))</f>
        <v>1769.0934711131986</v>
      </c>
      <c r="M253" s="4"/>
      <c r="Q253" s="4"/>
      <c r="R253" s="51">
        <f t="shared" si="82"/>
        <v>0.46231918016190576</v>
      </c>
      <c r="S253" s="62"/>
      <c r="T253" s="2">
        <v>29.827999999999999</v>
      </c>
      <c r="U253" s="3">
        <v>5655.5</v>
      </c>
      <c r="V253" s="28">
        <f t="shared" si="78"/>
        <v>3.0152392518104941E-2</v>
      </c>
      <c r="W253" s="4">
        <f>(((T253-T$251)/(T$254-T$251)*100+1700))</f>
        <v>1763.8554216867469</v>
      </c>
      <c r="X253" s="4"/>
      <c r="Y253" s="2">
        <v>29.846</v>
      </c>
      <c r="Z253" s="3">
        <v>2479.4</v>
      </c>
      <c r="AA253" s="28">
        <f t="shared" si="76"/>
        <v>1.2182287188306105E-2</v>
      </c>
      <c r="AB253" s="4">
        <f>(((Y253-Y$251)/(Y$254-Y$251)*100+1700))</f>
        <v>1765.1252408477842</v>
      </c>
      <c r="AC253" s="4"/>
      <c r="AD253" s="2">
        <v>29.846</v>
      </c>
      <c r="AE253" s="3">
        <v>9196.7000000000007</v>
      </c>
      <c r="AF253" s="28">
        <f t="shared" si="77"/>
        <v>4.8275936483865786E-2</v>
      </c>
      <c r="AG253" s="4">
        <f>(((AD253-AD$251)/(AD$254-AD$251)*100+1700))</f>
        <v>1765.9961685823755</v>
      </c>
      <c r="AH253" s="51">
        <f t="shared" si="79"/>
        <v>3.0203538730092277E-2</v>
      </c>
      <c r="AI253" s="4"/>
      <c r="AJ253" s="2">
        <v>29.876000000000001</v>
      </c>
      <c r="AK253" s="3">
        <v>85333</v>
      </c>
      <c r="AL253" s="51">
        <f t="shared" si="72"/>
        <v>3.1373902889547743E-2</v>
      </c>
      <c r="AM253" s="4">
        <f>(((AJ253-AJ$251)/(AJ$254-AJ$251)*100+1700))</f>
        <v>1752.9896907216496</v>
      </c>
      <c r="AO253" s="2">
        <v>29.905000000000001</v>
      </c>
      <c r="AP253" s="3">
        <v>190270.3</v>
      </c>
      <c r="AQ253" s="51">
        <f t="shared" si="73"/>
        <v>6.5961552521790381E-2</v>
      </c>
      <c r="AR253" s="4">
        <f>(((AO253-AO$251)/(AO$254-AO$251)*100+1700))</f>
        <v>1754.5548121461659</v>
      </c>
      <c r="AS253" s="51">
        <f t="shared" si="80"/>
        <v>4.8667727705669059E-2</v>
      </c>
    </row>
    <row r="254" spans="1:45" x14ac:dyDescent="0.25">
      <c r="A254" s="15" t="s">
        <v>18</v>
      </c>
      <c r="B254" s="10">
        <v>1800</v>
      </c>
      <c r="D254" s="2">
        <v>30.533999999999999</v>
      </c>
      <c r="G254" s="4">
        <f>(((D254-D$251)/(D$254-D$251)*100+1700))</f>
        <v>1800</v>
      </c>
      <c r="H254" s="4"/>
      <c r="I254" s="2">
        <v>30.567</v>
      </c>
      <c r="J254" s="3">
        <v>26145.5</v>
      </c>
      <c r="K254" s="28">
        <f t="shared" si="81"/>
        <v>0.1707383172687616</v>
      </c>
      <c r="L254" s="4">
        <f>(((I254-I$251)/(I$254-I$251)*100+1700))</f>
        <v>1800</v>
      </c>
      <c r="M254" s="4"/>
      <c r="Q254" s="4">
        <f>(((N254-N$251)/(N$254-N$251)*100+1700))</f>
        <v>1800</v>
      </c>
      <c r="R254" s="51">
        <f t="shared" si="82"/>
        <v>0.1707383172687616</v>
      </c>
      <c r="S254" s="62"/>
      <c r="T254" s="2">
        <v>30.547999999999998</v>
      </c>
      <c r="V254" s="28"/>
      <c r="W254" s="4">
        <f>(((T254-T$251)/(T$254-T$251)*100+1700))</f>
        <v>1800</v>
      </c>
      <c r="X254" s="4"/>
      <c r="Y254" s="2">
        <v>30.57</v>
      </c>
      <c r="AA254" s="28"/>
      <c r="AB254" s="4">
        <f>(((Y254-Y$251)/(Y$254-Y$251)*100+1700))</f>
        <v>1800</v>
      </c>
      <c r="AC254" s="4"/>
      <c r="AD254" s="2">
        <v>30.556000000000001</v>
      </c>
      <c r="AE254" s="3">
        <v>19909.7</v>
      </c>
      <c r="AF254" s="28">
        <f t="shared" si="77"/>
        <v>0.10451133695921609</v>
      </c>
      <c r="AG254" s="4">
        <f>(((AD254-AD$251)/(AD$254-AD$251)*100+1700))</f>
        <v>1800</v>
      </c>
      <c r="AH254" s="51">
        <f t="shared" si="79"/>
        <v>0.10451133695921609</v>
      </c>
      <c r="AI254" s="4"/>
      <c r="AJ254" s="2">
        <v>30.788</v>
      </c>
      <c r="AK254" s="3">
        <v>182846.9</v>
      </c>
      <c r="AL254" s="51">
        <f t="shared" si="72"/>
        <v>6.7226288590051295E-2</v>
      </c>
      <c r="AM254" s="4">
        <f>(((AJ254-AJ$251)/(AJ$254-AJ$251)*100+1700))</f>
        <v>1800</v>
      </c>
      <c r="AO254" s="2">
        <v>30.788</v>
      </c>
      <c r="AP254" s="3">
        <v>253660.2</v>
      </c>
      <c r="AQ254" s="51">
        <f t="shared" si="73"/>
        <v>8.7937111598540882E-2</v>
      </c>
      <c r="AR254" s="4">
        <f>(((AO254-AO$251)/(AO$254-AO$251)*100+1700))</f>
        <v>1800</v>
      </c>
      <c r="AS254" s="51">
        <f t="shared" si="80"/>
        <v>7.7581700094296088E-2</v>
      </c>
    </row>
    <row r="255" spans="1:45" x14ac:dyDescent="0.25">
      <c r="A255" s="1" t="s">
        <v>149</v>
      </c>
      <c r="B255" s="12">
        <v>1826</v>
      </c>
      <c r="G255" s="4"/>
      <c r="H255" s="4"/>
      <c r="I255" s="2">
        <v>31.151</v>
      </c>
      <c r="J255" s="3">
        <v>2172</v>
      </c>
      <c r="K255" s="28">
        <f t="shared" si="81"/>
        <v>1.4183841391740459E-2</v>
      </c>
      <c r="L255" s="4">
        <f>(((I255-I$254)/(I$260-I$254)*100+1800))</f>
        <v>1827.6253547776728</v>
      </c>
      <c r="M255" s="4"/>
      <c r="Q255" s="4"/>
      <c r="R255" s="51">
        <f t="shared" si="82"/>
        <v>1.4183841391740459E-2</v>
      </c>
      <c r="S255" s="62"/>
      <c r="V255" s="28"/>
      <c r="W255" s="4"/>
      <c r="X255" s="4"/>
      <c r="AA255" s="28"/>
      <c r="AB255" s="4"/>
      <c r="AC255" s="4"/>
      <c r="AD255" s="2">
        <v>31.135999999999999</v>
      </c>
      <c r="AE255" s="3">
        <v>1272.5</v>
      </c>
      <c r="AF255" s="28">
        <f t="shared" si="77"/>
        <v>6.6796926262375862E-3</v>
      </c>
      <c r="AG255" s="4">
        <f>(((AD255-AD$254)/(AD$260-AD$254)*100+1800))</f>
        <v>1827.4881516587677</v>
      </c>
      <c r="AH255" s="51">
        <f t="shared" si="79"/>
        <v>6.6796926262375862E-3</v>
      </c>
      <c r="AI255" s="4"/>
      <c r="AJ255" s="2">
        <v>31.268999999999998</v>
      </c>
      <c r="AK255" s="3">
        <v>13535.7</v>
      </c>
      <c r="AL255" s="51">
        <f t="shared" si="72"/>
        <v>4.9765944867993794E-3</v>
      </c>
      <c r="AM255" s="4">
        <f>(((AJ255-AJ$254)/(AJ$260-AJ$254)*100+1800))</f>
        <v>1823.4519746465139</v>
      </c>
      <c r="AO255" s="2">
        <v>31.265000000000001</v>
      </c>
      <c r="AP255" s="3">
        <v>23159.200000000001</v>
      </c>
      <c r="AQ255" s="51">
        <f t="shared" si="73"/>
        <v>8.0286665189609092E-3</v>
      </c>
      <c r="AR255" s="4">
        <f>(((AO255-AO$254)/(AO$260-AO$254)*100+1800))</f>
        <v>1823.2569478303267</v>
      </c>
      <c r="AS255" s="51">
        <f t="shared" si="80"/>
        <v>6.5026305028801443E-3</v>
      </c>
    </row>
    <row r="256" spans="1:45" x14ac:dyDescent="0.25">
      <c r="A256" s="1">
        <v>70</v>
      </c>
      <c r="G256" s="4"/>
      <c r="H256" s="4"/>
      <c r="L256" s="4"/>
      <c r="M256" s="4"/>
      <c r="Q256" s="4"/>
      <c r="R256" s="51"/>
      <c r="S256" s="62"/>
      <c r="V256" s="28"/>
      <c r="W256" s="4"/>
      <c r="X256" s="4"/>
      <c r="AA256" s="28"/>
      <c r="AB256" s="4"/>
      <c r="AC256" s="4"/>
      <c r="AF256" s="28"/>
      <c r="AG256" s="4"/>
      <c r="AH256" s="51"/>
      <c r="AI256" s="4"/>
      <c r="AL256" s="51"/>
      <c r="AM256" s="4"/>
      <c r="AQ256" s="51"/>
      <c r="AR256" s="4"/>
      <c r="AS256" s="51"/>
    </row>
    <row r="257" spans="1:45" x14ac:dyDescent="0.25">
      <c r="A257" s="1">
        <v>145</v>
      </c>
      <c r="G257" s="4"/>
      <c r="H257" s="4"/>
      <c r="L257" s="4"/>
      <c r="M257" s="4"/>
      <c r="Q257" s="4"/>
      <c r="R257" s="51"/>
      <c r="S257" s="62"/>
      <c r="V257" s="28"/>
      <c r="W257" s="4"/>
      <c r="X257" s="4"/>
      <c r="AA257" s="28"/>
      <c r="AB257" s="4"/>
      <c r="AC257" s="4"/>
      <c r="AF257" s="28"/>
      <c r="AG257" s="4"/>
      <c r="AH257" s="51"/>
      <c r="AI257" s="4"/>
      <c r="AL257" s="51"/>
      <c r="AM257" s="4"/>
      <c r="AQ257" s="51"/>
      <c r="AR257" s="4"/>
      <c r="AS257" s="51"/>
    </row>
    <row r="258" spans="1:45" x14ac:dyDescent="0.25">
      <c r="A258" s="1" t="s">
        <v>577</v>
      </c>
      <c r="B258" s="10">
        <v>1867</v>
      </c>
      <c r="C258" s="10" t="s">
        <v>201</v>
      </c>
      <c r="G258" s="4"/>
      <c r="H258" s="4"/>
      <c r="L258" s="4"/>
      <c r="M258" s="4"/>
      <c r="Q258" s="4"/>
      <c r="R258" s="51"/>
      <c r="S258" s="62"/>
      <c r="V258" s="28"/>
      <c r="W258" s="4"/>
      <c r="X258" s="4"/>
      <c r="AA258" s="28"/>
      <c r="AB258" s="4"/>
      <c r="AC258" s="4"/>
      <c r="AF258" s="28"/>
      <c r="AG258" s="4"/>
      <c r="AH258" s="51"/>
      <c r="AI258" s="4"/>
      <c r="AL258" s="51"/>
      <c r="AM258" s="4"/>
      <c r="AQ258" s="51"/>
      <c r="AR258" s="4"/>
      <c r="AS258" s="51"/>
    </row>
    <row r="259" spans="1:45" x14ac:dyDescent="0.25">
      <c r="A259" s="1" t="s">
        <v>150</v>
      </c>
      <c r="B259" s="12">
        <v>1883</v>
      </c>
      <c r="G259" s="4"/>
      <c r="H259" s="4"/>
      <c r="I259" s="2">
        <v>32.314999999999998</v>
      </c>
      <c r="J259" s="3">
        <v>26075.5</v>
      </c>
      <c r="K259" s="28">
        <f>J259/K$2</f>
        <v>0.17028119530862262</v>
      </c>
      <c r="L259" s="4">
        <f>(((I259-I$254)/(I$260-I$254)*100+1800))</f>
        <v>1882.6868495742667</v>
      </c>
      <c r="M259" s="4"/>
      <c r="Q259" s="4"/>
      <c r="R259" s="51">
        <f>AVERAGE(F259,K259,P259)</f>
        <v>0.17028119530862262</v>
      </c>
      <c r="S259" s="62"/>
      <c r="V259" s="28"/>
      <c r="W259" s="4"/>
      <c r="X259" s="4"/>
      <c r="AA259" s="28"/>
      <c r="AB259" s="4"/>
      <c r="AC259" s="4"/>
      <c r="AD259" s="2">
        <v>32.33</v>
      </c>
      <c r="AE259" s="3">
        <v>4364.2</v>
      </c>
      <c r="AF259" s="28">
        <f t="shared" si="77"/>
        <v>2.290885230603228E-2</v>
      </c>
      <c r="AG259" s="4">
        <f>(((AD259-AD$254)/(AD$260-AD$254)*100+1800))</f>
        <v>1884.0758293838862</v>
      </c>
      <c r="AH259" s="51">
        <f t="shared" si="79"/>
        <v>2.290885230603228E-2</v>
      </c>
      <c r="AI259" s="4"/>
      <c r="AJ259" s="2">
        <v>32.417999999999999</v>
      </c>
      <c r="AK259" s="3">
        <v>111139.2</v>
      </c>
      <c r="AL259" s="51">
        <f t="shared" si="72"/>
        <v>4.086192291401948E-2</v>
      </c>
      <c r="AM259" s="4">
        <f>(((AJ259-AJ$254)/(AJ$260-AJ$254)*100+1800))</f>
        <v>1879.4734275962944</v>
      </c>
      <c r="AO259" s="2">
        <v>32.417999999999999</v>
      </c>
      <c r="AP259" s="3">
        <v>173999.6</v>
      </c>
      <c r="AQ259" s="51">
        <f t="shared" si="73"/>
        <v>6.0320942123760345E-2</v>
      </c>
      <c r="AR259" s="4">
        <f>(((AO259-AO$254)/(AO$260-AO$254)*100+1800))</f>
        <v>1879.4734275962944</v>
      </c>
      <c r="AS259" s="51">
        <f t="shared" si="80"/>
        <v>5.0591432518889909E-2</v>
      </c>
    </row>
    <row r="260" spans="1:45" x14ac:dyDescent="0.25">
      <c r="A260" s="15" t="s">
        <v>19</v>
      </c>
      <c r="B260" s="10">
        <v>1900</v>
      </c>
      <c r="D260" s="2">
        <v>32.47</v>
      </c>
      <c r="G260" s="4">
        <f>(((D260-D$254)/(D$260-D$254)*100+1800))</f>
        <v>1900</v>
      </c>
      <c r="H260" s="4"/>
      <c r="I260" s="2">
        <v>32.680999999999997</v>
      </c>
      <c r="J260" s="3">
        <v>25273.200000000001</v>
      </c>
      <c r="K260" s="28">
        <f>J260/K$2</f>
        <v>0.16504192461405848</v>
      </c>
      <c r="L260" s="4">
        <f>(((I260-I$254)/(I$260-I$254)*100+1800))</f>
        <v>1900</v>
      </c>
      <c r="M260" s="4"/>
      <c r="Q260" s="4"/>
      <c r="R260" s="51">
        <f>AVERAGE(F260,K260,P260)</f>
        <v>0.16504192461405848</v>
      </c>
      <c r="S260" s="62"/>
      <c r="T260" s="2">
        <v>32.484999999999999</v>
      </c>
      <c r="V260" s="28"/>
      <c r="W260" s="4">
        <f>(((T260-T$254)/(T$260-T$254)*100+1800))</f>
        <v>1900</v>
      </c>
      <c r="X260" s="4"/>
      <c r="Y260" s="2">
        <v>32.511000000000003</v>
      </c>
      <c r="AA260" s="28"/>
      <c r="AB260" s="4">
        <f>(((Y260-Y$254)/(Y$260-Y$254)*100+1800))</f>
        <v>1900</v>
      </c>
      <c r="AC260" s="4"/>
      <c r="AD260" s="2">
        <v>32.665999999999997</v>
      </c>
      <c r="AE260" s="3">
        <v>13831.2</v>
      </c>
      <c r="AF260" s="28">
        <f t="shared" ref="AF260:AF270" si="83">AE260/AF$2</f>
        <v>7.2603665738324011E-2</v>
      </c>
      <c r="AG260" s="4">
        <f>(((AD260-AD$254)/(AD$260-AD$254)*100+1800))</f>
        <v>1900</v>
      </c>
      <c r="AH260" s="51">
        <f t="shared" si="79"/>
        <v>7.2603665738324011E-2</v>
      </c>
      <c r="AI260" s="4"/>
      <c r="AJ260" s="2">
        <v>32.838999999999999</v>
      </c>
      <c r="AK260" s="3">
        <v>100682.6</v>
      </c>
      <c r="AL260" s="51">
        <f t="shared" ref="AL260:AL272" si="84">AK260/AL$2</f>
        <v>3.7017403760176953E-2</v>
      </c>
      <c r="AM260" s="4">
        <f>(((AJ260-AJ$254)/(AJ$260-AJ$254)*100+1800))</f>
        <v>1900</v>
      </c>
      <c r="AO260" s="2">
        <v>32.838999999999999</v>
      </c>
      <c r="AP260" s="3">
        <v>173648.7</v>
      </c>
      <c r="AQ260" s="51">
        <f t="shared" ref="AQ260:AQ272" si="85">AP260/AQ$2</f>
        <v>6.0199294610827972E-2</v>
      </c>
      <c r="AR260" s="4">
        <f>(((AO260-AO$254)/(AO$260-AO$254)*100+1800))</f>
        <v>1900</v>
      </c>
      <c r="AS260" s="51">
        <f t="shared" si="80"/>
        <v>4.8608349185502463E-2</v>
      </c>
    </row>
    <row r="261" spans="1:45" x14ac:dyDescent="0.25">
      <c r="A261" s="6" t="s">
        <v>644</v>
      </c>
      <c r="G261" s="4"/>
      <c r="H261" s="4"/>
      <c r="L261" s="4"/>
      <c r="M261" s="4"/>
      <c r="Q261" s="4"/>
      <c r="R261" s="51"/>
      <c r="S261" s="62"/>
      <c r="V261" s="28"/>
      <c r="W261" s="4"/>
      <c r="X261" s="4"/>
      <c r="AA261" s="28"/>
      <c r="AB261" s="4"/>
      <c r="AC261" s="4"/>
      <c r="AF261" s="28"/>
      <c r="AG261" s="4"/>
      <c r="AH261" s="51"/>
      <c r="AI261" s="4"/>
      <c r="AL261" s="51"/>
      <c r="AM261" s="4"/>
      <c r="AQ261" s="51"/>
      <c r="AR261" s="4"/>
      <c r="AS261" s="51"/>
    </row>
    <row r="262" spans="1:45" x14ac:dyDescent="0.25">
      <c r="A262" s="1" t="s">
        <v>151</v>
      </c>
      <c r="B262" s="12">
        <v>1925</v>
      </c>
      <c r="G262" s="4"/>
      <c r="H262" s="4"/>
      <c r="I262" s="2">
        <v>33.253</v>
      </c>
      <c r="J262" s="3">
        <v>22873.3</v>
      </c>
      <c r="K262" s="28">
        <f>J262/K$2</f>
        <v>0.14936982472637986</v>
      </c>
      <c r="L262" s="4">
        <f>(((I262-I$260)/(I$264-I$260)*100+1900))</f>
        <v>1928.3028203859476</v>
      </c>
      <c r="M262" s="4"/>
      <c r="Q262" s="4"/>
      <c r="R262" s="51">
        <f>AVERAGE(F262,K262,P262)</f>
        <v>0.14936982472637986</v>
      </c>
      <c r="S262" s="62"/>
      <c r="V262" s="28"/>
      <c r="W262" s="4"/>
      <c r="X262" s="4"/>
      <c r="AA262" s="28"/>
      <c r="AB262" s="4"/>
      <c r="AC262" s="4"/>
      <c r="AD262" s="2">
        <v>33.241999999999997</v>
      </c>
      <c r="AE262" s="3">
        <v>6347.1</v>
      </c>
      <c r="AF262" s="28">
        <f t="shared" si="83"/>
        <v>3.3317624414925411E-2</v>
      </c>
      <c r="AG262" s="4">
        <f>(((AD262-AD$260)/(AD$264-AD$260)*100+1900))</f>
        <v>1928.5007422068284</v>
      </c>
      <c r="AH262" s="51">
        <f t="shared" si="79"/>
        <v>3.3317624414925411E-2</v>
      </c>
      <c r="AI262" s="4"/>
      <c r="AJ262" s="2">
        <v>33.311999999999998</v>
      </c>
      <c r="AK262" s="3">
        <v>37517.5</v>
      </c>
      <c r="AL262" s="51">
        <f t="shared" si="84"/>
        <v>1.3793847651654196E-2</v>
      </c>
      <c r="AM262" s="4">
        <f>(((AJ262-AJ$260)/(AJ$264-AJ$260)*100+1900))</f>
        <v>1924.1449719244511</v>
      </c>
      <c r="AO262" s="2">
        <v>33.305</v>
      </c>
      <c r="AP262" s="3">
        <v>64667.9</v>
      </c>
      <c r="AQ262" s="51">
        <f t="shared" si="85"/>
        <v>2.2418607014988087E-2</v>
      </c>
      <c r="AR262" s="4">
        <f>(((AO262-AO$260)/(AO$264-AO$260)*100+1900))</f>
        <v>1923.7876467585502</v>
      </c>
      <c r="AS262" s="51">
        <f t="shared" si="80"/>
        <v>1.8106227333321141E-2</v>
      </c>
    </row>
    <row r="263" spans="1:45" x14ac:dyDescent="0.25">
      <c r="A263" s="1" t="s">
        <v>188</v>
      </c>
      <c r="B263" s="10">
        <v>1965</v>
      </c>
      <c r="C263" s="10" t="s">
        <v>201</v>
      </c>
      <c r="G263" s="4"/>
      <c r="H263" s="4"/>
      <c r="I263" s="2">
        <v>34.14</v>
      </c>
      <c r="J263" s="3">
        <v>355643.2</v>
      </c>
      <c r="K263" s="28">
        <f>J263/K$2</f>
        <v>2.3224616670584854</v>
      </c>
      <c r="L263" s="4">
        <f>(((I263-I$260)/(I$264-I$260)*100+1900))</f>
        <v>1972.1919841662545</v>
      </c>
      <c r="M263" s="4"/>
      <c r="Q263" s="4"/>
      <c r="R263" s="51">
        <f>AVERAGE(F263,K263,P263)</f>
        <v>2.3224616670584854</v>
      </c>
      <c r="S263" s="62"/>
      <c r="V263" s="28"/>
      <c r="W263" s="4"/>
      <c r="X263" s="4"/>
      <c r="AA263" s="28"/>
      <c r="AB263" s="4"/>
      <c r="AC263" s="4"/>
      <c r="AF263" s="28"/>
      <c r="AG263" s="4"/>
      <c r="AH263" s="51"/>
      <c r="AI263" s="4"/>
      <c r="AJ263" s="2">
        <v>34.125</v>
      </c>
      <c r="AK263" s="3">
        <v>1649884.1</v>
      </c>
      <c r="AL263" s="51">
        <f t="shared" si="84"/>
        <v>0.60660358281566196</v>
      </c>
      <c r="AM263" s="4">
        <f>(((AJ263-AJ$260)/(AJ$264-AJ$260)*100+1900))</f>
        <v>1965.6457376212352</v>
      </c>
      <c r="AO263" s="2">
        <v>34.218000000000004</v>
      </c>
      <c r="AP263" s="3">
        <v>4016155.7</v>
      </c>
      <c r="AQ263" s="51">
        <f t="shared" si="85"/>
        <v>1.3922922554977726</v>
      </c>
      <c r="AR263" s="4">
        <f>(((AO263-AO$260)/(AO$264-AO$260)*100+1900))</f>
        <v>1970.3930576824912</v>
      </c>
      <c r="AS263" s="51">
        <f t="shared" si="80"/>
        <v>0.99944791915671727</v>
      </c>
    </row>
    <row r="264" spans="1:45" x14ac:dyDescent="0.25">
      <c r="A264" s="15" t="s">
        <v>20</v>
      </c>
      <c r="B264" s="10">
        <v>2000</v>
      </c>
      <c r="G264" s="4"/>
      <c r="H264" s="4"/>
      <c r="I264" s="2">
        <v>34.701999999999998</v>
      </c>
      <c r="L264" s="4">
        <f>(((I264-I$260)/(I$264-I$260)*100+1900))</f>
        <v>2000</v>
      </c>
      <c r="M264" s="4"/>
      <c r="Q264" s="4"/>
      <c r="R264" s="51"/>
      <c r="S264" s="62"/>
      <c r="V264" s="28"/>
      <c r="W264" s="4"/>
      <c r="X264" s="4"/>
      <c r="AA264" s="28"/>
      <c r="AB264" s="4"/>
      <c r="AC264" s="4"/>
      <c r="AD264" s="2">
        <v>34.686999999999998</v>
      </c>
      <c r="AF264" s="28"/>
      <c r="AG264" s="4"/>
      <c r="AH264" s="51"/>
      <c r="AI264" s="4"/>
      <c r="AJ264" s="2">
        <v>34.798000000000002</v>
      </c>
      <c r="AL264" s="51"/>
      <c r="AM264" s="4">
        <f>(((AJ264-AJ$260)/(AJ$264-AJ$260)*100+1900))</f>
        <v>2000</v>
      </c>
      <c r="AO264" s="2">
        <v>34.798000000000002</v>
      </c>
      <c r="AQ264" s="51"/>
      <c r="AR264" s="4">
        <f>(((AO264-AO$260)/(AO$264-AO$260)*100+1900))</f>
        <v>2000</v>
      </c>
      <c r="AS264" s="51"/>
    </row>
    <row r="265" spans="1:45" x14ac:dyDescent="0.25">
      <c r="A265" s="6" t="s">
        <v>152</v>
      </c>
      <c r="B265" s="12">
        <v>2025</v>
      </c>
      <c r="G265" s="4"/>
      <c r="H265" s="4"/>
      <c r="I265" s="2">
        <v>35.222999999999999</v>
      </c>
      <c r="J265" s="3">
        <v>3188</v>
      </c>
      <c r="K265" s="28">
        <f t="shared" ref="K265:K270" si="86">J265/K$2</f>
        <v>2.0818640127471724E-2</v>
      </c>
      <c r="L265" s="4">
        <f>(((I265-I$260)/(I$264-I$260)*100+1900))</f>
        <v>2025.7793171697181</v>
      </c>
      <c r="M265" s="4"/>
      <c r="Q265" s="4"/>
      <c r="R265" s="51">
        <f t="shared" ref="R265:R270" si="87">AVERAGE(F265,K265,P265)</f>
        <v>2.0818640127471724E-2</v>
      </c>
      <c r="S265" s="62"/>
      <c r="V265" s="28"/>
      <c r="W265" s="4"/>
      <c r="X265" s="4"/>
      <c r="AA265" s="28"/>
      <c r="AB265" s="4"/>
      <c r="AC265" s="4"/>
      <c r="AD265" s="2">
        <v>35.222999999999999</v>
      </c>
      <c r="AE265" s="3">
        <v>2779.4</v>
      </c>
      <c r="AF265" s="28">
        <f t="shared" si="83"/>
        <v>1.4589813505198231E-2</v>
      </c>
      <c r="AG265" s="4">
        <f>(((AD265-AD$260)/(AD$264-AD$260)*100+1900))</f>
        <v>2026.5215239980209</v>
      </c>
      <c r="AH265" s="51">
        <f t="shared" si="79"/>
        <v>1.4589813505198231E-2</v>
      </c>
      <c r="AI265" s="4"/>
      <c r="AL265" s="51"/>
      <c r="AM265" s="4"/>
      <c r="AQ265" s="51"/>
      <c r="AR265" s="4"/>
      <c r="AS265" s="51"/>
    </row>
    <row r="266" spans="1:45" x14ac:dyDescent="0.25">
      <c r="A266" s="6" t="s">
        <v>153</v>
      </c>
      <c r="B266" s="10">
        <v>2077</v>
      </c>
      <c r="C266" s="10" t="s">
        <v>205</v>
      </c>
      <c r="G266" s="4"/>
      <c r="H266" s="4"/>
      <c r="I266" s="2">
        <v>36.372</v>
      </c>
      <c r="J266" s="3">
        <v>47760.3</v>
      </c>
      <c r="K266" s="28">
        <f t="shared" si="86"/>
        <v>0.31188974218321452</v>
      </c>
      <c r="L266" s="4">
        <f>(((I266-I$260)/(I$264-I$260)*100+1900))</f>
        <v>2082.632360217714</v>
      </c>
      <c r="M266" s="4"/>
      <c r="Q266" s="4"/>
      <c r="R266" s="51">
        <f t="shared" si="87"/>
        <v>0.31188974218321452</v>
      </c>
      <c r="S266" s="62"/>
      <c r="V266" s="28"/>
      <c r="W266" s="4"/>
      <c r="X266" s="4"/>
      <c r="AA266" s="28"/>
      <c r="AB266" s="4"/>
      <c r="AC266" s="4"/>
      <c r="AF266" s="28"/>
      <c r="AG266" s="4"/>
      <c r="AH266" s="51"/>
      <c r="AI266" s="4"/>
      <c r="AJ266" s="2">
        <v>36.356999999999999</v>
      </c>
      <c r="AK266" s="3">
        <v>62309</v>
      </c>
      <c r="AL266" s="51">
        <f t="shared" si="84"/>
        <v>2.2908798649348205E-2</v>
      </c>
      <c r="AM266" s="4">
        <f>(((AJ266-AJ$260)/(AJ$264-AJ$260)*100+1900))</f>
        <v>2079.5814190913729</v>
      </c>
      <c r="AO266" s="2">
        <v>36.360999999999997</v>
      </c>
      <c r="AP266" s="3">
        <v>99002.7</v>
      </c>
      <c r="AQ266" s="51">
        <f t="shared" si="85"/>
        <v>3.4321550950668897E-2</v>
      </c>
      <c r="AR266" s="4">
        <f>(((AO266-AO$260)/(AO$264-AO$260)*100+1900))</f>
        <v>2079.785604900459</v>
      </c>
      <c r="AS266" s="51">
        <f t="shared" si="80"/>
        <v>2.8615174800008553E-2</v>
      </c>
    </row>
    <row r="267" spans="1:45" x14ac:dyDescent="0.25">
      <c r="A267" s="15" t="s">
        <v>21</v>
      </c>
      <c r="B267" s="10">
        <v>2100</v>
      </c>
      <c r="G267" s="4"/>
      <c r="H267" s="4"/>
      <c r="I267" s="2">
        <v>36.631</v>
      </c>
      <c r="J267" s="3">
        <v>16219.1</v>
      </c>
      <c r="K267" s="28">
        <f t="shared" si="86"/>
        <v>0.10591581119556984</v>
      </c>
      <c r="L267" s="4">
        <f>(((I267-I$267)/(I$268-I$267)*100+2100))</f>
        <v>2100</v>
      </c>
      <c r="M267" s="4"/>
      <c r="Q267" s="4"/>
      <c r="R267" s="51">
        <f t="shared" si="87"/>
        <v>0.10591581119556984</v>
      </c>
      <c r="S267" s="62"/>
      <c r="V267" s="28"/>
      <c r="W267" s="4"/>
      <c r="X267" s="4"/>
      <c r="AA267" s="28"/>
      <c r="AB267" s="4"/>
      <c r="AC267" s="4"/>
      <c r="AD267" s="2">
        <v>36.619999999999997</v>
      </c>
      <c r="AE267" s="3">
        <v>5166.5</v>
      </c>
      <c r="AF267" s="28">
        <f t="shared" si="83"/>
        <v>2.7120339452618068E-2</v>
      </c>
      <c r="AG267" s="4">
        <f>(((AD267-AD$267)/(AD$268-AD$267)*100+2100))</f>
        <v>2100</v>
      </c>
      <c r="AH267" s="51">
        <f t="shared" si="79"/>
        <v>2.7120339452618068E-2</v>
      </c>
      <c r="AI267" s="4"/>
      <c r="AJ267" s="2">
        <v>36.670999999999999</v>
      </c>
      <c r="AK267" s="3">
        <v>62471.3</v>
      </c>
      <c r="AL267" s="51">
        <f t="shared" si="84"/>
        <v>2.2968470575085886E-2</v>
      </c>
      <c r="AM267" s="4">
        <f>(((AJ267-AJ$267)/(AJ$268-AJ$267)*100+2100))</f>
        <v>2100</v>
      </c>
      <c r="AO267" s="2">
        <v>36.670999999999999</v>
      </c>
      <c r="AP267" s="3">
        <v>122829.9</v>
      </c>
      <c r="AQ267" s="51">
        <f t="shared" si="85"/>
        <v>4.2581794952214085E-2</v>
      </c>
      <c r="AR267" s="4">
        <f>(((AO267-AO$267)/(AO$268-AO$267)*100+2100))</f>
        <v>2100</v>
      </c>
      <c r="AS267" s="51">
        <f t="shared" si="80"/>
        <v>3.2775132763649989E-2</v>
      </c>
    </row>
    <row r="268" spans="1:45" x14ac:dyDescent="0.25">
      <c r="A268" s="15" t="s">
        <v>22</v>
      </c>
      <c r="B268" s="10">
        <v>2200</v>
      </c>
      <c r="G268" s="4"/>
      <c r="H268" s="4"/>
      <c r="I268" s="2">
        <v>38.478999999999999</v>
      </c>
      <c r="J268" s="3">
        <v>14769.1</v>
      </c>
      <c r="K268" s="28">
        <f t="shared" si="86"/>
        <v>9.6446856306976983E-2</v>
      </c>
      <c r="L268" s="4">
        <f>(((I268-I$267)/(I$268-I$267)*100+2100))</f>
        <v>2200</v>
      </c>
      <c r="M268" s="4"/>
      <c r="Q268" s="4"/>
      <c r="R268" s="51">
        <f t="shared" si="87"/>
        <v>9.6446856306976983E-2</v>
      </c>
      <c r="S268" s="62"/>
      <c r="V268" s="28"/>
      <c r="W268" s="4"/>
      <c r="X268" s="4"/>
      <c r="AA268" s="28"/>
      <c r="AB268" s="4"/>
      <c r="AC268" s="4"/>
      <c r="AD268" s="2">
        <v>38.470999999999997</v>
      </c>
      <c r="AE268" s="3">
        <v>1809.9</v>
      </c>
      <c r="AF268" s="28">
        <f t="shared" si="83"/>
        <v>9.5006488677622063E-3</v>
      </c>
      <c r="AG268" s="4">
        <f>(((AD268-AD$267)/(AD$268-AD$267)*100+2100))</f>
        <v>2200</v>
      </c>
      <c r="AH268" s="51">
        <f t="shared" si="79"/>
        <v>9.5006488677622063E-3</v>
      </c>
      <c r="AI268" s="4"/>
      <c r="AJ268" s="2">
        <v>38.46</v>
      </c>
      <c r="AK268" s="3">
        <v>35339.800000000003</v>
      </c>
      <c r="AL268" s="51">
        <f t="shared" si="84"/>
        <v>1.2993184973410515E-2</v>
      </c>
      <c r="AM268" s="4">
        <f>(((AJ268-AJ$267)/(AJ$268-AJ$267)*100+2100))</f>
        <v>2200</v>
      </c>
      <c r="AO268" s="2">
        <v>38.466999999999999</v>
      </c>
      <c r="AP268" s="3">
        <v>99567.4</v>
      </c>
      <c r="AQ268" s="51">
        <f t="shared" si="85"/>
        <v>3.451731712494336E-2</v>
      </c>
      <c r="AR268" s="4">
        <f>(((AO268-AO$267)/(AO$268-AO$267)*100+2100))</f>
        <v>2200</v>
      </c>
      <c r="AS268" s="51">
        <f t="shared" si="80"/>
        <v>2.3755251049176938E-2</v>
      </c>
    </row>
    <row r="269" spans="1:45" x14ac:dyDescent="0.25">
      <c r="A269" s="6" t="s">
        <v>462</v>
      </c>
      <c r="B269" s="10">
        <v>2209</v>
      </c>
      <c r="G269" s="4"/>
      <c r="H269" s="4"/>
      <c r="I269" s="2">
        <v>38.689</v>
      </c>
      <c r="J269" s="3">
        <v>3893.2</v>
      </c>
      <c r="K269" s="28">
        <f t="shared" si="86"/>
        <v>2.5423817360185983E-2</v>
      </c>
      <c r="L269" s="4">
        <f>(((I269-I$267)/(I$268-I$267)*100+2100))</f>
        <v>2211.3636363636365</v>
      </c>
      <c r="M269" s="4"/>
      <c r="Q269" s="4"/>
      <c r="R269" s="51">
        <f t="shared" si="87"/>
        <v>2.5423817360185983E-2</v>
      </c>
      <c r="S269" s="62"/>
      <c r="V269" s="28"/>
      <c r="W269" s="4"/>
      <c r="X269" s="4"/>
      <c r="AA269" s="28"/>
      <c r="AB269" s="4"/>
      <c r="AC269" s="4"/>
      <c r="AF269" s="28"/>
      <c r="AG269" s="4"/>
      <c r="AH269" s="51"/>
      <c r="AI269" s="4"/>
      <c r="AL269" s="51"/>
      <c r="AM269" s="4"/>
      <c r="AQ269" s="51"/>
      <c r="AR269" s="4"/>
      <c r="AS269" s="51"/>
    </row>
    <row r="270" spans="1:45" x14ac:dyDescent="0.25">
      <c r="A270" s="15" t="s">
        <v>23</v>
      </c>
      <c r="B270" s="10">
        <v>2300</v>
      </c>
      <c r="G270" s="4"/>
      <c r="H270" s="4"/>
      <c r="I270" s="2">
        <v>40.252000000000002</v>
      </c>
      <c r="J270" s="3">
        <v>15005.5</v>
      </c>
      <c r="K270" s="28">
        <f t="shared" si="86"/>
        <v>9.7990622469503436E-2</v>
      </c>
      <c r="L270" s="4">
        <f>(((I270-I$268)/(I$270-I$268)*100+2200))</f>
        <v>2300</v>
      </c>
      <c r="M270" s="4"/>
      <c r="Q270" s="4"/>
      <c r="R270" s="51">
        <f t="shared" si="87"/>
        <v>9.7990622469503436E-2</v>
      </c>
      <c r="S270" s="62"/>
      <c r="V270" s="28"/>
      <c r="W270" s="4"/>
      <c r="X270" s="4"/>
      <c r="Y270" s="2">
        <v>40.241</v>
      </c>
      <c r="AA270" s="28"/>
      <c r="AB270" s="4">
        <f>(((Y270-Y$268)/(Y$270-Y$268)*100+2200))</f>
        <v>2300</v>
      </c>
      <c r="AC270" s="4"/>
      <c r="AD270" s="2">
        <v>40.252000000000002</v>
      </c>
      <c r="AE270" s="3">
        <v>2130.5</v>
      </c>
      <c r="AF270" s="28">
        <f t="shared" si="83"/>
        <v>1.1183563960863794E-2</v>
      </c>
      <c r="AG270" s="4">
        <f>(((AD270-AD$268)/(AD$270-AD$268)*100+2200))</f>
        <v>2300</v>
      </c>
      <c r="AH270" s="51">
        <f t="shared" si="79"/>
        <v>1.1183563960863794E-2</v>
      </c>
      <c r="AI270" s="4"/>
      <c r="AJ270" s="2">
        <v>40.182000000000002</v>
      </c>
      <c r="AK270" s="3">
        <v>49969.7</v>
      </c>
      <c r="AL270" s="51">
        <f t="shared" si="84"/>
        <v>1.8372077803661346E-2</v>
      </c>
      <c r="AM270" s="4">
        <f>(((AJ270-AJ$268)/(AJ$270-AJ$268)*100+2200))</f>
        <v>2300</v>
      </c>
      <c r="AO270" s="2">
        <v>40.186</v>
      </c>
      <c r="AP270" s="3">
        <v>70711.899999999994</v>
      </c>
      <c r="AQ270" s="51">
        <f t="shared" si="85"/>
        <v>2.4513897890346463E-2</v>
      </c>
      <c r="AR270" s="4">
        <f>(((AO270-AO$268)/(AO$270-AO$268)*100+2200))</f>
        <v>2300</v>
      </c>
      <c r="AS270" s="51">
        <f t="shared" si="80"/>
        <v>2.1442987847003905E-2</v>
      </c>
    </row>
    <row r="271" spans="1:45" x14ac:dyDescent="0.25">
      <c r="A271" s="15" t="s">
        <v>24</v>
      </c>
      <c r="B271" s="10">
        <v>2400</v>
      </c>
      <c r="D271" s="2">
        <v>41.921999999999997</v>
      </c>
      <c r="G271" s="4">
        <f>(((D271-D$271)/(D$272-D$271)*100+2400))</f>
        <v>2400</v>
      </c>
      <c r="H271" s="4"/>
      <c r="I271" s="2">
        <v>41.948</v>
      </c>
      <c r="L271" s="4">
        <f>(((I271-I$271)/(I$272-I$271)*100+2400))</f>
        <v>2400</v>
      </c>
      <c r="M271" s="4"/>
      <c r="N271" s="2">
        <v>41.948</v>
      </c>
      <c r="Q271" s="4">
        <f>(((N271-N$271)/(N$272-N$271)*100+2400))</f>
        <v>2400</v>
      </c>
      <c r="R271" s="51"/>
      <c r="S271" s="62"/>
      <c r="T271" s="2">
        <v>41.921999999999997</v>
      </c>
      <c r="V271" s="28"/>
      <c r="W271" s="4">
        <f>(((T271-T$271)/(T$272-T$271)*100+2400))</f>
        <v>2400</v>
      </c>
      <c r="X271" s="4"/>
      <c r="Y271" s="2">
        <v>41.956000000000003</v>
      </c>
      <c r="AA271" s="28"/>
      <c r="AB271" s="4">
        <f>(((Y271-Y$271)/(Y$272-Y$271)*100+2400))</f>
        <v>2400</v>
      </c>
      <c r="AC271" s="4"/>
      <c r="AD271" s="2">
        <v>41.941000000000003</v>
      </c>
      <c r="AF271" s="28"/>
      <c r="AG271" s="4">
        <f>(((AD271-AD$271)/(AD$272-AD$271)*100+2400))</f>
        <v>2400</v>
      </c>
      <c r="AH271" s="51"/>
      <c r="AI271" s="4"/>
      <c r="AJ271" s="2">
        <v>41.844999999999999</v>
      </c>
      <c r="AL271" s="51"/>
      <c r="AM271" s="4">
        <f>(((AJ271-AJ$271)/(AJ$272-AJ$271)*100+2400))</f>
        <v>2400</v>
      </c>
      <c r="AO271" s="2">
        <v>41.844999999999999</v>
      </c>
      <c r="AQ271" s="51"/>
      <c r="AR271" s="4">
        <f>(((AO271-AO$271)/(AO$272-AO$271)*100+2400))</f>
        <v>2400</v>
      </c>
      <c r="AS271" s="51"/>
    </row>
    <row r="272" spans="1:45" x14ac:dyDescent="0.25">
      <c r="A272" s="15" t="s">
        <v>25</v>
      </c>
      <c r="B272" s="10">
        <v>2500</v>
      </c>
      <c r="G272" s="4"/>
      <c r="H272" s="4"/>
      <c r="I272" s="2">
        <v>43.588999999999999</v>
      </c>
      <c r="J272" s="3">
        <v>27049.8</v>
      </c>
      <c r="K272" s="28">
        <f>J272/K$2</f>
        <v>0.17664367996238539</v>
      </c>
      <c r="L272" s="4">
        <f>(((I272-I$271)/(I$272-I$271)*100+2400))</f>
        <v>2500</v>
      </c>
      <c r="M272" s="4"/>
      <c r="Q272" s="4"/>
      <c r="R272" s="51">
        <f>AVERAGE(F272,K272,P272)</f>
        <v>0.17664367996238539</v>
      </c>
      <c r="S272" s="62"/>
      <c r="V272" s="28"/>
      <c r="W272" s="4"/>
      <c r="X272" s="4"/>
      <c r="AA272" s="28"/>
      <c r="AB272" s="4"/>
      <c r="AC272" s="4"/>
      <c r="AF272" s="28"/>
      <c r="AG272" s="4"/>
      <c r="AH272" s="51"/>
      <c r="AI272" s="4"/>
      <c r="AJ272" s="2">
        <v>43.426000000000002</v>
      </c>
      <c r="AK272" s="3">
        <v>83400</v>
      </c>
      <c r="AL272" s="51">
        <f t="shared" si="84"/>
        <v>3.0663207680361428E-2</v>
      </c>
      <c r="AM272" s="4">
        <f>(((AJ272-AJ$271)/(AJ$272-AJ$271)*100+2400))</f>
        <v>2500</v>
      </c>
      <c r="AO272" s="2">
        <v>43.426000000000002</v>
      </c>
      <c r="AP272" s="3">
        <v>78837.399999999994</v>
      </c>
      <c r="AQ272" s="51">
        <f t="shared" si="85"/>
        <v>2.7330788361511999E-2</v>
      </c>
      <c r="AR272" s="4">
        <f>(((AO272-AO$271)/(AO$272-AO$271)*100+2400))</f>
        <v>2500</v>
      </c>
      <c r="AS272" s="51">
        <f t="shared" si="80"/>
        <v>2.8996998020936714E-2</v>
      </c>
    </row>
    <row r="273" spans="1:45" x14ac:dyDescent="0.25">
      <c r="A273" s="1" t="s">
        <v>578</v>
      </c>
      <c r="B273" s="29">
        <v>2833</v>
      </c>
      <c r="C273" s="29"/>
      <c r="G273" s="4"/>
      <c r="L273" s="4"/>
      <c r="M273" s="4"/>
      <c r="R273" s="51"/>
      <c r="W273" s="4"/>
      <c r="AB273" s="4"/>
      <c r="AG273" s="4"/>
      <c r="AH273" s="51"/>
      <c r="AM273" s="4"/>
      <c r="AR273" s="4"/>
      <c r="AS273" s="51"/>
    </row>
    <row r="281" spans="1:45" x14ac:dyDescent="0.25">
      <c r="A281" s="73" t="s">
        <v>769</v>
      </c>
    </row>
    <row r="282" spans="1:45" x14ac:dyDescent="0.25">
      <c r="A282" s="1" t="s">
        <v>34</v>
      </c>
      <c r="B282" s="10">
        <v>610</v>
      </c>
      <c r="C282" s="10" t="s">
        <v>201</v>
      </c>
      <c r="G282" s="4"/>
      <c r="H282" s="4"/>
      <c r="K282" s="30"/>
      <c r="L282" s="4"/>
      <c r="M282" s="4"/>
      <c r="P282" s="30"/>
      <c r="Q282" s="4"/>
      <c r="R282" s="51"/>
      <c r="S282" s="62"/>
      <c r="V282" s="28"/>
      <c r="W282" s="4"/>
      <c r="X282" s="4"/>
      <c r="AA282" s="28"/>
      <c r="AB282" s="4"/>
      <c r="AC282" s="4"/>
      <c r="AF282" s="28"/>
      <c r="AG282" s="4"/>
      <c r="AH282" s="51"/>
      <c r="AI282" s="4"/>
      <c r="AJ282" s="2">
        <v>3.3359999999999999</v>
      </c>
      <c r="AK282" s="3">
        <v>1331878.3</v>
      </c>
      <c r="AL282" s="51">
        <f t="shared" ref="AL282:AL307" si="88">AK282/AL$2</f>
        <v>0.48968418366746674</v>
      </c>
      <c r="AM282" s="4">
        <f>(((AJ282-AJ$283)/(AJ$41-AJ$283)*100+700))</f>
        <v>697.98903107861054</v>
      </c>
      <c r="AO282" s="2">
        <v>3.5129999999999999</v>
      </c>
      <c r="AP282" s="3">
        <v>1886257.6</v>
      </c>
      <c r="AQ282" s="51">
        <f>AP282/AQ$2</f>
        <v>0.65391435106806617</v>
      </c>
      <c r="AR282" s="4">
        <f>(((AO282-AO$283)/(AO$41-AO$283)*100+700))</f>
        <v>707.95314426633786</v>
      </c>
      <c r="AS282" s="51">
        <f t="shared" ref="AS282:AS312" si="89">AVERAGE(AL282,AQ282)</f>
        <v>0.57179926736776643</v>
      </c>
    </row>
    <row r="283" spans="1:45" x14ac:dyDescent="0.25">
      <c r="A283" s="15" t="s">
        <v>26</v>
      </c>
      <c r="B283" s="10">
        <v>700</v>
      </c>
      <c r="D283" s="2">
        <v>2.194</v>
      </c>
      <c r="G283" s="4">
        <f>(((D283-D$283)/(D$41-D$283)*100+700))</f>
        <v>700</v>
      </c>
      <c r="H283" s="4"/>
      <c r="I283" s="2">
        <v>2.431</v>
      </c>
      <c r="K283" s="30"/>
      <c r="L283" s="4">
        <f>(((I283-I$283)/(I$41-I$283)*100+700))</f>
        <v>700</v>
      </c>
      <c r="M283" s="4"/>
      <c r="N283" s="2">
        <v>2.0950000000000002</v>
      </c>
      <c r="P283" s="30"/>
      <c r="Q283" s="4">
        <f>(((N283-N$283)/(N$41-N$283)*100+700))</f>
        <v>700</v>
      </c>
      <c r="R283" s="51"/>
      <c r="S283" s="62"/>
      <c r="T283" s="2">
        <v>2.165</v>
      </c>
      <c r="V283" s="28"/>
      <c r="W283" s="4">
        <f>(((T283-T$283)/(T$41-T$283)*100+700))</f>
        <v>700</v>
      </c>
      <c r="X283" s="4"/>
      <c r="Y283" s="2">
        <v>2.1829999999999998</v>
      </c>
      <c r="AA283" s="28"/>
      <c r="AB283" s="4">
        <f>(((Y283-Y$283)/(Y$41-Y$283)*100+700))</f>
        <v>700</v>
      </c>
      <c r="AC283" s="4"/>
      <c r="AD283" s="2">
        <v>2.1280000000000001</v>
      </c>
      <c r="AF283" s="28"/>
      <c r="AG283" s="4">
        <f>(((AD283-AD$283)/(AD$41-AD$283)*100+700))</f>
        <v>700</v>
      </c>
      <c r="AH283" s="51"/>
      <c r="AI283" s="4"/>
      <c r="AJ283" s="2">
        <v>3.3690000000000002</v>
      </c>
      <c r="AK283" s="3">
        <v>11200.7</v>
      </c>
      <c r="AL283" s="51">
        <f t="shared" si="88"/>
        <v>4.1180982046213942E-3</v>
      </c>
      <c r="AM283" s="4">
        <f>(((AJ283-AJ$283)/(AJ$41-AJ$283)*100+700))</f>
        <v>700</v>
      </c>
      <c r="AO283" s="2">
        <v>3.3839999999999999</v>
      </c>
      <c r="AP283" s="3">
        <v>14273.6</v>
      </c>
      <c r="AQ283" s="51">
        <f>AP283/AQ$2</f>
        <v>4.9482699931362234E-3</v>
      </c>
      <c r="AR283" s="4">
        <f>(((AO283-AO$283)/(AO$41-AO$283)*100+700))</f>
        <v>700</v>
      </c>
      <c r="AS283" s="51">
        <f t="shared" si="89"/>
        <v>4.5331840988788088E-3</v>
      </c>
    </row>
    <row r="284" spans="1:45" x14ac:dyDescent="0.25">
      <c r="A284" s="16" t="s">
        <v>156</v>
      </c>
      <c r="B284" s="9"/>
      <c r="C284" s="9"/>
      <c r="G284" s="4"/>
      <c r="H284" s="4"/>
      <c r="L284" s="4"/>
      <c r="M284" s="4"/>
      <c r="Q284" s="4"/>
      <c r="R284" s="51"/>
      <c r="S284" s="62"/>
      <c r="V284" s="28"/>
      <c r="W284" s="4"/>
      <c r="X284" s="4"/>
      <c r="AA284" s="28"/>
      <c r="AB284" s="4"/>
      <c r="AC284" s="4"/>
      <c r="AF284" s="28"/>
      <c r="AG284" s="4"/>
      <c r="AH284" s="51"/>
      <c r="AI284" s="4"/>
      <c r="AJ284" s="2">
        <v>3.9609999999999999</v>
      </c>
      <c r="AK284" s="3">
        <v>18378.400000000001</v>
      </c>
      <c r="AL284" s="51">
        <f t="shared" si="88"/>
        <v>6.7570826862440592E-3</v>
      </c>
      <c r="AM284" s="4">
        <f>(((AJ284-AJ$283)/(AJ$41-AJ$283)*100+700))</f>
        <v>736.07556368068254</v>
      </c>
      <c r="AO284" s="2">
        <v>4.1189999999999998</v>
      </c>
      <c r="AP284" s="3">
        <v>33571.599999999999</v>
      </c>
      <c r="AQ284" s="51">
        <f>AP284/AQ$2</f>
        <v>1.1638363195099486E-2</v>
      </c>
      <c r="AR284" s="4">
        <f>(((AO284-AO$283)/(AO$41-AO$283)*100+700))</f>
        <v>745.31442663378539</v>
      </c>
      <c r="AS284" s="51">
        <f t="shared" si="89"/>
        <v>9.1977229406717716E-3</v>
      </c>
    </row>
    <row r="285" spans="1:45" x14ac:dyDescent="0.25">
      <c r="A285" s="25" t="s">
        <v>572</v>
      </c>
      <c r="B285" s="10">
        <v>802</v>
      </c>
      <c r="G285" s="4"/>
      <c r="H285" s="4"/>
      <c r="L285" s="4"/>
      <c r="M285" s="4"/>
      <c r="Q285" s="4"/>
      <c r="R285" s="51"/>
      <c r="S285" s="62"/>
      <c r="V285" s="28"/>
      <c r="W285" s="4"/>
      <c r="X285" s="4"/>
      <c r="AA285" s="28"/>
      <c r="AB285" s="4"/>
      <c r="AC285" s="4"/>
      <c r="AF285" s="28"/>
      <c r="AG285" s="4"/>
      <c r="AH285" s="51"/>
      <c r="AI285" s="4"/>
      <c r="AJ285" s="2">
        <v>5.1619999999999999</v>
      </c>
      <c r="AK285" s="3">
        <v>15923.4</v>
      </c>
      <c r="AL285" s="51">
        <f t="shared" si="88"/>
        <v>5.8544666807849779E-3</v>
      </c>
      <c r="AM285" s="4">
        <f>(((AJ285-AJ$41)/(AJ$82-AJ$41)*100+800))</f>
        <v>806.65499124343262</v>
      </c>
      <c r="AO285" s="2">
        <v>5.202</v>
      </c>
      <c r="AP285" s="3">
        <v>65628.3</v>
      </c>
      <c r="AQ285" s="51">
        <f>AP285/AQ$2</f>
        <v>2.2751551647134712E-2</v>
      </c>
      <c r="AR285" s="4">
        <f>(((AO285-AO$41)/(AO$82-AO$41)*100+800))</f>
        <v>808.5664335664336</v>
      </c>
      <c r="AS285" s="51">
        <f t="shared" si="89"/>
        <v>1.4303009163959844E-2</v>
      </c>
    </row>
    <row r="286" spans="1:45" s="59" customFormat="1" x14ac:dyDescent="0.25">
      <c r="A286" s="58" t="s">
        <v>755</v>
      </c>
      <c r="B286" s="60">
        <v>839</v>
      </c>
      <c r="C286" s="60"/>
      <c r="D286" s="2"/>
      <c r="E286" s="3"/>
      <c r="F286" s="51"/>
      <c r="G286" s="4"/>
      <c r="H286" s="4"/>
      <c r="I286" s="2"/>
      <c r="J286" s="3"/>
      <c r="K286" s="51"/>
      <c r="L286" s="4"/>
      <c r="M286" s="4"/>
      <c r="N286" s="2"/>
      <c r="O286" s="3"/>
      <c r="P286" s="51"/>
      <c r="Q286" s="4"/>
      <c r="R286" s="51"/>
      <c r="S286" s="62"/>
      <c r="T286" s="2"/>
      <c r="U286" s="3"/>
      <c r="V286" s="51"/>
      <c r="W286" s="4"/>
      <c r="X286" s="4"/>
      <c r="Y286" s="2"/>
      <c r="Z286" s="3"/>
      <c r="AA286" s="51"/>
      <c r="AB286" s="4"/>
      <c r="AC286" s="4"/>
      <c r="AD286" s="2"/>
      <c r="AE286" s="3"/>
      <c r="AF286" s="51"/>
      <c r="AG286" s="4"/>
      <c r="AH286" s="51"/>
      <c r="AI286" s="4"/>
      <c r="AJ286" s="2">
        <v>6.085</v>
      </c>
      <c r="AK286" s="3">
        <v>3705.4</v>
      </c>
      <c r="AL286" s="51">
        <f t="shared" si="88"/>
        <v>1.3623435220480964E-3</v>
      </c>
      <c r="AM286" s="4">
        <f>(((AJ286-AJ$41)/(AJ$82-AJ$41)*100+800))</f>
        <v>847.06654991243431</v>
      </c>
      <c r="AO286" s="2"/>
      <c r="AP286" s="3"/>
      <c r="AQ286" s="51"/>
      <c r="AR286" s="4"/>
      <c r="AS286" s="51">
        <f t="shared" si="89"/>
        <v>1.3623435220480964E-3</v>
      </c>
    </row>
    <row r="287" spans="1:45" x14ac:dyDescent="0.25">
      <c r="A287" s="1" t="s">
        <v>475</v>
      </c>
      <c r="G287" s="4"/>
      <c r="H287" s="4"/>
      <c r="L287" s="4"/>
      <c r="M287" s="4"/>
      <c r="Q287" s="4"/>
      <c r="R287" s="51"/>
      <c r="S287" s="62"/>
      <c r="V287" s="28"/>
      <c r="W287" s="4"/>
      <c r="X287" s="4"/>
      <c r="AA287" s="28"/>
      <c r="AB287" s="4"/>
      <c r="AC287" s="4"/>
      <c r="AF287" s="28"/>
      <c r="AG287" s="4"/>
      <c r="AH287" s="51"/>
      <c r="AI287" s="4"/>
      <c r="AJ287" s="2">
        <v>7.0147000000000004</v>
      </c>
      <c r="AK287" s="3">
        <v>105062.5</v>
      </c>
      <c r="AL287" s="51">
        <f t="shared" si="88"/>
        <v>3.8627736893500873E-2</v>
      </c>
      <c r="AM287" s="4">
        <f>(((AJ287-AJ$41)/(AJ$82-AJ$41)*100+800))</f>
        <v>887.77145359019266</v>
      </c>
      <c r="AO287" s="2">
        <v>7.0170000000000003</v>
      </c>
      <c r="AP287" s="3">
        <v>96354.9</v>
      </c>
      <c r="AQ287" s="51">
        <f t="shared" ref="AQ287:AQ312" si="90">AP287/AQ$2</f>
        <v>3.3403630503982276E-2</v>
      </c>
      <c r="AR287" s="4">
        <f>(((AO287-AO$41)/(AO$82-AO$41)*100+800))</f>
        <v>887.8933566433567</v>
      </c>
      <c r="AS287" s="51">
        <f t="shared" si="89"/>
        <v>3.6015683698741571E-2</v>
      </c>
    </row>
    <row r="288" spans="1:45" s="59" customFormat="1" x14ac:dyDescent="0.25">
      <c r="A288" s="58" t="s">
        <v>753</v>
      </c>
      <c r="B288" s="60">
        <v>885</v>
      </c>
      <c r="C288" s="60"/>
      <c r="D288" s="2"/>
      <c r="E288" s="3"/>
      <c r="F288" s="51"/>
      <c r="G288" s="4"/>
      <c r="H288" s="4"/>
      <c r="I288" s="2"/>
      <c r="J288" s="3"/>
      <c r="K288" s="51"/>
      <c r="L288" s="4"/>
      <c r="M288" s="4"/>
      <c r="N288" s="2"/>
      <c r="O288" s="3"/>
      <c r="P288" s="51"/>
      <c r="Q288" s="4"/>
      <c r="R288" s="51"/>
      <c r="S288" s="62"/>
      <c r="T288" s="2"/>
      <c r="U288" s="3"/>
      <c r="V288" s="51"/>
      <c r="W288" s="4"/>
      <c r="X288" s="4"/>
      <c r="Y288" s="2"/>
      <c r="Z288" s="3"/>
      <c r="AA288" s="51"/>
      <c r="AB288" s="4"/>
      <c r="AC288" s="4"/>
      <c r="AD288" s="2"/>
      <c r="AE288" s="3"/>
      <c r="AF288" s="51"/>
      <c r="AG288" s="4"/>
      <c r="AH288" s="51"/>
      <c r="AI288" s="4"/>
      <c r="AJ288" s="2">
        <v>7.02</v>
      </c>
      <c r="AK288" s="3">
        <v>81100.800000000003</v>
      </c>
      <c r="AL288" s="51">
        <f t="shared" si="88"/>
        <v>2.981787378229564E-2</v>
      </c>
      <c r="AM288" s="4">
        <f>(((AJ288-AJ$41)/(AJ$82-AJ$41)*100+800))</f>
        <v>888.0035026269702</v>
      </c>
      <c r="AO288" s="2">
        <v>7.024</v>
      </c>
      <c r="AP288" s="3">
        <v>72240</v>
      </c>
      <c r="AQ288" s="51">
        <f t="shared" si="90"/>
        <v>2.5043648715401916E-2</v>
      </c>
      <c r="AR288" s="4">
        <f>(((AO288-AO$41)/(AO$82-AO$41)*100+800))</f>
        <v>888.19930069930069</v>
      </c>
      <c r="AS288" s="51">
        <f t="shared" si="89"/>
        <v>2.743076124884878E-2</v>
      </c>
    </row>
    <row r="289" spans="1:45" x14ac:dyDescent="0.25">
      <c r="A289" s="1" t="s">
        <v>69</v>
      </c>
      <c r="B289" s="10">
        <v>918</v>
      </c>
      <c r="C289" s="10" t="s">
        <v>202</v>
      </c>
      <c r="G289" s="4"/>
      <c r="H289" s="4"/>
      <c r="I289" s="2">
        <v>6.8760000000000003</v>
      </c>
      <c r="J289" s="3">
        <v>5754.7</v>
      </c>
      <c r="K289" s="28">
        <f>J289/K$2</f>
        <v>3.7579996343024315E-2</v>
      </c>
      <c r="L289" s="4">
        <f>(((I289-I$82)/(I$113-I$82)*100+900))</f>
        <v>918.84206920178144</v>
      </c>
      <c r="M289" s="4"/>
      <c r="Q289" s="4"/>
      <c r="R289" s="51"/>
      <c r="S289" s="62"/>
      <c r="V289" s="28"/>
      <c r="W289" s="4"/>
      <c r="X289" s="4"/>
      <c r="AA289" s="28"/>
      <c r="AB289" s="4"/>
      <c r="AC289" s="4"/>
      <c r="AF289" s="28"/>
      <c r="AG289" s="4"/>
      <c r="AH289" s="51"/>
      <c r="AI289" s="4"/>
      <c r="AJ289" s="2">
        <v>7.7080000000000002</v>
      </c>
      <c r="AK289" s="3">
        <v>53907.3</v>
      </c>
      <c r="AL289" s="51">
        <f t="shared" si="88"/>
        <v>1.9819792990258368E-2</v>
      </c>
      <c r="AM289" s="4">
        <f>(((AJ289-AJ$82)/(AJ$113-AJ$82)*100+900))</f>
        <v>914.60832745236416</v>
      </c>
      <c r="AO289" s="2">
        <v>7.7480000000000002</v>
      </c>
      <c r="AP289" s="3">
        <v>116898.4</v>
      </c>
      <c r="AQ289" s="51">
        <f t="shared" si="90"/>
        <v>4.0525504775644226E-2</v>
      </c>
      <c r="AR289" s="4">
        <f>(((AO289-AO$82)/(AO$113-AO$82)*100+900))</f>
        <v>916.01976005645736</v>
      </c>
      <c r="AS289" s="51">
        <f t="shared" si="89"/>
        <v>3.0172648882951299E-2</v>
      </c>
    </row>
    <row r="290" spans="1:45" x14ac:dyDescent="0.25">
      <c r="A290" s="1" t="s">
        <v>477</v>
      </c>
      <c r="G290" s="4"/>
      <c r="H290" s="4"/>
      <c r="L290" s="4"/>
      <c r="M290" s="4"/>
      <c r="Q290" s="4"/>
      <c r="R290" s="51"/>
      <c r="S290" s="62"/>
      <c r="V290" s="28"/>
      <c r="W290" s="4"/>
      <c r="X290" s="4"/>
      <c r="AA290" s="28"/>
      <c r="AB290" s="4"/>
      <c r="AC290" s="4"/>
      <c r="AF290" s="28"/>
      <c r="AG290" s="4"/>
      <c r="AH290" s="51"/>
      <c r="AI290" s="4"/>
      <c r="AJ290" s="2">
        <v>7.4489999999999998</v>
      </c>
      <c r="AK290" s="3">
        <v>1460883.4</v>
      </c>
      <c r="AL290" s="51">
        <f t="shared" si="88"/>
        <v>0.53711476128288382</v>
      </c>
      <c r="AM290" s="4">
        <f>(((AJ290-AJ$82)/(AJ$113-AJ$82)*100+900))</f>
        <v>905.46930134086097</v>
      </c>
      <c r="AO290" s="2">
        <v>7.5149999999999997</v>
      </c>
      <c r="AP290" s="3">
        <v>1606370.7</v>
      </c>
      <c r="AQ290" s="51">
        <f t="shared" si="90"/>
        <v>0.55688515389693072</v>
      </c>
      <c r="AR290" s="4">
        <f>(((AO290-AO$82)/(AO$113-AO$82)*100+900))</f>
        <v>907.79816513761466</v>
      </c>
      <c r="AS290" s="51">
        <f t="shared" si="89"/>
        <v>0.54699995758990727</v>
      </c>
    </row>
    <row r="291" spans="1:45" x14ac:dyDescent="0.25">
      <c r="A291" s="58" t="s">
        <v>745</v>
      </c>
      <c r="B291" s="10">
        <v>930</v>
      </c>
      <c r="G291" s="4"/>
      <c r="H291" s="4"/>
      <c r="L291" s="4"/>
      <c r="M291" s="4"/>
      <c r="Q291" s="4"/>
      <c r="R291" s="51"/>
      <c r="S291" s="62"/>
      <c r="V291" s="28"/>
      <c r="W291" s="4"/>
      <c r="X291" s="4"/>
      <c r="AA291" s="28"/>
      <c r="AB291" s="4"/>
      <c r="AC291" s="4"/>
      <c r="AF291" s="28"/>
      <c r="AG291" s="4"/>
      <c r="AH291" s="51"/>
      <c r="AI291" s="4"/>
      <c r="AJ291" s="2">
        <v>8.1470000000000002</v>
      </c>
      <c r="AK291" s="3">
        <v>67942.5</v>
      </c>
      <c r="AL291" s="51">
        <f t="shared" si="88"/>
        <v>2.4980035825215303E-2</v>
      </c>
      <c r="AM291" s="4">
        <f>(((AJ291-AJ$82)/(AJ$113-AJ$82)*100+900))</f>
        <v>930.09880028228656</v>
      </c>
      <c r="AO291" s="2">
        <v>8.1509999999999998</v>
      </c>
      <c r="AP291" s="3">
        <v>64227.7</v>
      </c>
      <c r="AQ291" s="51">
        <f t="shared" si="90"/>
        <v>2.2266001614039584E-2</v>
      </c>
      <c r="AR291" s="4">
        <f>(((AO291-AO$82)/(AO$113-AO$82)*100+900))</f>
        <v>930.23994354269587</v>
      </c>
      <c r="AS291" s="51">
        <f t="shared" si="89"/>
        <v>2.3623018719627444E-2</v>
      </c>
    </row>
    <row r="292" spans="1:45" x14ac:dyDescent="0.25">
      <c r="A292" s="6" t="s">
        <v>75</v>
      </c>
      <c r="B292" s="10">
        <v>967</v>
      </c>
      <c r="G292" s="4"/>
      <c r="H292" s="4"/>
      <c r="L292" s="4"/>
      <c r="M292" s="4"/>
      <c r="N292" s="2">
        <v>8.0030000000000001</v>
      </c>
      <c r="O292" s="3">
        <v>29106.400000000001</v>
      </c>
      <c r="P292" s="28">
        <f>O292/P$2</f>
        <v>0.3430897482073279</v>
      </c>
      <c r="Q292" s="4">
        <f>(((N292-N$82)/(N$113-N$82)*100+900))</f>
        <v>961.3417469279309</v>
      </c>
      <c r="R292" s="51">
        <f>AVERAGE(F292,K292,P292)</f>
        <v>0.3430897482073279</v>
      </c>
      <c r="S292" s="62"/>
      <c r="T292" s="2">
        <v>7.9850000000000003</v>
      </c>
      <c r="U292" s="3">
        <v>131960.1</v>
      </c>
      <c r="V292" s="28">
        <f>U292/V$2</f>
        <v>0.70354747271300144</v>
      </c>
      <c r="W292" s="4">
        <f>(((T292-T$82)/(T$113-T$82)*100+900))</f>
        <v>961.709175223584</v>
      </c>
      <c r="X292" s="4"/>
      <c r="Y292" s="2">
        <v>8.0220000000000002</v>
      </c>
      <c r="Z292" s="3">
        <v>17619.8</v>
      </c>
      <c r="AA292" s="28">
        <f>Z292/AA$2</f>
        <v>8.6573148261884281E-2</v>
      </c>
      <c r="AB292" s="4">
        <f>(((Y292-Y$82)/(Y$113-Y$82)*100+900))</f>
        <v>962.30539913878772</v>
      </c>
      <c r="AC292" s="4"/>
      <c r="AD292" s="2">
        <v>8.07</v>
      </c>
      <c r="AE292" s="3">
        <v>42271</v>
      </c>
      <c r="AF292" s="28">
        <f>AE292/AF$2</f>
        <v>0.22189177760604245</v>
      </c>
      <c r="AG292" s="4">
        <f>(((AD292-AD$82)/(AD$113-AD$82)*100+900))</f>
        <v>962.40349110439752</v>
      </c>
      <c r="AH292" s="51">
        <f>AVERAGE(V292,AA292,AF292)</f>
        <v>0.33733746619364274</v>
      </c>
      <c r="AI292" s="4"/>
      <c r="AJ292" s="2">
        <v>9.0229999999999997</v>
      </c>
      <c r="AK292" s="3">
        <v>870135</v>
      </c>
      <c r="AL292" s="51">
        <f t="shared" si="88"/>
        <v>0.31991762847663419</v>
      </c>
      <c r="AM292" s="4">
        <f>(((AJ292-AJ$82)/(AJ$113-AJ$82)*100+900))</f>
        <v>961.00917431192659</v>
      </c>
      <c r="AO292" s="2">
        <v>9.0190000000000001</v>
      </c>
      <c r="AP292" s="3">
        <v>1135355.6000000001</v>
      </c>
      <c r="AQ292" s="51">
        <f t="shared" si="90"/>
        <v>0.39359699354186561</v>
      </c>
      <c r="AR292" s="4">
        <f>(((AO292-AO$82)/(AO$113-AO$82)*100+900))</f>
        <v>960.86803105151728</v>
      </c>
      <c r="AS292" s="51">
        <f t="shared" si="89"/>
        <v>0.3567573110092499</v>
      </c>
    </row>
    <row r="293" spans="1:45" x14ac:dyDescent="0.25">
      <c r="A293" s="6" t="s">
        <v>679</v>
      </c>
      <c r="B293" s="10">
        <v>989</v>
      </c>
      <c r="C293" s="10" t="s">
        <v>201</v>
      </c>
      <c r="G293" s="4"/>
      <c r="H293" s="4"/>
      <c r="L293" s="4"/>
      <c r="M293" s="4"/>
      <c r="Q293" s="4"/>
      <c r="R293" s="51"/>
      <c r="S293" s="62"/>
      <c r="V293" s="28"/>
      <c r="W293" s="4"/>
      <c r="X293" s="4"/>
      <c r="AA293" s="28"/>
      <c r="AB293" s="4"/>
      <c r="AC293" s="4"/>
      <c r="AF293" s="28"/>
      <c r="AG293" s="4"/>
      <c r="AH293" s="51"/>
      <c r="AI293" s="4"/>
      <c r="AJ293" s="2">
        <v>9.6660000000000004</v>
      </c>
      <c r="AK293" s="3">
        <v>67228.100000000006</v>
      </c>
      <c r="AL293" s="51">
        <f t="shared" si="88"/>
        <v>2.4717376405948517E-2</v>
      </c>
      <c r="AM293" s="4">
        <f>(((AJ293-AJ$82)/(AJ$113-AJ$82)*100+900))</f>
        <v>983.69795342272414</v>
      </c>
      <c r="AO293" s="2">
        <v>9.67</v>
      </c>
      <c r="AP293" s="3">
        <v>59570</v>
      </c>
      <c r="AQ293" s="51">
        <f t="shared" si="90"/>
        <v>2.0651303349619215E-2</v>
      </c>
      <c r="AR293" s="4">
        <f>(((AO293-AO$82)/(AO$113-AO$82)*100+900))</f>
        <v>983.83909668313333</v>
      </c>
      <c r="AS293" s="51">
        <f t="shared" si="89"/>
        <v>2.2684339877783864E-2</v>
      </c>
    </row>
    <row r="294" spans="1:45" x14ac:dyDescent="0.25">
      <c r="A294" s="1" t="s">
        <v>81</v>
      </c>
      <c r="B294" s="12">
        <v>998</v>
      </c>
      <c r="G294" s="4"/>
      <c r="H294" s="4"/>
      <c r="L294" s="4"/>
      <c r="M294" s="4"/>
      <c r="Q294" s="4"/>
      <c r="R294" s="51"/>
      <c r="S294" s="62"/>
      <c r="V294" s="28"/>
      <c r="W294" s="4"/>
      <c r="X294" s="4"/>
      <c r="AA294" s="28"/>
      <c r="AB294" s="4"/>
      <c r="AC294" s="4"/>
      <c r="AF294" s="28"/>
      <c r="AG294" s="4"/>
      <c r="AH294" s="51"/>
      <c r="AI294" s="4"/>
      <c r="AJ294" s="2">
        <v>9.5660000000000007</v>
      </c>
      <c r="AK294" s="3">
        <v>34063.5</v>
      </c>
      <c r="AL294" s="51">
        <f t="shared" si="88"/>
        <v>1.2523934949879995E-2</v>
      </c>
      <c r="AM294" s="4">
        <f>(((AJ294-AJ$113)/(AJ$155-AJ$113)*100+1000))</f>
        <v>981.05830805527467</v>
      </c>
      <c r="AO294" s="2">
        <v>9.7360000000000007</v>
      </c>
      <c r="AP294" s="3">
        <v>121190.5</v>
      </c>
      <c r="AQ294" s="51">
        <f t="shared" si="90"/>
        <v>4.2013459435823859E-2</v>
      </c>
      <c r="AR294" s="4">
        <f>(((AO294-AO$113)/(AO$155-AO$113)*100+1000))</f>
        <v>986.80578929653313</v>
      </c>
      <c r="AS294" s="51">
        <f t="shared" si="89"/>
        <v>2.7268697192851927E-2</v>
      </c>
    </row>
    <row r="295" spans="1:45" x14ac:dyDescent="0.25">
      <c r="A295" s="1" t="s">
        <v>88</v>
      </c>
      <c r="B295" s="10">
        <v>1021</v>
      </c>
      <c r="C295" s="10" t="s">
        <v>205</v>
      </c>
      <c r="G295" s="4"/>
      <c r="H295" s="4"/>
      <c r="L295" s="4"/>
      <c r="M295" s="4"/>
      <c r="Q295" s="4"/>
      <c r="R295" s="51"/>
      <c r="S295" s="62"/>
      <c r="V295" s="28"/>
      <c r="W295" s="4"/>
      <c r="X295" s="4"/>
      <c r="Y295" s="2">
        <v>9.8209999999999997</v>
      </c>
      <c r="Z295" s="3">
        <v>4097.3</v>
      </c>
      <c r="AA295" s="28">
        <f>Z295/AA$2</f>
        <v>2.0131679154894978E-2</v>
      </c>
      <c r="AB295" s="4">
        <f>(((Y295-Y$113)/(Y$155-Y$113)*100+1000))</f>
        <v>1021.1655459494076</v>
      </c>
      <c r="AC295" s="4"/>
      <c r="AF295" s="28"/>
      <c r="AG295" s="4"/>
      <c r="AH295" s="51">
        <f>AVERAGE(V295,AA295,AF295)</f>
        <v>2.0131679154894978E-2</v>
      </c>
      <c r="AI295" s="4"/>
      <c r="AJ295" s="2">
        <v>10.701000000000001</v>
      </c>
      <c r="AK295" s="3">
        <v>92568.9</v>
      </c>
      <c r="AL295" s="51">
        <f t="shared" si="88"/>
        <v>3.4034285436961735E-2</v>
      </c>
      <c r="AM295" s="4">
        <f>(((AJ295-AJ$113)/(AJ$155-AJ$113)*100+1000))</f>
        <v>1019.3124368048534</v>
      </c>
      <c r="AO295" s="2">
        <v>10.704000000000001</v>
      </c>
      <c r="AP295" s="3">
        <v>102548.8</v>
      </c>
      <c r="AQ295" s="51">
        <f t="shared" si="90"/>
        <v>3.5550887643770873E-2</v>
      </c>
      <c r="AR295" s="4">
        <f>(((AO295-AO$113)/(AO$155-AO$113)*100+1000))</f>
        <v>1019.3874116459104</v>
      </c>
      <c r="AS295" s="51">
        <f t="shared" si="89"/>
        <v>3.4792586540366308E-2</v>
      </c>
    </row>
    <row r="296" spans="1:45" x14ac:dyDescent="0.25">
      <c r="A296" s="58" t="s">
        <v>743</v>
      </c>
      <c r="B296" s="12">
        <v>1038</v>
      </c>
      <c r="G296" s="4"/>
      <c r="H296" s="4"/>
      <c r="I296" s="2">
        <v>10.526999999999999</v>
      </c>
      <c r="J296" s="3">
        <v>54942</v>
      </c>
      <c r="K296" s="28">
        <f>J296/K$2</f>
        <v>0.35878849619935743</v>
      </c>
      <c r="L296" s="4">
        <f>(((I296-I$113)/(I$155-I$113)*100+1000))</f>
        <v>1041.7998043690902</v>
      </c>
      <c r="M296" s="4"/>
      <c r="Q296" s="4"/>
      <c r="R296" s="51">
        <f>AVERAGE(F296,K296,P296)</f>
        <v>0.35878849619935743</v>
      </c>
      <c r="S296" s="62"/>
      <c r="V296" s="28"/>
      <c r="W296" s="4"/>
      <c r="X296" s="4"/>
      <c r="AA296" s="28"/>
      <c r="AB296" s="4"/>
      <c r="AC296" s="4"/>
      <c r="AF296" s="28"/>
      <c r="AG296" s="4"/>
      <c r="AH296" s="51"/>
      <c r="AI296" s="4"/>
      <c r="AJ296" s="2">
        <v>10.974</v>
      </c>
      <c r="AK296" s="3">
        <v>2103372</v>
      </c>
      <c r="AL296" s="51">
        <f t="shared" si="88"/>
        <v>0.77333492164337148</v>
      </c>
      <c r="AM296" s="4">
        <f>(((AJ296-AJ$113)/(AJ$155-AJ$113)*100+1000))</f>
        <v>1028.5136501516683</v>
      </c>
      <c r="AO296" s="2">
        <v>10.971</v>
      </c>
      <c r="AP296" s="3">
        <v>2040275.4</v>
      </c>
      <c r="AQ296" s="51">
        <f t="shared" si="90"/>
        <v>0.70730814507580464</v>
      </c>
      <c r="AR296" s="4">
        <f>(((AO296-AO$113)/(AO$155-AO$113)*100+1000))</f>
        <v>1028.3742847526084</v>
      </c>
      <c r="AS296" s="51">
        <f t="shared" si="89"/>
        <v>0.74032153335958806</v>
      </c>
    </row>
    <row r="297" spans="1:45" x14ac:dyDescent="0.25">
      <c r="A297" s="1" t="s">
        <v>99</v>
      </c>
      <c r="B297" s="12">
        <v>1065</v>
      </c>
      <c r="G297" s="4"/>
      <c r="H297" s="4"/>
      <c r="I297" s="2">
        <v>11.307</v>
      </c>
      <c r="J297" s="3">
        <v>22908.5</v>
      </c>
      <c r="K297" s="28">
        <f>J297/K$2</f>
        <v>0.14959969176919261</v>
      </c>
      <c r="L297" s="4">
        <f>(((I297-I$113)/(I$155-I$113)*100+1000))</f>
        <v>1067.2318226279754</v>
      </c>
      <c r="M297" s="4"/>
      <c r="Q297" s="4"/>
      <c r="R297" s="51">
        <f>AVERAGE(F297,K297,P297)</f>
        <v>0.14959969176919261</v>
      </c>
      <c r="S297" s="62"/>
      <c r="V297" s="28"/>
      <c r="W297" s="4"/>
      <c r="X297" s="4"/>
      <c r="AA297" s="28"/>
      <c r="AB297" s="4"/>
      <c r="AC297" s="4"/>
      <c r="AF297" s="28"/>
      <c r="AG297" s="4"/>
      <c r="AH297" s="51"/>
      <c r="AI297" s="4"/>
      <c r="AJ297" s="2">
        <v>12.031000000000001</v>
      </c>
      <c r="AK297" s="3">
        <v>354156.9</v>
      </c>
      <c r="AL297" s="51">
        <f t="shared" si="88"/>
        <v>0.130210870217422</v>
      </c>
      <c r="AM297" s="4">
        <f>(((AJ297-AJ$113)/(AJ$155-AJ$113)*100+1000))</f>
        <v>1064.1388608021571</v>
      </c>
      <c r="AO297" s="2">
        <v>12.026999999999999</v>
      </c>
      <c r="AP297" s="3">
        <v>373222.3</v>
      </c>
      <c r="AQ297" s="51">
        <f t="shared" si="90"/>
        <v>0.12938604891963382</v>
      </c>
      <c r="AR297" s="4">
        <f>(((AO297-AO$113)/(AO$155-AO$113)*100+1000))</f>
        <v>1063.917872770111</v>
      </c>
      <c r="AS297" s="51">
        <f t="shared" si="89"/>
        <v>0.12979845956852792</v>
      </c>
    </row>
    <row r="298" spans="1:45" x14ac:dyDescent="0.25">
      <c r="A298" s="1" t="s">
        <v>109</v>
      </c>
      <c r="B298" s="12">
        <v>1124</v>
      </c>
      <c r="G298" s="4"/>
      <c r="H298" s="4"/>
      <c r="I298" s="2">
        <v>13.339</v>
      </c>
      <c r="J298" s="3">
        <v>14303.4</v>
      </c>
      <c r="K298" s="28">
        <f>J298/K$2</f>
        <v>9.3405689209309611E-2</v>
      </c>
      <c r="L298" s="4">
        <f>(((I298-I$155)/(I$186-I$155)*100+1100))</f>
        <v>1133.9728746278531</v>
      </c>
      <c r="M298" s="4"/>
      <c r="Q298" s="4"/>
      <c r="R298" s="51"/>
      <c r="S298" s="62"/>
      <c r="V298" s="28"/>
      <c r="W298" s="4"/>
      <c r="X298" s="4"/>
      <c r="AA298" s="28"/>
      <c r="AB298" s="4"/>
      <c r="AC298" s="4"/>
      <c r="AF298" s="28"/>
      <c r="AG298" s="4"/>
      <c r="AH298" s="51"/>
      <c r="AI298" s="4"/>
      <c r="AJ298" s="2">
        <v>13.583</v>
      </c>
      <c r="AK298" s="3">
        <v>12355</v>
      </c>
      <c r="AL298" s="51">
        <f t="shared" si="88"/>
        <v>4.5424931761494656E-3</v>
      </c>
      <c r="AM298" s="4">
        <f>(((AJ298-AJ$155)/(AJ$186-AJ$155)*100+1100))</f>
        <v>1116.7352537722909</v>
      </c>
      <c r="AO298" s="2">
        <v>13.65</v>
      </c>
      <c r="AP298" s="3">
        <v>13159</v>
      </c>
      <c r="AQ298" s="51">
        <f t="shared" si="90"/>
        <v>4.5618684031834694E-3</v>
      </c>
      <c r="AR298" s="4">
        <f>(((AO298-AO$155)/(AO$186-AO$155)*100+1100))</f>
        <v>1118.8957475994514</v>
      </c>
      <c r="AS298" s="51">
        <f t="shared" si="89"/>
        <v>4.5521807896664671E-3</v>
      </c>
    </row>
    <row r="299" spans="1:45" x14ac:dyDescent="0.25">
      <c r="A299" s="1" t="s">
        <v>114</v>
      </c>
      <c r="B299" s="12">
        <v>1177</v>
      </c>
      <c r="G299" s="4"/>
      <c r="H299" s="4"/>
      <c r="L299" s="4"/>
      <c r="M299" s="4"/>
      <c r="Q299" s="4"/>
      <c r="R299" s="51"/>
      <c r="S299" s="62"/>
      <c r="V299" s="28"/>
      <c r="W299" s="4"/>
      <c r="X299" s="4"/>
      <c r="AA299" s="28"/>
      <c r="AB299" s="4"/>
      <c r="AC299" s="4"/>
      <c r="AF299" s="28"/>
      <c r="AG299" s="4"/>
      <c r="AH299" s="51"/>
      <c r="AI299" s="4"/>
      <c r="AJ299" s="2">
        <v>15.375</v>
      </c>
      <c r="AK299" s="3">
        <v>69454</v>
      </c>
      <c r="AL299" s="51">
        <f t="shared" si="88"/>
        <v>2.5535760506376771E-2</v>
      </c>
      <c r="AM299" s="4">
        <f>(((AJ299-AJ$155)/(AJ$186-AJ$155)*100+1100))</f>
        <v>1178.1893004115227</v>
      </c>
      <c r="AO299" s="2">
        <v>15.375</v>
      </c>
      <c r="AP299" s="3">
        <v>50774.7</v>
      </c>
      <c r="AQ299" s="51">
        <f t="shared" si="90"/>
        <v>1.760221138468878E-2</v>
      </c>
      <c r="AR299" s="4">
        <f>(((AO299-AO$155)/(AO$186-AO$155)*100+1100))</f>
        <v>1178.0521262002744</v>
      </c>
      <c r="AS299" s="51">
        <f t="shared" si="89"/>
        <v>2.1568985945532776E-2</v>
      </c>
    </row>
    <row r="300" spans="1:45" x14ac:dyDescent="0.25">
      <c r="A300" s="6" t="s">
        <v>492</v>
      </c>
      <c r="B300" s="10">
        <v>1192</v>
      </c>
      <c r="C300" s="10" t="s">
        <v>201</v>
      </c>
      <c r="G300" s="4"/>
      <c r="H300" s="4"/>
      <c r="L300" s="4"/>
      <c r="M300" s="4"/>
      <c r="Q300" s="4"/>
      <c r="R300" s="51"/>
      <c r="S300" s="62"/>
      <c r="V300" s="28"/>
      <c r="W300" s="4"/>
      <c r="X300" s="4"/>
      <c r="AA300" s="28"/>
      <c r="AB300" s="4"/>
      <c r="AC300" s="4"/>
      <c r="AF300" s="51"/>
      <c r="AG300" s="4"/>
      <c r="AH300" s="51"/>
      <c r="AI300" s="4"/>
      <c r="AJ300" s="2">
        <v>15.622999999999999</v>
      </c>
      <c r="AK300" s="3">
        <v>72738.100000000006</v>
      </c>
      <c r="AL300" s="51">
        <f t="shared" si="88"/>
        <v>2.6743207033272157E-2</v>
      </c>
      <c r="AM300" s="4">
        <f>(((AJ300-AJ$155)/(AJ$186-AJ$155)*100+1100))</f>
        <v>1186.6941015089162</v>
      </c>
      <c r="AO300" s="2">
        <v>15.627000000000001</v>
      </c>
      <c r="AP300" s="3">
        <v>68378.5</v>
      </c>
      <c r="AQ300" s="51">
        <f t="shared" si="90"/>
        <v>2.3704971396540833E-2</v>
      </c>
      <c r="AR300" s="4">
        <f>(((AO300-AO$155)/(AO$186-AO$155)*100+1100))</f>
        <v>1186.6941015089164</v>
      </c>
      <c r="AS300" s="51">
        <f t="shared" si="89"/>
        <v>2.5224089214906494E-2</v>
      </c>
    </row>
    <row r="301" spans="1:45" x14ac:dyDescent="0.25">
      <c r="A301" s="1" t="s">
        <v>120</v>
      </c>
      <c r="B301" s="12">
        <v>1223</v>
      </c>
      <c r="G301" s="4"/>
      <c r="H301" s="4"/>
      <c r="L301" s="4"/>
      <c r="M301" s="4"/>
      <c r="Q301" s="4"/>
      <c r="R301" s="51"/>
      <c r="S301" s="62"/>
      <c r="V301" s="28"/>
      <c r="W301" s="4"/>
      <c r="X301" s="4"/>
      <c r="AA301" s="28"/>
      <c r="AB301" s="4"/>
      <c r="AC301" s="4"/>
      <c r="AF301" s="51"/>
      <c r="AG301" s="4"/>
      <c r="AH301" s="51"/>
      <c r="AI301" s="4"/>
      <c r="AJ301" s="2">
        <v>16.706</v>
      </c>
      <c r="AK301" s="3">
        <v>66353.600000000006</v>
      </c>
      <c r="AL301" s="51">
        <f t="shared" si="88"/>
        <v>2.4395853922537535E-2</v>
      </c>
      <c r="AM301" s="4">
        <f>(((AJ301-AJ$155)/(AJ$186-AJ$155)*100+1100))</f>
        <v>1223.8340192043895</v>
      </c>
      <c r="AO301" s="2">
        <v>16.706</v>
      </c>
      <c r="AP301" s="3">
        <v>88390.7</v>
      </c>
      <c r="AQ301" s="51">
        <f t="shared" si="90"/>
        <v>3.0642658368057529E-2</v>
      </c>
      <c r="AR301" s="4">
        <f>(((AO301-AO$155)/(AO$186-AO$155)*100+1100))</f>
        <v>1223.6968449931412</v>
      </c>
      <c r="AS301" s="51">
        <f t="shared" si="89"/>
        <v>2.751925614529753E-2</v>
      </c>
    </row>
    <row r="302" spans="1:45" x14ac:dyDescent="0.25">
      <c r="A302" s="1" t="s">
        <v>178</v>
      </c>
      <c r="G302" s="4"/>
      <c r="H302" s="4"/>
      <c r="I302" s="2">
        <v>16.791</v>
      </c>
      <c r="J302" s="3">
        <v>4121</v>
      </c>
      <c r="K302" s="28">
        <f>J302/K$2</f>
        <v>2.69114228247525E-2</v>
      </c>
      <c r="L302" s="4">
        <f>(((I302-I$186)/(I$205-I$186)*100+1200))</f>
        <v>1250.4504504504505</v>
      </c>
      <c r="M302" s="4"/>
      <c r="Q302" s="4"/>
      <c r="R302" s="51">
        <f>AVERAGE(F302,K302,P302)</f>
        <v>2.69114228247525E-2</v>
      </c>
      <c r="S302" s="62"/>
      <c r="V302" s="28"/>
      <c r="W302" s="4"/>
      <c r="X302" s="4"/>
      <c r="AA302" s="28"/>
      <c r="AB302" s="4"/>
      <c r="AC302" s="4"/>
      <c r="AF302" s="51"/>
      <c r="AG302" s="4"/>
      <c r="AH302" s="51"/>
      <c r="AI302" s="4"/>
      <c r="AJ302" s="2">
        <v>17.227</v>
      </c>
      <c r="AK302" s="3">
        <v>229281.5</v>
      </c>
      <c r="AL302" s="51">
        <f t="shared" si="88"/>
        <v>8.4298636112287634E-2</v>
      </c>
      <c r="AM302" s="4">
        <f>(((AJ302-AJ$155)/(AJ$186-AJ$155)*100+1100))</f>
        <v>1241.7009602194787</v>
      </c>
      <c r="AO302" s="2">
        <v>17.234000000000002</v>
      </c>
      <c r="AP302" s="3">
        <v>308699.7</v>
      </c>
      <c r="AQ302" s="51">
        <f t="shared" si="90"/>
        <v>0.10701781347383661</v>
      </c>
      <c r="AR302" s="4">
        <f>(((AO302-AO$155)/(AO$186-AO$155)*100+1100))</f>
        <v>1241.803840877915</v>
      </c>
      <c r="AS302" s="51">
        <f t="shared" si="89"/>
        <v>9.565822479306213E-2</v>
      </c>
    </row>
    <row r="303" spans="1:45" x14ac:dyDescent="0.25">
      <c r="A303" s="58" t="s">
        <v>744</v>
      </c>
      <c r="B303" s="10">
        <v>1244</v>
      </c>
      <c r="C303" s="10" t="s">
        <v>201</v>
      </c>
      <c r="G303" s="4"/>
      <c r="H303" s="4"/>
      <c r="L303" s="4"/>
      <c r="M303" s="4"/>
      <c r="Q303" s="4"/>
      <c r="R303" s="51"/>
      <c r="S303" s="62"/>
      <c r="V303" s="28"/>
      <c r="W303" s="4"/>
      <c r="X303" s="4"/>
      <c r="AA303" s="28"/>
      <c r="AB303" s="4"/>
      <c r="AC303" s="4"/>
      <c r="AF303" s="28"/>
      <c r="AG303" s="4"/>
      <c r="AH303" s="51"/>
      <c r="AI303" s="4"/>
      <c r="AJ303" s="2">
        <v>17.536999999999999</v>
      </c>
      <c r="AK303" s="3">
        <v>119837.5</v>
      </c>
      <c r="AL303" s="51">
        <f t="shared" si="88"/>
        <v>4.4059977822485767E-2</v>
      </c>
      <c r="AM303" s="4">
        <f>(((AJ303-AJ$186)/(AJ$205-AJ$186)*100+1200))</f>
        <v>1254.5584554880229</v>
      </c>
      <c r="AO303" s="2">
        <v>17.57</v>
      </c>
      <c r="AP303" s="3">
        <v>176076.9</v>
      </c>
      <c r="AQ303" s="51">
        <f t="shared" si="90"/>
        <v>6.1041085693479394E-2</v>
      </c>
      <c r="AR303" s="4">
        <f>(((AO303-AO$186)/(AO$205-AO$186)*100+1200))</f>
        <v>1255.7347670250897</v>
      </c>
      <c r="AS303" s="51">
        <f t="shared" si="89"/>
        <v>5.2550531757982577E-2</v>
      </c>
    </row>
    <row r="304" spans="1:45" x14ac:dyDescent="0.25">
      <c r="A304" s="6" t="s">
        <v>482</v>
      </c>
      <c r="B304" s="10">
        <v>1308</v>
      </c>
      <c r="C304" s="10" t="s">
        <v>201</v>
      </c>
      <c r="G304" s="4"/>
      <c r="H304" s="4"/>
      <c r="L304" s="4"/>
      <c r="M304" s="4"/>
      <c r="Q304" s="4"/>
      <c r="R304" s="51"/>
      <c r="S304" s="62"/>
      <c r="V304" s="28"/>
      <c r="W304" s="4"/>
      <c r="X304" s="4"/>
      <c r="AA304" s="28"/>
      <c r="AB304" s="4"/>
      <c r="AC304" s="4"/>
      <c r="AF304" s="28"/>
      <c r="AG304" s="4"/>
      <c r="AH304" s="51"/>
      <c r="AI304" s="4"/>
      <c r="AJ304" s="2">
        <v>18.997</v>
      </c>
      <c r="AK304" s="3">
        <v>100981.8</v>
      </c>
      <c r="AL304" s="51">
        <f t="shared" si="88"/>
        <v>3.7127408936891149E-2</v>
      </c>
      <c r="AM304" s="4">
        <f>(((AJ304-AJ$205)/(AJ$216-AJ$205)*100+1300))</f>
        <v>1307.1132856605193</v>
      </c>
      <c r="AO304" s="2">
        <v>19</v>
      </c>
      <c r="AP304" s="3">
        <v>119626.7</v>
      </c>
      <c r="AQ304" s="51">
        <f t="shared" si="90"/>
        <v>4.1471332389019525E-2</v>
      </c>
      <c r="AR304" s="4">
        <f>(((AO304-AO$205)/(AO$216-AO$205)*100+1300))</f>
        <v>1307.3198198198197</v>
      </c>
      <c r="AS304" s="51">
        <f t="shared" si="89"/>
        <v>3.9299370662955337E-2</v>
      </c>
    </row>
    <row r="305" spans="1:45" x14ac:dyDescent="0.25">
      <c r="A305" s="1">
        <v>52</v>
      </c>
      <c r="G305" s="4"/>
      <c r="H305" s="4"/>
      <c r="L305" s="4"/>
      <c r="M305" s="4"/>
      <c r="Q305" s="4"/>
      <c r="R305" s="51"/>
      <c r="S305" s="62"/>
      <c r="V305" s="28"/>
      <c r="W305" s="4"/>
      <c r="X305" s="4"/>
      <c r="AA305" s="28"/>
      <c r="AB305" s="4"/>
      <c r="AC305" s="4"/>
      <c r="AF305" s="28"/>
      <c r="AG305" s="4"/>
      <c r="AH305" s="51"/>
      <c r="AI305" s="4"/>
      <c r="AJ305" s="2">
        <v>20.071999999999999</v>
      </c>
      <c r="AK305" s="3">
        <v>441051.1</v>
      </c>
      <c r="AL305" s="51">
        <f t="shared" si="88"/>
        <v>0.16215877070685678</v>
      </c>
      <c r="AM305" s="4">
        <f>(((AJ305-AJ$205)/(AJ$216-AJ$205)*100+1300))</f>
        <v>1347.5724501317275</v>
      </c>
      <c r="AO305" s="2">
        <v>20.071999999999999</v>
      </c>
      <c r="AP305" s="3">
        <v>666893.19999999995</v>
      </c>
      <c r="AQ305" s="51">
        <f t="shared" si="90"/>
        <v>0.23119378504277785</v>
      </c>
      <c r="AR305" s="4">
        <f>(((AO305-AO$205)/(AO$216-AO$205)*100+1300))</f>
        <v>1347.5600600600601</v>
      </c>
      <c r="AS305" s="51">
        <f t="shared" si="89"/>
        <v>0.19667627787481731</v>
      </c>
    </row>
    <row r="306" spans="1:45" x14ac:dyDescent="0.25">
      <c r="A306" s="1" t="s">
        <v>127</v>
      </c>
      <c r="B306" s="10">
        <v>1387</v>
      </c>
      <c r="C306" s="10" t="s">
        <v>205</v>
      </c>
      <c r="G306" s="4"/>
      <c r="H306" s="4"/>
      <c r="L306" s="4"/>
      <c r="M306" s="4"/>
      <c r="Q306" s="4"/>
      <c r="R306" s="51"/>
      <c r="S306" s="62"/>
      <c r="V306" s="28"/>
      <c r="W306" s="4"/>
      <c r="X306" s="4"/>
      <c r="AA306" s="28"/>
      <c r="AB306" s="4"/>
      <c r="AC306" s="4"/>
      <c r="AF306" s="28"/>
      <c r="AG306" s="4"/>
      <c r="AH306" s="51"/>
      <c r="AI306" s="4"/>
      <c r="AJ306" s="2">
        <v>20.353000000000002</v>
      </c>
      <c r="AK306" s="3">
        <v>55921.1</v>
      </c>
      <c r="AL306" s="51">
        <f t="shared" si="88"/>
        <v>2.0560195479787283E-2</v>
      </c>
      <c r="AM306" s="4">
        <f>(((AJ306-AJ$205)/(AJ$216-AJ$205)*100+1300))</f>
        <v>1358.148287542341</v>
      </c>
      <c r="AO306" s="2">
        <v>20.353000000000002</v>
      </c>
      <c r="AP306" s="3">
        <v>82963.5</v>
      </c>
      <c r="AQ306" s="51">
        <f t="shared" si="90"/>
        <v>2.8761195323923683E-2</v>
      </c>
      <c r="AR306" s="4">
        <f>(((AO306-AO$205)/(AO$216-AO$205)*100+1300))</f>
        <v>1358.1081081081081</v>
      </c>
      <c r="AS306" s="51">
        <f t="shared" si="89"/>
        <v>2.4660695401855483E-2</v>
      </c>
    </row>
    <row r="307" spans="1:45" x14ac:dyDescent="0.25">
      <c r="A307" s="1">
        <v>139</v>
      </c>
      <c r="G307" s="4"/>
      <c r="H307" s="4"/>
      <c r="L307" s="4"/>
      <c r="M307" s="4"/>
      <c r="Q307" s="4"/>
      <c r="R307" s="51"/>
      <c r="S307" s="62"/>
      <c r="V307" s="28"/>
      <c r="W307" s="4"/>
      <c r="X307" s="4"/>
      <c r="AA307" s="28"/>
      <c r="AB307" s="4"/>
      <c r="AC307" s="4"/>
      <c r="AF307" s="28"/>
      <c r="AG307" s="4"/>
      <c r="AH307" s="51"/>
      <c r="AI307" s="4"/>
      <c r="AJ307" s="2">
        <v>20.715</v>
      </c>
      <c r="AK307" s="3">
        <v>625830.5</v>
      </c>
      <c r="AL307" s="51">
        <f t="shared" si="88"/>
        <v>0.23009557067391406</v>
      </c>
      <c r="AM307" s="4">
        <f>(((AJ307-AJ$205)/(AJ$216-AJ$205)*100+1300))</f>
        <v>1371.7726759503198</v>
      </c>
      <c r="AO307" s="2">
        <v>20.719000000000001</v>
      </c>
      <c r="AP307" s="3">
        <v>942074.1</v>
      </c>
      <c r="AQ307" s="51">
        <f t="shared" si="90"/>
        <v>0.32659153964947973</v>
      </c>
      <c r="AR307" s="4">
        <f>(((AO307-AO$205)/(AO$216-AO$205)*100+1300))</f>
        <v>1371.8468468468468</v>
      </c>
      <c r="AS307" s="51">
        <f t="shared" si="89"/>
        <v>0.2783435551616969</v>
      </c>
    </row>
    <row r="308" spans="1:45" x14ac:dyDescent="0.25">
      <c r="A308" s="1" t="s">
        <v>130</v>
      </c>
      <c r="B308" s="12">
        <v>1402</v>
      </c>
      <c r="G308" s="4"/>
      <c r="H308" s="4"/>
      <c r="L308" s="4"/>
      <c r="M308" s="4"/>
      <c r="Q308" s="4"/>
      <c r="R308" s="51"/>
      <c r="S308" s="62"/>
      <c r="V308" s="28"/>
      <c r="W308" s="4"/>
      <c r="X308" s="4"/>
      <c r="AA308" s="28"/>
      <c r="AB308" s="4"/>
      <c r="AC308" s="4"/>
      <c r="AF308" s="28"/>
      <c r="AG308" s="4"/>
      <c r="AH308" s="51"/>
      <c r="AI308" s="4"/>
      <c r="AL308" s="51"/>
      <c r="AM308" s="4"/>
      <c r="AO308" s="2">
        <v>21.28</v>
      </c>
      <c r="AP308" s="3">
        <v>13212.9</v>
      </c>
      <c r="AQ308" s="51">
        <f t="shared" si="90"/>
        <v>4.580554071314147E-3</v>
      </c>
      <c r="AR308" s="4">
        <f>(((AO308-AO$216)/(AO$224-AO$216)*100+1400))</f>
        <v>1392.5</v>
      </c>
      <c r="AS308" s="51">
        <f t="shared" si="89"/>
        <v>4.580554071314147E-3</v>
      </c>
    </row>
    <row r="309" spans="1:45" s="59" customFormat="1" x14ac:dyDescent="0.25">
      <c r="A309" s="58" t="s">
        <v>751</v>
      </c>
      <c r="B309" s="60">
        <v>1409</v>
      </c>
      <c r="C309" s="60" t="s">
        <v>201</v>
      </c>
      <c r="D309" s="2"/>
      <c r="E309" s="3"/>
      <c r="F309" s="51"/>
      <c r="G309" s="4"/>
      <c r="H309" s="4"/>
      <c r="I309" s="2"/>
      <c r="J309" s="3"/>
      <c r="K309" s="51"/>
      <c r="L309" s="4"/>
      <c r="M309" s="4"/>
      <c r="N309" s="2"/>
      <c r="O309" s="3"/>
      <c r="P309" s="51"/>
      <c r="Q309" s="4"/>
      <c r="R309" s="51"/>
      <c r="S309" s="62"/>
      <c r="T309" s="2"/>
      <c r="U309" s="3"/>
      <c r="V309" s="51"/>
      <c r="W309" s="4"/>
      <c r="X309" s="4"/>
      <c r="Y309" s="2"/>
      <c r="Z309" s="3"/>
      <c r="AA309" s="51"/>
      <c r="AB309" s="4"/>
      <c r="AC309" s="4"/>
      <c r="AD309" s="2"/>
      <c r="AE309" s="3"/>
      <c r="AF309" s="51"/>
      <c r="AG309" s="4"/>
      <c r="AH309" s="51"/>
      <c r="AI309" s="4"/>
      <c r="AJ309" s="2">
        <v>21.690999999999999</v>
      </c>
      <c r="AK309" s="3">
        <v>133595.70000000001</v>
      </c>
      <c r="AL309" s="51">
        <f t="shared" ref="AL309:AL318" si="91">AK309/AL$2</f>
        <v>4.9118377629535512E-2</v>
      </c>
      <c r="AM309" s="4">
        <f>(((AJ309-AJ$216)/(AJ$224-AJ$216)*100+1400))</f>
        <v>1408.9540412044373</v>
      </c>
      <c r="AO309" s="2">
        <v>21.690999999999999</v>
      </c>
      <c r="AP309" s="3">
        <v>147398</v>
      </c>
      <c r="AQ309" s="51">
        <f t="shared" si="90"/>
        <v>5.109888888915852E-2</v>
      </c>
      <c r="AR309" s="4">
        <f>(((AO309-AO$216)/(AO$224-AO$216)*100+1400))</f>
        <v>1408.8095238095236</v>
      </c>
      <c r="AS309" s="51">
        <f t="shared" si="89"/>
        <v>5.0108633259347016E-2</v>
      </c>
    </row>
    <row r="310" spans="1:45" x14ac:dyDescent="0.25">
      <c r="A310" s="1" t="s">
        <v>132</v>
      </c>
      <c r="B310" s="10">
        <v>1453</v>
      </c>
      <c r="C310" s="10" t="s">
        <v>205</v>
      </c>
      <c r="G310" s="4"/>
      <c r="H310" s="4"/>
      <c r="L310" s="4"/>
      <c r="M310" s="4"/>
      <c r="Q310" s="4"/>
      <c r="R310" s="51"/>
      <c r="S310" s="62"/>
      <c r="V310" s="28"/>
      <c r="W310" s="4"/>
      <c r="X310" s="4"/>
      <c r="AA310" s="28"/>
      <c r="AB310" s="4"/>
      <c r="AC310" s="4"/>
      <c r="AF310" s="28"/>
      <c r="AG310" s="4"/>
      <c r="AH310" s="51"/>
      <c r="AI310" s="4"/>
      <c r="AJ310" s="2">
        <v>22.637</v>
      </c>
      <c r="AK310" s="3">
        <v>33783.599999999999</v>
      </c>
      <c r="AL310" s="51">
        <f t="shared" si="91"/>
        <v>1.2421025695326838E-2</v>
      </c>
      <c r="AM310" s="4">
        <f>(((AJ310-AJ$216)/(AJ$224-AJ$216)*100+1400))</f>
        <v>1446.4342313787638</v>
      </c>
      <c r="AO310" s="2">
        <v>22.637</v>
      </c>
      <c r="AP310" s="3">
        <v>42126.3</v>
      </c>
      <c r="AQ310" s="51">
        <f t="shared" si="90"/>
        <v>1.4604045665554205E-2</v>
      </c>
      <c r="AR310" s="4">
        <f>(((AO310-AO$216)/(AO$224-AO$216)*100+1400))</f>
        <v>1446.3492063492063</v>
      </c>
      <c r="AS310" s="51">
        <f t="shared" si="89"/>
        <v>1.3512535680440523E-2</v>
      </c>
    </row>
    <row r="311" spans="1:45" x14ac:dyDescent="0.25">
      <c r="A311" s="1" t="s">
        <v>134</v>
      </c>
      <c r="B311" s="10">
        <v>1473</v>
      </c>
      <c r="C311" s="10" t="s">
        <v>204</v>
      </c>
      <c r="D311" s="2">
        <v>22.866</v>
      </c>
      <c r="E311" s="3">
        <v>25438.400000000001</v>
      </c>
      <c r="F311" s="28">
        <f>E311/F$2</f>
        <v>0.23365968412726762</v>
      </c>
      <c r="G311" s="4">
        <f>(((D311-D$216)/(D$224-D$216)*100+1400))</f>
        <v>1474.6043998456194</v>
      </c>
      <c r="H311" s="4"/>
      <c r="I311" s="2">
        <v>22.946999999999999</v>
      </c>
      <c r="J311" s="3">
        <v>70660.5</v>
      </c>
      <c r="K311" s="28">
        <f>J311/K$2</f>
        <v>0.46143523234856204</v>
      </c>
      <c r="L311" s="4">
        <f>(((I311-I$216)/(I$224-I$216)*100+1400))</f>
        <v>1476.6383962991517</v>
      </c>
      <c r="M311" s="4"/>
      <c r="Q311" s="4"/>
      <c r="R311" s="51">
        <f>AVERAGE(F311,K311,P311)</f>
        <v>0.34754745823791483</v>
      </c>
      <c r="S311" s="62"/>
      <c r="T311" s="2">
        <v>22.861999999999998</v>
      </c>
      <c r="U311" s="3">
        <v>2461.4</v>
      </c>
      <c r="V311" s="28">
        <f>U311/V$2</f>
        <v>1.3122995127586155E-2</v>
      </c>
      <c r="W311" s="4">
        <f>(((T311-T$216)/(T$224-T$216)*100+1400))</f>
        <v>1474.9034749034747</v>
      </c>
      <c r="X311" s="4"/>
      <c r="AA311" s="28"/>
      <c r="AB311" s="4"/>
      <c r="AC311" s="4"/>
      <c r="AD311" s="2">
        <v>22.957999999999998</v>
      </c>
      <c r="AE311" s="3">
        <v>7930.4</v>
      </c>
      <c r="AF311" s="28">
        <f>AE311/AF$2</f>
        <v>4.1628789314824798E-2</v>
      </c>
      <c r="AG311" s="4">
        <f>(((AD311-AD$216)/(AD$224-AD$216)*100+1400))</f>
        <v>1477.5211701308699</v>
      </c>
      <c r="AH311" s="51">
        <f>AVERAGE(V311,AA311,AF311)</f>
        <v>2.7375892221205476E-2</v>
      </c>
      <c r="AI311" s="4"/>
      <c r="AJ311" s="2">
        <v>23.324000000000002</v>
      </c>
      <c r="AK311" s="3">
        <v>153878.1</v>
      </c>
      <c r="AL311" s="51">
        <f t="shared" si="91"/>
        <v>5.6575493258506283E-2</v>
      </c>
      <c r="AM311" s="4">
        <f>(((AJ311-AJ$216)/(AJ$224-AJ$216)*100+1400))</f>
        <v>1473.6529318541998</v>
      </c>
      <c r="AO311" s="2">
        <v>23.327999999999999</v>
      </c>
      <c r="AP311" s="3">
        <v>214389.8</v>
      </c>
      <c r="AQ311" s="51">
        <f t="shared" si="90"/>
        <v>7.4323129005610097E-2</v>
      </c>
      <c r="AR311" s="4">
        <f>(((AO311-AO$216)/(AO$224-AO$216)*100+1400))</f>
        <v>1473.7698412698412</v>
      </c>
      <c r="AS311" s="51">
        <f t="shared" si="89"/>
        <v>6.5449311132058194E-2</v>
      </c>
    </row>
    <row r="312" spans="1:45" s="59" customFormat="1" x14ac:dyDescent="0.25">
      <c r="A312" s="58" t="s">
        <v>752</v>
      </c>
      <c r="B312" s="60">
        <v>1488</v>
      </c>
      <c r="C312" s="60"/>
      <c r="D312" s="2"/>
      <c r="E312" s="3"/>
      <c r="F312" s="51"/>
      <c r="G312" s="4"/>
      <c r="H312" s="4"/>
      <c r="I312" s="2"/>
      <c r="J312" s="3"/>
      <c r="K312" s="51"/>
      <c r="L312" s="4"/>
      <c r="M312" s="4"/>
      <c r="N312" s="2"/>
      <c r="O312" s="3"/>
      <c r="P312" s="51"/>
      <c r="Q312" s="4"/>
      <c r="R312" s="51"/>
      <c r="S312" s="62"/>
      <c r="T312" s="2"/>
      <c r="U312" s="3"/>
      <c r="V312" s="51"/>
      <c r="W312" s="4"/>
      <c r="X312" s="4"/>
      <c r="Y312" s="2"/>
      <c r="Z312" s="3"/>
      <c r="AA312" s="51"/>
      <c r="AB312" s="4"/>
      <c r="AC312" s="4"/>
      <c r="AD312" s="2"/>
      <c r="AE312" s="3"/>
      <c r="AF312" s="51"/>
      <c r="AG312" s="4"/>
      <c r="AH312" s="51"/>
      <c r="AI312" s="4"/>
      <c r="AJ312" s="2">
        <v>23.594000000000001</v>
      </c>
      <c r="AK312" s="3">
        <v>37595.300000000003</v>
      </c>
      <c r="AL312" s="51">
        <f t="shared" si="91"/>
        <v>1.3822451938914774E-2</v>
      </c>
      <c r="AM312" s="4">
        <f>(((AJ312-AJ$216)/(AJ$224-AJ$216)*100+1400))</f>
        <v>1484.3502377179082</v>
      </c>
      <c r="AO312" s="2">
        <v>23.594000000000001</v>
      </c>
      <c r="AP312" s="3">
        <v>47654.1</v>
      </c>
      <c r="AQ312" s="51">
        <f t="shared" si="90"/>
        <v>1.6520384001226945E-2</v>
      </c>
      <c r="AR312" s="4">
        <f>(((AO312-AO$216)/(AO$224-AO$216)*100+1400))</f>
        <v>1484.3253968253969</v>
      </c>
      <c r="AS312" s="51">
        <f t="shared" si="89"/>
        <v>1.517141797007086E-2</v>
      </c>
    </row>
    <row r="313" spans="1:45" x14ac:dyDescent="0.25">
      <c r="A313" s="1" t="s">
        <v>140</v>
      </c>
      <c r="B313" s="10">
        <v>1607</v>
      </c>
      <c r="C313" s="10" t="s">
        <v>207</v>
      </c>
      <c r="G313" s="4"/>
      <c r="H313" s="4"/>
      <c r="L313" s="4"/>
      <c r="M313" s="4"/>
      <c r="Q313" s="4"/>
      <c r="R313" s="51"/>
      <c r="S313" s="62"/>
      <c r="V313" s="28"/>
      <c r="W313" s="4"/>
      <c r="X313" s="4"/>
      <c r="AA313" s="28"/>
      <c r="AB313" s="4"/>
      <c r="AC313" s="4"/>
      <c r="AF313" s="28"/>
      <c r="AG313" s="4"/>
      <c r="AH313" s="51"/>
      <c r="AI313" s="4"/>
      <c r="AJ313" s="2">
        <v>26.641999999999999</v>
      </c>
      <c r="AK313" s="3">
        <v>12613.8</v>
      </c>
      <c r="AL313" s="51">
        <f t="shared" si="91"/>
        <v>4.6376447126923615E-3</v>
      </c>
      <c r="AM313" s="4">
        <f>(((AJ313-AJ$238)/(AJ$251-AJ$238)*100+1600))</f>
        <v>1610.8686868686868</v>
      </c>
      <c r="AO313" s="2">
        <v>26.635000000000002</v>
      </c>
      <c r="AP313" s="3">
        <v>32851.800000000003</v>
      </c>
      <c r="AQ313" s="51">
        <f t="shared" ref="AQ313:AQ318" si="92">AP313/AQ$2</f>
        <v>1.1388828057428581E-2</v>
      </c>
      <c r="AR313" s="4">
        <f>(((AO313-AO$238)/(AO$251-AO$238)*100+1600))</f>
        <v>1610.4900769542326</v>
      </c>
      <c r="AS313" s="51">
        <f t="shared" ref="AS313:AS318" si="93">AVERAGE(AL313,AQ313)</f>
        <v>8.0132363850604713E-3</v>
      </c>
    </row>
    <row r="314" spans="1:45" x14ac:dyDescent="0.25">
      <c r="A314" s="1" t="s">
        <v>185</v>
      </c>
      <c r="G314" s="4"/>
      <c r="H314" s="4"/>
      <c r="L314" s="4"/>
      <c r="M314" s="4"/>
      <c r="Q314" s="4"/>
      <c r="R314" s="51"/>
      <c r="S314" s="62"/>
      <c r="V314" s="28"/>
      <c r="W314" s="4"/>
      <c r="X314" s="4"/>
      <c r="AA314" s="28"/>
      <c r="AB314" s="4"/>
      <c r="AC314" s="4"/>
      <c r="AF314" s="28"/>
      <c r="AG314" s="4"/>
      <c r="AH314" s="51"/>
      <c r="AI314" s="4"/>
      <c r="AJ314" s="2">
        <v>27.437000000000001</v>
      </c>
      <c r="AK314" s="3">
        <v>12298.1</v>
      </c>
      <c r="AL314" s="51">
        <f t="shared" si="91"/>
        <v>4.5215730740270129E-3</v>
      </c>
      <c r="AM314" s="4">
        <f>(((AJ314-AJ$238)/(AJ$251-AJ$238)*100+1600))</f>
        <v>1642.9898989898991</v>
      </c>
      <c r="AO314" s="2">
        <v>27.437000000000001</v>
      </c>
      <c r="AP314" s="3">
        <v>11094.1</v>
      </c>
      <c r="AQ314" s="51">
        <f t="shared" si="92"/>
        <v>3.8460235771531062E-3</v>
      </c>
      <c r="AR314" s="4">
        <f>(((AO314-AO$238)/(AO$251-AO$238)*100+1600))</f>
        <v>1642.972863507493</v>
      </c>
      <c r="AS314" s="51">
        <f t="shared" si="93"/>
        <v>4.1837983255900591E-3</v>
      </c>
    </row>
    <row r="315" spans="1:45" s="59" customFormat="1" x14ac:dyDescent="0.25">
      <c r="A315" s="58" t="s">
        <v>749</v>
      </c>
      <c r="B315" s="60">
        <v>1761</v>
      </c>
      <c r="C315" s="60"/>
      <c r="D315" s="2"/>
      <c r="E315" s="3"/>
      <c r="F315" s="51"/>
      <c r="G315" s="4"/>
      <c r="H315" s="4"/>
      <c r="I315" s="2"/>
      <c r="J315" s="3"/>
      <c r="K315" s="51"/>
      <c r="L315" s="4"/>
      <c r="M315" s="4"/>
      <c r="N315" s="2"/>
      <c r="O315" s="3"/>
      <c r="P315" s="51"/>
      <c r="Q315" s="4"/>
      <c r="R315" s="51"/>
      <c r="S315" s="62"/>
      <c r="T315" s="2"/>
      <c r="U315" s="3"/>
      <c r="V315" s="51"/>
      <c r="W315" s="4"/>
      <c r="X315" s="4"/>
      <c r="Y315" s="2"/>
      <c r="Z315" s="3"/>
      <c r="AA315" s="51"/>
      <c r="AB315" s="4"/>
      <c r="AC315" s="4"/>
      <c r="AD315" s="2"/>
      <c r="AE315" s="3"/>
      <c r="AF315" s="51"/>
      <c r="AG315" s="4"/>
      <c r="AH315" s="51"/>
      <c r="AI315" s="4"/>
      <c r="AJ315" s="2">
        <v>30.061</v>
      </c>
      <c r="AK315" s="3">
        <v>18757.5</v>
      </c>
      <c r="AL315" s="51">
        <f t="shared" si="91"/>
        <v>6.8964642453762529E-3</v>
      </c>
      <c r="AM315" s="4">
        <f>(((AJ315-AJ$251)/(AJ$254-AJ$251)*100+1700))</f>
        <v>1762.5257731958764</v>
      </c>
      <c r="AO315" s="2">
        <v>30.061</v>
      </c>
      <c r="AP315" s="3">
        <v>36408.6</v>
      </c>
      <c r="AQ315" s="51">
        <f t="shared" si="92"/>
        <v>1.2621874150326442E-2</v>
      </c>
      <c r="AR315" s="4">
        <f>(((AO315-AO$251)/(AO$254-AO$251)*100+1700))</f>
        <v>1762.5836335563561</v>
      </c>
      <c r="AS315" s="51">
        <f t="shared" si="93"/>
        <v>9.759169197851348E-3</v>
      </c>
    </row>
    <row r="316" spans="1:45" x14ac:dyDescent="0.25">
      <c r="A316" s="1" t="s">
        <v>147</v>
      </c>
      <c r="B316" s="10">
        <v>1789</v>
      </c>
      <c r="C316" s="10" t="s">
        <v>202</v>
      </c>
      <c r="G316" s="4"/>
      <c r="H316" s="4"/>
      <c r="L316" s="4"/>
      <c r="M316" s="4"/>
      <c r="Q316" s="4"/>
      <c r="R316" s="51"/>
      <c r="S316" s="62"/>
      <c r="V316" s="28"/>
      <c r="W316" s="4"/>
      <c r="X316" s="4"/>
      <c r="AA316" s="28"/>
      <c r="AB316" s="4"/>
      <c r="AC316" s="4"/>
      <c r="AF316" s="28"/>
      <c r="AG316" s="4"/>
      <c r="AH316" s="51"/>
      <c r="AI316" s="4"/>
      <c r="AJ316" s="2">
        <v>30.585000000000001</v>
      </c>
      <c r="AK316" s="3">
        <v>165647.79999999999</v>
      </c>
      <c r="AL316" s="51">
        <f t="shared" si="91"/>
        <v>6.0902792484352201E-2</v>
      </c>
      <c r="AM316" s="4">
        <f>(((AJ316-AJ$251)/(AJ$254-AJ$251)*100+1700))</f>
        <v>1789.5360824742268</v>
      </c>
      <c r="AO316" s="2">
        <v>30.585000000000001</v>
      </c>
      <c r="AP316" s="3">
        <v>196918.7</v>
      </c>
      <c r="AQ316" s="51">
        <f t="shared" si="92"/>
        <v>6.8266372484684604E-2</v>
      </c>
      <c r="AR316" s="4">
        <f>(((AO316-AO$251)/(AO$254-AO$251)*100+1700))</f>
        <v>1789.5522388059701</v>
      </c>
      <c r="AS316" s="51">
        <f t="shared" si="93"/>
        <v>6.4584582484518399E-2</v>
      </c>
    </row>
    <row r="317" spans="1:45" x14ac:dyDescent="0.25">
      <c r="A317" s="1" t="s">
        <v>148</v>
      </c>
      <c r="B317" s="12">
        <v>1811</v>
      </c>
      <c r="G317" s="4"/>
      <c r="H317" s="4"/>
      <c r="I317" s="2">
        <v>30.837</v>
      </c>
      <c r="J317" s="3">
        <v>4423.3</v>
      </c>
      <c r="K317" s="28">
        <f>J317/K$2</f>
        <v>2.8885536661181203E-2</v>
      </c>
      <c r="L317" s="4">
        <f>(((I317-I$254)/(I$260-I$254)*100+1800))</f>
        <v>1812.7719962157048</v>
      </c>
      <c r="M317" s="4"/>
      <c r="Q317" s="4"/>
      <c r="R317" s="51">
        <f>AVERAGE(F317,K317,P317)</f>
        <v>2.8885536661181203E-2</v>
      </c>
      <c r="S317" s="62"/>
      <c r="V317" s="28"/>
      <c r="W317" s="4"/>
      <c r="X317" s="4"/>
      <c r="AA317" s="28"/>
      <c r="AB317" s="4"/>
      <c r="AC317" s="4"/>
      <c r="AD317" s="2">
        <v>30.829000000000001</v>
      </c>
      <c r="AE317" s="3">
        <v>7545.7</v>
      </c>
      <c r="AF317" s="28">
        <f>AE317/AF$2</f>
        <v>3.9609396188448685E-2</v>
      </c>
      <c r="AG317" s="4">
        <f>(((AD317-AD$254)/(AD$260-AD$254)*100+1800))</f>
        <v>1812.9383886255923</v>
      </c>
      <c r="AH317" s="51">
        <f>AVERAGE(V317,AA317,AF317)</f>
        <v>3.9609396188448685E-2</v>
      </c>
      <c r="AI317" s="4"/>
      <c r="AJ317" s="2">
        <v>30.811</v>
      </c>
      <c r="AK317" s="3">
        <v>47233.7</v>
      </c>
      <c r="AL317" s="51">
        <f t="shared" si="91"/>
        <v>1.7366148112852368E-2</v>
      </c>
      <c r="AM317" s="4">
        <f>(((AJ317-AJ$254)/(AJ$260-AJ$254)*100+1800))</f>
        <v>1801.1214041930766</v>
      </c>
      <c r="AO317" s="2">
        <v>30.806999999999999</v>
      </c>
      <c r="AP317" s="3">
        <v>96152.1</v>
      </c>
      <c r="AQ317" s="51">
        <f t="shared" si="92"/>
        <v>3.3333325244299508E-2</v>
      </c>
      <c r="AR317" s="4">
        <f>(((AO317-AO$254)/(AO$260-AO$254)*100+1800))</f>
        <v>1800.9263773768891</v>
      </c>
      <c r="AS317" s="51">
        <f t="shared" si="93"/>
        <v>2.5349736678575936E-2</v>
      </c>
    </row>
    <row r="318" spans="1:45" x14ac:dyDescent="0.25">
      <c r="A318" s="1" t="s">
        <v>461</v>
      </c>
      <c r="B318" s="12">
        <v>1888</v>
      </c>
      <c r="G318" s="4"/>
      <c r="H318" s="4"/>
      <c r="I318" s="2">
        <v>32.576999999999998</v>
      </c>
      <c r="J318" s="3">
        <v>2639.9</v>
      </c>
      <c r="K318" s="28">
        <f>J318/K$2</f>
        <v>1.7239375179583627E-2</v>
      </c>
      <c r="L318" s="4">
        <f>(((I318-I$254)/(I$260-I$254)*100+1800))</f>
        <v>1895.0804162724694</v>
      </c>
      <c r="M318" s="4"/>
      <c r="Q318" s="4"/>
      <c r="R318" s="51">
        <f>AVERAGE(F318,K318,P318)</f>
        <v>1.7239375179583627E-2</v>
      </c>
      <c r="S318" s="62"/>
      <c r="V318" s="28"/>
      <c r="W318" s="4"/>
      <c r="X318" s="4"/>
      <c r="AA318" s="28"/>
      <c r="AB318" s="4"/>
      <c r="AC318" s="4"/>
      <c r="AF318" s="28"/>
      <c r="AG318" s="4"/>
      <c r="AH318" s="51"/>
      <c r="AI318" s="4"/>
      <c r="AJ318" s="2">
        <v>32.499000000000002</v>
      </c>
      <c r="AK318" s="3">
        <v>44891</v>
      </c>
      <c r="AL318" s="51">
        <f t="shared" si="91"/>
        <v>1.6504820815097181E-2</v>
      </c>
      <c r="AM318" s="4">
        <f>(((AJ318-AJ$254)/(AJ$260-AJ$254)*100+1800))</f>
        <v>1883.422720624086</v>
      </c>
      <c r="AO318" s="2">
        <v>32.503</v>
      </c>
      <c r="AP318" s="3">
        <v>87166.5</v>
      </c>
      <c r="AQ318" s="51">
        <f t="shared" si="92"/>
        <v>3.0218261430662804E-2</v>
      </c>
      <c r="AR318" s="4">
        <f>(((AO318-AO$254)/(AO$260-AO$254)*100+1800))</f>
        <v>1883.617747440273</v>
      </c>
      <c r="AS318" s="51">
        <f t="shared" si="93"/>
        <v>2.336154112287999E-2</v>
      </c>
    </row>
  </sheetData>
  <mergeCells count="8">
    <mergeCell ref="AD2:AE2"/>
    <mergeCell ref="AJ2:AK2"/>
    <mergeCell ref="AO2:AP2"/>
    <mergeCell ref="D2:E2"/>
    <mergeCell ref="T2:U2"/>
    <mergeCell ref="I2:J2"/>
    <mergeCell ref="Y2:Z2"/>
    <mergeCell ref="N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7"/>
  <sheetViews>
    <sheetView workbookViewId="0">
      <pane xSplit="1" ySplit="3" topLeftCell="B40" activePane="bottomRight" state="frozen"/>
      <selection pane="topRight" activeCell="B1" sqref="B1"/>
      <selection pane="bottomLeft" activeCell="A3" sqref="A3"/>
      <selection pane="bottomRight" activeCell="K64" sqref="K64"/>
    </sheetView>
  </sheetViews>
  <sheetFormatPr defaultColWidth="9.140625" defaultRowHeight="15" x14ac:dyDescent="0.25"/>
  <cols>
    <col min="1" max="1" width="66" style="446" bestFit="1" customWidth="1"/>
    <col min="2" max="2" width="5.28515625" style="10" bestFit="1" customWidth="1"/>
    <col min="3" max="3" width="11.85546875" style="10" bestFit="1" customWidth="1"/>
    <col min="4" max="4" width="6.5703125" style="2" bestFit="1" customWidth="1"/>
    <col min="5" max="5" width="8.5703125" style="3" bestFit="1" customWidth="1"/>
    <col min="6" max="6" width="9.5703125" style="28" bestFit="1" customWidth="1"/>
    <col min="7" max="7" width="5" style="29" bestFit="1" customWidth="1"/>
    <col min="8" max="8" width="2.140625" style="29" customWidth="1"/>
    <col min="9" max="9" width="6.5703125" style="2" bestFit="1" customWidth="1"/>
    <col min="10" max="10" width="9.5703125" style="3" bestFit="1" customWidth="1"/>
    <col min="11" max="11" width="9.5703125" style="28" bestFit="1" customWidth="1"/>
    <col min="12" max="12" width="5" style="29" bestFit="1" customWidth="1"/>
    <col min="13" max="13" width="1.85546875" style="29" customWidth="1"/>
    <col min="14" max="14" width="6.5703125" style="2" bestFit="1" customWidth="1"/>
    <col min="15" max="15" width="8.5703125" style="3" bestFit="1" customWidth="1"/>
    <col min="16" max="16" width="8.5703125" style="28" bestFit="1" customWidth="1"/>
    <col min="17" max="17" width="5" style="29" bestFit="1" customWidth="1"/>
    <col min="18" max="18" width="7.28515625" style="54" customWidth="1"/>
    <col min="19" max="19" width="6.5703125" style="2" bestFit="1" customWidth="1"/>
    <col min="20" max="20" width="9.5703125" style="3" bestFit="1" customWidth="1"/>
    <col min="21" max="21" width="9.5703125" style="29" bestFit="1" customWidth="1"/>
    <col min="22" max="22" width="5" style="29" bestFit="1" customWidth="1"/>
    <col min="23" max="23" width="2.140625" style="29" customWidth="1"/>
    <col min="24" max="24" width="6.5703125" style="2" bestFit="1" customWidth="1"/>
    <col min="25" max="25" width="9.5703125" style="3" bestFit="1" customWidth="1"/>
    <col min="26" max="26" width="7.5703125" style="29" bestFit="1" customWidth="1"/>
    <col min="27" max="27" width="5" style="29" bestFit="1" customWidth="1"/>
    <col min="28" max="28" width="8.5703125" style="54" bestFit="1" customWidth="1"/>
    <col min="29" max="29" width="4.7109375" style="29" customWidth="1"/>
    <col min="30" max="30" width="7" style="29" bestFit="1" customWidth="1"/>
    <col min="31" max="31" width="9" style="29" bestFit="1" customWidth="1"/>
    <col min="32" max="32" width="8.5703125" style="51" bestFit="1" customWidth="1"/>
    <col min="33" max="33" width="7.7109375" style="35" bestFit="1" customWidth="1"/>
    <col min="34" max="34" width="2.28515625" style="29" customWidth="1"/>
    <col min="35" max="35" width="7" style="35" bestFit="1" customWidth="1"/>
    <col min="36" max="36" width="9" style="35" bestFit="1" customWidth="1"/>
    <col min="37" max="37" width="8.5703125" style="51" bestFit="1" customWidth="1"/>
    <col min="38" max="38" width="7.7109375" style="35" bestFit="1" customWidth="1"/>
    <col min="39" max="16384" width="9.140625" style="29"/>
  </cols>
  <sheetData>
    <row r="1" spans="1:39" s="66" customFormat="1" x14ac:dyDescent="0.25">
      <c r="A1" s="446"/>
      <c r="B1" s="69"/>
      <c r="C1" s="69"/>
      <c r="D1" s="2"/>
      <c r="E1" s="3"/>
      <c r="F1" s="51"/>
      <c r="I1" s="2"/>
      <c r="J1" s="3"/>
      <c r="K1" s="51"/>
      <c r="N1" s="2"/>
      <c r="O1" s="3"/>
      <c r="P1" s="51"/>
      <c r="S1" s="2"/>
      <c r="T1" s="3"/>
      <c r="X1" s="2"/>
      <c r="Y1" s="3"/>
      <c r="AF1" s="51"/>
      <c r="AK1" s="51"/>
    </row>
    <row r="2" spans="1:39" ht="14.45" customHeight="1" x14ac:dyDescent="0.25">
      <c r="D2" s="451" t="s">
        <v>5</v>
      </c>
      <c r="E2" s="451"/>
      <c r="F2" s="3">
        <v>42785.4</v>
      </c>
      <c r="I2" s="451" t="s">
        <v>6</v>
      </c>
      <c r="J2" s="451"/>
      <c r="K2" s="3">
        <v>52936.6</v>
      </c>
      <c r="N2" s="451" t="s">
        <v>7</v>
      </c>
      <c r="O2" s="451"/>
      <c r="P2" s="3">
        <v>49807</v>
      </c>
      <c r="S2" s="451" t="s">
        <v>437</v>
      </c>
      <c r="T2" s="451"/>
      <c r="U2" s="3">
        <v>44202.6</v>
      </c>
      <c r="X2" s="451" t="s">
        <v>438</v>
      </c>
      <c r="Y2" s="451"/>
      <c r="Z2" s="3">
        <v>47279.7</v>
      </c>
      <c r="AD2" s="451" t="s">
        <v>709</v>
      </c>
      <c r="AE2" s="451"/>
      <c r="AF2" s="3">
        <v>190938.4</v>
      </c>
      <c r="AI2" s="451" t="s">
        <v>710</v>
      </c>
      <c r="AJ2" s="451"/>
      <c r="AK2" s="3">
        <v>224273.5</v>
      </c>
    </row>
    <row r="3" spans="1:39" x14ac:dyDescent="0.25">
      <c r="A3" s="444" t="s">
        <v>0</v>
      </c>
      <c r="B3" s="11" t="s">
        <v>200</v>
      </c>
      <c r="C3" s="11" t="s">
        <v>208</v>
      </c>
      <c r="D3" s="2" t="s">
        <v>1</v>
      </c>
      <c r="E3" s="3" t="s">
        <v>2</v>
      </c>
      <c r="F3" s="28" t="s">
        <v>3</v>
      </c>
      <c r="G3" s="29" t="s">
        <v>4</v>
      </c>
      <c r="I3" s="2" t="s">
        <v>1</v>
      </c>
      <c r="J3" s="3" t="s">
        <v>2</v>
      </c>
      <c r="K3" s="28" t="s">
        <v>3</v>
      </c>
      <c r="L3" s="29" t="s">
        <v>4</v>
      </c>
      <c r="N3" s="2" t="s">
        <v>1</v>
      </c>
      <c r="O3" s="3" t="s">
        <v>2</v>
      </c>
      <c r="P3" s="28" t="s">
        <v>3</v>
      </c>
      <c r="Q3" s="29" t="s">
        <v>4</v>
      </c>
      <c r="S3" s="2" t="s">
        <v>1</v>
      </c>
      <c r="T3" s="3" t="s">
        <v>2</v>
      </c>
      <c r="U3" s="28" t="s">
        <v>3</v>
      </c>
      <c r="V3" s="29" t="s">
        <v>4</v>
      </c>
      <c r="X3" s="2" t="s">
        <v>1</v>
      </c>
      <c r="Y3" s="3" t="s">
        <v>2</v>
      </c>
      <c r="Z3" s="28" t="s">
        <v>3</v>
      </c>
      <c r="AA3" s="29" t="s">
        <v>4</v>
      </c>
      <c r="AB3" s="54" t="s">
        <v>720</v>
      </c>
      <c r="AD3" s="2" t="s">
        <v>1</v>
      </c>
      <c r="AE3" s="3" t="s">
        <v>2</v>
      </c>
      <c r="AF3" s="51" t="s">
        <v>3</v>
      </c>
      <c r="AG3" s="35" t="s">
        <v>4</v>
      </c>
      <c r="AI3" s="2" t="s">
        <v>1</v>
      </c>
      <c r="AJ3" s="3" t="s">
        <v>2</v>
      </c>
      <c r="AK3" s="51" t="s">
        <v>3</v>
      </c>
      <c r="AL3" s="35" t="s">
        <v>4</v>
      </c>
      <c r="AM3" s="29" t="s">
        <v>720</v>
      </c>
    </row>
    <row r="4" spans="1:39" x14ac:dyDescent="0.25">
      <c r="A4" s="445" t="s">
        <v>567</v>
      </c>
      <c r="B4" s="11"/>
      <c r="C4" s="11"/>
      <c r="D4" s="2">
        <v>1.444</v>
      </c>
      <c r="E4" s="3">
        <v>64847.1</v>
      </c>
      <c r="F4" s="28">
        <f t="shared" ref="F4:F61" si="0">E4/F$2</f>
        <v>1.5156361749568776</v>
      </c>
      <c r="G4" s="4">
        <f>(((D4-D$303)/(D$305-D$303)*100+700))</f>
        <v>616.23815967523683</v>
      </c>
      <c r="I4" s="2">
        <v>1.4259999999999999</v>
      </c>
      <c r="J4" s="3">
        <v>36702.699999999997</v>
      </c>
      <c r="K4" s="28">
        <f>J4/K$2</f>
        <v>0.69333315702179588</v>
      </c>
      <c r="L4" s="4">
        <f>(((I4-I$303)/(I$305-I$303)*100+700))</f>
        <v>614.149008885851</v>
      </c>
      <c r="N4" s="2">
        <v>1.44</v>
      </c>
      <c r="O4" s="3">
        <v>52218.7</v>
      </c>
      <c r="P4" s="28">
        <f>O4/P$2</f>
        <v>1.0484209046921116</v>
      </c>
      <c r="Q4" s="4">
        <f>(((N4-N$303)/(N$305-N$303)*100+700))</f>
        <v>615.06475800954331</v>
      </c>
      <c r="R4" s="4"/>
      <c r="S4" s="2">
        <v>1.4330000000000001</v>
      </c>
      <c r="T4" s="3">
        <v>50068.2</v>
      </c>
      <c r="U4" s="28">
        <f t="shared" ref="U4:U5" si="1">T4/U$2</f>
        <v>1.1326980765837305</v>
      </c>
      <c r="V4" s="4">
        <f>(((S4-S$303)/(S$305-S$303)*100+700))</f>
        <v>614.20765027322398</v>
      </c>
      <c r="X4" s="2">
        <v>1.5509999999999999</v>
      </c>
      <c r="Y4" s="3">
        <v>45953.9</v>
      </c>
      <c r="Z4" s="28">
        <f t="shared" ref="Z4:Z5" si="2">Y4/Z$2</f>
        <v>0.97195836691011162</v>
      </c>
      <c r="AA4" s="4">
        <f>(((X4-X$303)/(X$305-X$303)*100+700))</f>
        <v>615.57093425605535</v>
      </c>
      <c r="AB4" s="51">
        <f>+AVERAGE(U4,Z4)</f>
        <v>1.052328221746921</v>
      </c>
      <c r="AG4" s="4"/>
      <c r="AL4" s="4"/>
      <c r="AM4" s="51"/>
    </row>
    <row r="5" spans="1:39" x14ac:dyDescent="0.25">
      <c r="A5" s="445" t="s">
        <v>568</v>
      </c>
      <c r="B5" s="57">
        <v>445</v>
      </c>
      <c r="C5" s="11"/>
      <c r="D5" s="2">
        <v>1.5289999999999999</v>
      </c>
      <c r="E5" s="3">
        <v>20732</v>
      </c>
      <c r="F5" s="28">
        <f t="shared" si="0"/>
        <v>0.48455781645140633</v>
      </c>
      <c r="G5" s="4">
        <f>(((D5-D$303)/(D$305-D$303)*100+700))</f>
        <v>621.9891745602165</v>
      </c>
      <c r="I5" s="2">
        <v>1.5249999999999999</v>
      </c>
      <c r="J5" s="3">
        <v>17016.099999999999</v>
      </c>
      <c r="K5" s="28">
        <f>J5/K$2</f>
        <v>0.32144300918457169</v>
      </c>
      <c r="L5" s="4">
        <f>(((I5-I$303)/(I$305-I$303)*100+700))</f>
        <v>620.91592617908407</v>
      </c>
      <c r="N5" s="2">
        <v>1.5329999999999999</v>
      </c>
      <c r="O5" s="3">
        <v>23550.6</v>
      </c>
      <c r="P5" s="28">
        <f>O5/P$2</f>
        <v>0.47283715140442106</v>
      </c>
      <c r="Q5" s="4">
        <f>(((N5-N$303)/(N$305-N$303)*100+700))</f>
        <v>621.40422631220179</v>
      </c>
      <c r="R5" s="4"/>
      <c r="S5" s="2">
        <v>1.5289999999999999</v>
      </c>
      <c r="T5" s="3">
        <v>21499.1</v>
      </c>
      <c r="U5" s="28">
        <f t="shared" si="1"/>
        <v>0.48637636700103615</v>
      </c>
      <c r="V5" s="4">
        <f>(((S5-S$303)/(S$305-S$303)*100+700))</f>
        <v>620.76502732240431</v>
      </c>
      <c r="X5" s="2">
        <v>1.629</v>
      </c>
      <c r="Y5" s="3">
        <v>24047.8</v>
      </c>
      <c r="Z5" s="28">
        <f t="shared" si="2"/>
        <v>0.5086284388437321</v>
      </c>
      <c r="AA5" s="4">
        <f>(((X5-X$303)/(X$305-X$303)*100+700))</f>
        <v>620.96885813148788</v>
      </c>
      <c r="AB5" s="51">
        <f t="shared" ref="AB5:AB64" si="3">+AVERAGE(U5,Z5)</f>
        <v>0.49750240292238412</v>
      </c>
      <c r="AG5" s="4"/>
      <c r="AL5" s="4"/>
      <c r="AM5" s="51"/>
    </row>
    <row r="6" spans="1:39" x14ac:dyDescent="0.25">
      <c r="A6" s="446" t="s">
        <v>27</v>
      </c>
      <c r="B6" s="10">
        <v>600</v>
      </c>
      <c r="C6" s="10" t="s">
        <v>201</v>
      </c>
      <c r="D6" s="2">
        <v>1.891</v>
      </c>
      <c r="E6" s="3">
        <v>4360.3</v>
      </c>
      <c r="F6" s="28">
        <f t="shared" si="0"/>
        <v>0.10191093223389287</v>
      </c>
      <c r="G6" s="4">
        <f>(((D6-D$303)/(D$305-D$303)*100+700))</f>
        <v>646.48173207036541</v>
      </c>
      <c r="H6" s="4"/>
      <c r="L6" s="4"/>
      <c r="M6" s="4"/>
      <c r="N6" s="2">
        <v>1.895</v>
      </c>
      <c r="O6" s="3">
        <v>4670.2</v>
      </c>
      <c r="P6" s="28">
        <f>O6/P$2</f>
        <v>9.376593651494769E-2</v>
      </c>
      <c r="Q6" s="4">
        <f>(((N6-N$303)/(N$305-N$303)*100+700))</f>
        <v>646.08043626448534</v>
      </c>
      <c r="R6" s="4"/>
      <c r="U6" s="28"/>
      <c r="V6" s="4"/>
      <c r="W6" s="4"/>
      <c r="Z6" s="28"/>
      <c r="AA6" s="4"/>
      <c r="AB6" s="51"/>
      <c r="AC6" s="4"/>
      <c r="AG6" s="4"/>
      <c r="AL6" s="4"/>
      <c r="AM6" s="51"/>
    </row>
    <row r="7" spans="1:39" x14ac:dyDescent="0.25">
      <c r="A7" s="446" t="s">
        <v>28</v>
      </c>
      <c r="B7" s="10">
        <v>602</v>
      </c>
      <c r="C7" s="10" t="s">
        <v>201</v>
      </c>
      <c r="D7" s="2">
        <v>1.9359999999999999</v>
      </c>
      <c r="E7" s="3">
        <v>13820.1</v>
      </c>
      <c r="F7" s="28">
        <f t="shared" si="0"/>
        <v>0.32300971826838126</v>
      </c>
      <c r="G7" s="4">
        <f>(((D7-D$303)/(D$305-D$303)*100+700))</f>
        <v>649.52638700947227</v>
      </c>
      <c r="H7" s="4"/>
      <c r="I7" s="2">
        <v>1.9319999999999999</v>
      </c>
      <c r="J7" s="3">
        <v>16144.5</v>
      </c>
      <c r="K7" s="28">
        <f t="shared" ref="K7:K111" si="4">J7/K$2</f>
        <v>0.3049780303230657</v>
      </c>
      <c r="L7" s="4">
        <f>(((I7-I$303)/(I$305-I$303)*100+700))</f>
        <v>648.73547505126453</v>
      </c>
      <c r="M7" s="4"/>
      <c r="N7" s="2">
        <v>1.9350000000000001</v>
      </c>
      <c r="O7" s="3">
        <v>13052.3</v>
      </c>
      <c r="P7" s="28">
        <f>O7/P$2</f>
        <v>0.26205754211255444</v>
      </c>
      <c r="Q7" s="4">
        <f>(((N7-N$303)/(N$305-N$303)*100+700))</f>
        <v>648.80708929788682</v>
      </c>
      <c r="R7" s="4"/>
      <c r="S7" s="2">
        <v>1.9359999999999999</v>
      </c>
      <c r="T7" s="3">
        <v>14362.1</v>
      </c>
      <c r="U7" s="28">
        <f t="shared" ref="U7:U9" si="5">T7/U$2</f>
        <v>0.32491527647694934</v>
      </c>
      <c r="V7" s="4">
        <f>(((S7-S$303)/(S$305-S$303)*100+700))</f>
        <v>648.56557377049182</v>
      </c>
      <c r="W7" s="4"/>
      <c r="X7" s="2">
        <v>2.0430000000000001</v>
      </c>
      <c r="Y7" s="3">
        <v>18079.8</v>
      </c>
      <c r="Z7" s="28">
        <f t="shared" ref="Z7:Z11" si="6">Y7/Z$2</f>
        <v>0.38240090355903272</v>
      </c>
      <c r="AA7" s="4">
        <f>(((X7-X$303)/(X$305-X$303)*100+700))</f>
        <v>649.6193771626298</v>
      </c>
      <c r="AB7" s="51">
        <f t="shared" si="3"/>
        <v>0.35365809001799103</v>
      </c>
      <c r="AC7" s="4"/>
      <c r="AG7" s="4"/>
      <c r="AL7" s="4"/>
      <c r="AM7" s="51"/>
    </row>
    <row r="8" spans="1:39" x14ac:dyDescent="0.25">
      <c r="A8" s="448" t="s">
        <v>468</v>
      </c>
      <c r="D8" s="2">
        <v>1.9650000000000001</v>
      </c>
      <c r="E8" s="3">
        <v>3663</v>
      </c>
      <c r="F8" s="28">
        <f>E8/F$2</f>
        <v>8.5613316692142644E-2</v>
      </c>
      <c r="G8" s="4">
        <f>(((D8-D$303)/(D$305-D$303)*100+700))</f>
        <v>651.48849797023001</v>
      </c>
      <c r="H8" s="4"/>
      <c r="I8" s="2">
        <v>1.9610000000000001</v>
      </c>
      <c r="J8" s="3">
        <v>5148.3999999999996</v>
      </c>
      <c r="K8" s="28">
        <f>J8/K$2</f>
        <v>9.7255962793228123E-2</v>
      </c>
      <c r="L8" s="4">
        <f>(((I8-I$303)/(I$305-I$303)*100+700))</f>
        <v>650.71770334928226</v>
      </c>
      <c r="M8" s="4"/>
      <c r="N8" s="2">
        <v>1.9690000000000001</v>
      </c>
      <c r="O8" s="3">
        <v>3274.7</v>
      </c>
      <c r="P8" s="28">
        <f>O8/P$2</f>
        <v>6.5747786455719076E-2</v>
      </c>
      <c r="Q8" s="4">
        <f>(((N8-N$303)/(N$305-N$303)*100+700))</f>
        <v>651.12474437627816</v>
      </c>
      <c r="R8" s="4"/>
      <c r="S8" s="2">
        <v>1.9690000000000001</v>
      </c>
      <c r="T8" s="3">
        <v>3677.7</v>
      </c>
      <c r="U8" s="28">
        <f t="shared" si="5"/>
        <v>8.3200988177166049E-2</v>
      </c>
      <c r="V8" s="4">
        <f>(((S8-S$303)/(S$305-S$303)*100+700))</f>
        <v>650.81967213114751</v>
      </c>
      <c r="W8" s="4"/>
      <c r="X8" s="2">
        <v>2.0720000000000001</v>
      </c>
      <c r="Y8" s="3">
        <v>5637.7</v>
      </c>
      <c r="Z8" s="28">
        <f t="shared" si="6"/>
        <v>0.11924145034761219</v>
      </c>
      <c r="AA8" s="4">
        <f>(((X8-X$303)/(X$305-X$303)*100+700))</f>
        <v>651.62629757785464</v>
      </c>
      <c r="AB8" s="51">
        <f t="shared" si="3"/>
        <v>0.10122121926238911</v>
      </c>
      <c r="AC8" s="4"/>
      <c r="AG8" s="4"/>
      <c r="AL8" s="4"/>
      <c r="AM8" s="51"/>
    </row>
    <row r="9" spans="1:39" x14ac:dyDescent="0.25">
      <c r="A9" s="446" t="s">
        <v>465</v>
      </c>
      <c r="B9" s="10">
        <v>598</v>
      </c>
      <c r="C9" s="10" t="s">
        <v>201</v>
      </c>
      <c r="G9" s="4"/>
      <c r="H9" s="4"/>
      <c r="L9" s="4"/>
      <c r="M9" s="4"/>
      <c r="Q9" s="4"/>
      <c r="R9" s="4"/>
      <c r="S9" s="2">
        <v>2.2130000000000001</v>
      </c>
      <c r="T9" s="3">
        <v>9333</v>
      </c>
      <c r="U9" s="28">
        <f t="shared" si="5"/>
        <v>0.2111414260699597</v>
      </c>
      <c r="V9" s="4">
        <f>(((S9-S$303)/(S$305-S$303)*100+700))</f>
        <v>667.48633879781414</v>
      </c>
      <c r="W9" s="4"/>
      <c r="X9" s="2">
        <v>2.3199999999999998</v>
      </c>
      <c r="Y9" s="3">
        <v>7533.4</v>
      </c>
      <c r="Z9" s="28">
        <f t="shared" si="6"/>
        <v>0.15933688242522689</v>
      </c>
      <c r="AA9" s="4">
        <f>(((X9-X$303)/(X$305-X$303)*100+700))</f>
        <v>668.7889273356401</v>
      </c>
      <c r="AB9" s="51">
        <f t="shared" si="3"/>
        <v>0.1852391542475933</v>
      </c>
      <c r="AC9" s="4"/>
      <c r="AG9" s="4"/>
      <c r="AL9" s="4"/>
      <c r="AM9" s="51"/>
    </row>
    <row r="10" spans="1:39" x14ac:dyDescent="0.25">
      <c r="A10" s="446" t="s">
        <v>466</v>
      </c>
      <c r="G10" s="4"/>
      <c r="H10" s="4"/>
      <c r="L10" s="4"/>
      <c r="M10" s="4"/>
      <c r="N10" s="2">
        <v>2.0569999999999999</v>
      </c>
      <c r="O10" s="3">
        <v>1037.5999999999999</v>
      </c>
      <c r="P10" s="28">
        <f>O10/P$2</f>
        <v>2.0832413114622441E-2</v>
      </c>
      <c r="Q10" s="4">
        <f>(((N10-N$303)/(N$305-N$303)*100+700))</f>
        <v>657.12338104976141</v>
      </c>
      <c r="R10" s="4"/>
      <c r="U10" s="28"/>
      <c r="V10" s="4"/>
      <c r="W10" s="4"/>
      <c r="X10" s="2">
        <v>2.157</v>
      </c>
      <c r="Y10" s="3">
        <v>10159</v>
      </c>
      <c r="Z10" s="28">
        <f t="shared" si="6"/>
        <v>0.21487022971803968</v>
      </c>
      <c r="AA10" s="4">
        <f>(((X10-X$303)/(X$305-X$303)*100+700))</f>
        <v>657.50865051903111</v>
      </c>
      <c r="AB10" s="51">
        <f t="shared" si="3"/>
        <v>0.21487022971803968</v>
      </c>
      <c r="AC10" s="4"/>
      <c r="AG10" s="4"/>
      <c r="AL10" s="4"/>
      <c r="AM10" s="51"/>
    </row>
    <row r="11" spans="1:39" x14ac:dyDescent="0.25">
      <c r="A11" s="446" t="s">
        <v>569</v>
      </c>
      <c r="G11" s="4"/>
      <c r="H11" s="4"/>
      <c r="L11" s="4"/>
      <c r="M11" s="4"/>
      <c r="Q11" s="4"/>
      <c r="R11" s="4"/>
      <c r="U11" s="28"/>
      <c r="V11" s="4"/>
      <c r="W11" s="4"/>
      <c r="X11" s="2">
        <v>2.202</v>
      </c>
      <c r="Y11" s="3">
        <v>1242</v>
      </c>
      <c r="Z11" s="28">
        <f t="shared" si="6"/>
        <v>2.62692022157501E-2</v>
      </c>
      <c r="AA11" s="4">
        <f>(((X11-X$303)/(X$305-X$303)*100+700))</f>
        <v>660.62283737024222</v>
      </c>
      <c r="AB11" s="51">
        <f t="shared" si="3"/>
        <v>2.62692022157501E-2</v>
      </c>
      <c r="AC11" s="4"/>
      <c r="AG11" s="4"/>
      <c r="AL11" s="4"/>
      <c r="AM11" s="51"/>
    </row>
    <row r="12" spans="1:39" x14ac:dyDescent="0.25">
      <c r="A12" s="446" t="s">
        <v>820</v>
      </c>
      <c r="B12" s="10">
        <v>626</v>
      </c>
      <c r="C12" s="10" t="s">
        <v>201</v>
      </c>
      <c r="G12" s="4"/>
      <c r="H12" s="4"/>
      <c r="L12" s="4"/>
      <c r="M12" s="4"/>
      <c r="Q12" s="4"/>
      <c r="R12" s="4"/>
      <c r="U12" s="28"/>
      <c r="V12" s="4"/>
      <c r="W12" s="4"/>
      <c r="Z12" s="28"/>
      <c r="AA12" s="4"/>
      <c r="AB12" s="51"/>
      <c r="AC12" s="4"/>
      <c r="AG12" s="4"/>
      <c r="AL12" s="4"/>
      <c r="AM12" s="51"/>
    </row>
    <row r="13" spans="1:39" x14ac:dyDescent="0.25">
      <c r="A13" s="446" t="s">
        <v>32</v>
      </c>
      <c r="B13" s="10">
        <v>630</v>
      </c>
      <c r="C13" s="10" t="s">
        <v>201</v>
      </c>
      <c r="D13" s="2">
        <v>2.2090000000000001</v>
      </c>
      <c r="E13" s="3">
        <v>1506.6</v>
      </c>
      <c r="F13" s="28">
        <f t="shared" ref="F13" si="7">E13/F$2</f>
        <v>3.5212946472394785E-2</v>
      </c>
      <c r="G13" s="4">
        <f>(((D13-D$303)/(D$305-D$303)*100+700))</f>
        <v>667.99729364005418</v>
      </c>
      <c r="H13" s="4"/>
      <c r="I13" s="2">
        <v>2.2090000000000001</v>
      </c>
      <c r="J13" s="3">
        <v>2241</v>
      </c>
      <c r="K13" s="28">
        <f t="shared" ref="K13" si="8">J13/K$2</f>
        <v>4.2333659509677615E-2</v>
      </c>
      <c r="L13" s="4">
        <f>(((I13-I$303)/(I$305-I$303)*100+700))</f>
        <v>667.66917293233087</v>
      </c>
      <c r="M13" s="4"/>
      <c r="N13" s="2">
        <v>2.2130000000000001</v>
      </c>
      <c r="O13" s="3">
        <v>2504</v>
      </c>
      <c r="P13" s="28">
        <f>O13/P$2</f>
        <v>5.0274057863352539E-2</v>
      </c>
      <c r="Q13" s="4">
        <f>(((N13-N$303)/(N$305-N$303)*100+700))</f>
        <v>667.75732788002722</v>
      </c>
      <c r="R13" s="4"/>
      <c r="S13" s="2">
        <v>2.2200000000000002</v>
      </c>
      <c r="T13" s="3">
        <v>2146.6999999999998</v>
      </c>
      <c r="U13" s="28">
        <f t="shared" ref="U13:U34" si="9">T13/U$2</f>
        <v>4.8565016537488744E-2</v>
      </c>
      <c r="V13" s="4">
        <f t="shared" ref="V13:V18" si="10">(((S13-S$303)/(S$305-S$303)*100+700))</f>
        <v>667.96448087431691</v>
      </c>
      <c r="W13" s="4"/>
      <c r="X13" s="2">
        <v>2.294</v>
      </c>
      <c r="Y13" s="3">
        <v>2251.6999999999998</v>
      </c>
      <c r="Z13" s="28">
        <f t="shared" ref="Z13:Z21" si="11">Y13/Z$2</f>
        <v>4.7625090683739532E-2</v>
      </c>
      <c r="AA13" s="4">
        <f t="shared" ref="AA13:AA18" si="12">(((X13-X$303)/(X$305-X$303)*100+700))</f>
        <v>666.98961937716263</v>
      </c>
      <c r="AB13" s="51">
        <f t="shared" si="3"/>
        <v>4.8095053610614141E-2</v>
      </c>
      <c r="AC13" s="4"/>
      <c r="AG13" s="4"/>
      <c r="AL13" s="4"/>
      <c r="AM13" s="51"/>
    </row>
    <row r="14" spans="1:39" x14ac:dyDescent="0.25">
      <c r="A14" s="446" t="s">
        <v>33</v>
      </c>
      <c r="D14" s="2">
        <v>2.1240000000000001</v>
      </c>
      <c r="E14" s="3">
        <v>7637.1</v>
      </c>
      <c r="F14" s="28">
        <f t="shared" ref="F14" si="13">E14/F$2</f>
        <v>0.17849780532611592</v>
      </c>
      <c r="G14" s="4">
        <f>(((D14-D$303)/(D$305-D$303)*100+700))</f>
        <v>662.2462787550744</v>
      </c>
      <c r="H14" s="4"/>
      <c r="I14" s="2">
        <v>2.12</v>
      </c>
      <c r="J14" s="3">
        <v>7232</v>
      </c>
      <c r="K14" s="28">
        <f t="shared" ref="K14" si="14">J14/K$2</f>
        <v>0.13661625416063744</v>
      </c>
      <c r="L14" s="4">
        <f>(((I14-I$303)/(I$305-I$303)*100+700))</f>
        <v>661.58578263841423</v>
      </c>
      <c r="M14" s="4"/>
      <c r="N14" s="2">
        <v>2.1240000000000001</v>
      </c>
      <c r="O14" s="3">
        <v>5829.5</v>
      </c>
      <c r="P14" s="28">
        <f>O14/P$2</f>
        <v>0.1170417812757243</v>
      </c>
      <c r="Q14" s="4">
        <f>(((N14-N$303)/(N$305-N$303)*100+700))</f>
        <v>661.69052488070895</v>
      </c>
      <c r="R14" s="4"/>
      <c r="S14" s="2">
        <v>2.1240000000000001</v>
      </c>
      <c r="T14" s="3">
        <v>8609.6</v>
      </c>
      <c r="U14" s="28">
        <f t="shared" si="9"/>
        <v>0.19477587291245313</v>
      </c>
      <c r="V14" s="4">
        <f t="shared" si="10"/>
        <v>661.40710382513657</v>
      </c>
      <c r="W14" s="4"/>
      <c r="X14" s="2">
        <v>2.2280000000000002</v>
      </c>
      <c r="Y14" s="3">
        <v>4879.7</v>
      </c>
      <c r="Z14" s="28">
        <f t="shared" si="11"/>
        <v>0.10320919971996438</v>
      </c>
      <c r="AA14" s="4">
        <f t="shared" si="12"/>
        <v>662.42214532871981</v>
      </c>
      <c r="AB14" s="51">
        <f t="shared" si="3"/>
        <v>0.14899253631620876</v>
      </c>
      <c r="AC14" s="4"/>
      <c r="AG14" s="4"/>
      <c r="AL14" s="4"/>
      <c r="AM14" s="51"/>
    </row>
    <row r="15" spans="1:39" x14ac:dyDescent="0.25">
      <c r="A15" s="446" t="s">
        <v>34</v>
      </c>
      <c r="B15" s="10">
        <v>659</v>
      </c>
      <c r="C15" s="10" t="s">
        <v>201</v>
      </c>
      <c r="D15" s="2">
        <v>2.298</v>
      </c>
      <c r="E15" s="3">
        <v>3425.6</v>
      </c>
      <c r="F15" s="28">
        <f t="shared" si="0"/>
        <v>8.0064694966039809E-2</v>
      </c>
      <c r="G15" s="4">
        <f>(((D15-D$303)/(D$305-D$303)*100+700))</f>
        <v>674.01894451962107</v>
      </c>
      <c r="H15" s="4"/>
      <c r="I15" s="2">
        <v>2.294</v>
      </c>
      <c r="J15" s="3">
        <v>5450.7</v>
      </c>
      <c r="K15" s="28">
        <f t="shared" si="4"/>
        <v>0.10296656755439526</v>
      </c>
      <c r="L15" s="4">
        <f>(((I15-I$303)/(I$305-I$303)*100+700))</f>
        <v>673.47915242652084</v>
      </c>
      <c r="M15" s="4"/>
      <c r="N15" s="2">
        <v>2.2869999999999999</v>
      </c>
      <c r="O15" s="3">
        <v>5756.1</v>
      </c>
      <c r="P15" s="28">
        <f>O15/P$2</f>
        <v>0.11556809283835606</v>
      </c>
      <c r="Q15" s="4">
        <f>(((N15-N$303)/(N$305-N$303)*100+700))</f>
        <v>672.80163599182004</v>
      </c>
      <c r="R15" s="4"/>
      <c r="S15" s="2">
        <v>2.294</v>
      </c>
      <c r="T15" s="3">
        <v>31586.5</v>
      </c>
      <c r="U15" s="28">
        <f t="shared" si="9"/>
        <v>0.71458466244067098</v>
      </c>
      <c r="V15" s="4">
        <f t="shared" si="10"/>
        <v>673.01912568306011</v>
      </c>
      <c r="W15" s="4"/>
      <c r="X15" s="2">
        <v>2.383</v>
      </c>
      <c r="Y15" s="3">
        <v>12591.4</v>
      </c>
      <c r="Z15" s="28">
        <f t="shared" si="11"/>
        <v>0.26631725666618022</v>
      </c>
      <c r="AA15" s="4">
        <f t="shared" si="12"/>
        <v>673.14878892733566</v>
      </c>
      <c r="AB15" s="51">
        <f t="shared" si="3"/>
        <v>0.4904509595534256</v>
      </c>
      <c r="AC15" s="4"/>
      <c r="AG15" s="4"/>
      <c r="AL15" s="4"/>
      <c r="AM15" s="51"/>
    </row>
    <row r="16" spans="1:39" x14ac:dyDescent="0.25">
      <c r="A16" s="446" t="s">
        <v>570</v>
      </c>
      <c r="B16" s="10">
        <v>657</v>
      </c>
      <c r="C16" s="10" t="s">
        <v>201</v>
      </c>
      <c r="D16" s="2">
        <v>2.3639999999999999</v>
      </c>
      <c r="E16" s="3">
        <v>28002.7</v>
      </c>
      <c r="F16" s="28">
        <f t="shared" si="0"/>
        <v>0.65449195286242501</v>
      </c>
      <c r="G16" s="4">
        <f>(((D16-D$303)/(D$305-D$303)*100+700))</f>
        <v>678.48443843031123</v>
      </c>
      <c r="H16" s="4"/>
      <c r="I16" s="2">
        <v>2.3610000000000002</v>
      </c>
      <c r="J16" s="3">
        <v>14445.6</v>
      </c>
      <c r="K16" s="28">
        <f t="shared" si="4"/>
        <v>0.27288492271887504</v>
      </c>
      <c r="L16" s="4">
        <f>(((I16-I$303)/(I$305-I$303)*100+700))</f>
        <v>678.05878332194118</v>
      </c>
      <c r="M16" s="4"/>
      <c r="N16" s="2">
        <v>2.3679999999999999</v>
      </c>
      <c r="O16" s="3">
        <v>17027.3</v>
      </c>
      <c r="P16" s="28">
        <f>O16/P$2</f>
        <v>0.34186560122071191</v>
      </c>
      <c r="Q16" s="4">
        <f>(((N16-N$303)/(N$305-N$303)*100+700))</f>
        <v>678.32310838445801</v>
      </c>
      <c r="R16" s="4"/>
      <c r="S16" s="2">
        <v>2.3679999999999999</v>
      </c>
      <c r="T16" s="3">
        <v>17142.7</v>
      </c>
      <c r="U16" s="28">
        <f t="shared" si="9"/>
        <v>0.38782107839810331</v>
      </c>
      <c r="V16" s="4">
        <f t="shared" si="10"/>
        <v>678.07377049180332</v>
      </c>
      <c r="W16" s="4"/>
      <c r="X16" s="2">
        <v>2.46</v>
      </c>
      <c r="Y16" s="3">
        <v>18603.8</v>
      </c>
      <c r="Z16" s="28">
        <f t="shared" si="11"/>
        <v>0.39348388420400299</v>
      </c>
      <c r="AA16" s="4">
        <f t="shared" si="12"/>
        <v>678.47750865051898</v>
      </c>
      <c r="AB16" s="51">
        <f t="shared" si="3"/>
        <v>0.39065248130105312</v>
      </c>
      <c r="AC16" s="4"/>
      <c r="AG16" s="4"/>
      <c r="AL16" s="4"/>
      <c r="AM16" s="51"/>
    </row>
    <row r="17" spans="1:39" x14ac:dyDescent="0.25">
      <c r="A17" s="446" t="s">
        <v>773</v>
      </c>
      <c r="B17" s="10">
        <v>610</v>
      </c>
      <c r="C17" s="10" t="s">
        <v>201</v>
      </c>
      <c r="D17" s="2">
        <v>2.4569999999999999</v>
      </c>
      <c r="E17" s="3">
        <v>63623.9</v>
      </c>
      <c r="F17" s="28">
        <f t="shared" si="0"/>
        <v>1.4870469833167388</v>
      </c>
      <c r="G17" s="4">
        <f>(((D17-D$303)/(D$305-D$303)*100+700))</f>
        <v>684.77672530446546</v>
      </c>
      <c r="H17" s="4"/>
      <c r="L17" s="4"/>
      <c r="M17" s="4"/>
      <c r="Q17" s="4"/>
      <c r="R17" s="4"/>
      <c r="S17" s="2">
        <v>2.2719999999999998</v>
      </c>
      <c r="T17" s="3">
        <v>67148.800000000003</v>
      </c>
      <c r="U17" s="28">
        <f t="shared" si="9"/>
        <v>1.5191142602471348</v>
      </c>
      <c r="V17" s="4">
        <f t="shared" si="10"/>
        <v>671.51639344262287</v>
      </c>
      <c r="W17" s="4"/>
      <c r="X17" s="2">
        <v>2.3639999999999999</v>
      </c>
      <c r="Y17" s="3">
        <v>120969.4</v>
      </c>
      <c r="Z17" s="28">
        <f t="shared" si="11"/>
        <v>2.5585906847970694</v>
      </c>
      <c r="AA17" s="4">
        <f t="shared" si="12"/>
        <v>671.83391003460213</v>
      </c>
      <c r="AB17" s="51">
        <f t="shared" si="3"/>
        <v>2.0388524725221022</v>
      </c>
      <c r="AC17" s="4"/>
      <c r="AD17" s="29">
        <v>3.0579999999999998</v>
      </c>
      <c r="AE17" s="29">
        <v>111147.4</v>
      </c>
      <c r="AF17" s="51">
        <f t="shared" ref="AF17:AF64" si="15">AE17/AF$2</f>
        <v>0.58211129872251988</v>
      </c>
      <c r="AG17" s="4">
        <f>(((AD17-AD$303)/(AD$305-AD$303)*100+700))</f>
        <v>691.29213483146066</v>
      </c>
      <c r="AI17" s="35">
        <v>3.0680000000000001</v>
      </c>
      <c r="AJ17" s="35">
        <v>146888.29999999999</v>
      </c>
      <c r="AK17" s="51">
        <f t="shared" ref="AK17:AK64" si="16">AJ17/AK$2</f>
        <v>0.65495165501051167</v>
      </c>
      <c r="AL17" s="4">
        <f>(((AI17-AI$303)/(AI$305-AI$303)*100+700))</f>
        <v>691.09874826147427</v>
      </c>
      <c r="AM17" s="51">
        <f t="shared" ref="AM17:AM64" si="17">AVERAGE(AF17,AK17)</f>
        <v>0.61853147686651577</v>
      </c>
    </row>
    <row r="18" spans="1:39" x14ac:dyDescent="0.25">
      <c r="A18" s="446" t="s">
        <v>155</v>
      </c>
      <c r="B18" s="10">
        <v>656</v>
      </c>
      <c r="G18" s="4"/>
      <c r="H18" s="4"/>
      <c r="L18" s="4"/>
      <c r="M18" s="4"/>
      <c r="Q18" s="4"/>
      <c r="R18" s="4"/>
      <c r="S18" s="2">
        <v>2.4089999999999998</v>
      </c>
      <c r="T18" s="3">
        <v>4630.8999999999996</v>
      </c>
      <c r="U18" s="28">
        <f t="shared" si="9"/>
        <v>0.10476533054616696</v>
      </c>
      <c r="V18" s="4">
        <f t="shared" si="10"/>
        <v>680.87431693989072</v>
      </c>
      <c r="W18" s="4"/>
      <c r="X18" s="2">
        <v>2.4900000000000002</v>
      </c>
      <c r="Y18" s="3">
        <v>6991.6</v>
      </c>
      <c r="Z18" s="28">
        <f t="shared" si="11"/>
        <v>0.14787741884995043</v>
      </c>
      <c r="AA18" s="4">
        <f t="shared" si="12"/>
        <v>680.55363321799314</v>
      </c>
      <c r="AB18" s="51">
        <f t="shared" si="3"/>
        <v>0.12632137469805871</v>
      </c>
      <c r="AC18" s="4"/>
      <c r="AG18" s="4"/>
      <c r="AL18" s="4"/>
      <c r="AM18" s="51"/>
    </row>
    <row r="19" spans="1:39" x14ac:dyDescent="0.25">
      <c r="A19" s="74" t="s">
        <v>26</v>
      </c>
      <c r="B19" s="10">
        <v>670</v>
      </c>
      <c r="G19" s="4"/>
      <c r="H19" s="4"/>
      <c r="L19" s="4"/>
      <c r="M19" s="4"/>
      <c r="Q19" s="4"/>
      <c r="R19" s="4"/>
      <c r="U19" s="28"/>
      <c r="V19" s="4"/>
      <c r="W19" s="4"/>
      <c r="Z19" s="28"/>
      <c r="AA19" s="4"/>
      <c r="AB19" s="51"/>
      <c r="AC19" s="4"/>
      <c r="AG19" s="4"/>
      <c r="AL19" s="4"/>
      <c r="AM19" s="51"/>
    </row>
    <row r="20" spans="1:39" x14ac:dyDescent="0.25">
      <c r="A20" s="446" t="s">
        <v>35</v>
      </c>
      <c r="B20" s="10">
        <v>697</v>
      </c>
      <c r="C20" s="10" t="s">
        <v>201</v>
      </c>
      <c r="D20" s="2">
        <v>2.6859999999999999</v>
      </c>
      <c r="E20" s="3">
        <v>5886.7</v>
      </c>
      <c r="F20" s="28">
        <f t="shared" si="0"/>
        <v>0.13758665339111004</v>
      </c>
      <c r="G20" s="4">
        <f>(((D20-D$303)/(D$305-D$303)*100+700))</f>
        <v>700.27063599458722</v>
      </c>
      <c r="H20" s="4"/>
      <c r="I20" s="2">
        <v>2.6779999999999999</v>
      </c>
      <c r="J20" s="3">
        <v>6931.9</v>
      </c>
      <c r="K20" s="28">
        <f t="shared" si="4"/>
        <v>0.13094720854758332</v>
      </c>
      <c r="L20" s="4">
        <f t="shared" ref="L20:L25" si="18">(((I20-I$303)/(I$305-I$303)*100+700))</f>
        <v>699.72658920027345</v>
      </c>
      <c r="M20" s="4"/>
      <c r="N20" s="2">
        <v>2.6859999999999999</v>
      </c>
      <c r="O20" s="3">
        <v>4622</v>
      </c>
      <c r="P20" s="28">
        <f>O20/P$2</f>
        <v>9.279820105607646E-2</v>
      </c>
      <c r="Q20" s="4">
        <f>(((N20-N$303)/(N$305-N$303)*100+700))</f>
        <v>700</v>
      </c>
      <c r="R20" s="4"/>
      <c r="S20" s="2">
        <v>2.6859999999999999</v>
      </c>
      <c r="T20" s="3">
        <v>7877</v>
      </c>
      <c r="U20" s="28">
        <f t="shared" si="9"/>
        <v>0.17820218720165781</v>
      </c>
      <c r="V20" s="4">
        <f t="shared" ref="V20:V27" si="19">(((S20-S$303)/(S$305-S$303)*100+700))</f>
        <v>699.79508196721315</v>
      </c>
      <c r="W20" s="4"/>
      <c r="X20" s="2">
        <v>2.7669999999999999</v>
      </c>
      <c r="Y20" s="3">
        <v>9498.6</v>
      </c>
      <c r="Z20" s="28">
        <f t="shared" si="11"/>
        <v>0.20090228998914969</v>
      </c>
      <c r="AA20" s="4">
        <f>(((X20-X$303)/(X$305-X$303)*100+700))</f>
        <v>699.72318339100343</v>
      </c>
      <c r="AB20" s="51">
        <f t="shared" si="3"/>
        <v>0.18955223859540377</v>
      </c>
      <c r="AC20" s="4"/>
      <c r="AG20" s="4"/>
      <c r="AL20" s="4"/>
      <c r="AM20" s="51"/>
    </row>
    <row r="21" spans="1:39" x14ac:dyDescent="0.25">
      <c r="A21" s="222" t="s">
        <v>794</v>
      </c>
      <c r="B21" s="10">
        <v>698</v>
      </c>
      <c r="C21" s="10" t="s">
        <v>201</v>
      </c>
      <c r="D21" s="2">
        <v>2.8340000000000001</v>
      </c>
      <c r="E21" s="3">
        <v>50086.3</v>
      </c>
      <c r="F21" s="28">
        <f t="shared" si="0"/>
        <v>1.1706399846676669</v>
      </c>
      <c r="G21" s="4">
        <f>(((D21-D$303)/(D$305-D$303)*100+700))</f>
        <v>710.28416779431666</v>
      </c>
      <c r="H21" s="4"/>
      <c r="I21" s="2">
        <v>2.6520000000000001</v>
      </c>
      <c r="J21" s="3">
        <v>49005.599999999999</v>
      </c>
      <c r="K21" s="28">
        <f t="shared" si="4"/>
        <v>0.92574135853077077</v>
      </c>
      <c r="L21" s="4">
        <f t="shared" si="18"/>
        <v>697.9494190020506</v>
      </c>
      <c r="M21" s="4"/>
      <c r="N21" s="2">
        <v>2.6520000000000001</v>
      </c>
      <c r="O21" s="3">
        <v>19202.400000000001</v>
      </c>
      <c r="P21" s="28">
        <f>O21/P$2</f>
        <v>0.38553616961471282</v>
      </c>
      <c r="Q21" s="4">
        <f>(((N21-N$303)/(N$305-N$303)*100+700))</f>
        <v>697.68234492160877</v>
      </c>
      <c r="R21" s="4"/>
      <c r="S21" s="2">
        <v>2.6749999999999998</v>
      </c>
      <c r="T21" s="3">
        <v>104350.39999999999</v>
      </c>
      <c r="U21" s="28">
        <f t="shared" si="9"/>
        <v>2.3607299118151421</v>
      </c>
      <c r="V21" s="4">
        <f t="shared" si="19"/>
        <v>699.04371584699447</v>
      </c>
      <c r="W21" s="4"/>
      <c r="X21" s="2">
        <v>2.734</v>
      </c>
      <c r="Y21" s="3">
        <v>225794.8</v>
      </c>
      <c r="Z21" s="28">
        <f t="shared" si="11"/>
        <v>4.7757240422422305</v>
      </c>
      <c r="AA21" s="4">
        <f>(((X21-X$303)/(X$305-X$303)*100+700))</f>
        <v>697.43944636678202</v>
      </c>
      <c r="AB21" s="51">
        <f t="shared" si="3"/>
        <v>3.5682269770286865</v>
      </c>
      <c r="AC21" s="4"/>
      <c r="AD21" s="29">
        <v>3.5390000000000001</v>
      </c>
      <c r="AE21" s="29">
        <v>198751.9</v>
      </c>
      <c r="AF21" s="51">
        <f t="shared" si="15"/>
        <v>1.0409215747068163</v>
      </c>
      <c r="AG21" s="4">
        <f>(((AD21-AD$303)/(AD$305-AD$303)*100+700))</f>
        <v>725.07022471910113</v>
      </c>
      <c r="AI21" s="35">
        <v>3.5390000000000001</v>
      </c>
      <c r="AJ21" s="35">
        <v>490264.4</v>
      </c>
      <c r="AK21" s="51">
        <f t="shared" si="16"/>
        <v>2.1860112764102761</v>
      </c>
      <c r="AL21" s="4">
        <f>(((AI21-AI$303)/(AI$305-AI$303)*100+700))</f>
        <v>723.85257301808065</v>
      </c>
      <c r="AM21" s="51">
        <f t="shared" si="17"/>
        <v>1.6134664255585462</v>
      </c>
    </row>
    <row r="22" spans="1:39" x14ac:dyDescent="0.25">
      <c r="A22" s="222" t="s">
        <v>632</v>
      </c>
      <c r="B22" s="10">
        <v>712</v>
      </c>
      <c r="C22" s="10" t="s">
        <v>201</v>
      </c>
      <c r="G22" s="4"/>
      <c r="H22" s="4"/>
      <c r="I22" s="2">
        <v>2.8109999999999999</v>
      </c>
      <c r="J22" s="3">
        <v>7528</v>
      </c>
      <c r="K22" s="28">
        <f t="shared" ref="K22" si="20">J22/K$2</f>
        <v>0.14220784863402636</v>
      </c>
      <c r="L22" s="4">
        <f t="shared" si="18"/>
        <v>708.81749829118246</v>
      </c>
      <c r="M22" s="4"/>
      <c r="Q22" s="4"/>
      <c r="R22" s="4"/>
      <c r="S22" s="2">
        <v>2.8149999999999999</v>
      </c>
      <c r="T22" s="3">
        <v>5883.6</v>
      </c>
      <c r="U22" s="30">
        <f t="shared" si="9"/>
        <v>0.13310529244886049</v>
      </c>
      <c r="V22" s="4">
        <f t="shared" si="19"/>
        <v>708.60655737704917</v>
      </c>
      <c r="W22" s="4"/>
      <c r="Z22" s="28"/>
      <c r="AA22" s="4"/>
      <c r="AB22" s="51">
        <f t="shared" si="3"/>
        <v>0.13310529244886049</v>
      </c>
      <c r="AC22" s="4"/>
      <c r="AG22" s="4"/>
      <c r="AL22" s="4"/>
      <c r="AM22" s="51"/>
    </row>
    <row r="23" spans="1:39" x14ac:dyDescent="0.25">
      <c r="A23" s="222" t="s">
        <v>633</v>
      </c>
      <c r="B23" s="10">
        <v>710</v>
      </c>
      <c r="G23" s="4"/>
      <c r="H23" s="4"/>
      <c r="I23" s="2">
        <v>2.8559999999999999</v>
      </c>
      <c r="J23" s="3">
        <v>1589.4</v>
      </c>
      <c r="K23" s="28">
        <f t="shared" ref="K23:K25" si="21">J23/K$2</f>
        <v>3.0024595459474165E-2</v>
      </c>
      <c r="L23" s="4">
        <f t="shared" si="18"/>
        <v>711.89336978810661</v>
      </c>
      <c r="M23" s="4"/>
      <c r="P23" s="28">
        <f>O23/P$2</f>
        <v>0</v>
      </c>
      <c r="Q23" s="4">
        <f>(((N23-N$303)/(N$305-N$303)*100+700))</f>
        <v>516.90524880708927</v>
      </c>
      <c r="R23" s="4"/>
      <c r="S23" s="2">
        <v>2.867</v>
      </c>
      <c r="T23" s="3">
        <v>6522.4</v>
      </c>
      <c r="U23" s="28">
        <f>T23/U$2</f>
        <v>0.14755693104025555</v>
      </c>
      <c r="V23" s="4">
        <f t="shared" si="19"/>
        <v>712.15846994535514</v>
      </c>
      <c r="W23" s="4"/>
      <c r="X23" s="2">
        <v>2.9409999999999998</v>
      </c>
      <c r="Y23" s="3">
        <v>2361.6</v>
      </c>
      <c r="Z23" s="28">
        <f>Y23/Z$2</f>
        <v>4.994955551748425E-2</v>
      </c>
      <c r="AA23" s="4">
        <f>(((X23-X$303)/(X$305-X$303)*100+700))</f>
        <v>711.76470588235293</v>
      </c>
      <c r="AB23" s="51">
        <f t="shared" si="3"/>
        <v>9.8753243278869904E-2</v>
      </c>
      <c r="AC23" s="4"/>
      <c r="AG23" s="4"/>
      <c r="AL23" s="4"/>
      <c r="AM23" s="51"/>
    </row>
    <row r="24" spans="1:39" x14ac:dyDescent="0.25">
      <c r="A24" s="222" t="s">
        <v>469</v>
      </c>
      <c r="B24" s="10">
        <v>711</v>
      </c>
      <c r="C24" s="10" t="s">
        <v>205</v>
      </c>
      <c r="D24" s="2">
        <v>2.9039999999999999</v>
      </c>
      <c r="E24" s="3">
        <v>17258.900000000001</v>
      </c>
      <c r="F24" s="28">
        <f t="shared" ref="F24" si="22">E24/F$2</f>
        <v>0.40338292969096939</v>
      </c>
      <c r="G24" s="4">
        <f>(((D24-D$303)/(D$305-D$303)*100+700))</f>
        <v>715.02029769959404</v>
      </c>
      <c r="H24" s="4"/>
      <c r="I24" s="2">
        <v>2.907</v>
      </c>
      <c r="J24" s="3">
        <v>21782.5</v>
      </c>
      <c r="K24" s="28">
        <f t="shared" si="21"/>
        <v>0.41148279262362902</v>
      </c>
      <c r="L24" s="4">
        <f t="shared" si="18"/>
        <v>715.37935748462064</v>
      </c>
      <c r="M24" s="4"/>
      <c r="N24" s="2">
        <v>2.9039999999999999</v>
      </c>
      <c r="O24" s="3">
        <v>23341.3</v>
      </c>
      <c r="P24" s="28">
        <f>O24/P$2</f>
        <v>0.46863493083301544</v>
      </c>
      <c r="Q24" s="4">
        <f>(((N24-N$303)/(N$305-N$303)*100+700))</f>
        <v>714.86025903203813</v>
      </c>
      <c r="R24" s="4"/>
      <c r="S24" s="2">
        <v>2.915</v>
      </c>
      <c r="T24" s="3">
        <v>14951.3</v>
      </c>
      <c r="U24" s="28">
        <f>T24/U$2</f>
        <v>0.33824480912887478</v>
      </c>
      <c r="V24" s="4">
        <f t="shared" si="19"/>
        <v>715.43715846994542</v>
      </c>
      <c r="W24" s="4"/>
      <c r="X24" s="2">
        <v>2.952</v>
      </c>
      <c r="Y24" s="3">
        <v>11015.4</v>
      </c>
      <c r="Z24" s="28">
        <f>Y24/Z$2</f>
        <v>0.23298371182558267</v>
      </c>
      <c r="AA24" s="4">
        <f>(((X24-X$303)/(X$305-X$303)*100+700))</f>
        <v>712.52595155709344</v>
      </c>
      <c r="AB24" s="51">
        <f t="shared" si="3"/>
        <v>0.28561426047722871</v>
      </c>
      <c r="AC24" s="4"/>
      <c r="AG24" s="4"/>
      <c r="AL24" s="4"/>
      <c r="AM24" s="51"/>
    </row>
    <row r="25" spans="1:39" x14ac:dyDescent="0.25">
      <c r="A25" s="222" t="s">
        <v>470</v>
      </c>
      <c r="B25" s="10">
        <v>717</v>
      </c>
      <c r="C25" s="10" t="s">
        <v>201</v>
      </c>
      <c r="G25" s="4"/>
      <c r="H25" s="4"/>
      <c r="I25" s="2">
        <v>3</v>
      </c>
      <c r="J25" s="3">
        <v>1759.6</v>
      </c>
      <c r="K25" s="28">
        <f t="shared" si="21"/>
        <v>3.3239762281672795E-2</v>
      </c>
      <c r="L25" s="4">
        <f t="shared" si="18"/>
        <v>721.73615857826383</v>
      </c>
      <c r="M25" s="4"/>
      <c r="N25" s="2">
        <v>3.0110000000000001</v>
      </c>
      <c r="O25" s="3">
        <v>1202.3</v>
      </c>
      <c r="P25" s="30">
        <f>O25/P$2</f>
        <v>2.4139177224084967E-2</v>
      </c>
      <c r="Q25" s="4">
        <f>(((N25-N$303)/(N$305-N$303)*100+700))</f>
        <v>722.15405589638715</v>
      </c>
      <c r="R25" s="4"/>
      <c r="S25" s="2">
        <v>3.0110000000000001</v>
      </c>
      <c r="T25" s="3">
        <v>2238.5</v>
      </c>
      <c r="U25" s="28">
        <f t="shared" si="9"/>
        <v>5.0641817449652286E-2</v>
      </c>
      <c r="V25" s="4">
        <f t="shared" si="19"/>
        <v>721.99453551912575</v>
      </c>
      <c r="W25" s="4"/>
      <c r="X25" s="2">
        <v>3.0779999999999998</v>
      </c>
      <c r="Y25" s="3">
        <v>7815.9</v>
      </c>
      <c r="Z25" s="28">
        <f>Y25/Z$2</f>
        <v>0.16531196263935685</v>
      </c>
      <c r="AA25" s="4">
        <f>(((X25-X$303)/(X$305-X$303)*100+700))</f>
        <v>721.24567474048445</v>
      </c>
      <c r="AB25" s="51">
        <f t="shared" si="3"/>
        <v>0.10797689004450457</v>
      </c>
      <c r="AC25" s="4"/>
      <c r="AG25" s="4"/>
      <c r="AL25" s="4"/>
      <c r="AM25" s="51"/>
    </row>
    <row r="26" spans="1:39" x14ac:dyDescent="0.25">
      <c r="A26" s="222" t="s">
        <v>471</v>
      </c>
      <c r="B26" s="10">
        <v>737</v>
      </c>
      <c r="C26" s="10" t="s">
        <v>201</v>
      </c>
      <c r="G26" s="4"/>
      <c r="H26" s="4"/>
      <c r="L26" s="4"/>
      <c r="M26" s="4"/>
      <c r="Q26" s="4"/>
      <c r="R26" s="4"/>
      <c r="S26" s="2">
        <v>3.0920000000000001</v>
      </c>
      <c r="T26" s="3">
        <v>9103.2000000000007</v>
      </c>
      <c r="U26" s="28">
        <f t="shared" si="9"/>
        <v>0.20594263685846537</v>
      </c>
      <c r="V26" s="4">
        <f t="shared" si="19"/>
        <v>727.5273224043716</v>
      </c>
      <c r="W26" s="4"/>
      <c r="X26" s="2">
        <v>3.1589999999999998</v>
      </c>
      <c r="Y26" s="3">
        <v>31830.7</v>
      </c>
      <c r="Z26" s="28">
        <f>Y26/Z$2</f>
        <v>0.67324242751117291</v>
      </c>
      <c r="AA26" s="4">
        <f>(((X26-X$303)/(X$305-X$303)*100+700))</f>
        <v>726.85121107266434</v>
      </c>
      <c r="AB26" s="51">
        <f t="shared" si="3"/>
        <v>0.43959253218481914</v>
      </c>
      <c r="AC26" s="4"/>
      <c r="AG26" s="4"/>
      <c r="AL26" s="4"/>
      <c r="AM26" s="51"/>
    </row>
    <row r="27" spans="1:39" x14ac:dyDescent="0.25">
      <c r="A27" s="222" t="s">
        <v>485</v>
      </c>
      <c r="B27" s="10">
        <v>736</v>
      </c>
      <c r="C27" s="10" t="s">
        <v>201</v>
      </c>
      <c r="G27" s="4"/>
      <c r="H27" s="4"/>
      <c r="L27" s="4"/>
      <c r="M27" s="4"/>
      <c r="Q27" s="4"/>
      <c r="R27" s="4"/>
      <c r="U27" s="28"/>
      <c r="V27" s="4">
        <f t="shared" si="19"/>
        <v>516.32513661202177</v>
      </c>
      <c r="W27" s="4"/>
      <c r="X27" s="2">
        <v>3.1589999999999998</v>
      </c>
      <c r="Y27" s="3">
        <v>31830.7</v>
      </c>
      <c r="Z27" s="28">
        <f>Y27/Z$2</f>
        <v>0.67324242751117291</v>
      </c>
      <c r="AA27" s="4">
        <f>(((X27-X$303)/(X$305-X$303)*100+700))</f>
        <v>726.85121107266434</v>
      </c>
      <c r="AB27" s="51">
        <f t="shared" si="3"/>
        <v>0.67324242751117291</v>
      </c>
      <c r="AC27" s="4"/>
      <c r="AG27" s="4"/>
      <c r="AL27" s="4"/>
      <c r="AM27" s="51"/>
    </row>
    <row r="28" spans="1:39" x14ac:dyDescent="0.25">
      <c r="A28" s="32" t="s">
        <v>678</v>
      </c>
      <c r="B28" s="9">
        <v>728</v>
      </c>
      <c r="C28" s="9" t="s">
        <v>201</v>
      </c>
      <c r="G28" s="4"/>
      <c r="H28" s="4"/>
      <c r="L28" s="4"/>
      <c r="M28" s="4"/>
      <c r="Q28" s="4"/>
      <c r="R28" s="4"/>
      <c r="U28" s="28"/>
      <c r="V28" s="4"/>
      <c r="W28" s="4"/>
      <c r="Z28" s="28"/>
      <c r="AA28" s="4"/>
      <c r="AB28" s="51"/>
      <c r="AC28" s="4"/>
      <c r="AG28" s="4"/>
      <c r="AL28" s="4"/>
      <c r="AM28" s="51"/>
    </row>
    <row r="29" spans="1:39" x14ac:dyDescent="0.25">
      <c r="A29" s="222" t="s">
        <v>472</v>
      </c>
      <c r="B29" s="9">
        <v>735</v>
      </c>
      <c r="C29" s="9"/>
      <c r="G29" s="4"/>
      <c r="H29" s="4"/>
      <c r="L29" s="4"/>
      <c r="M29" s="4"/>
      <c r="Q29" s="4"/>
      <c r="R29" s="4"/>
      <c r="U29" s="28"/>
      <c r="V29" s="4"/>
      <c r="W29" s="4"/>
      <c r="Z29" s="28"/>
      <c r="AA29" s="4"/>
      <c r="AB29" s="51"/>
      <c r="AC29" s="4"/>
      <c r="AG29" s="4"/>
      <c r="AL29" s="4"/>
      <c r="AM29" s="51"/>
    </row>
    <row r="30" spans="1:39" x14ac:dyDescent="0.25">
      <c r="A30" s="222" t="s">
        <v>795</v>
      </c>
      <c r="B30" s="9">
        <v>729</v>
      </c>
      <c r="C30" s="9" t="s">
        <v>201</v>
      </c>
      <c r="D30" s="2">
        <v>3.1589999999999998</v>
      </c>
      <c r="E30" s="3">
        <v>3851.2</v>
      </c>
      <c r="F30" s="28">
        <f t="shared" si="0"/>
        <v>9.0012013443838315E-2</v>
      </c>
      <c r="G30" s="4">
        <f>(((D30-D$303)/(D$305-D$303)*100+700))</f>
        <v>732.27334235453316</v>
      </c>
      <c r="H30" s="4"/>
      <c r="I30" s="2">
        <v>2.9809999999999999</v>
      </c>
      <c r="J30" s="3">
        <v>2733.4</v>
      </c>
      <c r="K30" s="28">
        <f t="shared" si="4"/>
        <v>5.1635352478247569E-2</v>
      </c>
      <c r="L30" s="4">
        <f>(((I30-I$303)/(I$305-I$303)*100+700))</f>
        <v>720.43745727956252</v>
      </c>
      <c r="M30" s="4"/>
      <c r="N30" s="2">
        <v>2.9809999999999999</v>
      </c>
      <c r="O30" s="3">
        <v>2548.6999999999998</v>
      </c>
      <c r="P30" s="28">
        <f>O30/P$2</f>
        <v>5.1171522075210307E-2</v>
      </c>
      <c r="Q30" s="4">
        <f>(((N30-N$303)/(N$305-N$303)*100+700))</f>
        <v>720.10906612133601</v>
      </c>
      <c r="R30" s="4"/>
      <c r="S30" s="2">
        <v>3.0219999999999998</v>
      </c>
      <c r="T30" s="3">
        <v>5101.8999999999996</v>
      </c>
      <c r="U30" s="28">
        <f t="shared" si="9"/>
        <v>0.11542081235040472</v>
      </c>
      <c r="V30" s="4">
        <f>(((S30-S$303)/(S$305-S$303)*100+700))</f>
        <v>722.7459016393442</v>
      </c>
      <c r="W30" s="4"/>
      <c r="X30" s="2">
        <v>3.081</v>
      </c>
      <c r="Y30" s="3">
        <v>5398.9</v>
      </c>
      <c r="Z30" s="28">
        <f t="shared" ref="Z30:Z34" si="23">Y30/Z$2</f>
        <v>0.11419065687811047</v>
      </c>
      <c r="AA30" s="4">
        <f>(((X30-X$303)/(X$305-X$303)*100+700))</f>
        <v>721.45328719723182</v>
      </c>
      <c r="AB30" s="51">
        <f t="shared" si="3"/>
        <v>0.1148057346142576</v>
      </c>
      <c r="AC30" s="4"/>
      <c r="AD30" s="29">
        <v>3.7010000000000001</v>
      </c>
      <c r="AE30" s="29">
        <v>6229</v>
      </c>
      <c r="AF30" s="51">
        <f t="shared" si="15"/>
        <v>3.2623086817528589E-2</v>
      </c>
      <c r="AG30" s="4">
        <f>(((AD30-AD$303)/(AD$305-AD$303)*100+700))</f>
        <v>736.44662921348311</v>
      </c>
      <c r="AI30" s="35">
        <v>3.706</v>
      </c>
      <c r="AJ30" s="35">
        <v>10878.8</v>
      </c>
      <c r="AK30" s="51">
        <f t="shared" si="16"/>
        <v>4.8506845436487145E-2</v>
      </c>
      <c r="AL30" s="4">
        <f>(((AI30-AI$303)/(AI$305-AI$303)*100+700))</f>
        <v>735.46592489568843</v>
      </c>
      <c r="AM30" s="51">
        <f t="shared" si="17"/>
        <v>4.056496612700787E-2</v>
      </c>
    </row>
    <row r="31" spans="1:39" x14ac:dyDescent="0.25">
      <c r="A31" s="446" t="s">
        <v>36</v>
      </c>
      <c r="B31" s="9"/>
      <c r="C31" s="9"/>
      <c r="G31" s="4"/>
      <c r="H31" s="4"/>
      <c r="L31" s="4"/>
      <c r="M31" s="4"/>
      <c r="Q31" s="4"/>
      <c r="R31" s="4"/>
      <c r="U31" s="28"/>
      <c r="V31" s="4"/>
      <c r="W31" s="4"/>
      <c r="Z31" s="28"/>
      <c r="AA31" s="4"/>
      <c r="AB31" s="51"/>
      <c r="AC31" s="4"/>
      <c r="AG31" s="4"/>
      <c r="AL31" s="4"/>
      <c r="AM31" s="51"/>
    </row>
    <row r="32" spans="1:39" x14ac:dyDescent="0.25">
      <c r="A32" s="448" t="s">
        <v>440</v>
      </c>
      <c r="B32" s="12">
        <v>768</v>
      </c>
      <c r="G32" s="4"/>
      <c r="H32" s="4"/>
      <c r="I32" s="2">
        <v>3.5390000000000001</v>
      </c>
      <c r="J32" s="3">
        <v>2081.1</v>
      </c>
      <c r="K32" s="28">
        <f t="shared" si="4"/>
        <v>3.9313065062735422E-2</v>
      </c>
      <c r="L32" s="4">
        <f>(((I32-I$303)/(I$305-I$303)*100+700))</f>
        <v>758.57826384142174</v>
      </c>
      <c r="M32" s="4"/>
      <c r="Q32" s="4"/>
      <c r="R32" s="4"/>
      <c r="S32" s="2">
        <v>3.5579999999999998</v>
      </c>
      <c r="T32" s="3">
        <v>1065.8</v>
      </c>
      <c r="U32" s="28">
        <f t="shared" si="9"/>
        <v>2.4111703836425913E-2</v>
      </c>
      <c r="V32" s="4">
        <f>(((S32-S$303)/(S$305-S$303)*100+700))</f>
        <v>759.35792349726773</v>
      </c>
      <c r="W32" s="4"/>
      <c r="Z32" s="28"/>
      <c r="AA32" s="4"/>
      <c r="AB32" s="51">
        <f t="shared" si="3"/>
        <v>2.4111703836425913E-2</v>
      </c>
      <c r="AC32" s="4"/>
      <c r="AG32" s="4"/>
      <c r="AL32" s="4"/>
      <c r="AM32" s="51"/>
    </row>
    <row r="33" spans="1:39" x14ac:dyDescent="0.25">
      <c r="A33" s="446" t="s">
        <v>37</v>
      </c>
      <c r="B33" s="12">
        <v>777</v>
      </c>
      <c r="D33" s="2">
        <v>3.621</v>
      </c>
      <c r="E33" s="3">
        <v>14952.1</v>
      </c>
      <c r="F33" s="28">
        <f t="shared" si="0"/>
        <v>0.34946734166327764</v>
      </c>
      <c r="G33" s="4">
        <f>(((D33-D$303)/(D$305-D$303)*100+700))</f>
        <v>763.53179972936402</v>
      </c>
      <c r="H33" s="4"/>
      <c r="I33" s="2">
        <v>3.61</v>
      </c>
      <c r="J33" s="3">
        <v>18449.599999999999</v>
      </c>
      <c r="K33" s="28">
        <f t="shared" si="4"/>
        <v>0.34852257228458189</v>
      </c>
      <c r="L33" s="4">
        <f>(((I33-I$303)/(I$305-I$303)*100+700))</f>
        <v>763.43130553656874</v>
      </c>
      <c r="M33" s="4"/>
      <c r="N33" s="2">
        <v>3.62</v>
      </c>
      <c r="O33" s="3">
        <v>19615.900000000001</v>
      </c>
      <c r="P33" s="28">
        <f>O33/P$2</f>
        <v>0.39383821551187587</v>
      </c>
      <c r="Q33" s="4">
        <f>(((N33-N$303)/(N$305-N$303)*100+700))</f>
        <v>763.66734832992506</v>
      </c>
      <c r="R33" s="4"/>
      <c r="S33" s="2">
        <v>3.621</v>
      </c>
      <c r="T33" s="3">
        <v>24472.400000000001</v>
      </c>
      <c r="U33" s="28">
        <f t="shared" si="9"/>
        <v>0.55364164098944413</v>
      </c>
      <c r="V33" s="4">
        <f>(((S33-S$303)/(S$305-S$303)*100+700))</f>
        <v>763.66120218579238</v>
      </c>
      <c r="W33" s="4"/>
      <c r="X33" s="2">
        <v>3.6909999999999998</v>
      </c>
      <c r="Y33" s="3">
        <v>21300.400000000001</v>
      </c>
      <c r="Z33" s="28">
        <f t="shared" si="23"/>
        <v>0.45051893307275642</v>
      </c>
      <c r="AA33" s="4">
        <f>(((X33-X$303)/(X$305-X$303)*100+700))</f>
        <v>763.66782006920414</v>
      </c>
      <c r="AB33" s="51">
        <f t="shared" si="3"/>
        <v>0.5020802870311003</v>
      </c>
      <c r="AC33" s="4"/>
      <c r="AD33" s="29">
        <v>4.22</v>
      </c>
      <c r="AE33" s="29">
        <v>73507.7</v>
      </c>
      <c r="AF33" s="51">
        <f t="shared" si="15"/>
        <v>0.38498122954837788</v>
      </c>
      <c r="AG33" s="4">
        <f>(((AD33-AD$303)/(AD$305-AD$303)*100+700))</f>
        <v>772.89325842696633</v>
      </c>
      <c r="AI33" s="35">
        <v>4.2110000000000003</v>
      </c>
      <c r="AJ33" s="35">
        <v>110293</v>
      </c>
      <c r="AK33" s="51">
        <f t="shared" si="16"/>
        <v>0.49177901089517934</v>
      </c>
      <c r="AL33" s="4">
        <f>(((AI33-AI$303)/(AI$305-AI$303)*100+700))</f>
        <v>770.58414464534076</v>
      </c>
      <c r="AM33" s="51">
        <f t="shared" si="17"/>
        <v>0.43838012022177864</v>
      </c>
    </row>
    <row r="34" spans="1:39" x14ac:dyDescent="0.25">
      <c r="A34" s="448" t="s">
        <v>38</v>
      </c>
      <c r="B34" s="12">
        <v>776</v>
      </c>
      <c r="D34" s="2">
        <v>3.6720000000000002</v>
      </c>
      <c r="E34" s="3">
        <v>1002.4</v>
      </c>
      <c r="F34" s="28">
        <f t="shared" si="0"/>
        <v>2.3428552730604364E-2</v>
      </c>
      <c r="G34" s="4">
        <f>(((D34-D$303)/(D$305-D$303)*100+700))</f>
        <v>766.98240866035189</v>
      </c>
      <c r="H34" s="4"/>
      <c r="I34" s="2">
        <v>3.6579999999999999</v>
      </c>
      <c r="J34" s="3">
        <v>1030.7</v>
      </c>
      <c r="K34" s="28">
        <f t="shared" si="4"/>
        <v>1.9470460890952574E-2</v>
      </c>
      <c r="L34" s="4">
        <f>(((I34-I$303)/(I$305-I$303)*100+700))</f>
        <v>766.71223513328778</v>
      </c>
      <c r="M34" s="4"/>
      <c r="Q34" s="4"/>
      <c r="R34" s="4"/>
      <c r="S34" s="2">
        <v>3.669</v>
      </c>
      <c r="T34" s="3">
        <v>1378.4</v>
      </c>
      <c r="U34" s="28">
        <f t="shared" si="9"/>
        <v>3.1183686027518746E-2</v>
      </c>
      <c r="V34" s="4">
        <f>(((S34-S$303)/(S$305-S$303)*100+700))</f>
        <v>766.93989071038254</v>
      </c>
      <c r="W34" s="4"/>
      <c r="X34" s="2">
        <v>3.7130000000000001</v>
      </c>
      <c r="Y34" s="3">
        <v>3434.8</v>
      </c>
      <c r="Z34" s="28">
        <f t="shared" si="23"/>
        <v>7.2648515113251572E-2</v>
      </c>
      <c r="AA34" s="4">
        <f>(((X34-X$303)/(X$305-X$303)*100+700))</f>
        <v>765.19031141868516</v>
      </c>
      <c r="AB34" s="51">
        <f t="shared" si="3"/>
        <v>5.1916100570385162E-2</v>
      </c>
      <c r="AC34" s="4"/>
      <c r="AG34" s="4"/>
      <c r="AL34" s="4"/>
      <c r="AM34" s="51"/>
    </row>
    <row r="35" spans="1:39" x14ac:dyDescent="0.25">
      <c r="A35" s="448" t="s">
        <v>634</v>
      </c>
      <c r="G35" s="4"/>
      <c r="H35" s="4"/>
      <c r="L35" s="4"/>
      <c r="M35" s="4"/>
      <c r="Q35" s="4"/>
      <c r="R35" s="4"/>
      <c r="U35" s="28"/>
      <c r="V35" s="4"/>
      <c r="W35" s="4"/>
      <c r="Z35" s="28"/>
      <c r="AA35" s="4"/>
      <c r="AB35" s="51"/>
      <c r="AC35" s="4"/>
      <c r="AG35" s="4"/>
      <c r="AL35" s="4"/>
      <c r="AM35" s="51"/>
    </row>
    <row r="36" spans="1:39" x14ac:dyDescent="0.25">
      <c r="A36" s="446" t="s">
        <v>40</v>
      </c>
      <c r="B36" s="10">
        <v>783</v>
      </c>
      <c r="C36" s="10" t="s">
        <v>201</v>
      </c>
      <c r="G36" s="4"/>
      <c r="H36" s="4"/>
      <c r="L36" s="4"/>
      <c r="M36" s="4"/>
      <c r="Q36" s="4"/>
      <c r="R36" s="4"/>
      <c r="U36" s="28"/>
      <c r="V36" s="4"/>
      <c r="W36" s="4"/>
      <c r="Z36" s="28"/>
      <c r="AA36" s="4"/>
      <c r="AB36" s="51"/>
      <c r="AC36" s="4"/>
      <c r="AG36" s="4"/>
      <c r="AL36" s="4"/>
      <c r="AM36" s="51"/>
    </row>
    <row r="37" spans="1:39" x14ac:dyDescent="0.25">
      <c r="A37" s="446">
        <v>134</v>
      </c>
      <c r="G37" s="4"/>
      <c r="H37" s="4"/>
      <c r="L37" s="4"/>
      <c r="M37" s="4"/>
      <c r="Q37" s="4"/>
      <c r="R37" s="4"/>
      <c r="U37" s="28"/>
      <c r="V37" s="4"/>
      <c r="W37" s="4"/>
      <c r="Z37" s="28"/>
      <c r="AA37" s="4"/>
      <c r="AB37" s="51"/>
      <c r="AC37" s="4"/>
      <c r="AG37" s="4"/>
      <c r="AL37" s="4"/>
      <c r="AM37" s="51"/>
    </row>
    <row r="38" spans="1:39" x14ac:dyDescent="0.25">
      <c r="A38" s="446" t="s">
        <v>627</v>
      </c>
      <c r="B38" s="10">
        <v>790</v>
      </c>
      <c r="G38" s="4"/>
      <c r="H38" s="4"/>
      <c r="L38" s="4"/>
      <c r="M38" s="4"/>
      <c r="Q38" s="4"/>
      <c r="R38" s="4"/>
      <c r="U38" s="28"/>
      <c r="V38" s="4"/>
      <c r="W38" s="4"/>
      <c r="Z38" s="28"/>
      <c r="AA38" s="4"/>
      <c r="AB38" s="51"/>
      <c r="AC38" s="4"/>
      <c r="AG38" s="4"/>
      <c r="AL38" s="4"/>
      <c r="AM38" s="51"/>
    </row>
    <row r="39" spans="1:39" x14ac:dyDescent="0.25">
      <c r="A39" s="446" t="s">
        <v>41</v>
      </c>
      <c r="B39" s="10">
        <v>778</v>
      </c>
      <c r="C39" s="10" t="s">
        <v>202</v>
      </c>
      <c r="G39" s="4"/>
      <c r="H39" s="4"/>
      <c r="L39" s="4"/>
      <c r="M39" s="4"/>
      <c r="Q39" s="4"/>
      <c r="R39" s="4"/>
      <c r="U39" s="28"/>
      <c r="V39" s="4"/>
      <c r="W39" s="4"/>
      <c r="Z39" s="28"/>
      <c r="AA39" s="4"/>
      <c r="AB39" s="51"/>
      <c r="AC39" s="4"/>
      <c r="AG39" s="4"/>
      <c r="AL39" s="4"/>
      <c r="AM39" s="51"/>
    </row>
    <row r="40" spans="1:39" x14ac:dyDescent="0.25">
      <c r="A40" s="446" t="s">
        <v>39</v>
      </c>
      <c r="B40" s="10">
        <v>786</v>
      </c>
      <c r="C40" s="10" t="s">
        <v>201</v>
      </c>
      <c r="G40" s="4"/>
      <c r="H40" s="4"/>
      <c r="I40" s="2">
        <v>3.9940000000000002</v>
      </c>
      <c r="J40" s="3">
        <v>1096.0999999999999</v>
      </c>
      <c r="K40" s="28">
        <f t="shared" si="4"/>
        <v>2.070590102122161E-2</v>
      </c>
      <c r="L40" s="4">
        <f>(((I40-I$303)/(I$305-I$303)*100+700))</f>
        <v>789.67874231032124</v>
      </c>
      <c r="M40" s="4"/>
      <c r="Q40" s="4"/>
      <c r="R40" s="4"/>
      <c r="U40" s="28"/>
      <c r="V40" s="4"/>
      <c r="W40" s="4"/>
      <c r="Z40" s="28"/>
      <c r="AA40" s="4"/>
      <c r="AB40" s="51"/>
      <c r="AC40" s="4"/>
      <c r="AG40" s="4"/>
      <c r="AL40" s="4"/>
      <c r="AM40" s="51"/>
    </row>
    <row r="41" spans="1:39" x14ac:dyDescent="0.25">
      <c r="A41" s="446" t="s">
        <v>571</v>
      </c>
      <c r="D41" s="2">
        <v>4.024</v>
      </c>
      <c r="E41" s="3">
        <v>13975.7</v>
      </c>
      <c r="F41" s="28">
        <f t="shared" si="0"/>
        <v>0.32664647286223808</v>
      </c>
      <c r="G41" s="4">
        <f>(((D41-D$303)/(D$305-D$303)*100+700))</f>
        <v>790.79837618403246</v>
      </c>
      <c r="H41" s="4"/>
      <c r="I41" s="2">
        <v>4.0090000000000003</v>
      </c>
      <c r="J41" s="3">
        <v>15846.9</v>
      </c>
      <c r="K41" s="28">
        <f t="shared" si="4"/>
        <v>0.29935621101468551</v>
      </c>
      <c r="L41" s="4">
        <f>(((I41-I$303)/(I$305-I$303)*100+700))</f>
        <v>790.704032809296</v>
      </c>
      <c r="M41" s="4"/>
      <c r="N41" s="2">
        <v>4.0199999999999996</v>
      </c>
      <c r="O41" s="3">
        <v>12562.7</v>
      </c>
      <c r="P41" s="28">
        <f>O41/P$2</f>
        <v>0.25222759853032706</v>
      </c>
      <c r="Q41" s="4">
        <f>(((N41-N$303)/(N$305-N$303)*100+700))</f>
        <v>790.93387866394005</v>
      </c>
      <c r="R41" s="4"/>
      <c r="S41" s="2">
        <v>4.0199999999999996</v>
      </c>
      <c r="T41" s="3">
        <v>16059.9</v>
      </c>
      <c r="U41" s="28">
        <f>T41/U$2</f>
        <v>0.36332478180016559</v>
      </c>
      <c r="V41" s="4">
        <f>(((S41-S$303)/(S$305-S$303)*100+700))</f>
        <v>790.91530054644807</v>
      </c>
      <c r="W41" s="4"/>
      <c r="X41" s="2">
        <v>4.0940000000000003</v>
      </c>
      <c r="Y41" s="3">
        <v>22035.1</v>
      </c>
      <c r="Z41" s="28">
        <f>Y41/Z$2</f>
        <v>0.4660583717747786</v>
      </c>
      <c r="AA41" s="4">
        <f>(((X41-X$303)/(X$305-X$303)*100+700))</f>
        <v>791.55709342560556</v>
      </c>
      <c r="AB41" s="51">
        <f t="shared" si="3"/>
        <v>0.41469157678747209</v>
      </c>
      <c r="AC41" s="4"/>
      <c r="AG41" s="4"/>
      <c r="AL41" s="4"/>
      <c r="AM41" s="51"/>
    </row>
    <row r="42" spans="1:39" x14ac:dyDescent="0.25">
      <c r="A42" s="74" t="s">
        <v>821</v>
      </c>
      <c r="B42" s="10">
        <v>798</v>
      </c>
      <c r="C42" s="10" t="s">
        <v>202</v>
      </c>
      <c r="G42" s="4"/>
      <c r="H42" s="4"/>
      <c r="L42" s="4"/>
      <c r="M42" s="4"/>
      <c r="Q42" s="4"/>
      <c r="R42" s="4"/>
      <c r="U42" s="28"/>
      <c r="V42" s="4"/>
      <c r="W42" s="4"/>
      <c r="Z42" s="28"/>
      <c r="AA42" s="4"/>
      <c r="AB42" s="51"/>
      <c r="AC42" s="4"/>
      <c r="AG42" s="4"/>
      <c r="AL42" s="4"/>
      <c r="AM42" s="51"/>
    </row>
    <row r="43" spans="1:39" x14ac:dyDescent="0.25">
      <c r="A43" s="448" t="s">
        <v>796</v>
      </c>
      <c r="B43" s="12">
        <v>801</v>
      </c>
      <c r="D43" s="2">
        <v>4.1820000000000004</v>
      </c>
      <c r="E43" s="3">
        <v>5620.1</v>
      </c>
      <c r="F43" s="28">
        <f t="shared" si="0"/>
        <v>0.13135555586718833</v>
      </c>
      <c r="G43" s="4">
        <f>(((D43-D$303)/(D$305-D$303)*100+700))</f>
        <v>801.48849797023001</v>
      </c>
      <c r="H43" s="4"/>
      <c r="I43" s="2">
        <v>4.1710000000000003</v>
      </c>
      <c r="J43" s="3">
        <v>8232.5</v>
      </c>
      <c r="K43" s="28">
        <f t="shared" si="4"/>
        <v>0.15551622129112938</v>
      </c>
      <c r="L43" s="4">
        <f>(((I43-I$303)/(I$305-I$303)*100+700))</f>
        <v>801.77717019822285</v>
      </c>
      <c r="M43" s="4"/>
      <c r="N43" s="2">
        <v>4.1790000000000003</v>
      </c>
      <c r="O43" s="3">
        <v>6132.6</v>
      </c>
      <c r="P43" s="28">
        <f>O43/P$2</f>
        <v>0.12312727126709098</v>
      </c>
      <c r="Q43" s="4">
        <f>(((N43-N$305)/(N$81-N$305)*100+800))</f>
        <v>801.14235500878738</v>
      </c>
      <c r="R43" s="4"/>
      <c r="S43" s="2">
        <v>4.1859999999999999</v>
      </c>
      <c r="T43" s="3">
        <v>6951</v>
      </c>
      <c r="U43" s="28">
        <f t="shared" ref="U43:U57" si="24">T43/U$2</f>
        <v>0.15725319325107573</v>
      </c>
      <c r="V43" s="4">
        <f>(((S43-S$305)/(S$81-S$305)*100+800))</f>
        <v>801.4473684210526</v>
      </c>
      <c r="W43" s="4"/>
      <c r="X43" s="2">
        <v>4.2450000000000001</v>
      </c>
      <c r="Y43" s="3">
        <v>10187.799999999999</v>
      </c>
      <c r="Z43" s="28">
        <f t="shared" ref="Z43:Z48" si="25">Y43/Z$2</f>
        <v>0.21547937063898459</v>
      </c>
      <c r="AA43" s="4">
        <f>(((X43-X$305)/(X$81-X$305)*100+800))</f>
        <v>801.27809607756717</v>
      </c>
      <c r="AB43" s="51">
        <f t="shared" si="3"/>
        <v>0.18636628194503016</v>
      </c>
      <c r="AC43" s="4"/>
      <c r="AD43" s="29">
        <v>4.8440000000000003</v>
      </c>
      <c r="AE43" s="29">
        <v>9965.9</v>
      </c>
      <c r="AF43" s="51">
        <f t="shared" si="15"/>
        <v>5.2194320262451133E-2</v>
      </c>
      <c r="AG43" s="4">
        <f>(((AD43-AD$305)/(AD$81-AD$305)*100+800))</f>
        <v>809.11877394636019</v>
      </c>
      <c r="AI43" s="35">
        <v>4.8630000000000004</v>
      </c>
      <c r="AJ43" s="35">
        <v>13581</v>
      </c>
      <c r="AK43" s="51">
        <f t="shared" si="16"/>
        <v>6.0555527068512333E-2</v>
      </c>
      <c r="AL43" s="4">
        <f>(((AI43-AI$305)/(AI$81-AI$305)*100+800))</f>
        <v>808.80769230769226</v>
      </c>
      <c r="AM43" s="51">
        <f t="shared" si="17"/>
        <v>5.6374923665481733E-2</v>
      </c>
    </row>
    <row r="44" spans="1:39" x14ac:dyDescent="0.25">
      <c r="A44" s="448" t="s">
        <v>43</v>
      </c>
      <c r="B44" s="10">
        <v>806</v>
      </c>
      <c r="C44" s="10" t="s">
        <v>201</v>
      </c>
      <c r="G44" s="4"/>
      <c r="H44" s="4"/>
      <c r="L44" s="4"/>
      <c r="M44" s="4"/>
      <c r="Q44" s="4"/>
      <c r="R44" s="4"/>
      <c r="U44" s="28"/>
      <c r="V44" s="4"/>
      <c r="W44" s="4"/>
      <c r="Z44" s="28"/>
      <c r="AA44" s="4"/>
      <c r="AB44" s="51"/>
      <c r="AC44" s="4"/>
      <c r="AG44" s="4"/>
      <c r="AL44" s="4"/>
      <c r="AM44" s="51"/>
    </row>
    <row r="45" spans="1:39" x14ac:dyDescent="0.25">
      <c r="A45" s="446">
        <v>15</v>
      </c>
      <c r="G45" s="4"/>
      <c r="H45" s="4"/>
      <c r="L45" s="4"/>
      <c r="M45" s="4"/>
      <c r="Q45" s="4"/>
      <c r="R45" s="4"/>
      <c r="U45" s="28"/>
      <c r="V45" s="4"/>
      <c r="W45" s="4"/>
      <c r="Z45" s="28"/>
      <c r="AA45" s="4"/>
      <c r="AB45" s="51"/>
      <c r="AC45" s="4"/>
      <c r="AG45" s="4"/>
      <c r="AL45" s="4"/>
      <c r="AM45" s="51"/>
    </row>
    <row r="46" spans="1:39" x14ac:dyDescent="0.25">
      <c r="A46" s="446" t="s">
        <v>572</v>
      </c>
      <c r="B46" s="10">
        <v>802</v>
      </c>
      <c r="D46" s="2">
        <v>4.4000000000000004</v>
      </c>
      <c r="E46" s="3">
        <v>2172</v>
      </c>
      <c r="F46" s="28">
        <f t="shared" ref="F46" si="26">E46/F$2</f>
        <v>5.0764980577486712E-2</v>
      </c>
      <c r="G46" s="4">
        <f>(((D46-D$305)/(D$81-D$305)*100+800))</f>
        <v>810.52631578947364</v>
      </c>
      <c r="H46" s="4"/>
      <c r="I46" s="2">
        <v>4.2670000000000003</v>
      </c>
      <c r="J46" s="3">
        <v>4151.7</v>
      </c>
      <c r="K46" s="28">
        <f t="shared" ref="K46" si="27">J46/K$2</f>
        <v>7.8427779645840495E-2</v>
      </c>
      <c r="L46" s="4">
        <f>(((I46-I$305)/(I$81-I$305)*100+800))</f>
        <v>805.36735591728996</v>
      </c>
      <c r="M46" s="4"/>
      <c r="N46" s="2">
        <v>4.2779999999999996</v>
      </c>
      <c r="O46" s="3">
        <v>4414.3</v>
      </c>
      <c r="P46" s="28">
        <f>O46/P$2</f>
        <v>8.8628104483305561E-2</v>
      </c>
      <c r="Q46" s="4">
        <f>(((N46-N$305)/(N$81-N$305)*100+800))</f>
        <v>805.49209138840069</v>
      </c>
      <c r="R46" s="4"/>
      <c r="S46" s="2">
        <v>4.3010000000000002</v>
      </c>
      <c r="T46" s="3">
        <v>6069.6</v>
      </c>
      <c r="U46" s="28">
        <f t="shared" si="24"/>
        <v>0.13731318972187156</v>
      </c>
      <c r="V46" s="4">
        <f>(((S46-S$305)/(S$81-S$305)*100+800))</f>
        <v>806.49122807017545</v>
      </c>
      <c r="W46" s="4"/>
      <c r="X46" s="2">
        <v>4.3559999999999999</v>
      </c>
      <c r="Y46" s="3">
        <v>4720.8999999999996</v>
      </c>
      <c r="Z46" s="28">
        <f t="shared" si="25"/>
        <v>9.9850464364198588E-2</v>
      </c>
      <c r="AA46" s="4">
        <f>(((X46-X$305)/(X$81-X$305)*100+800))</f>
        <v>806.17011899515205</v>
      </c>
      <c r="AB46" s="51">
        <f t="shared" si="3"/>
        <v>0.11858182704303508</v>
      </c>
      <c r="AC46" s="4"/>
      <c r="AD46" s="29">
        <v>4.8769999999999998</v>
      </c>
      <c r="AE46" s="29">
        <v>5838.3</v>
      </c>
      <c r="AF46" s="51">
        <f t="shared" si="15"/>
        <v>3.0576877149908036E-2</v>
      </c>
      <c r="AG46" s="4">
        <f>(((AD46-AD$305)/(AD$81-AD$305)*100+800))</f>
        <v>810.38314176245206</v>
      </c>
      <c r="AI46" s="35">
        <v>4.8730000000000002</v>
      </c>
      <c r="AJ46" s="35">
        <v>5014.3</v>
      </c>
      <c r="AK46" s="51">
        <f t="shared" si="16"/>
        <v>2.2357969176028378E-2</v>
      </c>
      <c r="AL46" s="4">
        <f>(((AI46-AI$305)/(AI$81-AI$305)*100+800))</f>
        <v>809.19230769230774</v>
      </c>
      <c r="AM46" s="51">
        <f t="shared" si="17"/>
        <v>2.6467423162968205E-2</v>
      </c>
    </row>
    <row r="47" spans="1:39" x14ac:dyDescent="0.25">
      <c r="A47" s="446" t="s">
        <v>45</v>
      </c>
      <c r="B47" s="10">
        <v>819</v>
      </c>
      <c r="C47" s="10" t="s">
        <v>201</v>
      </c>
      <c r="G47" s="4"/>
      <c r="H47" s="4"/>
      <c r="L47" s="4"/>
      <c r="M47" s="4"/>
      <c r="Q47" s="4"/>
      <c r="R47" s="4"/>
      <c r="U47" s="28"/>
      <c r="V47" s="4"/>
      <c r="W47" s="4"/>
      <c r="Z47" s="28"/>
      <c r="AA47" s="4"/>
      <c r="AB47" s="51"/>
      <c r="AC47" s="4"/>
      <c r="AG47" s="4"/>
      <c r="AL47" s="4"/>
      <c r="AM47" s="51"/>
    </row>
    <row r="48" spans="1:39" x14ac:dyDescent="0.25">
      <c r="A48" s="446" t="s">
        <v>46</v>
      </c>
      <c r="B48" s="10">
        <v>812</v>
      </c>
      <c r="C48" s="10" t="s">
        <v>201</v>
      </c>
      <c r="G48" s="4"/>
      <c r="H48" s="4"/>
      <c r="I48" s="2">
        <v>4.4820000000000002</v>
      </c>
      <c r="J48" s="3">
        <v>1382.9</v>
      </c>
      <c r="K48" s="28">
        <f t="shared" si="4"/>
        <v>2.6123702693410612E-2</v>
      </c>
      <c r="L48" s="4">
        <f>(((I48-I$305)/(I$81-I$305)*100+800))</f>
        <v>814.8262208534976</v>
      </c>
      <c r="M48" s="4"/>
      <c r="Q48" s="4"/>
      <c r="R48" s="4"/>
      <c r="U48" s="28"/>
      <c r="V48" s="4"/>
      <c r="W48" s="4"/>
      <c r="X48" s="2">
        <v>4.5670000000000002</v>
      </c>
      <c r="Y48" s="3">
        <v>1605.7</v>
      </c>
      <c r="Z48" s="28">
        <f t="shared" si="25"/>
        <v>3.3961721415322013E-2</v>
      </c>
      <c r="AA48" s="4">
        <f>(((X48-X$305)/(X$81-X$305)*100+800))</f>
        <v>815.46936976641689</v>
      </c>
      <c r="AB48" s="51">
        <f t="shared" si="3"/>
        <v>3.3961721415322013E-2</v>
      </c>
      <c r="AC48" s="4"/>
      <c r="AG48" s="4"/>
      <c r="AL48" s="4"/>
      <c r="AM48" s="51"/>
    </row>
    <row r="49" spans="1:39" x14ac:dyDescent="0.25">
      <c r="A49" s="446" t="s">
        <v>47</v>
      </c>
      <c r="B49" s="10">
        <v>815</v>
      </c>
      <c r="C49" s="10" t="s">
        <v>201</v>
      </c>
      <c r="G49" s="4"/>
      <c r="H49" s="4"/>
      <c r="L49" s="4"/>
      <c r="M49" s="4"/>
      <c r="Q49" s="4"/>
      <c r="R49" s="4"/>
      <c r="U49" s="28"/>
      <c r="V49" s="4"/>
      <c r="W49" s="4"/>
      <c r="Z49" s="28"/>
      <c r="AA49" s="4"/>
      <c r="AB49" s="51"/>
      <c r="AC49" s="4"/>
      <c r="AG49" s="4"/>
      <c r="AL49" s="4"/>
      <c r="AM49" s="51"/>
    </row>
    <row r="50" spans="1:39" x14ac:dyDescent="0.25">
      <c r="A50" s="446" t="s">
        <v>775</v>
      </c>
      <c r="B50" s="10">
        <v>824</v>
      </c>
      <c r="C50" s="10" t="s">
        <v>201</v>
      </c>
      <c r="G50" s="4"/>
      <c r="H50" s="4"/>
      <c r="L50" s="4"/>
      <c r="M50" s="4"/>
      <c r="Q50" s="4"/>
      <c r="R50" s="4"/>
      <c r="U50" s="28"/>
      <c r="V50" s="4"/>
      <c r="W50" s="4"/>
      <c r="Z50" s="28"/>
      <c r="AA50" s="4"/>
      <c r="AB50" s="51"/>
      <c r="AC50" s="4"/>
      <c r="AG50" s="4"/>
      <c r="AL50" s="4"/>
      <c r="AM50" s="51"/>
    </row>
    <row r="51" spans="1:39" x14ac:dyDescent="0.25">
      <c r="A51" s="446">
        <v>10</v>
      </c>
      <c r="G51" s="4"/>
      <c r="H51" s="4"/>
      <c r="L51" s="4"/>
      <c r="M51" s="4"/>
      <c r="Q51" s="4"/>
      <c r="R51" s="4"/>
      <c r="U51" s="28"/>
      <c r="V51" s="4"/>
      <c r="W51" s="4"/>
      <c r="Z51" s="28"/>
      <c r="AA51" s="4"/>
      <c r="AB51" s="51"/>
      <c r="AC51" s="4"/>
      <c r="AG51" s="4"/>
      <c r="AL51" s="4"/>
      <c r="AM51" s="51"/>
    </row>
    <row r="52" spans="1:39" x14ac:dyDescent="0.25">
      <c r="A52" s="446" t="s">
        <v>50</v>
      </c>
      <c r="B52" s="12">
        <v>833</v>
      </c>
      <c r="D52" s="2">
        <v>4.9470000000000001</v>
      </c>
      <c r="E52" s="3">
        <v>3224.2</v>
      </c>
      <c r="F52" s="28">
        <f t="shared" si="0"/>
        <v>7.5357481757795872E-2</v>
      </c>
      <c r="G52" s="4">
        <f>(((D52-D$305)/(D$81-D$305)*100+800))</f>
        <v>834.51754385964909</v>
      </c>
      <c r="H52" s="4"/>
      <c r="I52" s="2">
        <v>4.9249999999999998</v>
      </c>
      <c r="J52" s="3">
        <v>10351.299999999999</v>
      </c>
      <c r="K52" s="28">
        <f t="shared" si="4"/>
        <v>0.1955414590283471</v>
      </c>
      <c r="L52" s="4">
        <f>(((I52-I$305)/(I$81-I$305)*100+800))</f>
        <v>834.31588209414872</v>
      </c>
      <c r="M52" s="4"/>
      <c r="N52" s="2">
        <v>4.9580000000000002</v>
      </c>
      <c r="O52" s="3">
        <v>4738</v>
      </c>
      <c r="P52" s="28">
        <f>O52/P$2</f>
        <v>9.512719095709439E-2</v>
      </c>
      <c r="Q52" s="4">
        <f>(((N52-N$305)/(N$81-N$305)*100+800))</f>
        <v>835.36906854130052</v>
      </c>
      <c r="R52" s="4"/>
      <c r="S52" s="2">
        <v>4.9320000000000004</v>
      </c>
      <c r="T52" s="3">
        <v>13324.9</v>
      </c>
      <c r="U52" s="28">
        <f t="shared" si="24"/>
        <v>0.30145059340400793</v>
      </c>
      <c r="V52" s="4">
        <f>(((S52-S$305)/(S$81-S$305)*100+800))</f>
        <v>834.16666666666674</v>
      </c>
      <c r="W52" s="4"/>
      <c r="X52" s="2">
        <v>4.9950000000000001</v>
      </c>
      <c r="Y52" s="3">
        <v>20318.7</v>
      </c>
      <c r="Z52" s="28">
        <f>Y52/Z$2</f>
        <v>0.42975526494457456</v>
      </c>
      <c r="AA52" s="4">
        <f>(((X52-X$305)/(X$81-X$305)*100+800))</f>
        <v>834.33230498016746</v>
      </c>
      <c r="AB52" s="51">
        <f t="shared" si="3"/>
        <v>0.36560292917429127</v>
      </c>
      <c r="AC52" s="4"/>
      <c r="AD52" s="29">
        <v>5.5919999999999996</v>
      </c>
      <c r="AE52" s="29">
        <v>11175.3</v>
      </c>
      <c r="AF52" s="51">
        <f t="shared" si="15"/>
        <v>5.8528300226669959E-2</v>
      </c>
      <c r="AG52" s="4">
        <f>(((AD52-AD$305)/(AD$81-AD$305)*100+800))</f>
        <v>837.77777777777771</v>
      </c>
      <c r="AI52" s="35">
        <v>5.625</v>
      </c>
      <c r="AJ52" s="35">
        <v>22574</v>
      </c>
      <c r="AK52" s="51">
        <f t="shared" si="16"/>
        <v>0.10065388911306954</v>
      </c>
      <c r="AL52" s="4">
        <f>(((AI52-AI$305)/(AI$81-AI$305)*100+800))</f>
        <v>838.11538461538464</v>
      </c>
      <c r="AM52" s="51">
        <f t="shared" si="17"/>
        <v>7.9591094669869744E-2</v>
      </c>
    </row>
    <row r="53" spans="1:39" x14ac:dyDescent="0.25">
      <c r="A53" s="446">
        <v>102</v>
      </c>
      <c r="G53" s="4"/>
      <c r="H53" s="4"/>
      <c r="L53" s="4"/>
      <c r="M53" s="4"/>
      <c r="Q53" s="4"/>
      <c r="R53" s="4"/>
      <c r="U53" s="28"/>
      <c r="V53" s="4"/>
      <c r="W53" s="4"/>
      <c r="Z53" s="28"/>
      <c r="AA53" s="4"/>
      <c r="AB53" s="51"/>
      <c r="AC53" s="4"/>
      <c r="AG53" s="4"/>
      <c r="AL53" s="4"/>
      <c r="AM53" s="51"/>
    </row>
    <row r="54" spans="1:39" x14ac:dyDescent="0.25">
      <c r="A54" s="446" t="s">
        <v>797</v>
      </c>
      <c r="G54" s="4"/>
      <c r="H54" s="4"/>
      <c r="L54" s="4"/>
      <c r="M54" s="4"/>
      <c r="Q54" s="4"/>
      <c r="R54" s="4"/>
      <c r="U54" s="28"/>
      <c r="V54" s="4"/>
      <c r="W54" s="4"/>
      <c r="Z54" s="28"/>
      <c r="AA54" s="4"/>
      <c r="AB54" s="51"/>
      <c r="AC54" s="4"/>
      <c r="AG54" s="4"/>
      <c r="AL54" s="4"/>
      <c r="AM54" s="51"/>
    </row>
    <row r="55" spans="1:39" x14ac:dyDescent="0.25">
      <c r="A55" s="446" t="s">
        <v>53</v>
      </c>
      <c r="B55" s="10" t="s">
        <v>203</v>
      </c>
      <c r="G55" s="4"/>
      <c r="H55" s="4"/>
      <c r="L55" s="4"/>
      <c r="M55" s="4"/>
      <c r="Q55" s="4"/>
      <c r="R55" s="4"/>
      <c r="U55" s="28"/>
      <c r="V55" s="4"/>
      <c r="W55" s="4"/>
      <c r="Z55" s="28"/>
      <c r="AA55" s="4"/>
      <c r="AB55" s="51"/>
      <c r="AC55" s="4"/>
      <c r="AG55" s="4"/>
      <c r="AL55" s="4"/>
      <c r="AM55" s="51"/>
    </row>
    <row r="56" spans="1:39" x14ac:dyDescent="0.25">
      <c r="A56" s="448" t="s">
        <v>798</v>
      </c>
      <c r="G56" s="4"/>
      <c r="H56" s="4"/>
      <c r="L56" s="4"/>
      <c r="M56" s="4"/>
      <c r="Q56" s="4"/>
      <c r="R56" s="4"/>
      <c r="U56" s="28"/>
      <c r="V56" s="4"/>
      <c r="W56" s="4"/>
      <c r="Z56" s="28"/>
      <c r="AA56" s="4"/>
      <c r="AB56" s="51"/>
      <c r="AC56" s="4"/>
      <c r="AG56" s="4"/>
      <c r="AL56" s="4"/>
      <c r="AM56" s="51"/>
    </row>
    <row r="57" spans="1:39" x14ac:dyDescent="0.25">
      <c r="A57" s="446" t="s">
        <v>54</v>
      </c>
      <c r="B57" s="10">
        <v>853</v>
      </c>
      <c r="C57" s="10" t="s">
        <v>204</v>
      </c>
      <c r="G57" s="4"/>
      <c r="H57" s="4"/>
      <c r="L57" s="4"/>
      <c r="M57" s="4"/>
      <c r="Q57" s="4"/>
      <c r="R57" s="4"/>
      <c r="S57" s="2">
        <v>5.3319999999999999</v>
      </c>
      <c r="T57" s="3">
        <v>1143.8</v>
      </c>
      <c r="U57" s="28">
        <f t="shared" si="24"/>
        <v>2.5876305918656368E-2</v>
      </c>
      <c r="V57" s="4">
        <f>(((S57-S$305)/(S$81-S$305)*100+800))</f>
        <v>851.71052631578948</v>
      </c>
      <c r="W57" s="4"/>
      <c r="X57" s="2">
        <v>5.3869999999999996</v>
      </c>
      <c r="Y57" s="3">
        <v>1042</v>
      </c>
      <c r="Z57" s="28">
        <f t="shared" ref="Z57:Z107" si="28">Y57/Z$2</f>
        <v>2.2039056931410311E-2</v>
      </c>
      <c r="AA57" s="4">
        <f>(((X57-X$305)/(X$81-X$305)*100+800))</f>
        <v>851.60863816659321</v>
      </c>
      <c r="AB57" s="51">
        <f t="shared" si="3"/>
        <v>2.395768142503334E-2</v>
      </c>
      <c r="AC57" s="4"/>
      <c r="AG57" s="4"/>
      <c r="AL57" s="4"/>
      <c r="AM57" s="51"/>
    </row>
    <row r="58" spans="1:39" x14ac:dyDescent="0.25">
      <c r="A58" s="448" t="s">
        <v>825</v>
      </c>
      <c r="G58" s="4"/>
      <c r="H58" s="4"/>
      <c r="L58" s="4"/>
      <c r="M58" s="4"/>
      <c r="Q58" s="4"/>
      <c r="R58" s="4"/>
      <c r="U58" s="28"/>
      <c r="V58" s="4"/>
      <c r="W58" s="4"/>
      <c r="Z58" s="28"/>
      <c r="AA58" s="4"/>
      <c r="AB58" s="51"/>
      <c r="AC58" s="4"/>
      <c r="AG58" s="4"/>
      <c r="AL58" s="4"/>
      <c r="AM58" s="51"/>
    </row>
    <row r="59" spans="1:39" x14ac:dyDescent="0.25">
      <c r="A59" s="446" t="s">
        <v>55</v>
      </c>
      <c r="B59" s="12">
        <v>856</v>
      </c>
      <c r="G59" s="4"/>
      <c r="H59" s="4"/>
      <c r="L59" s="4"/>
      <c r="M59" s="4"/>
      <c r="Q59" s="4"/>
      <c r="R59" s="4"/>
      <c r="U59" s="28"/>
      <c r="V59" s="4"/>
      <c r="W59" s="4"/>
      <c r="X59" s="2">
        <v>5.4980000000000002</v>
      </c>
      <c r="Y59" s="3">
        <v>4377.5</v>
      </c>
      <c r="Z59" s="28">
        <f t="shared" si="28"/>
        <v>9.258730491098717E-2</v>
      </c>
      <c r="AA59" s="4">
        <f>(((X59-X$305)/(X$81-X$305)*100+800))</f>
        <v>856.50066108417809</v>
      </c>
      <c r="AB59" s="51">
        <f t="shared" si="3"/>
        <v>9.258730491098717E-2</v>
      </c>
      <c r="AC59" s="4"/>
      <c r="AG59" s="4"/>
      <c r="AL59" s="4"/>
      <c r="AM59" s="51"/>
    </row>
    <row r="60" spans="1:39" x14ac:dyDescent="0.25">
      <c r="A60" s="446" t="s">
        <v>799</v>
      </c>
      <c r="B60" s="12">
        <v>859</v>
      </c>
      <c r="G60" s="4"/>
      <c r="H60" s="4"/>
      <c r="L60" s="4"/>
      <c r="M60" s="4"/>
      <c r="Q60" s="4"/>
      <c r="R60" s="4"/>
      <c r="U60" s="28"/>
      <c r="V60" s="4"/>
      <c r="W60" s="4"/>
      <c r="Z60" s="28"/>
      <c r="AA60" s="4"/>
      <c r="AB60" s="51"/>
      <c r="AC60" s="4"/>
      <c r="AG60" s="4"/>
      <c r="AL60" s="4"/>
      <c r="AM60" s="51"/>
    </row>
    <row r="61" spans="1:39" x14ac:dyDescent="0.25">
      <c r="A61" s="448" t="s">
        <v>635</v>
      </c>
      <c r="B61" s="10">
        <v>866</v>
      </c>
      <c r="C61" s="10" t="s">
        <v>201</v>
      </c>
      <c r="D61" s="2">
        <v>5.5529999999999999</v>
      </c>
      <c r="E61" s="3">
        <v>1056</v>
      </c>
      <c r="F61" s="28">
        <f t="shared" si="0"/>
        <v>2.4681316523860942E-2</v>
      </c>
      <c r="G61" s="4">
        <f>(((D61-D$305)/(D$81-D$305)*100+800))</f>
        <v>861.09649122807014</v>
      </c>
      <c r="H61" s="4"/>
      <c r="L61" s="4"/>
      <c r="M61" s="4"/>
      <c r="Q61" s="4"/>
      <c r="R61" s="4"/>
      <c r="U61" s="28"/>
      <c r="V61" s="4"/>
      <c r="W61" s="4"/>
      <c r="Z61" s="28"/>
      <c r="AA61" s="4"/>
      <c r="AB61" s="51"/>
      <c r="AC61" s="4"/>
      <c r="AG61" s="4"/>
      <c r="AL61" s="4"/>
      <c r="AM61" s="51"/>
    </row>
    <row r="62" spans="1:39" x14ac:dyDescent="0.25">
      <c r="A62" s="446">
        <v>17</v>
      </c>
      <c r="G62" s="4"/>
      <c r="H62" s="4"/>
      <c r="L62" s="4"/>
      <c r="M62" s="4"/>
      <c r="Q62" s="4"/>
      <c r="R62" s="4"/>
      <c r="U62" s="28"/>
      <c r="V62" s="4"/>
      <c r="W62" s="4"/>
      <c r="X62" s="2">
        <v>5.5940000000000003</v>
      </c>
      <c r="Y62" s="3">
        <v>8411.1</v>
      </c>
      <c r="Z62" s="28">
        <f t="shared" si="28"/>
        <v>0.17790087500555207</v>
      </c>
      <c r="AA62" s="4">
        <f>(((X62-X$305)/(X$81-X$305)*100+800))</f>
        <v>860.73159982371089</v>
      </c>
      <c r="AB62" s="51">
        <f t="shared" si="3"/>
        <v>0.17790087500555207</v>
      </c>
      <c r="AC62" s="4"/>
      <c r="AG62" s="4"/>
      <c r="AL62" s="4"/>
      <c r="AM62" s="51"/>
    </row>
    <row r="63" spans="1:39" x14ac:dyDescent="0.25">
      <c r="A63" s="448" t="s">
        <v>56</v>
      </c>
      <c r="G63" s="4"/>
      <c r="H63" s="4"/>
      <c r="L63" s="4"/>
      <c r="M63" s="4"/>
      <c r="Q63" s="4"/>
      <c r="R63" s="4"/>
      <c r="U63" s="28"/>
      <c r="V63" s="4"/>
      <c r="W63" s="4"/>
      <c r="Z63" s="28"/>
      <c r="AA63" s="4"/>
      <c r="AB63" s="51"/>
      <c r="AC63" s="4"/>
      <c r="AG63" s="4"/>
      <c r="AL63" s="4"/>
      <c r="AM63" s="51"/>
    </row>
    <row r="64" spans="1:39" x14ac:dyDescent="0.25">
      <c r="A64" s="446" t="s">
        <v>58</v>
      </c>
      <c r="B64" s="12">
        <v>852</v>
      </c>
      <c r="G64" s="4"/>
      <c r="H64" s="4"/>
      <c r="I64" s="2">
        <v>5.5679999999999996</v>
      </c>
      <c r="J64" s="3">
        <v>4112.8</v>
      </c>
      <c r="K64" s="28">
        <f t="shared" si="4"/>
        <v>7.7692938345114732E-2</v>
      </c>
      <c r="L64" s="4">
        <f>(((I64-I$305)/(I$81-I$305)*100+800))</f>
        <v>862.60448746150462</v>
      </c>
      <c r="M64" s="4"/>
      <c r="N64" s="2">
        <v>5.6230000000000002</v>
      </c>
      <c r="O64" s="3">
        <v>4680.5</v>
      </c>
      <c r="P64" s="28">
        <f>O64/P$2</f>
        <v>9.3972734756158777E-2</v>
      </c>
      <c r="Q64" s="4">
        <f>(((N64-N$305)/(N$81-N$305)*100+800))</f>
        <v>864.58699472759224</v>
      </c>
      <c r="R64" s="4"/>
      <c r="S64" s="2">
        <v>5.6349999999999998</v>
      </c>
      <c r="T64" s="3">
        <v>3761.9</v>
      </c>
      <c r="U64" s="28">
        <f t="shared" ref="U64:U107" si="29">T64/U$2</f>
        <v>8.5105853501830211E-2</v>
      </c>
      <c r="V64" s="4">
        <f>(((S64-S$305)/(S$81-S$305)*100+800))</f>
        <v>865</v>
      </c>
      <c r="W64" s="4"/>
      <c r="X64" s="2">
        <v>5.6680000000000001</v>
      </c>
      <c r="Y64" s="3">
        <v>12935.7</v>
      </c>
      <c r="Z64" s="28">
        <f t="shared" si="28"/>
        <v>0.27359945177317119</v>
      </c>
      <c r="AA64" s="4">
        <f>(((X64-X$305)/(X$81-X$305)*100+800))</f>
        <v>863.99294843543407</v>
      </c>
      <c r="AB64" s="51">
        <f t="shared" si="3"/>
        <v>0.17935265263750069</v>
      </c>
      <c r="AC64" s="4"/>
      <c r="AD64" s="29">
        <v>6.33</v>
      </c>
      <c r="AE64" s="29">
        <v>4057.1</v>
      </c>
      <c r="AF64" s="51">
        <f t="shared" si="15"/>
        <v>2.1248214083704482E-2</v>
      </c>
      <c r="AG64" s="4">
        <f>(((AD64-AD$305)/(AD$81-AD$305)*100+800))</f>
        <v>866.05363984674329</v>
      </c>
      <c r="AI64" s="35">
        <v>6.33</v>
      </c>
      <c r="AJ64" s="35">
        <v>7815</v>
      </c>
      <c r="AK64" s="51">
        <f t="shared" si="16"/>
        <v>3.4845846700568728E-2</v>
      </c>
      <c r="AL64" s="4">
        <f>(((AI64-AI$305)/(AI$81-AI$305)*100+800))</f>
        <v>865.23076923076928</v>
      </c>
      <c r="AM64" s="51">
        <f t="shared" si="17"/>
        <v>2.8047030392136605E-2</v>
      </c>
    </row>
    <row r="65" spans="1:39" x14ac:dyDescent="0.25">
      <c r="A65" s="446" t="s">
        <v>59</v>
      </c>
      <c r="B65" s="55">
        <v>865</v>
      </c>
      <c r="G65" s="4"/>
      <c r="H65" s="4"/>
      <c r="L65" s="4"/>
      <c r="M65" s="4"/>
      <c r="Q65" s="4"/>
      <c r="R65" s="4"/>
      <c r="U65" s="28"/>
      <c r="V65" s="4"/>
      <c r="W65" s="4"/>
      <c r="Z65" s="28"/>
      <c r="AA65" s="4"/>
      <c r="AB65" s="51"/>
      <c r="AC65" s="4"/>
      <c r="AG65" s="4"/>
      <c r="AL65" s="4"/>
      <c r="AM65" s="51"/>
    </row>
    <row r="66" spans="1:39" x14ac:dyDescent="0.25">
      <c r="A66" s="446" t="s">
        <v>776</v>
      </c>
      <c r="B66" s="55"/>
      <c r="G66" s="4"/>
      <c r="H66" s="4"/>
      <c r="L66" s="4"/>
      <c r="M66" s="4"/>
      <c r="Q66" s="4"/>
      <c r="R66" s="4"/>
      <c r="U66" s="28"/>
      <c r="V66" s="4"/>
      <c r="W66" s="4"/>
      <c r="X66" s="2">
        <v>5.6159999999999997</v>
      </c>
      <c r="Y66" s="3">
        <v>8226.4</v>
      </c>
      <c r="Z66" s="28">
        <f t="shared" si="28"/>
        <v>0.17399433583546428</v>
      </c>
      <c r="AA66" s="4">
        <f>(((X66-X$305)/(X$81-X$305)*100+800))</f>
        <v>861.70118995152052</v>
      </c>
      <c r="AB66" s="51">
        <f t="shared" ref="AB66:AB126" si="30">+AVERAGE(U66,Z66)</f>
        <v>0.17399433583546428</v>
      </c>
      <c r="AC66" s="4"/>
      <c r="AG66" s="4"/>
      <c r="AL66" s="4"/>
      <c r="AM66" s="51"/>
    </row>
    <row r="67" spans="1:39" x14ac:dyDescent="0.25">
      <c r="A67" s="446" t="s">
        <v>473</v>
      </c>
      <c r="B67" s="12">
        <v>870</v>
      </c>
      <c r="D67" s="2">
        <v>5.7309999999999999</v>
      </c>
      <c r="E67" s="3">
        <v>1231.8</v>
      </c>
      <c r="F67" s="28">
        <f t="shared" ref="F67:F169" si="31">E67/F$2</f>
        <v>2.8790194786071883E-2</v>
      </c>
      <c r="G67" s="4">
        <f>(((D67-D$305)/(D$81-D$305)*100+800))</f>
        <v>868.90350877192975</v>
      </c>
      <c r="H67" s="4"/>
      <c r="I67" s="2">
        <v>5.734</v>
      </c>
      <c r="J67" s="3">
        <v>1108.8</v>
      </c>
      <c r="K67" s="28">
        <f t="shared" si="4"/>
        <v>2.0945810648964988E-2</v>
      </c>
      <c r="L67" s="4">
        <f>(((I67-I$305)/(I$81-I$305)*100+800))</f>
        <v>869.90761108666959</v>
      </c>
      <c r="M67" s="4"/>
      <c r="Q67" s="4"/>
      <c r="R67" s="4"/>
      <c r="S67" s="2">
        <v>5.76</v>
      </c>
      <c r="T67" s="3">
        <v>1069</v>
      </c>
      <c r="U67" s="28">
        <f t="shared" si="29"/>
        <v>2.4184097768004599E-2</v>
      </c>
      <c r="V67" s="4">
        <f>(((S67-S$305)/(S$81-S$305)*100+800))</f>
        <v>870.48245614035091</v>
      </c>
      <c r="W67" s="4"/>
      <c r="X67" s="2">
        <v>5.79</v>
      </c>
      <c r="Y67" s="3">
        <v>3403.4</v>
      </c>
      <c r="Z67" s="28">
        <f t="shared" si="28"/>
        <v>7.198438230361022E-2</v>
      </c>
      <c r="AA67" s="4">
        <f>(((X67-X$305)/(X$81-X$305)*100+800))</f>
        <v>869.36976641692377</v>
      </c>
      <c r="AB67" s="51">
        <f t="shared" si="30"/>
        <v>4.8084240035807413E-2</v>
      </c>
      <c r="AC67" s="4"/>
      <c r="AG67" s="4"/>
      <c r="AL67" s="4"/>
      <c r="AM67" s="51"/>
    </row>
    <row r="68" spans="1:39" x14ac:dyDescent="0.25">
      <c r="A68" s="448" t="s">
        <v>60</v>
      </c>
      <c r="G68" s="4"/>
      <c r="H68" s="4"/>
      <c r="L68" s="4"/>
      <c r="M68" s="4"/>
      <c r="Q68" s="4"/>
      <c r="R68" s="4"/>
      <c r="U68" s="28"/>
      <c r="V68" s="4"/>
      <c r="W68" s="4"/>
      <c r="Z68" s="28"/>
      <c r="AA68" s="4"/>
      <c r="AB68" s="51"/>
      <c r="AC68" s="4"/>
      <c r="AG68" s="4"/>
      <c r="AL68" s="4"/>
      <c r="AM68" s="51"/>
    </row>
    <row r="69" spans="1:39" x14ac:dyDescent="0.25">
      <c r="A69" s="448" t="s">
        <v>636</v>
      </c>
      <c r="D69" s="29"/>
      <c r="E69" s="29"/>
      <c r="G69" s="4"/>
      <c r="H69" s="4"/>
      <c r="L69" s="4"/>
      <c r="M69" s="4"/>
      <c r="Q69" s="4"/>
      <c r="R69" s="4"/>
      <c r="U69" s="28"/>
      <c r="V69" s="4"/>
      <c r="W69" s="4"/>
      <c r="X69" s="2">
        <v>5.8010000000000002</v>
      </c>
      <c r="Y69" s="3">
        <v>5273.7</v>
      </c>
      <c r="Z69" s="28">
        <f t="shared" si="28"/>
        <v>0.11154258593011378</v>
      </c>
      <c r="AA69" s="4">
        <f>(((X69-X$305)/(X$81-X$305)*100+800))</f>
        <v>869.85456148082858</v>
      </c>
      <c r="AB69" s="51">
        <f t="shared" si="30"/>
        <v>0.11154258593011378</v>
      </c>
      <c r="AC69" s="4"/>
      <c r="AG69" s="4"/>
      <c r="AL69" s="4"/>
      <c r="AM69" s="51"/>
    </row>
    <row r="70" spans="1:39" x14ac:dyDescent="0.25">
      <c r="A70" s="446" t="s">
        <v>474</v>
      </c>
      <c r="B70" s="10">
        <v>876</v>
      </c>
      <c r="D70" s="29"/>
      <c r="E70" s="29"/>
      <c r="G70" s="4"/>
      <c r="H70" s="4"/>
      <c r="I70" s="2">
        <v>5.8559999999999999</v>
      </c>
      <c r="J70" s="3">
        <v>1744.5</v>
      </c>
      <c r="K70" s="28">
        <f t="shared" si="4"/>
        <v>3.295451540144248E-2</v>
      </c>
      <c r="L70" s="4">
        <f>(((I70-I$305)/(I$81-I$305)*100+800))</f>
        <v>875.27496700395955</v>
      </c>
      <c r="M70" s="4"/>
      <c r="Q70" s="4"/>
      <c r="R70" s="4"/>
      <c r="S70" s="2">
        <v>5.8819999999999997</v>
      </c>
      <c r="T70" s="3">
        <v>1698.9</v>
      </c>
      <c r="U70" s="28">
        <f t="shared" si="29"/>
        <v>3.8434390737196455E-2</v>
      </c>
      <c r="V70" s="4">
        <f>(((S70-S$305)/(S$81-S$305)*100+800))</f>
        <v>875.83333333333337</v>
      </c>
      <c r="W70" s="4"/>
      <c r="X70" s="2">
        <v>5.9409999999999998</v>
      </c>
      <c r="Y70" s="3">
        <v>3285.3</v>
      </c>
      <c r="Z70" s="28">
        <f t="shared" si="28"/>
        <v>6.9486481513207576E-2</v>
      </c>
      <c r="AA70" s="4">
        <f>(((X70-X$305)/(X$81-X$305)*100+800))</f>
        <v>876.02468047598063</v>
      </c>
      <c r="AB70" s="51">
        <f t="shared" si="30"/>
        <v>5.3960436125202016E-2</v>
      </c>
      <c r="AC70" s="4"/>
      <c r="AG70" s="4"/>
      <c r="AL70" s="4"/>
      <c r="AM70" s="51"/>
    </row>
    <row r="71" spans="1:39" x14ac:dyDescent="0.25">
      <c r="A71" s="446" t="s">
        <v>441</v>
      </c>
      <c r="B71" s="10">
        <v>882</v>
      </c>
      <c r="G71" s="4"/>
      <c r="H71" s="4"/>
      <c r="L71" s="4"/>
      <c r="M71" s="4"/>
      <c r="Q71" s="4"/>
      <c r="R71" s="4"/>
      <c r="U71" s="28"/>
      <c r="V71" s="4"/>
      <c r="W71" s="4"/>
      <c r="Z71" s="28"/>
      <c r="AA71" s="4"/>
      <c r="AB71" s="51"/>
      <c r="AC71" s="4"/>
      <c r="AG71" s="4"/>
      <c r="AL71" s="4"/>
      <c r="AM71" s="51"/>
    </row>
    <row r="72" spans="1:39" x14ac:dyDescent="0.25">
      <c r="A72" s="446" t="s">
        <v>777</v>
      </c>
      <c r="B72" s="10">
        <v>875</v>
      </c>
      <c r="G72" s="4"/>
      <c r="H72" s="4"/>
      <c r="L72" s="4"/>
      <c r="M72" s="4"/>
      <c r="Q72" s="4"/>
      <c r="R72" s="4"/>
      <c r="U72" s="28"/>
      <c r="V72" s="4"/>
      <c r="W72" s="4"/>
      <c r="Z72" s="28"/>
      <c r="AA72" s="4"/>
      <c r="AB72" s="51"/>
      <c r="AC72" s="4"/>
      <c r="AG72" s="4"/>
      <c r="AL72" s="4"/>
      <c r="AM72" s="51"/>
    </row>
    <row r="73" spans="1:39" x14ac:dyDescent="0.25">
      <c r="A73" s="446" t="s">
        <v>61</v>
      </c>
      <c r="B73" s="10">
        <v>887</v>
      </c>
      <c r="C73" s="10" t="s">
        <v>201</v>
      </c>
      <c r="G73" s="4"/>
      <c r="H73" s="4"/>
      <c r="L73" s="4"/>
      <c r="M73" s="4"/>
      <c r="Q73" s="4"/>
      <c r="R73" s="4"/>
      <c r="U73" s="28"/>
      <c r="V73" s="4"/>
      <c r="W73" s="4"/>
      <c r="Z73" s="28"/>
      <c r="AA73" s="4"/>
      <c r="AB73" s="51"/>
      <c r="AC73" s="4"/>
      <c r="AG73" s="4"/>
      <c r="AL73" s="4"/>
      <c r="AM73" s="51"/>
    </row>
    <row r="74" spans="1:39" x14ac:dyDescent="0.25">
      <c r="A74" s="446" t="s">
        <v>475</v>
      </c>
      <c r="G74" s="4"/>
      <c r="H74" s="4"/>
      <c r="L74" s="4"/>
      <c r="M74" s="4"/>
      <c r="Q74" s="4"/>
      <c r="R74" s="4"/>
      <c r="U74" s="28"/>
      <c r="V74" s="4"/>
      <c r="W74" s="4"/>
      <c r="X74" s="2">
        <v>6.008</v>
      </c>
      <c r="Y74" s="3">
        <v>6068.6</v>
      </c>
      <c r="Z74" s="28">
        <f t="shared" si="28"/>
        <v>0.12835529836272228</v>
      </c>
      <c r="AA74" s="4">
        <f>(((X74-X$305)/(X$81-X$305)*100+800))</f>
        <v>878.97752313794626</v>
      </c>
      <c r="AB74" s="51">
        <f t="shared" si="30"/>
        <v>0.12835529836272228</v>
      </c>
      <c r="AC74" s="4"/>
      <c r="AG74" s="4"/>
      <c r="AL74" s="4"/>
      <c r="AM74" s="51"/>
    </row>
    <row r="75" spans="1:39" x14ac:dyDescent="0.25">
      <c r="A75" s="448" t="s">
        <v>559</v>
      </c>
      <c r="B75" s="10">
        <v>889</v>
      </c>
      <c r="C75" s="10" t="s">
        <v>205</v>
      </c>
      <c r="G75" s="4"/>
      <c r="H75" s="4"/>
      <c r="L75" s="4"/>
      <c r="M75" s="4"/>
      <c r="Q75" s="4"/>
      <c r="R75" s="4"/>
      <c r="U75" s="28"/>
      <c r="V75" s="4"/>
      <c r="W75" s="4"/>
      <c r="Z75" s="28"/>
      <c r="AA75" s="4"/>
      <c r="AB75" s="51"/>
      <c r="AC75" s="4"/>
      <c r="AG75" s="4"/>
      <c r="AL75" s="4"/>
      <c r="AM75" s="51"/>
    </row>
    <row r="76" spans="1:39" x14ac:dyDescent="0.25">
      <c r="A76" s="446" t="s">
        <v>64</v>
      </c>
      <c r="B76" s="10">
        <v>891</v>
      </c>
      <c r="C76" s="10" t="s">
        <v>204</v>
      </c>
      <c r="D76" s="2">
        <v>6.2409999999999997</v>
      </c>
      <c r="E76" s="3">
        <v>11990.3</v>
      </c>
      <c r="F76" s="28">
        <f t="shared" si="31"/>
        <v>0.28024279310231992</v>
      </c>
      <c r="G76" s="4">
        <f>(((D76-D$305)/(D$81-D$305)*100+800))</f>
        <v>891.27192982456131</v>
      </c>
      <c r="H76" s="4"/>
      <c r="I76" s="2">
        <v>6.218</v>
      </c>
      <c r="J76" s="3">
        <v>9108.7000000000007</v>
      </c>
      <c r="K76" s="28">
        <f t="shared" si="4"/>
        <v>0.17206809655323541</v>
      </c>
      <c r="L76" s="4">
        <f>(((I76-I$305)/(I$81-I$305)*100+800))</f>
        <v>891.20105587329522</v>
      </c>
      <c r="M76" s="4"/>
      <c r="N76" s="2">
        <v>6.2329999999999997</v>
      </c>
      <c r="O76" s="3">
        <v>5141.6000000000004</v>
      </c>
      <c r="P76" s="28">
        <f>O76/P$2</f>
        <v>0.10323046961270504</v>
      </c>
      <c r="Q76" s="4">
        <f>(((N76-N$305)/(N$81-N$305)*100+800))</f>
        <v>891.38840070298761</v>
      </c>
      <c r="R76" s="4"/>
      <c r="S76" s="2">
        <v>6.2329999999999997</v>
      </c>
      <c r="T76" s="3">
        <v>10438.299999999999</v>
      </c>
      <c r="U76" s="28">
        <f t="shared" si="29"/>
        <v>0.23614674249930998</v>
      </c>
      <c r="V76" s="4">
        <f>(((S76-S$305)/(S$81-S$305)*100+800))</f>
        <v>891.22807017543857</v>
      </c>
      <c r="W76" s="4"/>
      <c r="X76" s="2">
        <v>6.2850000000000001</v>
      </c>
      <c r="Y76" s="3">
        <v>20214.400000000001</v>
      </c>
      <c r="Z76" s="28">
        <f t="shared" si="28"/>
        <v>0.42754924417879137</v>
      </c>
      <c r="AA76" s="4">
        <f>(((X76-X$305)/(X$81-X$305)*100+800))</f>
        <v>891.18554429263986</v>
      </c>
      <c r="AB76" s="51">
        <f t="shared" si="30"/>
        <v>0.33184799333905068</v>
      </c>
      <c r="AC76" s="4"/>
      <c r="AD76" s="29">
        <v>7.0060000000000002</v>
      </c>
      <c r="AE76" s="29">
        <v>13301.9</v>
      </c>
      <c r="AF76" s="51">
        <f t="shared" ref="AF76:AF126" si="32">AE76/AF$2</f>
        <v>6.9665923669623292E-2</v>
      </c>
      <c r="AG76" s="4">
        <f>(((AD76-AD$305)/(AD$81-AD$305)*100+800))</f>
        <v>891.9540229885057</v>
      </c>
      <c r="AI76" s="35">
        <v>6.9820000000000002</v>
      </c>
      <c r="AJ76" s="35">
        <v>14728.2</v>
      </c>
      <c r="AK76" s="51">
        <f t="shared" ref="AK76:AK126" si="33">AJ76/AK$2</f>
        <v>6.5670710092810794E-2</v>
      </c>
      <c r="AL76" s="4">
        <f>(((AI76-AI$305)/(AI$81-AI$305)*100+800))</f>
        <v>890.30769230769226</v>
      </c>
      <c r="AM76" s="51">
        <f t="shared" ref="AM76:AM126" si="34">AVERAGE(AF76,AK76)</f>
        <v>6.766831688121705E-2</v>
      </c>
    </row>
    <row r="77" spans="1:39" x14ac:dyDescent="0.25">
      <c r="A77" s="446" t="s">
        <v>63</v>
      </c>
      <c r="B77" s="12">
        <v>892</v>
      </c>
      <c r="G77" s="4"/>
      <c r="H77" s="4"/>
      <c r="L77" s="4"/>
      <c r="M77" s="4"/>
      <c r="Q77" s="4"/>
      <c r="R77" s="4"/>
      <c r="S77" s="2">
        <v>6.2850000000000001</v>
      </c>
      <c r="T77" s="3">
        <v>1204</v>
      </c>
      <c r="U77" s="28">
        <f t="shared" si="29"/>
        <v>2.7238216756480388E-2</v>
      </c>
      <c r="V77" s="4">
        <f>(((S77-S$305)/(S$81-S$305)*100+800))</f>
        <v>893.50877192982455</v>
      </c>
      <c r="W77" s="4"/>
      <c r="Z77" s="28"/>
      <c r="AA77" s="4"/>
      <c r="AB77" s="51">
        <f t="shared" si="30"/>
        <v>2.7238216756480388E-2</v>
      </c>
      <c r="AC77" s="4"/>
      <c r="AG77" s="4"/>
      <c r="AL77" s="4"/>
      <c r="AM77" s="51"/>
    </row>
    <row r="78" spans="1:39" x14ac:dyDescent="0.25">
      <c r="A78" s="446" t="s">
        <v>637</v>
      </c>
      <c r="D78" s="2">
        <v>6.3109999999999999</v>
      </c>
      <c r="E78" s="3">
        <v>2437.3000000000002</v>
      </c>
      <c r="F78" s="28">
        <f t="shared" si="31"/>
        <v>5.6965693904930191E-2</v>
      </c>
      <c r="G78" s="4">
        <f>(((D78-D$305)/(D$81-D$305)*100+800))</f>
        <v>894.34210526315792</v>
      </c>
      <c r="H78" s="4"/>
      <c r="I78" s="2">
        <v>6.2889999999999997</v>
      </c>
      <c r="J78" s="3">
        <v>2943.6</v>
      </c>
      <c r="K78" s="28">
        <f t="shared" si="4"/>
        <v>5.5606140175228483E-2</v>
      </c>
      <c r="L78" s="4">
        <f>(((I78-I$305)/(I$81-I$305)*100+800))</f>
        <v>894.32468103827534</v>
      </c>
      <c r="M78" s="4"/>
      <c r="N78" s="2">
        <v>6.3</v>
      </c>
      <c r="O78" s="3">
        <v>2239</v>
      </c>
      <c r="P78" s="28">
        <f>O78/P$2</f>
        <v>4.4953520589475375E-2</v>
      </c>
      <c r="Q78" s="4">
        <f>(((N78-N$305)/(N$81-N$305)*100+800))</f>
        <v>894.33216168717047</v>
      </c>
      <c r="R78" s="4"/>
      <c r="S78" s="2">
        <v>6.3029999999999999</v>
      </c>
      <c r="T78" s="3">
        <v>3702.2</v>
      </c>
      <c r="U78" s="28">
        <f t="shared" si="29"/>
        <v>8.3755254215815353E-2</v>
      </c>
      <c r="V78" s="4">
        <f>(((S78-S$305)/(S$81-S$305)*100+800))</f>
        <v>894.29824561403507</v>
      </c>
      <c r="W78" s="4"/>
      <c r="X78" s="2">
        <v>6.3550000000000004</v>
      </c>
      <c r="Y78" s="3">
        <v>3657.1</v>
      </c>
      <c r="Z78" s="28">
        <f t="shared" si="28"/>
        <v>7.7350321596795238E-2</v>
      </c>
      <c r="AA78" s="4">
        <f>(((X78-X$305)/(X$81-X$305)*100+800))</f>
        <v>894.270603790216</v>
      </c>
      <c r="AB78" s="51">
        <f t="shared" si="30"/>
        <v>8.0552787906305295E-2</v>
      </c>
      <c r="AC78" s="4"/>
      <c r="AG78" s="4"/>
      <c r="AL78" s="4"/>
      <c r="AM78" s="51"/>
    </row>
    <row r="79" spans="1:39" x14ac:dyDescent="0.25">
      <c r="A79" s="446" t="s">
        <v>57</v>
      </c>
      <c r="G79" s="4"/>
      <c r="H79" s="4"/>
      <c r="L79" s="4"/>
      <c r="M79" s="4"/>
      <c r="Q79" s="4"/>
      <c r="R79" s="4"/>
      <c r="U79" s="28"/>
      <c r="V79" s="4"/>
      <c r="W79" s="4"/>
      <c r="Z79" s="28"/>
      <c r="AA79" s="4"/>
      <c r="AB79" s="51"/>
      <c r="AC79" s="4"/>
      <c r="AG79" s="4"/>
      <c r="AL79" s="4"/>
      <c r="AM79" s="51"/>
    </row>
    <row r="80" spans="1:39" x14ac:dyDescent="0.25">
      <c r="A80" s="446" t="s">
        <v>65</v>
      </c>
      <c r="B80" s="12">
        <v>892</v>
      </c>
      <c r="D80" s="2">
        <v>6.3070000000000004</v>
      </c>
      <c r="E80" s="3">
        <v>1041.9000000000001</v>
      </c>
      <c r="F80" s="28">
        <f t="shared" si="31"/>
        <v>2.4351764854366211E-2</v>
      </c>
      <c r="G80" s="4">
        <f>(((D80-D$305)/(D$81-D$305)*100+800))</f>
        <v>894.16666666666663</v>
      </c>
      <c r="H80" s="4"/>
      <c r="I80" s="2">
        <v>6.2779999999999996</v>
      </c>
      <c r="J80" s="3">
        <v>1720.8</v>
      </c>
      <c r="K80" s="28">
        <f t="shared" si="4"/>
        <v>3.2506810033133979E-2</v>
      </c>
      <c r="L80" s="4">
        <f>(((I80-I$305)/(I$81-I$305)*100+800))</f>
        <v>893.84073911130668</v>
      </c>
      <c r="M80" s="4"/>
      <c r="N80" s="2">
        <v>6.3070000000000004</v>
      </c>
      <c r="O80" s="3">
        <v>1015.4</v>
      </c>
      <c r="P80" s="28">
        <f>O80/P$2</f>
        <v>2.0386692633565563E-2</v>
      </c>
      <c r="Q80" s="4">
        <f>(((N80-N$305)/(N$81-N$305)*100+800))</f>
        <v>894.6397188049209</v>
      </c>
      <c r="R80" s="4"/>
      <c r="S80" s="2">
        <v>6.2960000000000003</v>
      </c>
      <c r="T80" s="3">
        <v>2018.1</v>
      </c>
      <c r="U80" s="28">
        <f t="shared" si="29"/>
        <v>4.5655685412170327E-2</v>
      </c>
      <c r="V80" s="4">
        <f>(((S80-S$305)/(S$81-S$305)*100+800))</f>
        <v>893.99122807017545</v>
      </c>
      <c r="W80" s="4"/>
      <c r="X80" s="2">
        <v>6.3630000000000004</v>
      </c>
      <c r="Y80" s="3">
        <v>1768.6</v>
      </c>
      <c r="Z80" s="28">
        <f t="shared" si="28"/>
        <v>3.7407174749416766E-2</v>
      </c>
      <c r="AA80" s="4">
        <f>(((X80-X$305)/(X$81-X$305)*100+800))</f>
        <v>894.62318201851031</v>
      </c>
      <c r="AB80" s="51">
        <f t="shared" si="30"/>
        <v>4.1531430080793547E-2</v>
      </c>
      <c r="AC80" s="4"/>
      <c r="AD80" s="29">
        <v>7.0819999999999999</v>
      </c>
      <c r="AE80" s="29">
        <v>1840.5</v>
      </c>
      <c r="AF80" s="51">
        <f t="shared" si="32"/>
        <v>9.6392344337231286E-3</v>
      </c>
      <c r="AG80" s="4">
        <f>(((AD80-AD$305)/(AD$81-AD$305)*100+800))</f>
        <v>894.86590038314171</v>
      </c>
      <c r="AI80" s="35">
        <v>7.0960000000000001</v>
      </c>
      <c r="AJ80" s="35">
        <v>3222.4</v>
      </c>
      <c r="AK80" s="51">
        <f t="shared" si="33"/>
        <v>1.4368171005491063E-2</v>
      </c>
      <c r="AL80" s="4">
        <f>(((AI80-AI$305)/(AI$81-AI$305)*100+800))</f>
        <v>894.69230769230774</v>
      </c>
      <c r="AM80" s="51">
        <f t="shared" si="34"/>
        <v>1.2003702719607096E-2</v>
      </c>
    </row>
    <row r="81" spans="1:39" x14ac:dyDescent="0.25">
      <c r="A81" s="74" t="s">
        <v>715</v>
      </c>
      <c r="B81" s="10">
        <v>900</v>
      </c>
      <c r="D81" s="2">
        <v>6.44</v>
      </c>
      <c r="E81" s="3">
        <v>2583.6999999999998</v>
      </c>
      <c r="F81" s="28">
        <f t="shared" si="31"/>
        <v>6.0387421877556358E-2</v>
      </c>
      <c r="G81" s="4">
        <f>(((D81-D$305)/(D$81-D$305)*100+800))</f>
        <v>900</v>
      </c>
      <c r="H81" s="4"/>
      <c r="I81" s="2">
        <v>6.4180000000000001</v>
      </c>
      <c r="J81" s="3">
        <v>3882</v>
      </c>
      <c r="K81" s="28">
        <f t="shared" si="4"/>
        <v>7.3333005897620929E-2</v>
      </c>
      <c r="L81" s="4">
        <f>(((I81-I$305)/(I$81-I$305)*100+800))</f>
        <v>900</v>
      </c>
      <c r="M81" s="4"/>
      <c r="N81" s="2">
        <v>6.4290000000000003</v>
      </c>
      <c r="O81" s="3">
        <v>1968.7</v>
      </c>
      <c r="P81" s="28">
        <f>O81/P$2</f>
        <v>3.9526572570120669E-2</v>
      </c>
      <c r="Q81" s="4">
        <f>(((N81-N$305)/(N$81-N$305)*100+800))</f>
        <v>900</v>
      </c>
      <c r="R81" s="4"/>
      <c r="S81" s="2">
        <v>6.4329999999999998</v>
      </c>
      <c r="T81" s="3">
        <v>2714.5</v>
      </c>
      <c r="U81" s="28">
        <f t="shared" si="29"/>
        <v>6.1410414771981739E-2</v>
      </c>
      <c r="V81" s="4">
        <f>(((S81-S$305)/(S$81-S$305)*100+800))</f>
        <v>900</v>
      </c>
      <c r="W81" s="4"/>
      <c r="X81" s="2">
        <v>6.4850000000000003</v>
      </c>
      <c r="Y81" s="3">
        <v>5078.7</v>
      </c>
      <c r="Z81" s="28">
        <f t="shared" si="28"/>
        <v>0.10741819427788248</v>
      </c>
      <c r="AA81" s="4">
        <f>(((X81-X$305)/(X$81-X$305)*100+800))</f>
        <v>900</v>
      </c>
      <c r="AB81" s="51">
        <f t="shared" si="30"/>
        <v>8.4414304524932107E-2</v>
      </c>
      <c r="AC81" s="4"/>
      <c r="AD81" s="29">
        <v>7.2160000000000002</v>
      </c>
      <c r="AE81" s="29">
        <v>3445.6</v>
      </c>
      <c r="AF81" s="51">
        <f t="shared" si="32"/>
        <v>1.8045610521508507E-2</v>
      </c>
      <c r="AG81" s="4">
        <f>(((AD81-AD$305)/(AD$81-AD$305)*100+800))</f>
        <v>900</v>
      </c>
      <c r="AI81" s="35">
        <v>7.234</v>
      </c>
      <c r="AJ81" s="35">
        <v>4523.5</v>
      </c>
      <c r="AK81" s="51">
        <f t="shared" si="33"/>
        <v>2.0169569744084789E-2</v>
      </c>
      <c r="AL81" s="4">
        <f>(((AI81-AI$305)/(AI$81-AI$305)*100+800))</f>
        <v>900</v>
      </c>
      <c r="AM81" s="51">
        <f t="shared" si="34"/>
        <v>1.9107590132796649E-2</v>
      </c>
    </row>
    <row r="82" spans="1:39" x14ac:dyDescent="0.25">
      <c r="A82" s="448" t="s">
        <v>558</v>
      </c>
      <c r="B82" s="12">
        <v>902</v>
      </c>
      <c r="D82" s="2">
        <v>6.51</v>
      </c>
      <c r="E82" s="3">
        <v>4338.1000000000004</v>
      </c>
      <c r="F82" s="28">
        <f t="shared" si="31"/>
        <v>0.10139206364787989</v>
      </c>
      <c r="G82" s="4">
        <f>(((D82-D$81)/(D$116-D$81)*100+900))</f>
        <v>902.45959241040055</v>
      </c>
      <c r="H82" s="4"/>
      <c r="I82" s="2">
        <v>6.4809999999999999</v>
      </c>
      <c r="J82" s="3">
        <v>6045.6</v>
      </c>
      <c r="K82" s="28">
        <f t="shared" si="4"/>
        <v>0.11420453901459483</v>
      </c>
      <c r="L82" s="4">
        <f>(((I82-I$81)/(I$116-I$81)*100+900))</f>
        <v>902.22536206287532</v>
      </c>
      <c r="M82" s="4"/>
      <c r="N82" s="2">
        <v>6.5030000000000001</v>
      </c>
      <c r="O82" s="3">
        <v>4736.5</v>
      </c>
      <c r="P82" s="28">
        <f>O82/P$2</f>
        <v>9.5097074708374321E-2</v>
      </c>
      <c r="Q82" s="4">
        <f>(((N82-N$81)/(N$116-N$81)*100+900))</f>
        <v>902.61115031757231</v>
      </c>
      <c r="R82" s="4"/>
      <c r="S82" s="2">
        <v>6.4989999999999997</v>
      </c>
      <c r="T82" s="3">
        <v>2403.4</v>
      </c>
      <c r="U82" s="28">
        <f t="shared" si="29"/>
        <v>5.4372367236316423E-2</v>
      </c>
      <c r="V82" s="4">
        <f>(((S82-S$81)/(S$116-S$81)*100+900))</f>
        <v>902.32886379675369</v>
      </c>
      <c r="W82" s="4"/>
      <c r="X82" s="2">
        <v>6.5510000000000002</v>
      </c>
      <c r="Y82" s="3">
        <v>7471.2</v>
      </c>
      <c r="Z82" s="28">
        <f t="shared" si="28"/>
        <v>0.15802130724179722</v>
      </c>
      <c r="AA82" s="4">
        <f>(((X82-X$81)/(X$116-X$81)*100+900))</f>
        <v>902.33793836344319</v>
      </c>
      <c r="AB82" s="51">
        <f t="shared" si="30"/>
        <v>0.10619683723905682</v>
      </c>
      <c r="AC82" s="4"/>
      <c r="AD82" s="29">
        <v>7.2729999999999997</v>
      </c>
      <c r="AE82" s="29">
        <v>5737.9</v>
      </c>
      <c r="AF82" s="51">
        <f t="shared" si="32"/>
        <v>3.0051053114512324E-2</v>
      </c>
      <c r="AG82" s="4">
        <f>(((AD82-AD$81)/(AD$116-AD$81)*100+900))</f>
        <v>901.97847969455051</v>
      </c>
      <c r="AI82" s="35">
        <v>7.2869999999999999</v>
      </c>
      <c r="AJ82" s="35">
        <v>7787.9</v>
      </c>
      <c r="AK82" s="51">
        <f t="shared" si="33"/>
        <v>3.4725012094607696E-2</v>
      </c>
      <c r="AL82" s="4">
        <f>(((AI82-AI$81)/(AI$116-AI$81)*100+900))</f>
        <v>901.86095505617982</v>
      </c>
      <c r="AM82" s="51">
        <f t="shared" si="34"/>
        <v>3.238803260456001E-2</v>
      </c>
    </row>
    <row r="83" spans="1:39" x14ac:dyDescent="0.25">
      <c r="A83" s="448" t="s">
        <v>476</v>
      </c>
      <c r="B83" s="55"/>
      <c r="D83" s="2">
        <v>6.5030000000000001</v>
      </c>
      <c r="E83" s="3">
        <v>5523.8</v>
      </c>
      <c r="F83" s="28">
        <f t="shared" si="31"/>
        <v>0.12910478808191581</v>
      </c>
      <c r="G83" s="4">
        <f>(((D83-D$81)/(D$116-D$81)*100+900))</f>
        <v>902.21363316936049</v>
      </c>
      <c r="H83" s="4"/>
      <c r="I83" s="2">
        <v>6.4809999999999999</v>
      </c>
      <c r="J83" s="3">
        <v>8046.2</v>
      </c>
      <c r="K83" s="28">
        <f t="shared" si="4"/>
        <v>0.15199691706683088</v>
      </c>
      <c r="L83" s="4">
        <f>(((I83-I$81)/(I$116-I$81)*100+900))</f>
        <v>902.22536206287532</v>
      </c>
      <c r="M83" s="4"/>
      <c r="N83" s="2">
        <v>6.4950000000000001</v>
      </c>
      <c r="O83" s="3">
        <v>9807.7000000000007</v>
      </c>
      <c r="P83" s="28">
        <f>O83/P$2</f>
        <v>0.19691408838115126</v>
      </c>
      <c r="Q83" s="4">
        <f>(((N83-N$81)/(N$116-N$81)*100+900))</f>
        <v>902.32886379675369</v>
      </c>
      <c r="R83" s="4"/>
      <c r="S83" s="2">
        <v>6.4960000000000004</v>
      </c>
      <c r="T83" s="3">
        <v>7253.2</v>
      </c>
      <c r="U83" s="28">
        <f t="shared" si="29"/>
        <v>0.16408989516453784</v>
      </c>
      <c r="V83" s="4">
        <f>(((S83-S$81)/(S$116-S$81)*100+900))</f>
        <v>902.22300635144677</v>
      </c>
      <c r="W83" s="4"/>
      <c r="X83" s="2">
        <v>6.54</v>
      </c>
      <c r="Y83" s="3">
        <v>12919.4</v>
      </c>
      <c r="Z83" s="28">
        <f t="shared" si="28"/>
        <v>0.27325469493249749</v>
      </c>
      <c r="AA83" s="4">
        <f>(((X83-X$81)/(X$116-X$81)*100+900))</f>
        <v>901.94828196953597</v>
      </c>
      <c r="AB83" s="51">
        <f t="shared" si="30"/>
        <v>0.21867229504851765</v>
      </c>
      <c r="AC83" s="4"/>
      <c r="AD83" s="29">
        <v>7.2770000000000001</v>
      </c>
      <c r="AE83" s="29">
        <v>11271.3</v>
      </c>
      <c r="AF83" s="51">
        <f t="shared" si="32"/>
        <v>5.9031080180833188E-2</v>
      </c>
      <c r="AG83" s="4">
        <f>(((AD83-AD$81)/(AD$116-AD$81)*100+900))</f>
        <v>902.11732037486979</v>
      </c>
      <c r="AI83" s="35">
        <v>7.2770000000000001</v>
      </c>
      <c r="AJ83" s="35">
        <v>14193.7</v>
      </c>
      <c r="AK83" s="51">
        <f t="shared" si="33"/>
        <v>6.3287459285203115E-2</v>
      </c>
      <c r="AL83" s="4">
        <f>(((AI83-AI$81)/(AI$116-AI$81)*100+900))</f>
        <v>901.50983146067415</v>
      </c>
      <c r="AM83" s="51">
        <f t="shared" si="34"/>
        <v>6.1159269733018148E-2</v>
      </c>
    </row>
    <row r="84" spans="1:39" x14ac:dyDescent="0.25">
      <c r="A84" s="448" t="s">
        <v>486</v>
      </c>
      <c r="B84" s="10">
        <v>903</v>
      </c>
      <c r="C84" s="10" t="s">
        <v>202</v>
      </c>
      <c r="G84" s="4"/>
      <c r="H84" s="4"/>
      <c r="I84" s="2">
        <v>6.6429999999999998</v>
      </c>
      <c r="J84" s="3">
        <v>2627.5</v>
      </c>
      <c r="K84" s="28">
        <f t="shared" si="4"/>
        <v>4.9634846212261462E-2</v>
      </c>
      <c r="L84" s="4">
        <f>(((I84-I$81)/(I$116-I$81)*100+900))</f>
        <v>907.94772165312611</v>
      </c>
      <c r="M84" s="4"/>
      <c r="N84" s="2">
        <v>6.6689999999999996</v>
      </c>
      <c r="O84" s="3">
        <v>1310.2</v>
      </c>
      <c r="P84" s="28">
        <f>O84/P$2</f>
        <v>2.6305539382014576E-2</v>
      </c>
      <c r="Q84" s="4">
        <f>(((N84-N$81)/(N$116-N$81)*100+900))</f>
        <v>908.46859562455893</v>
      </c>
      <c r="R84" s="4"/>
      <c r="U84" s="28"/>
      <c r="V84" s="4"/>
      <c r="W84" s="4"/>
      <c r="Z84" s="28"/>
      <c r="AA84" s="4"/>
      <c r="AB84" s="51"/>
      <c r="AC84" s="4"/>
      <c r="AG84" s="4"/>
      <c r="AL84" s="4"/>
      <c r="AM84" s="51"/>
    </row>
    <row r="85" spans="1:39" x14ac:dyDescent="0.25">
      <c r="A85" s="448" t="s">
        <v>68</v>
      </c>
      <c r="B85" s="12">
        <v>912</v>
      </c>
      <c r="G85" s="4"/>
      <c r="H85" s="4"/>
      <c r="L85" s="4"/>
      <c r="M85" s="4"/>
      <c r="Q85" s="4"/>
      <c r="R85" s="4"/>
      <c r="S85" s="2">
        <v>6.8209999999999997</v>
      </c>
      <c r="T85" s="3">
        <v>1502</v>
      </c>
      <c r="U85" s="28">
        <f t="shared" si="29"/>
        <v>3.3979901634745471E-2</v>
      </c>
      <c r="V85" s="4">
        <f>(((S85-S$81)/(S$116-S$81)*100+900))</f>
        <v>913.69089625970355</v>
      </c>
      <c r="W85" s="4"/>
      <c r="X85" s="2">
        <v>6.8840000000000003</v>
      </c>
      <c r="Y85" s="3">
        <v>3493</v>
      </c>
      <c r="Z85" s="28">
        <f t="shared" si="28"/>
        <v>7.3879487390994453E-2</v>
      </c>
      <c r="AA85" s="4">
        <f>(((X85-X$81)/(X$116-X$81)*100+900))</f>
        <v>914.13390010626995</v>
      </c>
      <c r="AB85" s="51">
        <f t="shared" si="30"/>
        <v>5.3929694512869962E-2</v>
      </c>
      <c r="AC85" s="4"/>
      <c r="AG85" s="4"/>
      <c r="AL85" s="4"/>
      <c r="AM85" s="51"/>
    </row>
    <row r="86" spans="1:39" x14ac:dyDescent="0.25">
      <c r="A86" s="446" t="s">
        <v>69</v>
      </c>
      <c r="B86" s="10">
        <v>904</v>
      </c>
      <c r="C86" s="10" t="s">
        <v>205</v>
      </c>
      <c r="D86" s="2">
        <v>7.02</v>
      </c>
      <c r="E86" s="3">
        <v>3039.7</v>
      </c>
      <c r="F86" s="28">
        <f t="shared" si="31"/>
        <v>7.1045263103769032E-2</v>
      </c>
      <c r="G86" s="4">
        <f>(((D86-D$81)/(D$116-D$81)*100+900))</f>
        <v>920.37947997189031</v>
      </c>
      <c r="H86" s="4"/>
      <c r="I86" s="2">
        <v>6.9130000000000003</v>
      </c>
      <c r="J86" s="3">
        <v>3451.9</v>
      </c>
      <c r="K86" s="28">
        <f t="shared" si="4"/>
        <v>6.5208192441524399E-2</v>
      </c>
      <c r="L86" s="4">
        <f>(((I86-I$81)/(I$116-I$81)*100+900))</f>
        <v>917.48498763687746</v>
      </c>
      <c r="M86" s="4"/>
      <c r="N86" s="2">
        <v>6.891</v>
      </c>
      <c r="O86" s="3">
        <v>3119</v>
      </c>
      <c r="P86" s="28">
        <f>O86/P$2</f>
        <v>6.2621719838576909E-2</v>
      </c>
      <c r="Q86" s="4">
        <f>(((N86-N$81)/(N$116-N$81)*100+900))</f>
        <v>916.30204657727597</v>
      </c>
      <c r="R86" s="4"/>
      <c r="S86" s="2">
        <v>6.9320000000000004</v>
      </c>
      <c r="T86" s="3">
        <v>3988.4</v>
      </c>
      <c r="U86" s="28">
        <f t="shared" si="29"/>
        <v>9.0229986471384041E-2</v>
      </c>
      <c r="V86" s="4">
        <f>(((S86-S$81)/(S$116-S$81)*100+900))</f>
        <v>917.60762173606213</v>
      </c>
      <c r="W86" s="4"/>
      <c r="X86" s="2">
        <v>6.9690000000000003</v>
      </c>
      <c r="Y86" s="3">
        <v>9295.6</v>
      </c>
      <c r="Z86" s="28">
        <f t="shared" si="28"/>
        <v>0.1966086925255448</v>
      </c>
      <c r="AA86" s="4">
        <f>(((X86-X$81)/(X$116-X$81)*100+900))</f>
        <v>917.14488133191639</v>
      </c>
      <c r="AB86" s="51">
        <f t="shared" si="30"/>
        <v>0.14341933949846442</v>
      </c>
      <c r="AC86" s="4"/>
      <c r="AD86" s="29">
        <v>7.6970000000000001</v>
      </c>
      <c r="AE86" s="29">
        <v>4217.7</v>
      </c>
      <c r="AF86" s="51">
        <f t="shared" si="32"/>
        <v>2.208932304869005E-2</v>
      </c>
      <c r="AG86" s="4">
        <f>(((AD86-AD$81)/(AD$116-AD$81)*100+900))</f>
        <v>916.69559180839985</v>
      </c>
      <c r="AI86" s="35">
        <v>7.6820000000000004</v>
      </c>
      <c r="AJ86" s="35">
        <v>8351.4</v>
      </c>
      <c r="AK86" s="51">
        <f t="shared" si="33"/>
        <v>3.7237569307118315E-2</v>
      </c>
      <c r="AL86" s="4">
        <f>(((AI86-AI$81)/(AI$116-AI$81)*100+900))</f>
        <v>915.7303370786517</v>
      </c>
      <c r="AM86" s="51">
        <f t="shared" si="34"/>
        <v>2.9663446177904181E-2</v>
      </c>
    </row>
    <row r="87" spans="1:39" x14ac:dyDescent="0.25">
      <c r="A87" s="446">
        <v>4</v>
      </c>
      <c r="B87" s="10">
        <v>918</v>
      </c>
      <c r="C87" s="10" t="s">
        <v>202</v>
      </c>
      <c r="D87" s="2">
        <v>7.1020000000000003</v>
      </c>
      <c r="E87" s="3">
        <v>10912.8</v>
      </c>
      <c r="F87" s="28">
        <f t="shared" si="31"/>
        <v>0.2550589687136266</v>
      </c>
      <c r="G87" s="4">
        <f>(((D87-D$81)/(D$116-D$81)*100+900))</f>
        <v>923.2607167955025</v>
      </c>
      <c r="H87" s="4"/>
      <c r="I87" s="2">
        <v>7.0019999999999998</v>
      </c>
      <c r="J87" s="3">
        <v>15169.5</v>
      </c>
      <c r="K87" s="28">
        <f t="shared" si="4"/>
        <v>0.28655977150024747</v>
      </c>
      <c r="L87" s="4">
        <f>(((I87-I$81)/(I$116-I$81)*100+900))</f>
        <v>920.62875309078061</v>
      </c>
      <c r="M87" s="4"/>
      <c r="N87" s="2">
        <v>7.0570000000000004</v>
      </c>
      <c r="O87" s="3">
        <v>6281.7</v>
      </c>
      <c r="P87" s="28">
        <f>O87/P$2</f>
        <v>0.12612082638986488</v>
      </c>
      <c r="Q87" s="4">
        <f>(((N87-N$81)/(N$116-N$81)*100+900))</f>
        <v>922.15949188426248</v>
      </c>
      <c r="R87" s="4"/>
      <c r="S87" s="2">
        <v>7.0460000000000003</v>
      </c>
      <c r="T87" s="3">
        <v>11373.3</v>
      </c>
      <c r="U87" s="28">
        <f t="shared" si="29"/>
        <v>0.25729934438245711</v>
      </c>
      <c r="V87" s="4">
        <f>(((S87-S$81)/(S$116-S$81)*100+900))</f>
        <v>921.63020465772763</v>
      </c>
      <c r="W87" s="4"/>
      <c r="X87" s="2">
        <v>7.0460000000000003</v>
      </c>
      <c r="Y87" s="3">
        <v>30483.9</v>
      </c>
      <c r="Z87" s="28">
        <f t="shared" si="28"/>
        <v>0.64475662916642884</v>
      </c>
      <c r="AA87" s="4">
        <f>(((X87-X$81)/(X$116-X$81)*100+900))</f>
        <v>919.87247608926668</v>
      </c>
      <c r="AB87" s="51">
        <f t="shared" si="30"/>
        <v>0.451027986774443</v>
      </c>
      <c r="AC87" s="4"/>
      <c r="AD87" s="29">
        <v>7.649</v>
      </c>
      <c r="AE87" s="29">
        <v>16174.5</v>
      </c>
      <c r="AF87" s="51">
        <f t="shared" si="32"/>
        <v>8.4710566339720045E-2</v>
      </c>
      <c r="AG87" s="4">
        <f>(((AD87-AD$81)/(AD$116-AD$81)*100+900))</f>
        <v>915.02950364456785</v>
      </c>
      <c r="AI87" s="35">
        <v>7.6390000000000002</v>
      </c>
      <c r="AJ87" s="35">
        <v>33963.300000000003</v>
      </c>
      <c r="AK87" s="51">
        <f t="shared" si="33"/>
        <v>0.15143697316000332</v>
      </c>
      <c r="AL87" s="4">
        <f>(((AI87-AI$81)/(AI$116-AI$81)*100+900))</f>
        <v>914.22050561797755</v>
      </c>
      <c r="AM87" s="51">
        <f t="shared" si="34"/>
        <v>0.11807376974986168</v>
      </c>
    </row>
    <row r="88" spans="1:39" x14ac:dyDescent="0.25">
      <c r="A88" s="446" t="s">
        <v>70</v>
      </c>
      <c r="G88" s="4"/>
      <c r="H88" s="4"/>
      <c r="L88" s="4"/>
      <c r="M88" s="4"/>
      <c r="Q88" s="4"/>
      <c r="R88" s="4"/>
      <c r="U88" s="28"/>
      <c r="V88" s="4"/>
      <c r="W88" s="4"/>
      <c r="Z88" s="28"/>
      <c r="AA88" s="4"/>
      <c r="AB88" s="51"/>
      <c r="AC88" s="4"/>
      <c r="AG88" s="4"/>
      <c r="AL88" s="4"/>
      <c r="AM88" s="51"/>
    </row>
    <row r="89" spans="1:39" x14ac:dyDescent="0.25">
      <c r="A89" s="448" t="s">
        <v>800</v>
      </c>
      <c r="B89" s="10">
        <v>924</v>
      </c>
      <c r="C89" s="10" t="s">
        <v>205</v>
      </c>
      <c r="G89" s="4"/>
      <c r="H89" s="4"/>
      <c r="L89" s="4"/>
      <c r="M89" s="4"/>
      <c r="Q89" s="4"/>
      <c r="R89" s="4"/>
      <c r="U89" s="28"/>
      <c r="V89" s="4"/>
      <c r="W89" s="4"/>
      <c r="Z89" s="28"/>
      <c r="AA89" s="4"/>
      <c r="AB89" s="51"/>
      <c r="AC89" s="4"/>
      <c r="AG89" s="4"/>
      <c r="AL89" s="4"/>
      <c r="AM89" s="51"/>
    </row>
    <row r="90" spans="1:39" x14ac:dyDescent="0.25">
      <c r="A90" s="82" t="s">
        <v>786</v>
      </c>
      <c r="D90" s="2">
        <v>7.0460000000000003</v>
      </c>
      <c r="E90" s="3">
        <v>49384.800000000003</v>
      </c>
      <c r="F90" s="28">
        <f t="shared" si="31"/>
        <v>1.1542442047988333</v>
      </c>
      <c r="G90" s="4">
        <f>(((D90-D$81)/(D$116-D$81)*100+900))</f>
        <v>921.29304286718207</v>
      </c>
      <c r="H90" s="4"/>
      <c r="I90" s="2">
        <v>6.9610000000000003</v>
      </c>
      <c r="J90" s="3">
        <v>25264</v>
      </c>
      <c r="K90" s="28">
        <f t="shared" si="4"/>
        <v>0.47725014451249231</v>
      </c>
      <c r="L90" s="4">
        <f>(((I90-I$81)/(I$116-I$81)*100+900))</f>
        <v>919.18050158954429</v>
      </c>
      <c r="M90" s="4"/>
      <c r="N90" s="2">
        <v>6.976</v>
      </c>
      <c r="O90" s="3">
        <v>24969.3</v>
      </c>
      <c r="P90" s="28">
        <f>O90/P$2</f>
        <v>0.50132109944385328</v>
      </c>
      <c r="Q90" s="4">
        <f>(((N90-N$81)/(N$116-N$81)*100+900))</f>
        <v>919.30134086097382</v>
      </c>
      <c r="R90" s="4"/>
      <c r="S90" s="2">
        <v>6.9870000000000001</v>
      </c>
      <c r="T90" s="3">
        <v>32247.3</v>
      </c>
      <c r="U90" s="28">
        <f t="shared" si="29"/>
        <v>0.72953400931166945</v>
      </c>
      <c r="V90" s="4">
        <f>(((S90-S$81)/(S$116-S$81)*100+900))</f>
        <v>919.54834156669017</v>
      </c>
      <c r="W90" s="4"/>
      <c r="X90" s="2">
        <v>7.0350000000000001</v>
      </c>
      <c r="Y90" s="3">
        <v>45078.9</v>
      </c>
      <c r="Z90" s="28">
        <f t="shared" si="28"/>
        <v>0.953451481291125</v>
      </c>
      <c r="AA90" s="4">
        <f>(((X90-X$81)/(X$116-X$81)*100+900))</f>
        <v>919.48281969535958</v>
      </c>
      <c r="AB90" s="51">
        <f t="shared" si="30"/>
        <v>0.84149274530139717</v>
      </c>
      <c r="AC90" s="4"/>
      <c r="AD90" s="29">
        <v>7.3159999999999998</v>
      </c>
      <c r="AE90" s="29">
        <v>98860.3</v>
      </c>
      <c r="AF90" s="51">
        <f t="shared" si="32"/>
        <v>0.51776017815169717</v>
      </c>
      <c r="AG90" s="4">
        <f>(((AD90-AD$81)/(AD$116-AD$81)*100+900))</f>
        <v>903.47101700798328</v>
      </c>
      <c r="AI90" s="35">
        <v>7.32</v>
      </c>
      <c r="AJ90" s="35">
        <v>116165.5</v>
      </c>
      <c r="AK90" s="51">
        <f t="shared" si="33"/>
        <v>0.51796355788802506</v>
      </c>
      <c r="AL90" s="4">
        <f>(((AI90-AI$81)/(AI$116-AI$81)*100+900))</f>
        <v>903.0196629213483</v>
      </c>
      <c r="AM90" s="51">
        <f t="shared" si="34"/>
        <v>0.51786186801986112</v>
      </c>
    </row>
    <row r="91" spans="1:39" x14ac:dyDescent="0.25">
      <c r="A91" s="446" t="s">
        <v>72</v>
      </c>
      <c r="B91" s="10">
        <v>930</v>
      </c>
      <c r="G91" s="4"/>
      <c r="H91" s="4"/>
      <c r="L91" s="4"/>
      <c r="M91" s="4"/>
      <c r="Q91" s="4"/>
      <c r="R91" s="4"/>
      <c r="U91" s="28"/>
      <c r="V91" s="4"/>
      <c r="W91" s="4"/>
      <c r="Z91" s="28"/>
      <c r="AA91" s="4"/>
      <c r="AB91" s="51"/>
      <c r="AC91" s="4"/>
      <c r="AG91" s="4"/>
      <c r="AL91" s="4"/>
      <c r="AM91" s="51"/>
    </row>
    <row r="92" spans="1:39" x14ac:dyDescent="0.25">
      <c r="A92" s="446" t="s">
        <v>71</v>
      </c>
      <c r="G92" s="4"/>
      <c r="H92" s="4"/>
      <c r="L92" s="4"/>
      <c r="M92" s="4"/>
      <c r="Q92" s="4"/>
      <c r="R92" s="4"/>
      <c r="U92" s="28"/>
      <c r="V92" s="4"/>
      <c r="W92" s="4"/>
      <c r="Z92" s="28"/>
      <c r="AA92" s="4"/>
      <c r="AB92" s="51"/>
      <c r="AC92" s="4"/>
      <c r="AG92" s="4"/>
      <c r="AL92" s="4"/>
      <c r="AM92" s="51"/>
    </row>
    <row r="93" spans="1:39" x14ac:dyDescent="0.25">
      <c r="A93" s="446" t="s">
        <v>160</v>
      </c>
      <c r="D93" s="2">
        <v>7.3529999999999998</v>
      </c>
      <c r="E93" s="3">
        <v>21911.200000000001</v>
      </c>
      <c r="F93" s="28">
        <f t="shared" ref="F93" si="35">E93/F$2</f>
        <v>0.51211861990305108</v>
      </c>
      <c r="G93" s="4">
        <f>(((D93-D$81)/(D$116-D$81)*100+900))</f>
        <v>932.08011243851013</v>
      </c>
      <c r="H93" s="4"/>
      <c r="I93" s="2">
        <v>7.2530000000000001</v>
      </c>
      <c r="J93" s="3">
        <v>38413.4</v>
      </c>
      <c r="K93" s="28">
        <f t="shared" ref="K93" si="36">J93/K$2</f>
        <v>0.72564917278404739</v>
      </c>
      <c r="L93" s="4">
        <f>(((I93-I$81)/(I$116-I$81)*100+900))</f>
        <v>929.49487813493465</v>
      </c>
      <c r="M93" s="4"/>
      <c r="N93" s="2">
        <v>7.2709999999999999</v>
      </c>
      <c r="O93" s="3">
        <v>20256.5</v>
      </c>
      <c r="P93" s="28">
        <f>O93/P$2</f>
        <v>0.40669986146525589</v>
      </c>
      <c r="Q93" s="4">
        <f>(((N93-N$81)/(N$116-N$81)*100+900))</f>
        <v>929.71065631616091</v>
      </c>
      <c r="R93" s="4"/>
      <c r="S93" s="2">
        <v>7.2789999999999999</v>
      </c>
      <c r="T93" s="3">
        <v>24390.9</v>
      </c>
      <c r="U93" s="28">
        <f t="shared" si="29"/>
        <v>0.55179785804454951</v>
      </c>
      <c r="V93" s="4">
        <f>(((S93-S$81)/(S$116-S$81)*100+900))</f>
        <v>929.85179957657022</v>
      </c>
      <c r="W93" s="4"/>
      <c r="X93" s="2">
        <v>7.327</v>
      </c>
      <c r="Y93" s="3">
        <v>39120.699999999997</v>
      </c>
      <c r="Z93" s="28">
        <f t="shared" si="28"/>
        <v>0.82743122312535822</v>
      </c>
      <c r="AA93" s="4">
        <f>(((X93-X$81)/(X$116-X$81)*100+900))</f>
        <v>929.82642578816865</v>
      </c>
      <c r="AB93" s="51">
        <f t="shared" si="30"/>
        <v>0.68961454058495386</v>
      </c>
      <c r="AC93" s="4"/>
      <c r="AD93" s="29">
        <v>8.0009999999999994</v>
      </c>
      <c r="AE93" s="29">
        <v>17439.099999999999</v>
      </c>
      <c r="AF93" s="51">
        <f t="shared" si="32"/>
        <v>9.1333644777582712E-2</v>
      </c>
      <c r="AG93" s="4">
        <f>(((AD93-AD$81)/(AD$116-AD$81)*100+900))</f>
        <v>927.24748351266919</v>
      </c>
      <c r="AI93" s="35">
        <v>8.0060000000000002</v>
      </c>
      <c r="AJ93" s="35">
        <v>34558.300000000003</v>
      </c>
      <c r="AK93" s="51">
        <f t="shared" si="33"/>
        <v>0.15408998388128781</v>
      </c>
      <c r="AL93" s="4">
        <f>(((AI93-AI$81)/(AI$116-AI$81)*100+900))</f>
        <v>927.10674157303367</v>
      </c>
      <c r="AM93" s="51">
        <f t="shared" si="34"/>
        <v>0.12271181432943526</v>
      </c>
    </row>
    <row r="94" spans="1:39" x14ac:dyDescent="0.25">
      <c r="A94" s="448" t="s">
        <v>192</v>
      </c>
      <c r="B94" s="12">
        <v>933</v>
      </c>
      <c r="G94" s="4"/>
      <c r="H94" s="4"/>
      <c r="L94" s="4"/>
      <c r="M94" s="4"/>
      <c r="Q94" s="4"/>
      <c r="R94" s="4"/>
      <c r="S94" s="2">
        <v>7.3570000000000002</v>
      </c>
      <c r="T94" s="3">
        <v>1018.6</v>
      </c>
      <c r="U94" s="28">
        <f t="shared" si="29"/>
        <v>2.3043893345640304E-2</v>
      </c>
      <c r="V94" s="4">
        <f>(((S94-S$81)/(S$116-S$81)*100+900))</f>
        <v>932.60409315455195</v>
      </c>
      <c r="W94" s="4"/>
      <c r="X94" s="2">
        <v>7.4080000000000004</v>
      </c>
      <c r="Y94" s="3">
        <v>22185.5</v>
      </c>
      <c r="Z94" s="28">
        <f t="shared" si="28"/>
        <v>0.46923944102860216</v>
      </c>
      <c r="AA94" s="4">
        <f>(((X94-X$81)/(X$116-X$81)*100+900))</f>
        <v>932.69571377966702</v>
      </c>
      <c r="AB94" s="51">
        <f t="shared" si="30"/>
        <v>0.24614166718712122</v>
      </c>
      <c r="AC94" s="4"/>
      <c r="AD94" s="29">
        <v>8.1579999999999995</v>
      </c>
      <c r="AE94" s="29">
        <v>1722.5</v>
      </c>
      <c r="AF94" s="51">
        <f t="shared" si="32"/>
        <v>9.0212340733974942E-3</v>
      </c>
      <c r="AG94" s="4">
        <f>(((AD94-AD$81)/(AD$116-AD$81)*100+900))</f>
        <v>932.69698021520298</v>
      </c>
      <c r="AI94" s="35">
        <v>8.1489999999999991</v>
      </c>
      <c r="AJ94" s="35">
        <v>3320.8</v>
      </c>
      <c r="AK94" s="51">
        <f t="shared" si="33"/>
        <v>1.4806921013851393E-2</v>
      </c>
      <c r="AL94" s="4">
        <f>(((AI94-AI$81)/(AI$116-AI$81)*100+900))</f>
        <v>932.12780898876406</v>
      </c>
      <c r="AM94" s="51">
        <f t="shared" si="34"/>
        <v>1.1914077543624443E-2</v>
      </c>
    </row>
    <row r="95" spans="1:39" x14ac:dyDescent="0.25">
      <c r="A95" s="448" t="s">
        <v>801</v>
      </c>
      <c r="G95" s="4"/>
      <c r="H95" s="4"/>
      <c r="L95" s="4"/>
      <c r="M95" s="4"/>
      <c r="Q95" s="4"/>
      <c r="R95" s="4"/>
      <c r="U95" s="28"/>
      <c r="V95" s="4"/>
      <c r="W95" s="4"/>
      <c r="Z95" s="28"/>
      <c r="AA95" s="4"/>
      <c r="AB95" s="51"/>
      <c r="AC95" s="4"/>
      <c r="AG95" s="4"/>
      <c r="AL95" s="4"/>
      <c r="AM95" s="51"/>
    </row>
    <row r="96" spans="1:39" x14ac:dyDescent="0.25">
      <c r="A96" s="448" t="s">
        <v>74</v>
      </c>
      <c r="D96" s="2">
        <v>7.63</v>
      </c>
      <c r="E96" s="3">
        <v>1564.1</v>
      </c>
      <c r="F96" s="28">
        <f t="shared" si="31"/>
        <v>3.6556862855086081E-2</v>
      </c>
      <c r="G96" s="4">
        <f>(((D96-D$81)/(D$116-D$81)*100+900))</f>
        <v>941.81307097680951</v>
      </c>
      <c r="H96" s="4"/>
      <c r="I96" s="2">
        <v>7.4859999999999998</v>
      </c>
      <c r="J96" s="3">
        <v>2426.6</v>
      </c>
      <c r="K96" s="28">
        <f t="shared" si="4"/>
        <v>4.5839740368667427E-2</v>
      </c>
      <c r="L96" s="4">
        <f>(((I96-I$81)/(I$116-I$81)*100+900))</f>
        <v>937.72518544683851</v>
      </c>
      <c r="M96" s="4"/>
      <c r="Q96" s="4"/>
      <c r="R96" s="4"/>
      <c r="S96" s="2">
        <v>7.556</v>
      </c>
      <c r="T96" s="3">
        <v>2092.6</v>
      </c>
      <c r="U96" s="28">
        <f t="shared" si="29"/>
        <v>4.7341106631736594E-2</v>
      </c>
      <c r="V96" s="4">
        <f>(((S96-S$81)/(S$116-S$81)*100+900))</f>
        <v>939.6259703599153</v>
      </c>
      <c r="W96" s="4"/>
      <c r="X96" s="2">
        <v>7.6120000000000001</v>
      </c>
      <c r="Y96" s="3">
        <v>1446.7</v>
      </c>
      <c r="Z96" s="28">
        <f t="shared" si="28"/>
        <v>3.0598755914271879E-2</v>
      </c>
      <c r="AA96" s="4">
        <f>(((X96-X$81)/(X$116-X$81)*100+900))</f>
        <v>939.92206872121858</v>
      </c>
      <c r="AB96" s="51">
        <f t="shared" si="30"/>
        <v>3.8969931273004237E-2</v>
      </c>
      <c r="AC96" s="4"/>
      <c r="AG96" s="4"/>
      <c r="AL96" s="4"/>
      <c r="AM96" s="51"/>
    </row>
    <row r="97" spans="1:39" x14ac:dyDescent="0.25">
      <c r="A97" s="448" t="s">
        <v>75</v>
      </c>
      <c r="B97" s="12">
        <v>948</v>
      </c>
      <c r="G97" s="4"/>
      <c r="H97" s="4"/>
      <c r="L97" s="4"/>
      <c r="M97" s="4"/>
      <c r="Q97" s="4"/>
      <c r="R97" s="4"/>
      <c r="U97" s="28"/>
      <c r="V97" s="4"/>
      <c r="W97" s="4"/>
      <c r="Z97" s="28"/>
      <c r="AA97" s="4"/>
      <c r="AB97" s="51"/>
      <c r="AC97" s="4"/>
      <c r="AG97" s="4"/>
      <c r="AL97" s="4"/>
      <c r="AM97" s="51"/>
    </row>
    <row r="98" spans="1:39" x14ac:dyDescent="0.25">
      <c r="A98" s="448" t="s">
        <v>193</v>
      </c>
      <c r="B98" s="55"/>
      <c r="G98" s="4"/>
      <c r="H98" s="4"/>
      <c r="L98" s="4"/>
      <c r="M98" s="4"/>
      <c r="Q98" s="4"/>
      <c r="R98" s="4"/>
      <c r="U98" s="28"/>
      <c r="V98" s="4"/>
      <c r="W98" s="4"/>
      <c r="Z98" s="28"/>
      <c r="AA98" s="4"/>
      <c r="AB98" s="51"/>
      <c r="AC98" s="4"/>
      <c r="AG98" s="4"/>
      <c r="AL98" s="4"/>
      <c r="AM98" s="51"/>
    </row>
    <row r="99" spans="1:39" x14ac:dyDescent="0.25">
      <c r="A99" s="446" t="s">
        <v>73</v>
      </c>
      <c r="B99" s="12">
        <v>960</v>
      </c>
      <c r="D99" s="2">
        <v>8.1809999999999992</v>
      </c>
      <c r="E99" s="3">
        <v>8821.6</v>
      </c>
      <c r="F99" s="28">
        <f t="shared" si="31"/>
        <v>0.20618248280955653</v>
      </c>
      <c r="G99" s="4">
        <f>(((D99-D$81)/(D$116-D$81)*100+900))</f>
        <v>961.17357695010537</v>
      </c>
      <c r="H99" s="4"/>
      <c r="I99" s="2">
        <v>8.1329999999999991</v>
      </c>
      <c r="J99" s="3">
        <v>12633.2</v>
      </c>
      <c r="K99" s="28">
        <f t="shared" si="4"/>
        <v>0.23864774088248963</v>
      </c>
      <c r="L99" s="4">
        <f>(((I99-I$81)/(I$116-I$81)*100+900))</f>
        <v>960.57930060049443</v>
      </c>
      <c r="M99" s="4"/>
      <c r="N99" s="2">
        <v>8.1620000000000008</v>
      </c>
      <c r="O99" s="3">
        <v>8033</v>
      </c>
      <c r="P99" s="28">
        <f>O99/P$2</f>
        <v>0.1612825506454916</v>
      </c>
      <c r="Q99" s="4">
        <f>(((N99-N$81)/(N$116-N$81)*100+900))</f>
        <v>961.15031757233589</v>
      </c>
      <c r="R99" s="4"/>
      <c r="S99" s="2">
        <v>8.1620000000000008</v>
      </c>
      <c r="T99" s="3">
        <v>9691.6</v>
      </c>
      <c r="U99" s="28">
        <f t="shared" si="29"/>
        <v>0.21925407102749614</v>
      </c>
      <c r="V99" s="4">
        <f>(((S99-S$81)/(S$116-S$81)*100+900))</f>
        <v>961.0091743119267</v>
      </c>
      <c r="W99" s="4"/>
      <c r="X99" s="2">
        <v>8.1989999999999998</v>
      </c>
      <c r="Y99" s="3">
        <v>10734.4</v>
      </c>
      <c r="Z99" s="28">
        <f t="shared" si="28"/>
        <v>0.22704035770108524</v>
      </c>
      <c r="AA99" s="4">
        <f>(((X99-X$81)/(X$116-X$81)*100+900))</f>
        <v>960.71555083244778</v>
      </c>
      <c r="AB99" s="51">
        <f t="shared" si="30"/>
        <v>0.22314721436429069</v>
      </c>
      <c r="AC99" s="4"/>
      <c r="AD99" s="29">
        <v>8.9779999999999998</v>
      </c>
      <c r="AE99" s="29">
        <v>20906</v>
      </c>
      <c r="AF99" s="51">
        <f t="shared" si="32"/>
        <v>0.1094908096014212</v>
      </c>
      <c r="AG99" s="4">
        <f>(((AD99-AD$81)/(AD$116-AD$81)*100+900))</f>
        <v>961.15931968066639</v>
      </c>
      <c r="AI99" s="35">
        <v>8.9770000000000003</v>
      </c>
      <c r="AJ99" s="35">
        <v>31169.7</v>
      </c>
      <c r="AK99" s="51">
        <f t="shared" si="33"/>
        <v>0.13898075341045643</v>
      </c>
      <c r="AL99" s="4">
        <f>(((AI99-AI$81)/(AI$116-AI$81)*100+900))</f>
        <v>961.20084269662925</v>
      </c>
      <c r="AM99" s="51">
        <f t="shared" si="34"/>
        <v>0.12423578150593881</v>
      </c>
    </row>
    <row r="100" spans="1:39" x14ac:dyDescent="0.25">
      <c r="A100" s="446" t="s">
        <v>778</v>
      </c>
      <c r="B100" s="10">
        <v>967</v>
      </c>
      <c r="G100" s="4"/>
      <c r="H100" s="4"/>
      <c r="L100" s="4"/>
      <c r="M100" s="4"/>
      <c r="Q100" s="4"/>
      <c r="R100" s="4"/>
      <c r="U100" s="28"/>
      <c r="V100" s="4"/>
      <c r="W100" s="4"/>
      <c r="Z100" s="28"/>
      <c r="AA100" s="4"/>
      <c r="AB100" s="51"/>
      <c r="AC100" s="4"/>
      <c r="AG100" s="4"/>
      <c r="AL100" s="4"/>
      <c r="AM100" s="51"/>
    </row>
    <row r="101" spans="1:39" x14ac:dyDescent="0.25">
      <c r="A101" s="446" t="s">
        <v>161</v>
      </c>
      <c r="B101" s="12">
        <v>963</v>
      </c>
      <c r="F101" s="28">
        <f t="shared" si="31"/>
        <v>0</v>
      </c>
      <c r="G101" s="4">
        <f>(((D101-D$81)/(D$116-D$81)*100+900))</f>
        <v>673.71749824314816</v>
      </c>
      <c r="H101" s="4"/>
      <c r="I101" s="2">
        <v>8.3170000000000002</v>
      </c>
      <c r="J101" s="3">
        <v>1304.7</v>
      </c>
      <c r="K101" s="28">
        <f t="shared" si="4"/>
        <v>2.4646463883211241E-2</v>
      </c>
      <c r="L101" s="4">
        <f>(((I101-I$81)/(I$116-I$81)*100+900))</f>
        <v>967.07877075238434</v>
      </c>
      <c r="M101" s="4"/>
      <c r="Q101" s="4"/>
      <c r="R101" s="4"/>
      <c r="S101" s="2">
        <v>8.3510000000000009</v>
      </c>
      <c r="T101" s="3">
        <v>1151.9000000000001</v>
      </c>
      <c r="U101" s="28">
        <f t="shared" si="29"/>
        <v>2.605955305796492E-2</v>
      </c>
      <c r="V101" s="4">
        <f>(((S101-S$81)/(S$116-S$81)*100+900))</f>
        <v>967.67819336626678</v>
      </c>
      <c r="W101" s="4"/>
      <c r="X101" s="2">
        <v>8.3580000000000005</v>
      </c>
      <c r="Y101" s="3">
        <v>2059.1</v>
      </c>
      <c r="Z101" s="28">
        <f t="shared" si="28"/>
        <v>4.3551460774920316E-2</v>
      </c>
      <c r="AA101" s="4">
        <f>(((X101-X$81)/(X$116-X$81)*100+900))</f>
        <v>966.34785688983357</v>
      </c>
      <c r="AB101" s="51">
        <f t="shared" si="30"/>
        <v>3.4805506916442616E-2</v>
      </c>
      <c r="AC101" s="4"/>
      <c r="AG101" s="4"/>
      <c r="AL101" s="4"/>
      <c r="AM101" s="51"/>
    </row>
    <row r="102" spans="1:39" x14ac:dyDescent="0.25">
      <c r="A102" s="446" t="s">
        <v>77</v>
      </c>
      <c r="B102" s="10">
        <v>993</v>
      </c>
      <c r="C102" s="10" t="s">
        <v>201</v>
      </c>
      <c r="G102" s="4"/>
      <c r="H102" s="4"/>
      <c r="L102" s="4"/>
      <c r="M102" s="4"/>
      <c r="Q102" s="4"/>
      <c r="R102" s="4"/>
      <c r="U102" s="28"/>
      <c r="V102" s="4"/>
      <c r="W102" s="4"/>
      <c r="Z102" s="28"/>
      <c r="AA102" s="4"/>
      <c r="AB102" s="51"/>
      <c r="AC102" s="4"/>
      <c r="AG102" s="4"/>
      <c r="AL102" s="4"/>
      <c r="AM102" s="51"/>
    </row>
    <row r="103" spans="1:39" x14ac:dyDescent="0.25">
      <c r="A103" s="448" t="s">
        <v>488</v>
      </c>
      <c r="B103" s="10">
        <v>971</v>
      </c>
      <c r="C103" s="10" t="s">
        <v>201</v>
      </c>
      <c r="G103" s="4"/>
      <c r="H103" s="4"/>
      <c r="L103" s="4"/>
      <c r="M103" s="4"/>
      <c r="Q103" s="4"/>
      <c r="R103" s="4"/>
      <c r="U103" s="28"/>
      <c r="V103" s="4"/>
      <c r="W103" s="4"/>
      <c r="Z103" s="28"/>
      <c r="AA103" s="4"/>
      <c r="AB103" s="51"/>
      <c r="AC103" s="4"/>
      <c r="AG103" s="4"/>
      <c r="AL103" s="4"/>
      <c r="AM103" s="51"/>
    </row>
    <row r="104" spans="1:39" x14ac:dyDescent="0.25">
      <c r="A104" s="448" t="s">
        <v>779</v>
      </c>
      <c r="B104" s="10">
        <v>973</v>
      </c>
      <c r="C104" s="10" t="s">
        <v>201</v>
      </c>
      <c r="G104" s="4"/>
      <c r="H104" s="4"/>
      <c r="L104" s="4"/>
      <c r="M104" s="4"/>
      <c r="Q104" s="4"/>
      <c r="R104" s="4"/>
      <c r="U104" s="28"/>
      <c r="V104" s="4"/>
      <c r="W104" s="4"/>
      <c r="X104" s="2">
        <v>8.6280000000000001</v>
      </c>
      <c r="Y104" s="3">
        <v>18295.5</v>
      </c>
      <c r="Z104" s="28">
        <f t="shared" si="28"/>
        <v>0.38696311524819321</v>
      </c>
      <c r="AA104" s="4">
        <f>(((X104-X$81)/(X$116-X$81)*100+900))</f>
        <v>975.9121501948282</v>
      </c>
      <c r="AB104" s="51">
        <f t="shared" si="30"/>
        <v>0.38696311524819321</v>
      </c>
      <c r="AC104" s="4"/>
      <c r="AG104" s="4"/>
      <c r="AL104" s="4"/>
      <c r="AM104" s="51"/>
    </row>
    <row r="105" spans="1:39" x14ac:dyDescent="0.25">
      <c r="A105" s="448" t="s">
        <v>672</v>
      </c>
      <c r="B105" s="10">
        <v>978</v>
      </c>
      <c r="C105" s="10" t="s">
        <v>204</v>
      </c>
      <c r="G105" s="4"/>
      <c r="H105" s="4"/>
      <c r="L105" s="4"/>
      <c r="M105" s="4"/>
      <c r="Q105" s="4"/>
      <c r="R105" s="4"/>
      <c r="U105" s="28"/>
      <c r="V105" s="4"/>
      <c r="W105" s="4"/>
      <c r="Z105" s="28"/>
      <c r="AA105" s="4"/>
      <c r="AB105" s="51"/>
      <c r="AC105" s="4"/>
      <c r="AG105" s="4"/>
      <c r="AL105" s="4"/>
      <c r="AM105" s="51"/>
    </row>
    <row r="106" spans="1:39" x14ac:dyDescent="0.25">
      <c r="A106" s="446" t="s">
        <v>76</v>
      </c>
      <c r="B106" s="10">
        <v>976</v>
      </c>
      <c r="C106" s="10" t="s">
        <v>201</v>
      </c>
      <c r="G106" s="4"/>
      <c r="H106" s="4"/>
      <c r="L106" s="4"/>
      <c r="M106" s="4"/>
      <c r="Q106" s="4"/>
      <c r="R106" s="4"/>
      <c r="U106" s="28"/>
      <c r="V106" s="4"/>
      <c r="W106" s="4"/>
      <c r="Z106" s="28"/>
      <c r="AA106" s="4"/>
      <c r="AB106" s="51"/>
      <c r="AC106" s="4"/>
      <c r="AG106" s="4"/>
      <c r="AL106" s="4"/>
      <c r="AM106" s="51"/>
    </row>
    <row r="107" spans="1:39" x14ac:dyDescent="0.25">
      <c r="A107" s="448" t="s">
        <v>194</v>
      </c>
      <c r="B107" s="10">
        <v>989</v>
      </c>
      <c r="C107" s="10" t="s">
        <v>201</v>
      </c>
      <c r="D107" s="2">
        <v>9.1120000000000001</v>
      </c>
      <c r="E107" s="3">
        <v>1135.7</v>
      </c>
      <c r="F107" s="28">
        <f t="shared" si="31"/>
        <v>2.6544101492565222E-2</v>
      </c>
      <c r="G107" s="4">
        <f>(((D107-D$81)/(D$116-D$81)*100+900))</f>
        <v>993.88615600843286</v>
      </c>
      <c r="H107" s="4"/>
      <c r="I107" s="2">
        <v>9.093</v>
      </c>
      <c r="J107" s="3">
        <v>2174.9</v>
      </c>
      <c r="K107" s="28">
        <f t="shared" si="4"/>
        <v>4.1084996014099887E-2</v>
      </c>
      <c r="L107" s="4">
        <f>(((I107-I$81)/(I$116-I$81)*100+900))</f>
        <v>994.48957965383261</v>
      </c>
      <c r="M107" s="4"/>
      <c r="N107" s="2">
        <v>9.1039999999999992</v>
      </c>
      <c r="O107" s="3">
        <v>1013.8</v>
      </c>
      <c r="P107" s="28">
        <f>O107/P$2</f>
        <v>2.0354568634930834E-2</v>
      </c>
      <c r="Q107" s="4">
        <f>(((N107-N$81)/(N$116-N$81)*100+900))</f>
        <v>994.38955539872973</v>
      </c>
      <c r="R107" s="4"/>
      <c r="S107" s="2">
        <v>9.1229999999999993</v>
      </c>
      <c r="T107" s="3">
        <v>2178.5</v>
      </c>
      <c r="U107" s="28">
        <f t="shared" si="29"/>
        <v>4.9284431232551933E-2</v>
      </c>
      <c r="V107" s="4">
        <f>(((S107-S$81)/(S$116-S$81)*100+900))</f>
        <v>994.91884262526469</v>
      </c>
      <c r="W107" s="4"/>
      <c r="X107" s="2">
        <v>9.1530000000000005</v>
      </c>
      <c r="Y107" s="3">
        <v>1426.6</v>
      </c>
      <c r="Z107" s="28">
        <f t="shared" si="28"/>
        <v>3.0173626313195728E-2</v>
      </c>
      <c r="AA107" s="4">
        <f>(((X107-X$81)/(X$116-X$81)*100+900))</f>
        <v>994.50938717676229</v>
      </c>
      <c r="AB107" s="51">
        <f t="shared" si="30"/>
        <v>3.9729028772873834E-2</v>
      </c>
      <c r="AC107" s="4"/>
      <c r="AD107" s="29">
        <v>9.4730000000000008</v>
      </c>
      <c r="AE107" s="29">
        <v>4849.5</v>
      </c>
      <c r="AF107" s="51">
        <f t="shared" si="32"/>
        <v>2.5398243622026792E-2</v>
      </c>
      <c r="AG107" s="4">
        <f>(((AD107-AD$81)/(AD$116-AD$81)*100+900))</f>
        <v>978.34085387018399</v>
      </c>
      <c r="AL107" s="4"/>
      <c r="AM107" s="51">
        <f t="shared" si="34"/>
        <v>2.5398243622026792E-2</v>
      </c>
    </row>
    <row r="108" spans="1:39" x14ac:dyDescent="0.25">
      <c r="A108" s="446" t="s">
        <v>78</v>
      </c>
      <c r="B108" s="12">
        <v>978</v>
      </c>
      <c r="G108" s="4"/>
      <c r="H108" s="4"/>
      <c r="L108" s="4"/>
      <c r="M108" s="4"/>
      <c r="Q108" s="4"/>
      <c r="R108" s="4"/>
      <c r="U108" s="28"/>
      <c r="V108" s="4"/>
      <c r="W108" s="4"/>
      <c r="Z108" s="28"/>
      <c r="AA108" s="4"/>
      <c r="AB108" s="51"/>
      <c r="AC108" s="4"/>
      <c r="AG108" s="4"/>
      <c r="AL108" s="4"/>
      <c r="AM108" s="51"/>
    </row>
    <row r="109" spans="1:39" x14ac:dyDescent="0.25">
      <c r="A109" s="446" t="s">
        <v>787</v>
      </c>
      <c r="D109" s="2">
        <v>8.7870000000000008</v>
      </c>
      <c r="E109" s="3">
        <v>3663.6</v>
      </c>
      <c r="F109" s="28">
        <f>E109/F$2</f>
        <v>8.5627340167440294E-2</v>
      </c>
      <c r="G109" s="4">
        <f>(((D109-D$81)/(D$116-D$81)*100+900))</f>
        <v>982.46661981728744</v>
      </c>
      <c r="H109" s="4"/>
      <c r="I109" s="2">
        <v>8.7460000000000004</v>
      </c>
      <c r="J109" s="3">
        <v>3843.2</v>
      </c>
      <c r="K109" s="28">
        <f>J109/K$2</f>
        <v>7.2600053649082105E-2</v>
      </c>
      <c r="L109" s="4">
        <f>(((I109-I$81)/(I$116-I$81)*100+900))</f>
        <v>982.23242670434479</v>
      </c>
      <c r="M109" s="4"/>
      <c r="N109" s="2">
        <v>8.7609999999999992</v>
      </c>
      <c r="O109" s="3">
        <v>3270.1</v>
      </c>
      <c r="P109" s="28">
        <f>O109/P$2</f>
        <v>6.5655429959644226E-2</v>
      </c>
      <c r="Q109" s="4">
        <f>(((N109-N$81)/(N$116-N$81)*100+900))</f>
        <v>982.28652081863083</v>
      </c>
      <c r="R109" s="4"/>
      <c r="S109" s="2">
        <v>8.7639999999999993</v>
      </c>
      <c r="T109" s="3">
        <v>4039.3</v>
      </c>
      <c r="U109" s="28">
        <f>T109/U$2</f>
        <v>9.1381502445557511E-2</v>
      </c>
      <c r="V109" s="4">
        <f>(((S109-S$81)/(S$116-S$81)*100+900))</f>
        <v>982.25123500352856</v>
      </c>
      <c r="W109" s="4"/>
      <c r="X109" s="2">
        <v>8.8130000000000006</v>
      </c>
      <c r="Y109" s="3">
        <v>8039.8</v>
      </c>
      <c r="Z109" s="28">
        <f>Y109/Z$2</f>
        <v>0.17004761028517526</v>
      </c>
      <c r="AA109" s="4">
        <f>(((X109-X$81)/(X$116-X$81)*100+900))</f>
        <v>982.46546227417639</v>
      </c>
      <c r="AB109" s="51">
        <f t="shared" si="30"/>
        <v>0.13071455636536639</v>
      </c>
      <c r="AC109" s="4"/>
      <c r="AG109" s="4"/>
      <c r="AL109" s="4"/>
      <c r="AM109" s="51"/>
    </row>
    <row r="110" spans="1:39" x14ac:dyDescent="0.25">
      <c r="A110" s="448" t="s">
        <v>80</v>
      </c>
      <c r="B110" s="10">
        <v>987</v>
      </c>
      <c r="G110" s="4"/>
      <c r="H110" s="4"/>
      <c r="L110" s="4"/>
      <c r="M110" s="4"/>
      <c r="Q110" s="4"/>
      <c r="R110" s="4"/>
      <c r="U110" s="28"/>
      <c r="V110" s="4"/>
      <c r="W110" s="4"/>
      <c r="Z110" s="28"/>
      <c r="AA110" s="4"/>
      <c r="AB110" s="51"/>
      <c r="AC110" s="4"/>
      <c r="AG110" s="4"/>
      <c r="AL110" s="4"/>
      <c r="AM110" s="51"/>
    </row>
    <row r="111" spans="1:39" x14ac:dyDescent="0.25">
      <c r="A111" s="448" t="s">
        <v>82</v>
      </c>
      <c r="B111" s="12">
        <v>987</v>
      </c>
      <c r="C111" s="10" t="s">
        <v>201</v>
      </c>
      <c r="F111" s="28">
        <f t="shared" si="31"/>
        <v>0</v>
      </c>
      <c r="G111" s="4">
        <f>(((D111-D$81)/(D$116-D$81)*100+900))</f>
        <v>673.71749824314816</v>
      </c>
      <c r="H111" s="4"/>
      <c r="I111" s="2">
        <v>8.9049999999999994</v>
      </c>
      <c r="J111" s="3">
        <v>1397.6</v>
      </c>
      <c r="K111" s="28">
        <f t="shared" si="4"/>
        <v>2.6401393364893097E-2</v>
      </c>
      <c r="L111" s="4">
        <f>(((I111-I$81)/(I$116-I$81)*100+900))</f>
        <v>987.84881667255388</v>
      </c>
      <c r="M111" s="4"/>
      <c r="N111" s="2">
        <v>8.92</v>
      </c>
      <c r="O111" s="3">
        <v>1293.5</v>
      </c>
      <c r="P111" s="28">
        <f>O111/P$2</f>
        <v>2.597024514626458E-2</v>
      </c>
      <c r="Q111" s="4">
        <f>(((N111-N$81)/(N$116-N$81)*100+900))</f>
        <v>987.89696541990122</v>
      </c>
      <c r="R111" s="4"/>
      <c r="S111" s="2">
        <v>8.9160000000000004</v>
      </c>
      <c r="T111" s="3">
        <v>1598.3</v>
      </c>
      <c r="U111" s="28">
        <f>T111/U$2</f>
        <v>3.6158506513191531E-2</v>
      </c>
      <c r="V111" s="4">
        <f>(((S111-S$81)/(S$116-S$81)*100+900))</f>
        <v>987.61467889908261</v>
      </c>
      <c r="W111" s="4"/>
      <c r="X111" s="2">
        <v>8.9600000000000009</v>
      </c>
      <c r="Y111" s="3">
        <v>2030.1</v>
      </c>
      <c r="Z111" s="28">
        <f>Y111/Z$2</f>
        <v>4.2938089708691049E-2</v>
      </c>
      <c r="AA111" s="4">
        <f>(((X111-X$81)/(X$116-X$81)*100+900))</f>
        <v>987.67268862911794</v>
      </c>
      <c r="AB111" s="51">
        <f t="shared" si="30"/>
        <v>3.9548298110941293E-2</v>
      </c>
      <c r="AC111" s="4"/>
      <c r="AD111" s="29">
        <v>9.6300000000000008</v>
      </c>
      <c r="AE111" s="29">
        <v>2982.3</v>
      </c>
      <c r="AF111" s="51">
        <f t="shared" si="32"/>
        <v>1.5619173513552017E-2</v>
      </c>
      <c r="AG111" s="4">
        <f>(((AD111-AD$81)/(AD$116-AD$81)*100+900))</f>
        <v>983.7903505727179</v>
      </c>
      <c r="AI111" s="35">
        <v>9.625</v>
      </c>
      <c r="AJ111" s="35">
        <v>3434.9</v>
      </c>
      <c r="AK111" s="51">
        <f t="shared" si="33"/>
        <v>1.5315674834521243E-2</v>
      </c>
      <c r="AL111" s="4">
        <f>(((AI111-AI$81)/(AI$116-AI$81)*100+900))</f>
        <v>983.9536516853932</v>
      </c>
      <c r="AM111" s="51">
        <f t="shared" si="34"/>
        <v>1.5467424174036629E-2</v>
      </c>
    </row>
    <row r="112" spans="1:39" x14ac:dyDescent="0.25">
      <c r="A112" s="448" t="s">
        <v>79</v>
      </c>
      <c r="G112" s="4"/>
      <c r="H112" s="4"/>
      <c r="L112" s="4"/>
      <c r="M112" s="4"/>
      <c r="Q112" s="4"/>
      <c r="R112" s="4"/>
      <c r="U112" s="28"/>
      <c r="V112" s="4"/>
      <c r="W112" s="4"/>
      <c r="Z112" s="28"/>
      <c r="AA112" s="4"/>
      <c r="AB112" s="51"/>
      <c r="AC112" s="4"/>
      <c r="AG112" s="4"/>
      <c r="AL112" s="4"/>
      <c r="AM112" s="51"/>
    </row>
    <row r="113" spans="1:39" x14ac:dyDescent="0.25">
      <c r="A113" s="448">
        <v>19</v>
      </c>
      <c r="B113" s="56">
        <v>992</v>
      </c>
      <c r="G113" s="4"/>
      <c r="H113" s="4"/>
      <c r="L113" s="4"/>
      <c r="M113" s="4"/>
      <c r="Q113" s="4"/>
      <c r="R113" s="4"/>
      <c r="U113" s="28">
        <f t="shared" ref="U113:U148" si="37">T113/U$2</f>
        <v>0</v>
      </c>
      <c r="V113" s="4">
        <f>(((S113-S$81)/(S$116-S$81)*100+900))</f>
        <v>673.00635144671833</v>
      </c>
      <c r="W113" s="4"/>
      <c r="X113" s="2">
        <v>9.0709999999999997</v>
      </c>
      <c r="Y113" s="3">
        <v>1448.7</v>
      </c>
      <c r="Z113" s="28">
        <f t="shared" ref="Z113:Z130" si="38">Y113/Z$2</f>
        <v>3.0641057367115275E-2</v>
      </c>
      <c r="AA113" s="4">
        <f>(((X113-X$81)/(X$116-X$81)*100+900))</f>
        <v>991.6046758767269</v>
      </c>
      <c r="AB113" s="51">
        <f t="shared" si="30"/>
        <v>1.5320528683557638E-2</v>
      </c>
      <c r="AC113" s="4"/>
      <c r="AG113" s="4"/>
      <c r="AL113" s="4"/>
      <c r="AM113" s="51"/>
    </row>
    <row r="114" spans="1:39" x14ac:dyDescent="0.25">
      <c r="A114" s="74" t="s">
        <v>10</v>
      </c>
      <c r="B114" s="10">
        <v>994</v>
      </c>
      <c r="C114" s="10" t="s">
        <v>205</v>
      </c>
      <c r="D114" s="2">
        <v>9.2629999999999999</v>
      </c>
      <c r="E114" s="3">
        <v>6437.7</v>
      </c>
      <c r="F114" s="28">
        <f t="shared" si="31"/>
        <v>0.15046487820611704</v>
      </c>
      <c r="G114" s="4">
        <f>(((D114-D$81)/(D$116-D$81)*100+900))</f>
        <v>999.19184820801127</v>
      </c>
      <c r="H114" s="4"/>
      <c r="I114" s="2">
        <v>9.1890000000000001</v>
      </c>
      <c r="J114" s="3">
        <v>10260.1</v>
      </c>
      <c r="K114" s="28">
        <f t="shared" ref="K114:K196" si="39">J114/K$2</f>
        <v>0.19381864343384353</v>
      </c>
      <c r="L114" s="4">
        <f>(((I114-I$81)/(I$116-I$81)*100+900))</f>
        <v>997.88060755916638</v>
      </c>
      <c r="M114" s="4"/>
      <c r="N114" s="2">
        <v>9.2189999999999994</v>
      </c>
      <c r="O114" s="3">
        <v>4545.5</v>
      </c>
      <c r="P114" s="28">
        <f>O114/P$2</f>
        <v>9.1262272371353426E-2</v>
      </c>
      <c r="Q114" s="4">
        <f>(((N114-N$81)/(N$116-N$81)*100+900))</f>
        <v>998.4474241354975</v>
      </c>
      <c r="R114" s="4"/>
      <c r="S114" s="2">
        <v>9.23</v>
      </c>
      <c r="T114" s="3">
        <v>6280.4</v>
      </c>
      <c r="U114" s="28">
        <f t="shared" si="37"/>
        <v>0.14208213996461747</v>
      </c>
      <c r="V114" s="4">
        <f>(((S114-S$81)/(S$116-S$81)*100+900))</f>
        <v>998.69442484121384</v>
      </c>
      <c r="W114" s="4"/>
      <c r="X114" s="2">
        <v>9.26</v>
      </c>
      <c r="Y114" s="3">
        <v>9795.2999999999993</v>
      </c>
      <c r="Z114" s="28">
        <f t="shared" si="38"/>
        <v>0.20717771051846776</v>
      </c>
      <c r="AA114" s="4">
        <f>(((X114-X$81)/(X$116-X$81)*100+900))</f>
        <v>998.29968119022317</v>
      </c>
      <c r="AB114" s="51">
        <f t="shared" si="30"/>
        <v>0.17462992524154261</v>
      </c>
      <c r="AC114" s="4"/>
      <c r="AD114" s="29">
        <v>9.52</v>
      </c>
      <c r="AE114" s="29">
        <v>10203.6</v>
      </c>
      <c r="AF114" s="51">
        <f t="shared" si="32"/>
        <v>5.3439224378124046E-2</v>
      </c>
      <c r="AG114" s="4">
        <f>(((AD114-AD$81)/(AD$116-AD$81)*100+900))</f>
        <v>979.97223186393614</v>
      </c>
      <c r="AI114" s="35">
        <v>9.5009999999999994</v>
      </c>
      <c r="AJ114" s="35">
        <v>28555.9</v>
      </c>
      <c r="AK114" s="51">
        <f t="shared" si="33"/>
        <v>0.1273262333713078</v>
      </c>
      <c r="AL114" s="4">
        <f>(((AI114-AI$81)/(AI$116-AI$81)*100+900))</f>
        <v>979.59971910112358</v>
      </c>
      <c r="AM114" s="51">
        <f t="shared" si="34"/>
        <v>9.038272887471592E-2</v>
      </c>
    </row>
    <row r="115" spans="1:39" x14ac:dyDescent="0.25">
      <c r="A115" s="446" t="s">
        <v>83</v>
      </c>
      <c r="B115" s="55"/>
      <c r="D115" s="2">
        <v>9.2859999999999996</v>
      </c>
      <c r="E115" s="3">
        <v>2067.6999999999998</v>
      </c>
      <c r="F115" s="28">
        <f t="shared" si="31"/>
        <v>4.8327233121578848E-2</v>
      </c>
      <c r="G115" s="4">
        <f>(((D115-D$81)/(D$116-D$81)*100+900))</f>
        <v>1000</v>
      </c>
      <c r="H115" s="4"/>
      <c r="I115" s="2">
        <v>9.2490000000000006</v>
      </c>
      <c r="J115" s="3">
        <v>1993.9</v>
      </c>
      <c r="K115" s="28">
        <f t="shared" si="39"/>
        <v>3.7665811555710041E-2</v>
      </c>
      <c r="L115" s="4">
        <f>(((I115-I$81)/(I$116-I$81)*100+900))</f>
        <v>1000</v>
      </c>
      <c r="M115" s="4"/>
      <c r="N115" s="2">
        <v>9.2629999999999999</v>
      </c>
      <c r="O115" s="3">
        <v>1087.4000000000001</v>
      </c>
      <c r="P115" s="28">
        <f>O115/P$2</f>
        <v>2.1832272572128417E-2</v>
      </c>
      <c r="Q115" s="4">
        <f>(((N115-N$81)/(N$116-N$81)*100+900))</f>
        <v>1000</v>
      </c>
      <c r="R115" s="4"/>
      <c r="S115" s="2">
        <v>9.2669999999999995</v>
      </c>
      <c r="T115" s="3">
        <v>1731.4</v>
      </c>
      <c r="U115" s="28">
        <f t="shared" si="37"/>
        <v>3.9169641604792485E-2</v>
      </c>
      <c r="V115" s="4">
        <f>(((S115-S$81)/(S$116-S$81)*100+900))</f>
        <v>1000</v>
      </c>
      <c r="W115" s="4"/>
      <c r="X115" s="2">
        <v>9.3079999999999998</v>
      </c>
      <c r="Y115" s="3">
        <v>4521.7</v>
      </c>
      <c r="Z115" s="28">
        <f t="shared" si="38"/>
        <v>9.5637239660996159E-2</v>
      </c>
      <c r="AA115" s="4">
        <f>(((X115-X$81)/(X$116-X$81)*100+900))</f>
        <v>1000</v>
      </c>
      <c r="AB115" s="51">
        <f t="shared" si="30"/>
        <v>6.7403440632894329E-2</v>
      </c>
      <c r="AC115" s="4"/>
      <c r="AG115" s="4"/>
      <c r="AL115" s="4"/>
      <c r="AM115" s="51"/>
    </row>
    <row r="116" spans="1:39" x14ac:dyDescent="0.25">
      <c r="A116" s="446" t="s">
        <v>85</v>
      </c>
      <c r="B116" s="10">
        <v>1000</v>
      </c>
      <c r="D116" s="2">
        <v>9.2859999999999996</v>
      </c>
      <c r="E116" s="3">
        <v>1322.2</v>
      </c>
      <c r="F116" s="28">
        <f t="shared" si="31"/>
        <v>3.090306506425089E-2</v>
      </c>
      <c r="G116" s="4">
        <f>(((D116-D$81)/(D$116-D$81)*100+900))</f>
        <v>1000</v>
      </c>
      <c r="H116" s="4"/>
      <c r="I116" s="2">
        <v>9.2490000000000006</v>
      </c>
      <c r="J116" s="3">
        <v>1865.8</v>
      </c>
      <c r="K116" s="28">
        <f t="shared" si="39"/>
        <v>3.5245935704219765E-2</v>
      </c>
      <c r="L116" s="4">
        <f>(((I116-I$81)/(I$116-I$81)*100+900))</f>
        <v>1000</v>
      </c>
      <c r="M116" s="4"/>
      <c r="N116" s="2">
        <v>9.2629999999999999</v>
      </c>
      <c r="Q116" s="4">
        <f>(((N116-N$81)/(N$116-N$81)*100+900))</f>
        <v>1000</v>
      </c>
      <c r="R116" s="4"/>
      <c r="S116" s="2">
        <v>9.2669999999999995</v>
      </c>
      <c r="T116" s="3">
        <v>1423.5</v>
      </c>
      <c r="U116" s="28">
        <f t="shared" si="37"/>
        <v>3.2203988000705841E-2</v>
      </c>
      <c r="V116" s="4">
        <f>(((S116-S$81)/(S$116-S$81)*100+900))</f>
        <v>1000</v>
      </c>
      <c r="W116" s="4"/>
      <c r="X116" s="2">
        <v>9.3079999999999998</v>
      </c>
      <c r="Y116" s="3">
        <v>4452.5</v>
      </c>
      <c r="Z116" s="28">
        <f t="shared" si="38"/>
        <v>9.4173609392614599E-2</v>
      </c>
      <c r="AA116" s="4">
        <f>(((X116-X$81)/(X$116-X$81)*100+900))</f>
        <v>1000</v>
      </c>
      <c r="AB116" s="51">
        <f t="shared" si="30"/>
        <v>6.318879869666022E-2</v>
      </c>
      <c r="AC116" s="4"/>
      <c r="AD116" s="29">
        <v>10.097</v>
      </c>
      <c r="AE116" s="29">
        <v>4211.3</v>
      </c>
      <c r="AF116" s="51">
        <f t="shared" si="32"/>
        <v>2.2055804385079168E-2</v>
      </c>
      <c r="AG116" s="4">
        <f>(((AD116-AD$81)/(AD$116-AD$81)*100+900))</f>
        <v>1000</v>
      </c>
      <c r="AI116" s="35">
        <v>10.082000000000001</v>
      </c>
      <c r="AJ116" s="35">
        <v>6260</v>
      </c>
      <c r="AK116" s="51">
        <f t="shared" si="33"/>
        <v>2.7912348092841998E-2</v>
      </c>
      <c r="AL116" s="4">
        <f>(((AI116-AI$81)/(AI$116-AI$81)*100+900))</f>
        <v>1000</v>
      </c>
      <c r="AM116" s="51">
        <f t="shared" si="34"/>
        <v>2.4984076238960581E-2</v>
      </c>
    </row>
    <row r="117" spans="1:39" x14ac:dyDescent="0.25">
      <c r="A117" s="446" t="s">
        <v>84</v>
      </c>
      <c r="B117" s="12">
        <v>1002</v>
      </c>
      <c r="D117" s="2">
        <v>9.3889999999999993</v>
      </c>
      <c r="E117" s="3">
        <v>6210.8</v>
      </c>
      <c r="F117" s="28">
        <f t="shared" si="31"/>
        <v>0.14516166729772306</v>
      </c>
      <c r="G117" s="4">
        <f>(((D117-D$116)/(D$159-D$116)*100+1000))</f>
        <v>1003.4162520729685</v>
      </c>
      <c r="H117" s="4"/>
      <c r="I117" s="2">
        <v>9.3520000000000003</v>
      </c>
      <c r="J117" s="3">
        <v>9436.4</v>
      </c>
      <c r="K117" s="28">
        <f t="shared" si="39"/>
        <v>0.17825852056988925</v>
      </c>
      <c r="L117" s="4">
        <f>(((I117-I$116)/(I$159-I$116)*100+1000))</f>
        <v>1003.4162520729685</v>
      </c>
      <c r="M117" s="4"/>
      <c r="N117" s="2">
        <v>9.3740000000000006</v>
      </c>
      <c r="O117" s="3">
        <v>7100.1</v>
      </c>
      <c r="P117" s="28">
        <f>O117/P$2</f>
        <v>0.1425522516915293</v>
      </c>
      <c r="Q117" s="4">
        <f>(((N117-N$116)/(N$159-N$116)*100+1000))</f>
        <v>1003.6901595744681</v>
      </c>
      <c r="R117" s="4"/>
      <c r="S117" s="2">
        <v>9.3670000000000009</v>
      </c>
      <c r="T117" s="3">
        <v>8930.2000000000007</v>
      </c>
      <c r="U117" s="28">
        <f t="shared" si="37"/>
        <v>0.20202883993249268</v>
      </c>
      <c r="V117" s="4">
        <f>(((S117-S$116)/(S$159-S$116)*100+1000))</f>
        <v>1003.3200531208499</v>
      </c>
      <c r="W117" s="4"/>
      <c r="X117" s="2">
        <v>9.4149999999999991</v>
      </c>
      <c r="Y117" s="3">
        <v>13756.6</v>
      </c>
      <c r="Z117" s="28">
        <f t="shared" si="38"/>
        <v>0.29096208309274385</v>
      </c>
      <c r="AA117" s="4">
        <f>(((X117-X$116)/(X$159-X$116)*100+1000))</f>
        <v>1003.5395302679457</v>
      </c>
      <c r="AB117" s="51">
        <f t="shared" si="30"/>
        <v>0.24649546151261825</v>
      </c>
      <c r="AC117" s="4"/>
      <c r="AD117" s="29">
        <v>10.182</v>
      </c>
      <c r="AE117" s="29">
        <v>14281.4</v>
      </c>
      <c r="AF117" s="51">
        <f t="shared" si="32"/>
        <v>7.4795850389444973E-2</v>
      </c>
      <c r="AG117" s="4">
        <f>(((AD117-AD$116)/(AD$159-AD$116)*100+1000))</f>
        <v>1002.8475711892797</v>
      </c>
      <c r="AI117" s="35">
        <v>10.186999999999999</v>
      </c>
      <c r="AJ117" s="35">
        <v>18445</v>
      </c>
      <c r="AK117" s="51">
        <f t="shared" si="33"/>
        <v>8.2243332359819593E-2</v>
      </c>
      <c r="AL117" s="4">
        <f>(((AI117-AI$116)/(AI$159-AI$116)*100+1000))</f>
        <v>1003.5058430717862</v>
      </c>
      <c r="AM117" s="51">
        <f t="shared" si="34"/>
        <v>7.8519591374632283E-2</v>
      </c>
    </row>
    <row r="118" spans="1:39" x14ac:dyDescent="0.25">
      <c r="A118" s="446" t="s">
        <v>81</v>
      </c>
      <c r="B118" s="10">
        <v>1004</v>
      </c>
      <c r="C118" s="10" t="s">
        <v>204</v>
      </c>
      <c r="G118" s="4"/>
      <c r="H118" s="4"/>
      <c r="L118" s="4"/>
      <c r="M118" s="4"/>
      <c r="Q118" s="4"/>
      <c r="R118" s="4"/>
      <c r="U118" s="28"/>
      <c r="V118" s="4"/>
      <c r="W118" s="4"/>
      <c r="Z118" s="28"/>
      <c r="AA118" s="4"/>
      <c r="AB118" s="51"/>
      <c r="AC118" s="4"/>
      <c r="AG118" s="4"/>
      <c r="AL118" s="4"/>
      <c r="AM118" s="51"/>
    </row>
    <row r="119" spans="1:39" x14ac:dyDescent="0.25">
      <c r="A119" s="446" t="s">
        <v>86</v>
      </c>
      <c r="B119" s="10">
        <v>1004</v>
      </c>
      <c r="C119" s="10" t="s">
        <v>205</v>
      </c>
      <c r="G119" s="4"/>
      <c r="H119" s="4"/>
      <c r="I119" s="2">
        <v>9.4960000000000004</v>
      </c>
      <c r="J119" s="3">
        <v>1997.6</v>
      </c>
      <c r="K119" s="28">
        <f t="shared" si="39"/>
        <v>3.7735706486627399E-2</v>
      </c>
      <c r="L119" s="4">
        <f>(((I119-I$116)/(I$159-I$116)*100+1000))</f>
        <v>1008.1923714759536</v>
      </c>
      <c r="M119" s="4"/>
      <c r="Q119" s="4"/>
      <c r="R119" s="4"/>
      <c r="S119" s="2">
        <v>9.5180000000000007</v>
      </c>
      <c r="T119" s="3">
        <v>4910.8</v>
      </c>
      <c r="U119" s="28">
        <f t="shared" si="37"/>
        <v>0.11109753724894011</v>
      </c>
      <c r="V119" s="4">
        <f>(((S119-S$116)/(S$159-S$116)*100+1000))</f>
        <v>1008.3333333333334</v>
      </c>
      <c r="W119" s="4"/>
      <c r="X119" s="2">
        <v>9.5589999999999993</v>
      </c>
      <c r="Y119" s="3">
        <v>159049</v>
      </c>
      <c r="Z119" s="28">
        <f t="shared" si="38"/>
        <v>3.3640018866447972</v>
      </c>
      <c r="AA119" s="4">
        <f>(((X119-X$116)/(X$159-X$116)*100+1000))</f>
        <v>1008.3030102547139</v>
      </c>
      <c r="AB119" s="51">
        <f t="shared" si="30"/>
        <v>1.7375497119468686</v>
      </c>
      <c r="AC119" s="4"/>
      <c r="AG119" s="4"/>
      <c r="AL119" s="4"/>
      <c r="AM119" s="51"/>
    </row>
    <row r="120" spans="1:39" x14ac:dyDescent="0.25">
      <c r="A120" s="446" t="s">
        <v>640</v>
      </c>
      <c r="B120" s="12">
        <v>998</v>
      </c>
      <c r="D120" s="2">
        <v>9.1229999999999993</v>
      </c>
      <c r="E120" s="3">
        <v>3648.7</v>
      </c>
      <c r="F120" s="28">
        <f t="shared" si="31"/>
        <v>8.5279090530882021E-2</v>
      </c>
      <c r="G120" s="4">
        <f>(((D120-D$116)/(D$159-D$116)*100+1000))</f>
        <v>994.59369817578772</v>
      </c>
      <c r="H120" s="4"/>
      <c r="I120" s="2">
        <v>9.0969999999999995</v>
      </c>
      <c r="J120" s="3">
        <v>9013</v>
      </c>
      <c r="K120" s="28">
        <f t="shared" si="39"/>
        <v>0.17026027361031876</v>
      </c>
      <c r="L120" s="4">
        <f>(((I120-I$116)/(I$159-I$116)*100+1000))</f>
        <v>994.95854063018237</v>
      </c>
      <c r="M120" s="4"/>
      <c r="N120" s="2">
        <v>9.09</v>
      </c>
      <c r="O120" s="3">
        <v>5415</v>
      </c>
      <c r="P120" s="28">
        <f>O120/P$2</f>
        <v>0.10871965787941454</v>
      </c>
      <c r="Q120" s="4">
        <f>(((N120-N$116)/(N$159-N$116)*100+1000))</f>
        <v>994.248670212766</v>
      </c>
      <c r="R120" s="4"/>
      <c r="S120" s="2">
        <v>9.1150000000000002</v>
      </c>
      <c r="T120" s="3">
        <v>8333.2000000000007</v>
      </c>
      <c r="U120" s="28">
        <f t="shared" si="37"/>
        <v>0.18852284707234418</v>
      </c>
      <c r="V120" s="4">
        <f>(((S120-S$116)/(S$159-S$116)*100+1000))</f>
        <v>994.95351925630814</v>
      </c>
      <c r="W120" s="4"/>
      <c r="X120" s="2">
        <v>9.1449999999999996</v>
      </c>
      <c r="Y120" s="3">
        <v>5894.9</v>
      </c>
      <c r="Z120" s="28">
        <f t="shared" si="38"/>
        <v>0.12468141718327316</v>
      </c>
      <c r="AA120" s="4">
        <f>(((X120-X$116)/(X$159-X$116)*100+1000))</f>
        <v>994.60800529275548</v>
      </c>
      <c r="AB120" s="51">
        <f t="shared" si="30"/>
        <v>0.15660213212780866</v>
      </c>
      <c r="AC120" s="4"/>
      <c r="AD120" s="29">
        <v>9.4540000000000006</v>
      </c>
      <c r="AE120" s="29">
        <v>3986.6</v>
      </c>
      <c r="AF120" s="51">
        <f t="shared" si="32"/>
        <v>2.0878985054865861E-2</v>
      </c>
      <c r="AG120" s="4">
        <f>(((AD120-AD$116)/(AD$159-AD$116)*100+1000))</f>
        <v>978.45896147403687</v>
      </c>
      <c r="AI120" s="35">
        <v>9.4580000000000002</v>
      </c>
      <c r="AJ120" s="35">
        <v>6023.5</v>
      </c>
      <c r="AK120" s="51">
        <f t="shared" si="33"/>
        <v>2.6857832066650763E-2</v>
      </c>
      <c r="AL120" s="4">
        <f>(((AI120-AI$116)/(AI$159-AI$116)*100+1000))</f>
        <v>979.16527545909844</v>
      </c>
      <c r="AM120" s="51">
        <f t="shared" si="34"/>
        <v>2.3868408560758312E-2</v>
      </c>
    </row>
    <row r="121" spans="1:39" x14ac:dyDescent="0.25">
      <c r="A121" s="446" t="s">
        <v>478</v>
      </c>
      <c r="B121" s="12">
        <v>1010</v>
      </c>
      <c r="G121" s="4"/>
      <c r="H121" s="4"/>
      <c r="L121" s="4"/>
      <c r="M121" s="4"/>
      <c r="Q121" s="4"/>
      <c r="R121" s="4"/>
      <c r="U121" s="28"/>
      <c r="V121" s="4"/>
      <c r="W121" s="4"/>
      <c r="X121" s="2">
        <v>9.6259999999999994</v>
      </c>
      <c r="Y121" s="3">
        <v>5607.1</v>
      </c>
      <c r="Z121" s="28">
        <f t="shared" si="38"/>
        <v>0.11859423811910821</v>
      </c>
      <c r="AA121" s="4">
        <f>(((X121-X$116)/(X$159-X$116)*100+1000))</f>
        <v>1010.5193516374462</v>
      </c>
      <c r="AB121" s="51">
        <f t="shared" si="30"/>
        <v>0.11859423811910821</v>
      </c>
      <c r="AC121" s="4"/>
      <c r="AG121" s="4"/>
      <c r="AL121" s="4"/>
      <c r="AM121" s="51"/>
    </row>
    <row r="122" spans="1:39" x14ac:dyDescent="0.25">
      <c r="A122" s="448" t="s">
        <v>822</v>
      </c>
      <c r="B122" s="55"/>
      <c r="G122" s="4"/>
      <c r="H122" s="4"/>
      <c r="I122" s="2">
        <v>9.6739999999999995</v>
      </c>
      <c r="J122" s="3">
        <v>1402.1</v>
      </c>
      <c r="K122" s="28">
        <f t="shared" si="39"/>
        <v>2.6486400713306105E-2</v>
      </c>
      <c r="L122" s="4">
        <f>(((I122-I$116)/(I$159-I$116)*100+1000))</f>
        <v>1014.0961857379767</v>
      </c>
      <c r="M122" s="4"/>
      <c r="Q122" s="4"/>
      <c r="R122" s="4"/>
      <c r="U122" s="28"/>
      <c r="V122" s="4"/>
      <c r="W122" s="4"/>
      <c r="Z122" s="28"/>
      <c r="AA122" s="4"/>
      <c r="AB122" s="51"/>
      <c r="AC122" s="4"/>
      <c r="AG122" s="4"/>
      <c r="AL122" s="4"/>
      <c r="AM122" s="51"/>
    </row>
    <row r="123" spans="1:39" x14ac:dyDescent="0.25">
      <c r="A123" s="446" t="s">
        <v>479</v>
      </c>
      <c r="B123" s="10">
        <v>1016</v>
      </c>
      <c r="G123" s="4"/>
      <c r="H123" s="4"/>
      <c r="L123" s="4"/>
      <c r="M123" s="4"/>
      <c r="Q123" s="4"/>
      <c r="R123" s="4"/>
      <c r="U123" s="28"/>
      <c r="V123" s="4"/>
      <c r="W123" s="4"/>
      <c r="Z123" s="28"/>
      <c r="AA123" s="4"/>
      <c r="AB123" s="51"/>
      <c r="AC123" s="4"/>
      <c r="AG123" s="4"/>
      <c r="AL123" s="4"/>
      <c r="AM123" s="51"/>
    </row>
    <row r="124" spans="1:39" x14ac:dyDescent="0.25">
      <c r="A124" s="446" t="s">
        <v>574</v>
      </c>
      <c r="B124" s="12">
        <v>1017</v>
      </c>
      <c r="G124" s="4"/>
      <c r="H124" s="4"/>
      <c r="L124" s="4"/>
      <c r="M124" s="4"/>
      <c r="Q124" s="4"/>
      <c r="R124" s="4"/>
      <c r="U124" s="28"/>
      <c r="V124" s="4"/>
      <c r="W124" s="4"/>
      <c r="Z124" s="28"/>
      <c r="AA124" s="4"/>
      <c r="AB124" s="51"/>
      <c r="AC124" s="4"/>
      <c r="AG124" s="4"/>
      <c r="AL124" s="4"/>
      <c r="AM124" s="51"/>
    </row>
    <row r="125" spans="1:39" x14ac:dyDescent="0.25">
      <c r="A125" s="446" t="s">
        <v>88</v>
      </c>
      <c r="B125" s="10">
        <v>1018</v>
      </c>
      <c r="G125" s="4"/>
      <c r="H125" s="4"/>
      <c r="L125" s="4"/>
      <c r="M125" s="4"/>
      <c r="Q125" s="4"/>
      <c r="R125" s="4"/>
      <c r="U125" s="28"/>
      <c r="V125" s="4"/>
      <c r="W125" s="4"/>
      <c r="X125" s="2">
        <v>9.8659999999999997</v>
      </c>
      <c r="Y125" s="3">
        <v>6132.5</v>
      </c>
      <c r="Z125" s="28">
        <f t="shared" si="38"/>
        <v>0.12970682978106884</v>
      </c>
      <c r="AA125" s="4">
        <f>(((X125-X$116)/(X$159-X$116)*100+1000))</f>
        <v>1018.4584849487264</v>
      </c>
      <c r="AB125" s="51">
        <f t="shared" si="30"/>
        <v>0.12970682978106884</v>
      </c>
      <c r="AC125" s="4"/>
      <c r="AG125" s="4"/>
      <c r="AL125" s="4"/>
      <c r="AM125" s="51"/>
    </row>
    <row r="126" spans="1:39" x14ac:dyDescent="0.25">
      <c r="A126" s="448" t="s">
        <v>788</v>
      </c>
      <c r="D126" s="2">
        <v>9.8439999999999994</v>
      </c>
      <c r="E126" s="3">
        <v>1868.4</v>
      </c>
      <c r="F126" s="28">
        <f t="shared" si="31"/>
        <v>4.3669102076876694E-2</v>
      </c>
      <c r="G126" s="4">
        <f>(((D126-D$116)/(D$159-D$116)*100+1000))</f>
        <v>1018.5074626865671</v>
      </c>
      <c r="H126" s="4"/>
      <c r="I126" s="2">
        <v>9.8070000000000004</v>
      </c>
      <c r="J126" s="3">
        <v>3075.1</v>
      </c>
      <c r="K126" s="28">
        <f t="shared" ref="K126" si="40">J126/K$2</f>
        <v>5.8090243801075248E-2</v>
      </c>
      <c r="L126" s="4">
        <f>(((I126-I$116)/(I$159-I$116)*100+1000))</f>
        <v>1018.5074626865671</v>
      </c>
      <c r="M126" s="4"/>
      <c r="N126" s="2">
        <v>9.8320000000000007</v>
      </c>
      <c r="O126" s="3">
        <v>1566</v>
      </c>
      <c r="P126" s="28">
        <f>O126/P$2</f>
        <v>3.1441363663742047E-2</v>
      </c>
      <c r="Q126" s="4">
        <f>(((N126-N$116)/(N$159-N$116)*100+1000))</f>
        <v>1018.9162234042553</v>
      </c>
      <c r="R126" s="4"/>
      <c r="S126" s="2">
        <v>9.8249999999999993</v>
      </c>
      <c r="T126" s="3">
        <v>1127.3</v>
      </c>
      <c r="U126" s="28">
        <f t="shared" si="37"/>
        <v>2.5503024708953773E-2</v>
      </c>
      <c r="V126" s="4">
        <f>(((S126-S$116)/(S$159-S$116)*100+1000))</f>
        <v>1018.5258964143426</v>
      </c>
      <c r="W126" s="4"/>
      <c r="X126" s="2">
        <v>9.8810000000000002</v>
      </c>
      <c r="Y126" s="3">
        <v>4264.5</v>
      </c>
      <c r="Z126" s="28">
        <f t="shared" si="38"/>
        <v>9.0197272825335198E-2</v>
      </c>
      <c r="AA126" s="4">
        <f>(((X126-X$116)/(X$159-X$116)*100+1000))</f>
        <v>1018.9546807806814</v>
      </c>
      <c r="AB126" s="51">
        <f t="shared" si="30"/>
        <v>5.7850148767144484E-2</v>
      </c>
      <c r="AC126" s="4"/>
      <c r="AD126" s="29">
        <v>10.616</v>
      </c>
      <c r="AE126" s="29">
        <v>5952.6</v>
      </c>
      <c r="AF126" s="51">
        <f t="shared" si="32"/>
        <v>3.117549953283363E-2</v>
      </c>
      <c r="AG126" s="4">
        <f>(((AD126-AD$116)/(AD$159-AD$116)*100+1000))</f>
        <v>1017.3869346733668</v>
      </c>
      <c r="AI126" s="35">
        <v>10.615</v>
      </c>
      <c r="AJ126" s="35">
        <v>8302.7000000000007</v>
      </c>
      <c r="AK126" s="51">
        <f t="shared" si="33"/>
        <v>3.7020423723712344E-2</v>
      </c>
      <c r="AL126" s="4">
        <f>(((AI126-AI$116)/(AI$159-AI$116)*100+1000))</f>
        <v>1017.7963272120201</v>
      </c>
      <c r="AM126" s="51">
        <f t="shared" si="34"/>
        <v>3.4097961628272985E-2</v>
      </c>
    </row>
    <row r="127" spans="1:39" x14ac:dyDescent="0.25">
      <c r="A127" s="446" t="s">
        <v>89</v>
      </c>
      <c r="B127" s="10">
        <v>1021</v>
      </c>
      <c r="C127" s="10" t="s">
        <v>205</v>
      </c>
      <c r="G127" s="4"/>
      <c r="H127" s="4"/>
      <c r="L127" s="4"/>
      <c r="M127" s="4"/>
      <c r="Q127" s="4"/>
      <c r="R127" s="4"/>
      <c r="U127" s="28"/>
      <c r="V127" s="4"/>
      <c r="W127" s="4"/>
      <c r="Z127" s="28"/>
      <c r="AA127" s="4"/>
      <c r="AB127" s="51"/>
      <c r="AC127" s="4"/>
      <c r="AG127" s="4"/>
      <c r="AL127" s="4"/>
      <c r="AM127" s="51"/>
    </row>
    <row r="128" spans="1:39" x14ac:dyDescent="0.25">
      <c r="A128" s="446" t="s">
        <v>91</v>
      </c>
      <c r="B128" s="12">
        <v>1029</v>
      </c>
      <c r="G128" s="4"/>
      <c r="H128" s="4"/>
      <c r="I128" s="2">
        <v>10.121</v>
      </c>
      <c r="J128" s="3">
        <v>1077.2</v>
      </c>
      <c r="K128" s="28">
        <f t="shared" si="39"/>
        <v>2.0348870157886983E-2</v>
      </c>
      <c r="L128" s="4">
        <f>(((I128-I$116)/(I$159-I$116)*100+1000))</f>
        <v>1028.922056384743</v>
      </c>
      <c r="M128" s="4"/>
      <c r="N128" s="2">
        <v>10.124000000000001</v>
      </c>
      <c r="O128" s="3">
        <v>1732.8</v>
      </c>
      <c r="P128" s="28">
        <f>O128/P$2</f>
        <v>3.4790290521412651E-2</v>
      </c>
      <c r="Q128" s="4">
        <f>(((N128-N$116)/(N$159-N$116)*100+1000))</f>
        <v>1028.623670212766</v>
      </c>
      <c r="R128" s="4"/>
      <c r="S128" s="2">
        <v>10.138999999999999</v>
      </c>
      <c r="T128" s="3">
        <v>1008.2</v>
      </c>
      <c r="U128" s="28">
        <f t="shared" si="37"/>
        <v>2.2808613068009576E-2</v>
      </c>
      <c r="V128" s="4">
        <f>(((S128-S$116)/(S$159-S$116)*100+1000))</f>
        <v>1028.9508632138113</v>
      </c>
      <c r="W128" s="4"/>
      <c r="X128" s="2">
        <v>10.183999999999999</v>
      </c>
      <c r="Y128" s="3">
        <v>15356.7</v>
      </c>
      <c r="Z128" s="28">
        <f t="shared" si="38"/>
        <v>0.32480536044010433</v>
      </c>
      <c r="AA128" s="4">
        <f>(((X128-X$116)/(X$159-X$116)*100+1000))</f>
        <v>1028.9778365861728</v>
      </c>
      <c r="AB128" s="51">
        <f t="shared" ref="AB128:AB186" si="41">+AVERAGE(U128,Z128)</f>
        <v>0.17380698675405695</v>
      </c>
      <c r="AC128" s="4"/>
      <c r="AD128" s="29">
        <v>10.958</v>
      </c>
      <c r="AE128" s="29">
        <v>9800.6</v>
      </c>
      <c r="AF128" s="51">
        <f t="shared" ref="AF128:AF186" si="42">AE128/AF$2</f>
        <v>5.1328596028876329E-2</v>
      </c>
      <c r="AG128" s="4">
        <f>(((AD128-AD$116)/(AD$159-AD$116)*100+1000))</f>
        <v>1028.8442211055276</v>
      </c>
      <c r="AI128" s="35">
        <v>10.962999999999999</v>
      </c>
      <c r="AJ128" s="35">
        <v>13503.9</v>
      </c>
      <c r="AK128" s="51">
        <f t="shared" ref="AK128:AK186" si="43">AJ128/AK$2</f>
        <v>6.0211750385132434E-2</v>
      </c>
      <c r="AL128" s="4">
        <f>(((AI128-AI$116)/(AI$159-AI$116)*100+1000))</f>
        <v>1029.4156928213688</v>
      </c>
      <c r="AM128" s="51">
        <f t="shared" ref="AM128:AM186" si="44">AVERAGE(AF128,AK128)</f>
        <v>5.5770173207004378E-2</v>
      </c>
    </row>
    <row r="129" spans="1:39" x14ac:dyDescent="0.25">
      <c r="A129" s="446" t="s">
        <v>90</v>
      </c>
      <c r="B129" s="10">
        <v>1030</v>
      </c>
      <c r="C129" s="10" t="s">
        <v>201</v>
      </c>
      <c r="G129" s="4"/>
      <c r="H129" s="4"/>
      <c r="L129" s="4"/>
      <c r="M129" s="4"/>
      <c r="N129" s="2">
        <v>10.135</v>
      </c>
      <c r="O129" s="3">
        <v>1209.5999999999999</v>
      </c>
      <c r="P129" s="28">
        <f>O129/P$2</f>
        <v>2.4285742967855923E-2</v>
      </c>
      <c r="Q129" s="4">
        <f>(((N129-N$116)/(N$159-N$116)*100+1000))</f>
        <v>1028.9893617021276</v>
      </c>
      <c r="R129" s="4"/>
      <c r="U129" s="28">
        <f t="shared" si="37"/>
        <v>0</v>
      </c>
      <c r="V129" s="4">
        <f>(((S129-S$116)/(S$159-S$116)*100+1000))</f>
        <v>692.33067729083677</v>
      </c>
      <c r="W129" s="4"/>
      <c r="X129" s="2">
        <v>10.186999999999999</v>
      </c>
      <c r="Y129" s="3">
        <v>24625.9</v>
      </c>
      <c r="Z129" s="28">
        <f t="shared" si="38"/>
        <v>0.52085567378811637</v>
      </c>
      <c r="AA129" s="4">
        <f>(((X129-X$116)/(X$159-X$116)*100+1000))</f>
        <v>1029.0770757525636</v>
      </c>
      <c r="AB129" s="51">
        <f t="shared" si="41"/>
        <v>0.26042783689405818</v>
      </c>
      <c r="AC129" s="4"/>
      <c r="AD129" s="29">
        <v>10.949</v>
      </c>
      <c r="AE129" s="29">
        <v>8051.5</v>
      </c>
      <c r="AF129" s="51">
        <f t="shared" si="42"/>
        <v>4.2168050009846109E-2</v>
      </c>
      <c r="AG129" s="4">
        <f>(((AD129-AD$116)/(AD$159-AD$116)*100+1000))</f>
        <v>1028.5427135678392</v>
      </c>
      <c r="AI129" s="35">
        <v>10.954000000000001</v>
      </c>
      <c r="AJ129" s="35">
        <v>10828.9</v>
      </c>
      <c r="AK129" s="51">
        <f t="shared" si="43"/>
        <v>4.8284349243223119E-2</v>
      </c>
      <c r="AL129" s="4">
        <f>(((AI129-AI$116)/(AI$159-AI$116)*100+1000))</f>
        <v>1029.1151919866445</v>
      </c>
      <c r="AM129" s="51">
        <f t="shared" si="44"/>
        <v>4.5226199626534611E-2</v>
      </c>
    </row>
    <row r="130" spans="1:39" x14ac:dyDescent="0.25">
      <c r="A130" s="446" t="s">
        <v>92</v>
      </c>
      <c r="B130" s="12">
        <v>1028</v>
      </c>
      <c r="D130" s="2">
        <v>10.231999999999999</v>
      </c>
      <c r="E130" s="3">
        <v>6686.6</v>
      </c>
      <c r="F130" s="28">
        <f t="shared" si="31"/>
        <v>0.15628228320875814</v>
      </c>
      <c r="G130" s="4">
        <f>(((D130-D$116)/(D$159-D$116)*100+1000))</f>
        <v>1031.3764510779436</v>
      </c>
      <c r="H130" s="4"/>
      <c r="I130" s="2">
        <v>10.202</v>
      </c>
      <c r="J130" s="3">
        <v>12193.5</v>
      </c>
      <c r="K130" s="28">
        <f t="shared" si="39"/>
        <v>0.23034157841644534</v>
      </c>
      <c r="L130" s="4">
        <f>(((I130-I$116)/(I$159-I$116)*100+1000))</f>
        <v>1031.608623548922</v>
      </c>
      <c r="M130" s="4"/>
      <c r="N130" s="2">
        <v>10.212999999999999</v>
      </c>
      <c r="O130" s="3">
        <v>7166.9</v>
      </c>
      <c r="P130" s="28">
        <f>O130/P$2</f>
        <v>0.14389342863452928</v>
      </c>
      <c r="Q130" s="4">
        <f>(((N130-N$116)/(N$159-N$116)*100+1000))</f>
        <v>1031.5824468085107</v>
      </c>
      <c r="R130" s="4"/>
      <c r="S130" s="2">
        <v>10.220000000000001</v>
      </c>
      <c r="T130" s="3">
        <v>10981.1</v>
      </c>
      <c r="U130" s="28">
        <f t="shared" si="37"/>
        <v>0.24842656314334452</v>
      </c>
      <c r="V130" s="4">
        <f>(((S130-S$116)/(S$159-S$116)*100+1000))</f>
        <v>1031.6401062416999</v>
      </c>
      <c r="W130" s="4"/>
      <c r="X130" s="2">
        <v>10.257999999999999</v>
      </c>
      <c r="Y130" s="3">
        <v>10383</v>
      </c>
      <c r="Z130" s="28">
        <f t="shared" si="38"/>
        <v>0.21960799243650025</v>
      </c>
      <c r="AA130" s="4">
        <f>(((X130-X$116)/(X$159-X$116)*100+1000))</f>
        <v>1031.4257360238173</v>
      </c>
      <c r="AB130" s="51">
        <f t="shared" si="41"/>
        <v>0.23401727778992237</v>
      </c>
      <c r="AC130" s="4"/>
      <c r="AD130" s="29">
        <v>10.925000000000001</v>
      </c>
      <c r="AE130" s="29">
        <v>12765</v>
      </c>
      <c r="AF130" s="51">
        <f t="shared" si="42"/>
        <v>6.6854022030141666E-2</v>
      </c>
      <c r="AG130" s="4">
        <f>(((AD130-AD$116)/(AD$159-AD$116)*100+1000))</f>
        <v>1027.7386934673368</v>
      </c>
      <c r="AI130" s="35">
        <v>10.925000000000001</v>
      </c>
      <c r="AJ130" s="35">
        <v>18291.5</v>
      </c>
      <c r="AK130" s="51">
        <f t="shared" si="43"/>
        <v>8.1558900182143679E-2</v>
      </c>
      <c r="AL130" s="4">
        <f>(((AI130-AI$116)/(AI$159-AI$116)*100+1000))</f>
        <v>1028.1469115191987</v>
      </c>
      <c r="AM130" s="51">
        <f t="shared" si="44"/>
        <v>7.4206461106142679E-2</v>
      </c>
    </row>
    <row r="131" spans="1:39" x14ac:dyDescent="0.25">
      <c r="A131" s="446" t="s">
        <v>93</v>
      </c>
      <c r="B131" s="10">
        <v>1032</v>
      </c>
      <c r="C131" s="10" t="s">
        <v>201</v>
      </c>
      <c r="G131" s="4"/>
      <c r="H131" s="4"/>
      <c r="L131" s="4"/>
      <c r="M131" s="4"/>
      <c r="Q131" s="4"/>
      <c r="R131" s="4"/>
      <c r="U131" s="28"/>
      <c r="V131" s="4"/>
      <c r="W131" s="4"/>
      <c r="Z131" s="28"/>
      <c r="AA131" s="4"/>
      <c r="AB131" s="51"/>
      <c r="AC131" s="4"/>
      <c r="AG131" s="4"/>
      <c r="AL131" s="4"/>
      <c r="AM131" s="51"/>
    </row>
    <row r="132" spans="1:39" x14ac:dyDescent="0.25">
      <c r="A132" s="446">
        <v>78</v>
      </c>
      <c r="G132" s="4"/>
      <c r="H132" s="4"/>
      <c r="L132" s="4"/>
      <c r="M132" s="4"/>
      <c r="Q132" s="4"/>
      <c r="R132" s="4"/>
      <c r="U132" s="28"/>
      <c r="V132" s="4"/>
      <c r="W132" s="4"/>
      <c r="Z132" s="28"/>
      <c r="AA132" s="4"/>
      <c r="AB132" s="51"/>
      <c r="AC132" s="4"/>
      <c r="AG132" s="4"/>
      <c r="AL132" s="4"/>
      <c r="AM132" s="51"/>
    </row>
    <row r="133" spans="1:39" x14ac:dyDescent="0.25">
      <c r="A133" s="448" t="s">
        <v>802</v>
      </c>
      <c r="B133" s="10">
        <v>1038</v>
      </c>
      <c r="G133" s="4"/>
      <c r="H133" s="4"/>
      <c r="L133" s="4"/>
      <c r="M133" s="4"/>
      <c r="Q133" s="4"/>
      <c r="R133" s="4"/>
      <c r="U133" s="28"/>
      <c r="V133" s="4"/>
      <c r="W133" s="4"/>
      <c r="Z133" s="28"/>
      <c r="AA133" s="4"/>
      <c r="AB133" s="51"/>
      <c r="AC133" s="4"/>
      <c r="AG133" s="4"/>
      <c r="AL133" s="4"/>
      <c r="AM133" s="51"/>
    </row>
    <row r="134" spans="1:39" x14ac:dyDescent="0.25">
      <c r="A134" s="446" t="s">
        <v>94</v>
      </c>
      <c r="B134" s="10">
        <v>1043</v>
      </c>
      <c r="C134" s="10" t="s">
        <v>202</v>
      </c>
      <c r="G134" s="4"/>
      <c r="H134" s="4"/>
      <c r="L134" s="4"/>
      <c r="M134" s="4"/>
      <c r="Q134" s="4"/>
      <c r="R134" s="4"/>
      <c r="U134" s="28"/>
      <c r="V134" s="4"/>
      <c r="W134" s="4"/>
      <c r="Z134" s="28"/>
      <c r="AA134" s="4"/>
      <c r="AB134" s="51"/>
      <c r="AC134" s="4"/>
      <c r="AG134" s="4"/>
      <c r="AL134" s="4"/>
      <c r="AM134" s="51"/>
    </row>
    <row r="135" spans="1:39" x14ac:dyDescent="0.25">
      <c r="A135" s="446" t="s">
        <v>95</v>
      </c>
      <c r="G135" s="4"/>
      <c r="H135" s="4"/>
      <c r="L135" s="4"/>
      <c r="M135" s="4"/>
      <c r="Q135" s="4"/>
      <c r="R135" s="4"/>
      <c r="U135" s="28"/>
      <c r="V135" s="4"/>
      <c r="W135" s="4"/>
      <c r="Z135" s="28"/>
      <c r="AA135" s="4"/>
      <c r="AB135" s="51"/>
      <c r="AC135" s="4"/>
      <c r="AG135" s="4"/>
      <c r="AL135" s="4"/>
      <c r="AM135" s="51"/>
    </row>
    <row r="136" spans="1:39" x14ac:dyDescent="0.25">
      <c r="A136" s="446" t="s">
        <v>780</v>
      </c>
      <c r="B136" s="55">
        <v>1048</v>
      </c>
      <c r="G136" s="4"/>
      <c r="H136" s="4"/>
      <c r="L136" s="4"/>
      <c r="M136" s="4"/>
      <c r="Q136" s="4"/>
      <c r="R136" s="4"/>
      <c r="U136" s="28"/>
      <c r="V136" s="4"/>
      <c r="W136" s="4"/>
      <c r="X136" s="2">
        <v>10.782</v>
      </c>
      <c r="Y136" s="3">
        <v>3656.7</v>
      </c>
      <c r="Z136" s="28">
        <f t="shared" ref="Z136:Z145" si="45">Y136/Z$2</f>
        <v>7.734186130622657E-2</v>
      </c>
      <c r="AA136" s="4">
        <f>(((X136-X$116)/(X$159-X$116)*100+1000))</f>
        <v>1048.7595104201125</v>
      </c>
      <c r="AB136" s="51">
        <f t="shared" si="41"/>
        <v>7.734186130622657E-2</v>
      </c>
      <c r="AC136" s="4"/>
      <c r="AG136" s="4"/>
      <c r="AL136" s="4"/>
      <c r="AM136" s="51"/>
    </row>
    <row r="137" spans="1:39" x14ac:dyDescent="0.25">
      <c r="A137" s="446" t="s">
        <v>96</v>
      </c>
      <c r="B137" s="10">
        <v>1049</v>
      </c>
      <c r="C137" s="10" t="s">
        <v>201</v>
      </c>
      <c r="G137" s="4"/>
      <c r="H137" s="4"/>
      <c r="L137" s="4"/>
      <c r="M137" s="4"/>
      <c r="Q137" s="4"/>
      <c r="R137" s="4"/>
      <c r="U137" s="28"/>
      <c r="V137" s="4"/>
      <c r="W137" s="4"/>
      <c r="Z137" s="28"/>
      <c r="AA137" s="4"/>
      <c r="AB137" s="51"/>
      <c r="AC137" s="4"/>
      <c r="AG137" s="4"/>
      <c r="AL137" s="4"/>
      <c r="AM137" s="51"/>
    </row>
    <row r="138" spans="1:39" x14ac:dyDescent="0.25">
      <c r="A138" s="446" t="s">
        <v>446</v>
      </c>
      <c r="G138" s="4"/>
      <c r="H138" s="4"/>
      <c r="L138" s="4"/>
      <c r="M138" s="4"/>
      <c r="Q138" s="4"/>
      <c r="R138" s="4"/>
      <c r="U138" s="28"/>
      <c r="V138" s="4"/>
      <c r="W138" s="4"/>
      <c r="Z138" s="28"/>
      <c r="AA138" s="4"/>
      <c r="AB138" s="51"/>
      <c r="AC138" s="4"/>
      <c r="AG138" s="4"/>
      <c r="AL138" s="4"/>
      <c r="AM138" s="51"/>
    </row>
    <row r="139" spans="1:39" s="31" customFormat="1" x14ac:dyDescent="0.25">
      <c r="A139" s="446" t="s">
        <v>163</v>
      </c>
      <c r="B139" s="10"/>
      <c r="C139" s="10"/>
      <c r="D139" s="2">
        <v>10.978</v>
      </c>
      <c r="E139" s="3">
        <v>7491</v>
      </c>
      <c r="F139" s="30">
        <f t="shared" ref="F139" si="46">E139/F$2</f>
        <v>0.17508308909113857</v>
      </c>
      <c r="G139" s="4">
        <f>(((D139-D$116)/(D$159-D$116)*100+1000))</f>
        <v>1056.1194029850747</v>
      </c>
      <c r="H139" s="4"/>
      <c r="I139" s="2">
        <v>10.911</v>
      </c>
      <c r="J139" s="3">
        <v>8188.7</v>
      </c>
      <c r="K139" s="30">
        <f t="shared" ref="K139" si="47">J139/K$2</f>
        <v>0.15468881643324278</v>
      </c>
      <c r="L139" s="4">
        <f>(((I139-I$116)/(I$159-I$116)*100+1000))</f>
        <v>1055.1243781094527</v>
      </c>
      <c r="M139" s="4"/>
      <c r="N139" s="2">
        <v>10.945</v>
      </c>
      <c r="O139" s="3">
        <v>4342.7</v>
      </c>
      <c r="P139" s="30">
        <f>O139/P$2</f>
        <v>8.7190555544401388E-2</v>
      </c>
      <c r="Q139" s="4">
        <f>(((N139-N$116)/(N$159-N$116)*100+1000))</f>
        <v>1055.9175531914893</v>
      </c>
      <c r="R139" s="4"/>
      <c r="S139" s="2">
        <v>10.933999999999999</v>
      </c>
      <c r="T139" s="3">
        <v>7640.4</v>
      </c>
      <c r="U139" s="30">
        <f t="shared" ref="U139" si="48">T139/U$2</f>
        <v>0.17284956088555878</v>
      </c>
      <c r="V139" s="4">
        <f>(((S139-S$116)/(S$159-S$116)*100+1000))</f>
        <v>1055.3452855245685</v>
      </c>
      <c r="W139" s="4"/>
      <c r="X139" s="2">
        <v>10.981999999999999</v>
      </c>
      <c r="Y139" s="3">
        <v>8727.7999999999993</v>
      </c>
      <c r="Z139" s="30">
        <f t="shared" ref="Z139" si="49">Y139/Z$2</f>
        <v>0.18459931006330413</v>
      </c>
      <c r="AA139" s="4">
        <f>(((X139-X$116)/(X$159-X$116)*100+1000))</f>
        <v>1055.3754548461793</v>
      </c>
      <c r="AB139" s="51">
        <f t="shared" si="41"/>
        <v>0.17872443547443145</v>
      </c>
      <c r="AC139" s="4"/>
      <c r="AD139" s="31">
        <v>11.597</v>
      </c>
      <c r="AE139" s="31">
        <v>5072.5</v>
      </c>
      <c r="AF139" s="51">
        <f t="shared" si="42"/>
        <v>2.6566159557218454E-2</v>
      </c>
      <c r="AG139" s="4">
        <f>(((AD139-AD$116)/(AD$159-AD$116)*100+1000))</f>
        <v>1050.251256281407</v>
      </c>
      <c r="AI139" s="35">
        <v>11.596</v>
      </c>
      <c r="AJ139" s="35">
        <v>8407.4</v>
      </c>
      <c r="AK139" s="51">
        <f t="shared" si="43"/>
        <v>3.7487264433827445E-2</v>
      </c>
      <c r="AL139" s="4">
        <f>(((AI139-AI$116)/(AI$159-AI$116)*100+1000))</f>
        <v>1050.5509181969951</v>
      </c>
      <c r="AM139" s="51">
        <f t="shared" si="44"/>
        <v>3.2026711995522948E-2</v>
      </c>
    </row>
    <row r="140" spans="1:39" x14ac:dyDescent="0.25">
      <c r="A140" s="446" t="s">
        <v>444</v>
      </c>
      <c r="B140" s="12">
        <v>1055</v>
      </c>
      <c r="G140" s="4"/>
      <c r="H140" s="4"/>
      <c r="L140" s="4"/>
      <c r="M140" s="4"/>
      <c r="Q140" s="4"/>
      <c r="R140" s="4"/>
      <c r="U140" s="28"/>
      <c r="V140" s="4"/>
      <c r="W140" s="4"/>
      <c r="Y140" s="29"/>
      <c r="AA140" s="4"/>
      <c r="AB140" s="51"/>
      <c r="AC140" s="4"/>
      <c r="AG140" s="4"/>
      <c r="AL140" s="4"/>
      <c r="AM140" s="51"/>
    </row>
    <row r="141" spans="1:39" x14ac:dyDescent="0.25">
      <c r="A141" s="446" t="s">
        <v>687</v>
      </c>
      <c r="B141" s="12">
        <v>1053</v>
      </c>
      <c r="G141" s="4"/>
      <c r="H141" s="4"/>
      <c r="L141" s="4"/>
      <c r="M141" s="4"/>
      <c r="Q141" s="4"/>
      <c r="R141" s="4"/>
      <c r="U141" s="28"/>
      <c r="V141" s="4"/>
      <c r="W141" s="4"/>
      <c r="Z141" s="28"/>
      <c r="AA141" s="4"/>
      <c r="AB141" s="51"/>
      <c r="AC141" s="4"/>
      <c r="AG141" s="4"/>
      <c r="AL141" s="4"/>
      <c r="AM141" s="51"/>
    </row>
    <row r="142" spans="1:39" x14ac:dyDescent="0.25">
      <c r="A142" s="446" t="s">
        <v>97</v>
      </c>
      <c r="B142" s="10">
        <v>1074</v>
      </c>
      <c r="C142" s="10" t="s">
        <v>201</v>
      </c>
      <c r="G142" s="4"/>
      <c r="H142" s="4"/>
      <c r="L142" s="4"/>
      <c r="M142" s="4"/>
      <c r="Q142" s="4"/>
      <c r="R142" s="4"/>
      <c r="U142" s="28"/>
      <c r="V142" s="4"/>
      <c r="W142" s="4"/>
      <c r="Z142" s="28"/>
      <c r="AA142" s="4"/>
      <c r="AB142" s="51"/>
      <c r="AC142" s="4"/>
      <c r="AG142" s="4"/>
      <c r="AL142" s="4"/>
      <c r="AM142" s="51"/>
    </row>
    <row r="143" spans="1:39" x14ac:dyDescent="0.25">
      <c r="A143" s="446" t="s">
        <v>98</v>
      </c>
      <c r="B143" s="13">
        <v>1060</v>
      </c>
      <c r="C143" s="9"/>
      <c r="G143" s="4"/>
      <c r="H143" s="4"/>
      <c r="L143" s="4"/>
      <c r="M143" s="4"/>
      <c r="Q143" s="4"/>
      <c r="R143" s="4"/>
      <c r="U143" s="28"/>
      <c r="V143" s="4"/>
      <c r="W143" s="4"/>
      <c r="Z143" s="28"/>
      <c r="AA143" s="4"/>
      <c r="AB143" s="51"/>
      <c r="AC143" s="4"/>
      <c r="AG143" s="4"/>
      <c r="AL143" s="4"/>
      <c r="AM143" s="51"/>
    </row>
    <row r="144" spans="1:39" x14ac:dyDescent="0.25">
      <c r="A144" s="446" t="s">
        <v>164</v>
      </c>
      <c r="B144" s="10">
        <v>1061</v>
      </c>
      <c r="C144" s="10" t="s">
        <v>201</v>
      </c>
      <c r="G144" s="4"/>
      <c r="H144" s="4"/>
      <c r="L144" s="4"/>
      <c r="M144" s="4"/>
      <c r="Q144" s="4"/>
      <c r="R144" s="4"/>
      <c r="U144" s="28"/>
      <c r="V144" s="4"/>
      <c r="W144" s="4"/>
      <c r="Z144" s="28"/>
      <c r="AA144" s="4"/>
      <c r="AB144" s="51"/>
      <c r="AC144" s="4"/>
      <c r="AG144" s="4"/>
      <c r="AL144" s="4"/>
      <c r="AM144" s="51"/>
    </row>
    <row r="145" spans="1:39" x14ac:dyDescent="0.25">
      <c r="A145" s="222" t="s">
        <v>195</v>
      </c>
      <c r="B145" s="9">
        <v>1071</v>
      </c>
      <c r="C145" s="9" t="s">
        <v>201</v>
      </c>
      <c r="D145" s="2">
        <v>11.503</v>
      </c>
      <c r="E145" s="3">
        <v>1262.4000000000001</v>
      </c>
      <c r="F145" s="28">
        <f t="shared" si="31"/>
        <v>2.9505392026251947E-2</v>
      </c>
      <c r="G145" s="4">
        <f>(((D145-D$116)/(D$159-D$116)*100+1000))</f>
        <v>1073.5323383084576</v>
      </c>
      <c r="H145" s="4"/>
      <c r="I145" s="2">
        <v>11.468999999999999</v>
      </c>
      <c r="J145" s="3">
        <v>1921.7</v>
      </c>
      <c r="K145" s="28">
        <f t="shared" si="39"/>
        <v>3.6301915876728014E-2</v>
      </c>
      <c r="L145" s="4">
        <f>(((I145-I$116)/(I$159-I$116)*100+1000))</f>
        <v>1073.6318407960198</v>
      </c>
      <c r="M145" s="4"/>
      <c r="N145" s="2">
        <v>11.488</v>
      </c>
      <c r="O145" s="3">
        <v>1095.8</v>
      </c>
      <c r="P145" s="28">
        <f>O145/P$2</f>
        <v>2.2000923564960747E-2</v>
      </c>
      <c r="Q145" s="4">
        <f>(((N145-N$116)/(N$159-N$116)*100+1000))</f>
        <v>1073.9694148936169</v>
      </c>
      <c r="R145" s="4"/>
      <c r="S145" s="2">
        <v>11.492000000000001</v>
      </c>
      <c r="T145" s="3">
        <v>1527.5</v>
      </c>
      <c r="U145" s="28">
        <f t="shared" si="37"/>
        <v>3.4556790777013117E-2</v>
      </c>
      <c r="V145" s="4">
        <f>(((S145-S$116)/(S$159-S$116)*100+1000))</f>
        <v>1073.8711819389111</v>
      </c>
      <c r="W145" s="4"/>
      <c r="X145" s="2">
        <v>11.532</v>
      </c>
      <c r="Y145" s="3">
        <v>4037.1</v>
      </c>
      <c r="Z145" s="28">
        <f t="shared" si="45"/>
        <v>8.5387597637040846E-2</v>
      </c>
      <c r="AA145" s="4">
        <f>(((X145-X$116)/(X$159-X$116)*100+1000))</f>
        <v>1073.569302017863</v>
      </c>
      <c r="AB145" s="51">
        <f t="shared" si="41"/>
        <v>5.9972194207026985E-2</v>
      </c>
      <c r="AC145" s="4"/>
      <c r="AG145" s="4"/>
      <c r="AL145" s="4"/>
      <c r="AM145" s="51"/>
    </row>
    <row r="146" spans="1:39" x14ac:dyDescent="0.25">
      <c r="A146" s="446" t="s">
        <v>165</v>
      </c>
      <c r="B146" s="9">
        <v>1063</v>
      </c>
      <c r="C146" s="9"/>
      <c r="G146" s="4"/>
      <c r="H146" s="4"/>
      <c r="L146" s="4"/>
      <c r="M146" s="4"/>
      <c r="Q146" s="4"/>
      <c r="R146" s="4"/>
      <c r="U146" s="28"/>
      <c r="V146" s="4"/>
      <c r="W146" s="4"/>
      <c r="Z146" s="28"/>
      <c r="AA146" s="4"/>
      <c r="AB146" s="51"/>
      <c r="AC146" s="4"/>
      <c r="AG146" s="4"/>
      <c r="AL146" s="4"/>
      <c r="AM146" s="51"/>
    </row>
    <row r="147" spans="1:39" x14ac:dyDescent="0.25">
      <c r="A147" s="222" t="s">
        <v>100</v>
      </c>
      <c r="B147" s="9">
        <v>1065</v>
      </c>
      <c r="C147" s="9" t="s">
        <v>201</v>
      </c>
      <c r="G147" s="4"/>
      <c r="H147" s="4"/>
      <c r="L147" s="4"/>
      <c r="M147" s="4"/>
      <c r="Q147" s="4"/>
      <c r="R147" s="4"/>
      <c r="U147" s="28"/>
      <c r="V147" s="4"/>
      <c r="W147" s="4"/>
      <c r="Z147" s="28"/>
      <c r="AA147" s="4"/>
      <c r="AB147" s="51"/>
      <c r="AC147" s="4"/>
      <c r="AG147" s="4"/>
      <c r="AL147" s="4"/>
      <c r="AM147" s="51"/>
    </row>
    <row r="148" spans="1:39" x14ac:dyDescent="0.25">
      <c r="A148" s="222" t="s">
        <v>166</v>
      </c>
      <c r="B148" s="12">
        <v>1065</v>
      </c>
      <c r="D148" s="2">
        <v>11.351000000000001</v>
      </c>
      <c r="E148" s="3">
        <v>5791.1</v>
      </c>
      <c r="F148" s="28">
        <f t="shared" si="31"/>
        <v>0.13535224632701809</v>
      </c>
      <c r="G148" s="4">
        <f>(((D148-D$116)/(D$159-D$116)*100+1000))</f>
        <v>1068.4908789386402</v>
      </c>
      <c r="H148" s="4"/>
      <c r="I148" s="2">
        <v>11.295999999999999</v>
      </c>
      <c r="J148" s="3">
        <v>5379.7</v>
      </c>
      <c r="K148" s="28">
        <f t="shared" si="39"/>
        <v>0.1016253405016567</v>
      </c>
      <c r="L148" s="4">
        <f>(((I148-I$116)/(I$159-I$116)*100+1000))</f>
        <v>1067.8938640132669</v>
      </c>
      <c r="M148" s="4"/>
      <c r="N148" s="2">
        <v>11.324999999999999</v>
      </c>
      <c r="O148" s="3">
        <v>2923.6</v>
      </c>
      <c r="P148" s="28">
        <f>O148/P$2</f>
        <v>5.8698576505310497E-2</v>
      </c>
      <c r="Q148" s="4">
        <f>(((N148-N$116)/(N$159-N$116)*100+1000))</f>
        <v>1068.5505319148936</v>
      </c>
      <c r="R148" s="4"/>
      <c r="S148" s="2">
        <v>11.324999999999999</v>
      </c>
      <c r="T148" s="3">
        <v>5249.8</v>
      </c>
      <c r="U148" s="28">
        <f t="shared" si="37"/>
        <v>0.11876676937555711</v>
      </c>
      <c r="V148" s="4">
        <f>(((S148-S$116)/(S$159-S$116)*100+1000))</f>
        <v>1068.3266932270917</v>
      </c>
      <c r="W148" s="4"/>
      <c r="X148" s="2">
        <v>11.37</v>
      </c>
      <c r="Y148" s="3">
        <v>4474.5</v>
      </c>
      <c r="Z148" s="28">
        <f>Y148/Z$2</f>
        <v>9.4638925373891972E-2</v>
      </c>
      <c r="AA148" s="4">
        <f>(((X148-X$116)/(X$159-X$116)*100+1000))</f>
        <v>1068.2103870327489</v>
      </c>
      <c r="AB148" s="51">
        <f t="shared" si="41"/>
        <v>0.10670284737472455</v>
      </c>
      <c r="AC148" s="4"/>
      <c r="AD148" s="29">
        <v>12.016</v>
      </c>
      <c r="AE148" s="29">
        <v>10369.799999999999</v>
      </c>
      <c r="AF148" s="51">
        <f t="shared" si="42"/>
        <v>5.4309662173769133E-2</v>
      </c>
      <c r="AG148" s="4">
        <f>(((AD148-AD$116)/(AD$159-AD$116)*100+1000))</f>
        <v>1064.2881072026801</v>
      </c>
      <c r="AI148" s="35">
        <v>12.025</v>
      </c>
      <c r="AJ148" s="35">
        <v>13014.1</v>
      </c>
      <c r="AK148" s="51">
        <f t="shared" si="43"/>
        <v>5.8027809794737234E-2</v>
      </c>
      <c r="AL148" s="4">
        <f>(((AI148-AI$116)/(AI$159-AI$116)*100+1000))</f>
        <v>1064.8747913188647</v>
      </c>
      <c r="AM148" s="51">
        <f t="shared" si="44"/>
        <v>5.6168735984253183E-2</v>
      </c>
    </row>
    <row r="149" spans="1:39" x14ac:dyDescent="0.25">
      <c r="A149" s="446" t="s">
        <v>99</v>
      </c>
      <c r="B149" s="10">
        <v>1071</v>
      </c>
      <c r="C149" s="10" t="s">
        <v>201</v>
      </c>
      <c r="G149" s="4"/>
      <c r="H149" s="4"/>
      <c r="L149" s="4"/>
      <c r="M149" s="4"/>
      <c r="Q149" s="4"/>
      <c r="R149" s="4"/>
      <c r="U149" s="28"/>
      <c r="V149" s="4"/>
      <c r="W149" s="4"/>
      <c r="Z149" s="28"/>
      <c r="AA149" s="4"/>
      <c r="AB149" s="51"/>
      <c r="AC149" s="4"/>
      <c r="AG149" s="4"/>
      <c r="AL149" s="4"/>
      <c r="AM149" s="51"/>
    </row>
    <row r="150" spans="1:39" x14ac:dyDescent="0.25">
      <c r="A150" s="446" t="s">
        <v>167</v>
      </c>
      <c r="G150" s="4"/>
      <c r="H150" s="4"/>
      <c r="L150" s="4"/>
      <c r="M150" s="4"/>
      <c r="Q150" s="4"/>
      <c r="R150" s="4"/>
      <c r="U150" s="28"/>
      <c r="V150" s="4"/>
      <c r="W150" s="4"/>
      <c r="Z150" s="28"/>
      <c r="AA150" s="4"/>
      <c r="AB150" s="51"/>
      <c r="AC150" s="4"/>
      <c r="AG150" s="4"/>
      <c r="AL150" s="4"/>
      <c r="AM150" s="51"/>
    </row>
    <row r="151" spans="1:39" x14ac:dyDescent="0.25">
      <c r="A151" s="446" t="s">
        <v>781</v>
      </c>
      <c r="B151" s="56">
        <v>1073</v>
      </c>
      <c r="G151" s="4"/>
      <c r="H151" s="4"/>
      <c r="L151" s="4"/>
      <c r="M151" s="4"/>
      <c r="Q151" s="4"/>
      <c r="R151" s="4"/>
      <c r="U151" s="28"/>
      <c r="V151" s="4"/>
      <c r="W151" s="4"/>
      <c r="Z151" s="28"/>
      <c r="AA151" s="4"/>
      <c r="AB151" s="51"/>
      <c r="AC151" s="4"/>
      <c r="AG151" s="4"/>
      <c r="AL151" s="4"/>
      <c r="AM151" s="51"/>
    </row>
    <row r="152" spans="1:39" x14ac:dyDescent="0.25">
      <c r="A152" s="446" t="s">
        <v>447</v>
      </c>
      <c r="G152" s="4"/>
      <c r="H152" s="4"/>
      <c r="L152" s="4"/>
      <c r="M152" s="4"/>
      <c r="Q152" s="4"/>
      <c r="R152" s="4"/>
      <c r="U152" s="28"/>
      <c r="V152" s="4"/>
      <c r="W152" s="4"/>
      <c r="Z152" s="28"/>
      <c r="AA152" s="4"/>
      <c r="AB152" s="51"/>
      <c r="AC152" s="4"/>
      <c r="AG152" s="4"/>
      <c r="AL152" s="4"/>
      <c r="AM152" s="51"/>
    </row>
    <row r="153" spans="1:39" x14ac:dyDescent="0.25">
      <c r="A153" s="446">
        <v>33</v>
      </c>
      <c r="B153" s="10">
        <v>1090</v>
      </c>
      <c r="C153" s="10" t="s">
        <v>201</v>
      </c>
      <c r="G153" s="4"/>
      <c r="H153" s="4"/>
      <c r="L153" s="4"/>
      <c r="M153" s="4"/>
      <c r="Q153" s="4"/>
      <c r="R153" s="4"/>
      <c r="U153" s="28"/>
      <c r="V153" s="4"/>
      <c r="W153" s="4"/>
      <c r="Z153" s="28"/>
      <c r="AA153" s="4"/>
      <c r="AB153" s="51"/>
      <c r="AC153" s="4"/>
      <c r="AG153" s="4"/>
      <c r="AL153" s="4"/>
      <c r="AM153" s="51"/>
    </row>
    <row r="154" spans="1:39" x14ac:dyDescent="0.25">
      <c r="A154" s="446" t="s">
        <v>102</v>
      </c>
      <c r="B154" s="10">
        <v>1096</v>
      </c>
      <c r="C154" s="10" t="s">
        <v>201</v>
      </c>
      <c r="G154" s="4"/>
      <c r="H154" s="4"/>
      <c r="L154" s="4"/>
      <c r="M154" s="4"/>
      <c r="Q154" s="4"/>
      <c r="R154" s="4"/>
      <c r="U154" s="28"/>
      <c r="V154" s="4"/>
      <c r="W154" s="4"/>
      <c r="Z154" s="28"/>
      <c r="AA154" s="4"/>
      <c r="AB154" s="51"/>
      <c r="AC154" s="4"/>
      <c r="AG154" s="4"/>
      <c r="AL154" s="4"/>
      <c r="AM154" s="51"/>
    </row>
    <row r="155" spans="1:39" x14ac:dyDescent="0.25">
      <c r="A155" s="448" t="s">
        <v>489</v>
      </c>
      <c r="B155" s="56">
        <v>1089</v>
      </c>
      <c r="G155" s="4"/>
      <c r="H155" s="4"/>
      <c r="L155" s="4"/>
      <c r="M155" s="4"/>
      <c r="Q155" s="4"/>
      <c r="R155" s="4"/>
      <c r="U155" s="28"/>
      <c r="V155" s="4"/>
      <c r="W155" s="4"/>
      <c r="Z155" s="28"/>
      <c r="AA155" s="4"/>
      <c r="AB155" s="51"/>
      <c r="AC155" s="4"/>
      <c r="AG155" s="4"/>
      <c r="AL155" s="4"/>
      <c r="AM155" s="51"/>
    </row>
    <row r="156" spans="1:39" x14ac:dyDescent="0.25">
      <c r="A156" s="446" t="s">
        <v>448</v>
      </c>
      <c r="B156" s="56">
        <v>1090</v>
      </c>
      <c r="G156" s="4"/>
      <c r="H156" s="4"/>
      <c r="L156" s="4"/>
      <c r="M156" s="4"/>
      <c r="Q156" s="4"/>
      <c r="R156" s="4"/>
      <c r="U156" s="28"/>
      <c r="V156" s="4"/>
      <c r="W156" s="4"/>
      <c r="Z156" s="28"/>
      <c r="AA156" s="4"/>
      <c r="AB156" s="51"/>
      <c r="AC156" s="4"/>
      <c r="AG156" s="4"/>
      <c r="AL156" s="4"/>
      <c r="AM156" s="51"/>
    </row>
    <row r="157" spans="1:39" x14ac:dyDescent="0.25">
      <c r="A157" s="446" t="s">
        <v>789</v>
      </c>
      <c r="B157" s="10">
        <v>1089</v>
      </c>
      <c r="C157" s="10" t="s">
        <v>205</v>
      </c>
      <c r="G157" s="4"/>
      <c r="H157" s="4"/>
      <c r="L157" s="4"/>
      <c r="M157" s="4"/>
      <c r="Q157" s="4"/>
      <c r="R157" s="4"/>
      <c r="U157" s="28"/>
      <c r="V157" s="4"/>
      <c r="W157" s="4"/>
      <c r="Z157" s="28"/>
      <c r="AA157" s="4"/>
      <c r="AB157" s="51"/>
      <c r="AC157" s="4"/>
      <c r="AG157" s="4"/>
      <c r="AL157" s="4"/>
      <c r="AM157" s="51"/>
    </row>
    <row r="158" spans="1:39" x14ac:dyDescent="0.25">
      <c r="A158" s="446" t="s">
        <v>101</v>
      </c>
      <c r="B158" s="12">
        <v>1079</v>
      </c>
      <c r="D158" s="2">
        <v>11.965</v>
      </c>
      <c r="E158" s="3">
        <v>3545.9</v>
      </c>
      <c r="F158" s="28">
        <f t="shared" si="31"/>
        <v>8.2876401763218296E-2</v>
      </c>
      <c r="G158" s="4">
        <f>(((D158-D$116)/(D$159-D$116)*100+1000))</f>
        <v>1088.8557213930349</v>
      </c>
      <c r="H158" s="4"/>
      <c r="I158" s="2">
        <v>11.935</v>
      </c>
      <c r="J158" s="3">
        <v>7172.5</v>
      </c>
      <c r="K158" s="28">
        <f t="shared" si="39"/>
        <v>0.13549226810939879</v>
      </c>
      <c r="L158" s="4">
        <f>(((I158-I$116)/(I$159-I$116)*100+1000))</f>
        <v>1089.0878938640133</v>
      </c>
      <c r="M158" s="4"/>
      <c r="N158" s="2">
        <v>11.928000000000001</v>
      </c>
      <c r="O158" s="3">
        <v>3582</v>
      </c>
      <c r="P158" s="28">
        <f>O158/P$2</f>
        <v>7.1917601943501913E-2</v>
      </c>
      <c r="Q158" s="4">
        <f>(((N158-N$116)/(N$159-N$116)*100+1000))</f>
        <v>1088.5970744680851</v>
      </c>
      <c r="R158" s="4"/>
      <c r="S158" s="2">
        <v>11.95</v>
      </c>
      <c r="T158" s="3">
        <v>7065.5</v>
      </c>
      <c r="U158" s="28">
        <f>T158/U$2</f>
        <v>0.15984353861537556</v>
      </c>
      <c r="V158" s="4">
        <f>(((S158-S$116)/(S$159-S$116)*100+1000))</f>
        <v>1089.0770252324037</v>
      </c>
      <c r="W158" s="4"/>
      <c r="X158" s="2">
        <v>11.987</v>
      </c>
      <c r="Y158" s="3">
        <v>5110.2</v>
      </c>
      <c r="Z158" s="28">
        <f t="shared" ref="Z158:Z161" si="50">Y158/Z$2</f>
        <v>0.10808444216016599</v>
      </c>
      <c r="AA158" s="4">
        <f>(((X158-X$116)/(X$159-X$116)*100+1000))</f>
        <v>1088.6205755871651</v>
      </c>
      <c r="AB158" s="51">
        <f t="shared" si="41"/>
        <v>0.13396399038777079</v>
      </c>
      <c r="AC158" s="4"/>
      <c r="AD158" s="29">
        <v>12.225</v>
      </c>
      <c r="AE158" s="29">
        <v>1979.1</v>
      </c>
      <c r="AF158" s="51">
        <f t="shared" si="42"/>
        <v>1.0365122992546287E-2</v>
      </c>
      <c r="AG158" s="4">
        <f>(((AD158-AD$116)/(AD$159-AD$116)*100+1000))</f>
        <v>1071.2897822445561</v>
      </c>
      <c r="AI158" s="35">
        <v>12.23</v>
      </c>
      <c r="AJ158" s="35">
        <v>3468.4</v>
      </c>
      <c r="AK158" s="51">
        <f t="shared" si="43"/>
        <v>1.5465046026391883E-2</v>
      </c>
      <c r="AL158" s="4">
        <f>(((AI158-AI$116)/(AI$159-AI$116)*100+1000))</f>
        <v>1071.7195325542571</v>
      </c>
      <c r="AM158" s="51">
        <f t="shared" si="44"/>
        <v>1.2915084509469085E-2</v>
      </c>
    </row>
    <row r="159" spans="1:39" x14ac:dyDescent="0.25">
      <c r="A159" s="446" t="s">
        <v>103</v>
      </c>
      <c r="B159" s="10">
        <v>1100</v>
      </c>
      <c r="D159" s="2">
        <v>12.301</v>
      </c>
      <c r="E159" s="3">
        <v>2994.6</v>
      </c>
      <c r="F159" s="28">
        <f t="shared" si="31"/>
        <v>6.9991165210562478E-2</v>
      </c>
      <c r="G159" s="4">
        <f>(((D159-D$116)/(D$159-D$116)*100+1000))</f>
        <v>1100</v>
      </c>
      <c r="H159" s="4"/>
      <c r="I159" s="2">
        <v>12.263999999999999</v>
      </c>
      <c r="J159" s="3">
        <v>5000.3</v>
      </c>
      <c r="K159" s="28">
        <f t="shared" si="39"/>
        <v>9.4458276504346711E-2</v>
      </c>
      <c r="L159" s="4">
        <f>(((I159-I$116)/(I$159-I$116)*100+1000))</f>
        <v>1100</v>
      </c>
      <c r="M159" s="4"/>
      <c r="N159" s="2">
        <v>12.271000000000001</v>
      </c>
      <c r="O159" s="3">
        <v>2296.1999999999998</v>
      </c>
      <c r="P159" s="28">
        <f>O159/P$2</f>
        <v>4.6101953540666971E-2</v>
      </c>
      <c r="Q159" s="4">
        <f>(((N159-N$116)/(N$159-N$116)*100+1000))</f>
        <v>1100</v>
      </c>
      <c r="R159" s="4"/>
      <c r="S159" s="2">
        <v>12.279</v>
      </c>
      <c r="T159" s="3">
        <v>4508.3999999999996</v>
      </c>
      <c r="U159" s="28">
        <f>T159/U$2</f>
        <v>0.10199400035292042</v>
      </c>
      <c r="V159" s="4">
        <f>(((S159-S$116)/(S$159-S$116)*100+1000))</f>
        <v>1100</v>
      </c>
      <c r="W159" s="4"/>
      <c r="X159" s="2">
        <v>12.331</v>
      </c>
      <c r="Y159" s="3">
        <v>5855.5</v>
      </c>
      <c r="Z159" s="28">
        <f t="shared" si="50"/>
        <v>0.12384807856225823</v>
      </c>
      <c r="AA159" s="4">
        <f>(((X159-X$116)/(X$159-X$116)*100+1000))</f>
        <v>1100</v>
      </c>
      <c r="AB159" s="51">
        <f t="shared" si="41"/>
        <v>0.11292103945758933</v>
      </c>
      <c r="AC159" s="4"/>
      <c r="AD159" s="29">
        <v>13.082000000000001</v>
      </c>
      <c r="AE159" s="29">
        <v>3783.4</v>
      </c>
      <c r="AF159" s="51">
        <f t="shared" si="42"/>
        <v>1.9814767485220364E-2</v>
      </c>
      <c r="AG159" s="4">
        <f>(((AD159-AD$116)/(AD$159-AD$116)*100+1000))</f>
        <v>1100</v>
      </c>
      <c r="AI159" s="35">
        <v>13.077</v>
      </c>
      <c r="AJ159" s="35">
        <v>6673.7</v>
      </c>
      <c r="AK159" s="51">
        <f t="shared" si="43"/>
        <v>2.9756970841405692E-2</v>
      </c>
      <c r="AL159" s="4">
        <f>(((AI159-AI$116)/(AI$159-AI$116)*100+1000))</f>
        <v>1100</v>
      </c>
      <c r="AM159" s="51">
        <f t="shared" si="44"/>
        <v>2.4785869163313028E-2</v>
      </c>
    </row>
    <row r="160" spans="1:39" x14ac:dyDescent="0.25">
      <c r="A160" s="74" t="s">
        <v>11</v>
      </c>
      <c r="B160" s="12">
        <v>1102</v>
      </c>
      <c r="G160" s="4"/>
      <c r="H160" s="4"/>
      <c r="L160" s="4"/>
      <c r="M160" s="4"/>
      <c r="Q160" s="4"/>
      <c r="R160" s="4"/>
      <c r="U160" s="28">
        <f>T160/U$2</f>
        <v>0</v>
      </c>
      <c r="V160" s="4">
        <f>(((S160-S$159)/(S$313-S$159)*100+1100))</f>
        <v>689.74273304376879</v>
      </c>
      <c r="W160" s="4"/>
      <c r="X160" s="2">
        <v>12.382</v>
      </c>
      <c r="Y160" s="3">
        <v>6790.1</v>
      </c>
      <c r="Z160" s="28">
        <f t="shared" si="50"/>
        <v>0.14361554747597807</v>
      </c>
      <c r="AA160" s="4">
        <f>(((X160-X$159)/(X$313-X$159)*100+1100))</f>
        <v>1101.703975943869</v>
      </c>
      <c r="AB160" s="51">
        <f t="shared" si="41"/>
        <v>7.1807773737989036E-2</v>
      </c>
      <c r="AC160" s="4"/>
      <c r="AG160" s="4"/>
      <c r="AL160" s="4"/>
      <c r="AM160" s="51"/>
    </row>
    <row r="161" spans="1:39" x14ac:dyDescent="0.25">
      <c r="A161" s="446" t="s">
        <v>104</v>
      </c>
      <c r="B161" s="12">
        <v>1104</v>
      </c>
      <c r="D161" s="2">
        <v>12.464</v>
      </c>
      <c r="E161" s="3">
        <v>22778.3</v>
      </c>
      <c r="F161" s="28">
        <f t="shared" si="31"/>
        <v>0.53238487895403563</v>
      </c>
      <c r="G161" s="4">
        <f>(((D161-D$159)/(D$313-D$159)*100+1100))</f>
        <v>1105.3866490416392</v>
      </c>
      <c r="H161" s="4"/>
      <c r="I161" s="2">
        <v>12.419</v>
      </c>
      <c r="J161" s="3">
        <v>35210.1</v>
      </c>
      <c r="K161" s="28">
        <f t="shared" si="39"/>
        <v>0.6651371640792948</v>
      </c>
      <c r="L161" s="4">
        <f>(((I161-I$159)/(I$313-I$159)*100+1100))</f>
        <v>1105.1787504176411</v>
      </c>
      <c r="M161" s="4"/>
      <c r="N161" s="2">
        <v>12.441000000000001</v>
      </c>
      <c r="O161" s="3">
        <v>22537.7</v>
      </c>
      <c r="P161" s="28">
        <f>O161/P$2</f>
        <v>0.45250065251872229</v>
      </c>
      <c r="Q161" s="4">
        <f>(((N161-N$159)/(N$313-N$159)*100+1100))</f>
        <v>1105.6366047745357</v>
      </c>
      <c r="R161" s="4"/>
      <c r="S161" s="2">
        <v>12.441000000000001</v>
      </c>
      <c r="T161" s="3">
        <v>29048.9</v>
      </c>
      <c r="U161" s="28">
        <f>T161/U$2</f>
        <v>0.65717627469877338</v>
      </c>
      <c r="V161" s="4">
        <f>(((S161-S$159)/(S$313-S$159)*100+1100))</f>
        <v>1105.4126294687605</v>
      </c>
      <c r="W161" s="4"/>
      <c r="X161" s="2">
        <v>12.481999999999999</v>
      </c>
      <c r="Y161" s="3">
        <v>45783.6</v>
      </c>
      <c r="Z161" s="28">
        <f t="shared" si="50"/>
        <v>0.96835639820049624</v>
      </c>
      <c r="AA161" s="4">
        <f>(((X161-X$159)/(X$313-X$159)*100+1100))</f>
        <v>1105.045105245573</v>
      </c>
      <c r="AB161" s="51">
        <f t="shared" si="41"/>
        <v>0.81276633644963481</v>
      </c>
      <c r="AC161" s="4"/>
      <c r="AD161" s="29">
        <v>13.211</v>
      </c>
      <c r="AE161" s="29">
        <v>49568.800000000003</v>
      </c>
      <c r="AF161" s="51">
        <f t="shared" si="42"/>
        <v>0.25960623949923117</v>
      </c>
      <c r="AG161" s="4">
        <f>(((AD161-AD$159)/(AD$313-AD$159)*100+1100))</f>
        <v>1104.3967280163599</v>
      </c>
      <c r="AI161" s="35">
        <v>13.211</v>
      </c>
      <c r="AJ161" s="35">
        <v>76531.199999999997</v>
      </c>
      <c r="AK161" s="51">
        <f t="shared" si="43"/>
        <v>0.34124049430717401</v>
      </c>
      <c r="AL161" s="4">
        <f>(((AI161-AI$159)/(AI$313-AI$159)*100+1100))</f>
        <v>1104.5671438309475</v>
      </c>
      <c r="AM161" s="51">
        <f t="shared" si="44"/>
        <v>0.30042336690320259</v>
      </c>
    </row>
    <row r="162" spans="1:39" x14ac:dyDescent="0.25">
      <c r="A162" s="446" t="s">
        <v>105</v>
      </c>
      <c r="B162" s="55"/>
      <c r="G162" s="4"/>
      <c r="H162" s="4"/>
      <c r="L162" s="4"/>
      <c r="M162" s="4"/>
      <c r="Q162" s="4"/>
      <c r="R162" s="4"/>
      <c r="U162" s="28"/>
      <c r="V162" s="4"/>
      <c r="W162" s="4"/>
      <c r="Z162" s="28"/>
      <c r="AA162" s="4"/>
      <c r="AB162" s="51"/>
      <c r="AC162" s="4"/>
      <c r="AG162" s="4"/>
      <c r="AL162" s="4"/>
      <c r="AM162" s="51"/>
    </row>
    <row r="163" spans="1:39" x14ac:dyDescent="0.25">
      <c r="A163" s="446" t="s">
        <v>107</v>
      </c>
      <c r="B163" s="10">
        <v>1115</v>
      </c>
      <c r="C163" s="10" t="s">
        <v>204</v>
      </c>
      <c r="G163" s="4"/>
      <c r="H163" s="4"/>
      <c r="L163" s="4"/>
      <c r="M163" s="4"/>
      <c r="Q163" s="4"/>
      <c r="R163" s="4"/>
      <c r="U163" s="28"/>
      <c r="V163" s="4"/>
      <c r="W163" s="4"/>
      <c r="Z163" s="28"/>
      <c r="AA163" s="4"/>
      <c r="AB163" s="51"/>
      <c r="AC163" s="4"/>
      <c r="AG163" s="4"/>
      <c r="AL163" s="4"/>
      <c r="AM163" s="51"/>
    </row>
    <row r="164" spans="1:39" x14ac:dyDescent="0.25">
      <c r="A164" s="446" t="s">
        <v>106</v>
      </c>
      <c r="B164" s="12">
        <v>1116</v>
      </c>
      <c r="G164" s="4"/>
      <c r="H164" s="4"/>
      <c r="L164" s="4"/>
      <c r="M164" s="4"/>
      <c r="Q164" s="4"/>
      <c r="R164" s="4"/>
      <c r="U164" s="28"/>
      <c r="V164" s="4"/>
      <c r="W164" s="4"/>
      <c r="Z164" s="28"/>
      <c r="AA164" s="4"/>
      <c r="AB164" s="51"/>
      <c r="AC164" s="4"/>
      <c r="AG164" s="4"/>
      <c r="AL164" s="4"/>
      <c r="AM164" s="51"/>
    </row>
    <row r="165" spans="1:39" x14ac:dyDescent="0.25">
      <c r="A165" s="446" t="s">
        <v>790</v>
      </c>
      <c r="B165" s="12">
        <v>1110</v>
      </c>
      <c r="G165" s="4"/>
      <c r="H165" s="4"/>
      <c r="L165" s="4"/>
      <c r="M165" s="4"/>
      <c r="Q165" s="4"/>
      <c r="R165" s="4"/>
      <c r="U165" s="28"/>
      <c r="V165" s="4"/>
      <c r="W165" s="4"/>
      <c r="Z165" s="28"/>
      <c r="AA165" s="4"/>
      <c r="AB165" s="51"/>
      <c r="AC165" s="4"/>
      <c r="AG165" s="4"/>
      <c r="AL165" s="4"/>
      <c r="AM165" s="51"/>
    </row>
    <row r="166" spans="1:39" x14ac:dyDescent="0.25">
      <c r="A166" s="446" t="s">
        <v>169</v>
      </c>
      <c r="B166" s="10">
        <v>1115</v>
      </c>
      <c r="C166" s="10" t="s">
        <v>201</v>
      </c>
      <c r="G166" s="4"/>
      <c r="H166" s="4"/>
      <c r="L166" s="4"/>
      <c r="M166" s="4"/>
      <c r="Q166" s="4"/>
      <c r="R166" s="4"/>
      <c r="U166" s="28"/>
      <c r="V166" s="4"/>
      <c r="W166" s="4"/>
      <c r="Z166" s="28"/>
      <c r="AA166" s="4"/>
      <c r="AB166" s="51"/>
      <c r="AC166" s="4"/>
      <c r="AG166" s="4"/>
      <c r="AL166" s="4"/>
      <c r="AM166" s="51"/>
    </row>
    <row r="167" spans="1:39" x14ac:dyDescent="0.25">
      <c r="A167" s="446" t="s">
        <v>108</v>
      </c>
      <c r="B167" s="12">
        <v>1129</v>
      </c>
      <c r="G167" s="4"/>
      <c r="H167" s="4"/>
      <c r="L167" s="4"/>
      <c r="M167" s="4"/>
      <c r="Q167" s="4"/>
      <c r="R167" s="4"/>
      <c r="U167" s="28"/>
      <c r="V167" s="4"/>
      <c r="W167" s="4"/>
      <c r="Z167" s="28"/>
      <c r="AA167" s="4"/>
      <c r="AB167" s="51"/>
      <c r="AC167" s="4"/>
      <c r="AG167" s="4"/>
      <c r="AL167" s="4"/>
      <c r="AM167" s="51"/>
    </row>
    <row r="168" spans="1:39" x14ac:dyDescent="0.25">
      <c r="A168" s="446" t="s">
        <v>833</v>
      </c>
      <c r="B168" s="10">
        <v>1135</v>
      </c>
      <c r="C168" s="10" t="s">
        <v>201</v>
      </c>
      <c r="G168" s="4"/>
      <c r="H168" s="4"/>
      <c r="L168" s="4"/>
      <c r="M168" s="4"/>
      <c r="Q168" s="4"/>
      <c r="R168" s="4"/>
      <c r="U168" s="28"/>
      <c r="V168" s="4"/>
      <c r="W168" s="4"/>
      <c r="Z168" s="28"/>
      <c r="AA168" s="4"/>
      <c r="AB168" s="51"/>
      <c r="AC168" s="4"/>
      <c r="AG168" s="4"/>
      <c r="AL168" s="4"/>
      <c r="AM168" s="51"/>
    </row>
    <row r="169" spans="1:39" x14ac:dyDescent="0.25">
      <c r="A169" s="448" t="s">
        <v>109</v>
      </c>
      <c r="B169" s="12">
        <v>1124</v>
      </c>
      <c r="D169" s="2">
        <v>13.225</v>
      </c>
      <c r="E169" s="3">
        <v>1496.8</v>
      </c>
      <c r="F169" s="28">
        <f t="shared" si="31"/>
        <v>3.4983896375866533E-2</v>
      </c>
      <c r="G169" s="4">
        <f>(((D169-D$159)/(D$313-D$159)*100+1100))</f>
        <v>1130.5353602115003</v>
      </c>
      <c r="H169" s="4"/>
      <c r="I169" s="2">
        <v>13.18</v>
      </c>
      <c r="J169" s="3">
        <v>2488.9</v>
      </c>
      <c r="K169" s="28">
        <f t="shared" si="39"/>
        <v>4.7016619881140836E-2</v>
      </c>
      <c r="L169" s="4">
        <f>(((I169-I$159)/(I$313-I$159)*100+1100))</f>
        <v>1130.6047444036085</v>
      </c>
      <c r="M169" s="4"/>
      <c r="N169" s="2">
        <v>13.188000000000001</v>
      </c>
      <c r="O169" s="3">
        <v>1171</v>
      </c>
      <c r="P169" s="28">
        <f>O169/P$2</f>
        <v>2.351075150079306E-2</v>
      </c>
      <c r="Q169" s="4">
        <f>(((N169-N$159)/(N$313-N$159)*100+1100))</f>
        <v>1130.4045092838196</v>
      </c>
      <c r="R169" s="4"/>
      <c r="S169" s="2">
        <v>13.202999999999999</v>
      </c>
      <c r="T169" s="3">
        <v>3098.1</v>
      </c>
      <c r="U169" s="28">
        <f t="shared" ref="U169:U213" si="51">T169/U$2</f>
        <v>7.0088637319976652E-2</v>
      </c>
      <c r="V169" s="4">
        <f>(((S169-S$159)/(S$313-S$159)*100+1100))</f>
        <v>1130.8720347477447</v>
      </c>
      <c r="W169" s="4"/>
      <c r="Z169" s="28"/>
      <c r="AA169" s="4"/>
      <c r="AB169" s="51"/>
      <c r="AC169" s="4"/>
      <c r="AG169" s="4"/>
      <c r="AL169" s="4"/>
      <c r="AM169" s="51"/>
    </row>
    <row r="170" spans="1:39" x14ac:dyDescent="0.25">
      <c r="A170" s="80" t="s">
        <v>490</v>
      </c>
      <c r="B170" s="10">
        <v>1139</v>
      </c>
      <c r="C170" s="10" t="s">
        <v>201</v>
      </c>
      <c r="G170" s="4"/>
      <c r="H170" s="4"/>
      <c r="L170" s="4"/>
      <c r="M170" s="4"/>
      <c r="Q170" s="4"/>
      <c r="R170" s="4"/>
      <c r="U170" s="28"/>
      <c r="V170" s="4"/>
      <c r="W170" s="4"/>
      <c r="Z170" s="28"/>
      <c r="AA170" s="4"/>
      <c r="AB170" s="51"/>
      <c r="AC170" s="4"/>
      <c r="AG170" s="4"/>
      <c r="AL170" s="4"/>
      <c r="AM170" s="51"/>
    </row>
    <row r="171" spans="1:39" s="31" customFormat="1" x14ac:dyDescent="0.25">
      <c r="A171" s="446" t="s">
        <v>110</v>
      </c>
      <c r="B171" s="10"/>
      <c r="C171" s="10"/>
      <c r="D171" s="2">
        <v>13.587</v>
      </c>
      <c r="E171" s="3">
        <v>3090.4</v>
      </c>
      <c r="F171" s="30">
        <f t="shared" ref="F171" si="52">E171/F$2</f>
        <v>7.2230246766420314E-2</v>
      </c>
      <c r="G171" s="4">
        <f>(((D171-D$159)/(D$313-D$159)*100+1100))</f>
        <v>1142.4983476536681</v>
      </c>
      <c r="H171" s="4"/>
      <c r="I171" s="2">
        <v>13.52</v>
      </c>
      <c r="J171" s="3">
        <v>5092.8</v>
      </c>
      <c r="K171" s="30">
        <f t="shared" ref="K171" si="53">J171/K$2</f>
        <v>9.6205649777280758E-2</v>
      </c>
      <c r="L171" s="4">
        <f>(((I171-I$159)/(I$313-I$159)*100+1100))</f>
        <v>1141.964584029402</v>
      </c>
      <c r="M171" s="4"/>
      <c r="N171" s="2">
        <v>13.557</v>
      </c>
      <c r="O171" s="3">
        <v>2442.4</v>
      </c>
      <c r="P171" s="30">
        <f>O171/P$2</f>
        <v>4.9037283915915435E-2</v>
      </c>
      <c r="Q171" s="4">
        <f>(((N171-N$159)/(N$313-N$159)*100+1100))</f>
        <v>1142.6392572944296</v>
      </c>
      <c r="R171" s="4"/>
      <c r="S171" s="2">
        <v>13.531000000000001</v>
      </c>
      <c r="T171" s="3">
        <v>20607.7</v>
      </c>
      <c r="U171" s="30">
        <f t="shared" ref="U171" si="54">T171/U$2</f>
        <v>0.46621013243564863</v>
      </c>
      <c r="V171" s="4">
        <f>(((S171-S$159)/(S$313-S$159)*100+1100))</f>
        <v>1141.8309388573339</v>
      </c>
      <c r="W171" s="4"/>
      <c r="X171" s="2">
        <v>13.590999999999999</v>
      </c>
      <c r="Y171" s="3">
        <v>3675</v>
      </c>
      <c r="Z171" s="30">
        <f t="shared" ref="Z171" si="55">Y171/Z$2</f>
        <v>7.7728919599743651E-2</v>
      </c>
      <c r="AA171" s="4">
        <f>(((X171-X$159)/(X$313-X$159)*100+1100))</f>
        <v>1142.0982292014701</v>
      </c>
      <c r="AB171" s="51">
        <f t="shared" si="41"/>
        <v>0.27196952601769614</v>
      </c>
      <c r="AC171" s="4"/>
      <c r="AF171" s="51"/>
      <c r="AG171" s="4"/>
      <c r="AI171" s="35">
        <v>14.182</v>
      </c>
      <c r="AJ171" s="35">
        <v>3464.8</v>
      </c>
      <c r="AK171" s="51">
        <f t="shared" si="43"/>
        <v>1.5448994196817726E-2</v>
      </c>
      <c r="AL171" s="4">
        <f>(((AI171-AI$159)/(AI$313-AI$159)*100+1100))</f>
        <v>1137.6618950238583</v>
      </c>
      <c r="AM171" s="51">
        <f t="shared" si="44"/>
        <v>1.5448994196817726E-2</v>
      </c>
    </row>
    <row r="172" spans="1:39" x14ac:dyDescent="0.25">
      <c r="A172" s="446" t="s">
        <v>688</v>
      </c>
      <c r="B172" s="10">
        <v>1134</v>
      </c>
      <c r="C172" s="10" t="s">
        <v>205</v>
      </c>
      <c r="G172" s="4"/>
      <c r="H172" s="4"/>
      <c r="L172" s="4"/>
      <c r="M172" s="4"/>
      <c r="Q172" s="4"/>
      <c r="R172" s="4"/>
      <c r="U172" s="28"/>
      <c r="V172" s="4"/>
      <c r="W172" s="4"/>
      <c r="X172" s="2">
        <v>13.598000000000001</v>
      </c>
      <c r="Y172" s="3">
        <v>15973.4</v>
      </c>
      <c r="Z172" s="28">
        <f t="shared" ref="Z172:Z186" si="56">Y172/Z$2</f>
        <v>0.33784901342436607</v>
      </c>
      <c r="AA172" s="4">
        <f>(((X172-X$159)/(X$313-X$159)*100+1100))</f>
        <v>1142.3321082525895</v>
      </c>
      <c r="AB172" s="51">
        <f t="shared" si="41"/>
        <v>0.33784901342436607</v>
      </c>
      <c r="AC172" s="4"/>
      <c r="AG172" s="4"/>
      <c r="AL172" s="4"/>
      <c r="AM172" s="51"/>
    </row>
    <row r="173" spans="1:39" x14ac:dyDescent="0.25">
      <c r="A173" s="446" t="s">
        <v>111</v>
      </c>
      <c r="B173" s="10">
        <v>1163</v>
      </c>
      <c r="C173" s="10" t="s">
        <v>205</v>
      </c>
      <c r="G173" s="4"/>
      <c r="H173" s="4"/>
      <c r="L173" s="4"/>
      <c r="M173" s="4"/>
      <c r="Q173" s="4"/>
      <c r="R173" s="4"/>
      <c r="U173" s="28"/>
      <c r="V173" s="4"/>
      <c r="W173" s="4"/>
      <c r="Z173" s="28"/>
      <c r="AA173" s="4"/>
      <c r="AB173" s="51"/>
      <c r="AC173" s="4"/>
      <c r="AG173" s="4"/>
      <c r="AL173" s="4"/>
      <c r="AM173" s="51"/>
    </row>
    <row r="174" spans="1:39" x14ac:dyDescent="0.25">
      <c r="A174" s="446" t="s">
        <v>171</v>
      </c>
      <c r="B174" s="10">
        <v>1160</v>
      </c>
      <c r="C174" s="10" t="s">
        <v>201</v>
      </c>
      <c r="G174" s="4"/>
      <c r="H174" s="4"/>
      <c r="L174" s="4"/>
      <c r="M174" s="4"/>
      <c r="Q174" s="4"/>
      <c r="R174" s="4"/>
      <c r="U174" s="28"/>
      <c r="V174" s="4"/>
      <c r="W174" s="4"/>
      <c r="Z174" s="28"/>
      <c r="AA174" s="4"/>
      <c r="AB174" s="51"/>
      <c r="AC174" s="4"/>
      <c r="AG174" s="4"/>
      <c r="AL174" s="4"/>
      <c r="AM174" s="51"/>
    </row>
    <row r="175" spans="1:39" x14ac:dyDescent="0.25">
      <c r="A175" s="446" t="s">
        <v>791</v>
      </c>
      <c r="B175" s="10">
        <v>1155</v>
      </c>
      <c r="G175" s="4"/>
      <c r="H175" s="4"/>
      <c r="L175" s="4"/>
      <c r="M175" s="4"/>
      <c r="Q175" s="4"/>
      <c r="R175" s="4"/>
      <c r="U175" s="28"/>
      <c r="V175" s="4"/>
      <c r="W175" s="4"/>
      <c r="Z175" s="28"/>
      <c r="AA175" s="4"/>
      <c r="AB175" s="51"/>
      <c r="AC175" s="4"/>
      <c r="AG175" s="4"/>
      <c r="AL175" s="4"/>
      <c r="AM175" s="51"/>
    </row>
    <row r="176" spans="1:39" x14ac:dyDescent="0.25">
      <c r="A176" s="222" t="s">
        <v>463</v>
      </c>
      <c r="B176" s="10">
        <v>1161</v>
      </c>
      <c r="C176" s="10" t="s">
        <v>201</v>
      </c>
      <c r="G176" s="4"/>
      <c r="H176" s="4"/>
      <c r="L176" s="4"/>
      <c r="M176" s="4"/>
      <c r="Q176" s="4"/>
      <c r="R176" s="4"/>
      <c r="U176" s="28"/>
      <c r="V176" s="4"/>
      <c r="W176" s="4"/>
      <c r="Z176" s="28"/>
      <c r="AA176" s="4"/>
      <c r="AB176" s="51"/>
      <c r="AC176" s="4"/>
      <c r="AG176" s="4"/>
      <c r="AL176" s="4"/>
      <c r="AM176" s="51"/>
    </row>
    <row r="177" spans="1:39" x14ac:dyDescent="0.25">
      <c r="A177" s="222" t="s">
        <v>792</v>
      </c>
      <c r="B177" s="56">
        <v>1151</v>
      </c>
      <c r="G177" s="4"/>
      <c r="H177" s="4"/>
      <c r="L177" s="4"/>
      <c r="M177" s="4"/>
      <c r="Q177" s="4"/>
      <c r="R177" s="4"/>
      <c r="U177" s="28"/>
      <c r="V177" s="4"/>
      <c r="W177" s="4"/>
      <c r="Z177" s="28"/>
      <c r="AA177" s="4"/>
      <c r="AB177" s="51"/>
      <c r="AC177" s="4"/>
      <c r="AG177" s="4"/>
      <c r="AL177" s="4"/>
      <c r="AM177" s="51"/>
    </row>
    <row r="178" spans="1:39" x14ac:dyDescent="0.25">
      <c r="A178" s="448" t="s">
        <v>196</v>
      </c>
      <c r="B178" s="12">
        <v>1165</v>
      </c>
      <c r="G178" s="4"/>
      <c r="H178" s="4"/>
      <c r="L178" s="4"/>
      <c r="M178" s="4"/>
      <c r="Q178" s="4"/>
      <c r="R178" s="4"/>
      <c r="U178" s="28"/>
      <c r="V178" s="4"/>
      <c r="W178" s="4"/>
      <c r="Z178" s="28"/>
      <c r="AA178" s="4"/>
      <c r="AB178" s="51"/>
      <c r="AC178" s="4"/>
      <c r="AG178" s="4"/>
      <c r="AL178" s="4"/>
      <c r="AM178" s="51"/>
    </row>
    <row r="179" spans="1:39" x14ac:dyDescent="0.25">
      <c r="A179" s="448" t="s">
        <v>491</v>
      </c>
      <c r="B179" s="12">
        <v>1174</v>
      </c>
      <c r="G179" s="4"/>
      <c r="H179" s="4"/>
      <c r="L179" s="4"/>
      <c r="M179" s="4"/>
      <c r="Q179" s="4"/>
      <c r="R179" s="4"/>
      <c r="U179" s="28"/>
      <c r="V179" s="4"/>
      <c r="W179" s="4"/>
      <c r="Z179" s="28"/>
      <c r="AA179" s="4"/>
      <c r="AB179" s="51"/>
      <c r="AC179" s="4"/>
      <c r="AG179" s="4"/>
      <c r="AL179" s="4"/>
      <c r="AM179" s="51"/>
    </row>
    <row r="180" spans="1:39" x14ac:dyDescent="0.25">
      <c r="A180" s="446" t="s">
        <v>803</v>
      </c>
      <c r="B180" s="10">
        <v>1170</v>
      </c>
      <c r="C180" s="10" t="s">
        <v>201</v>
      </c>
      <c r="G180" s="4"/>
      <c r="H180" s="4"/>
      <c r="L180" s="4"/>
      <c r="M180" s="4"/>
      <c r="Q180" s="4"/>
      <c r="R180" s="4"/>
      <c r="U180" s="28"/>
      <c r="V180" s="4"/>
      <c r="W180" s="4"/>
      <c r="Z180" s="28"/>
      <c r="AA180" s="4"/>
      <c r="AB180" s="51"/>
      <c r="AC180" s="4"/>
      <c r="AG180" s="4"/>
      <c r="AL180" s="4"/>
      <c r="AM180" s="51"/>
    </row>
    <row r="181" spans="1:39" x14ac:dyDescent="0.25">
      <c r="A181" s="446" t="s">
        <v>112</v>
      </c>
      <c r="B181" s="10">
        <v>1173</v>
      </c>
      <c r="C181" s="10" t="s">
        <v>201</v>
      </c>
      <c r="G181" s="4"/>
      <c r="H181" s="4"/>
      <c r="I181" s="2">
        <v>14.496</v>
      </c>
      <c r="J181" s="3">
        <v>1590.3</v>
      </c>
      <c r="K181" s="28">
        <f>J181/K$2</f>
        <v>3.0041596929156766E-2</v>
      </c>
      <c r="L181" s="4">
        <f>(((I181-I$159)/(I$313-I$159)*100+1100))</f>
        <v>1174.5740060140329</v>
      </c>
      <c r="M181" s="4"/>
      <c r="P181" s="28">
        <f>O181/P$2</f>
        <v>0</v>
      </c>
      <c r="Q181" s="4">
        <f>(((N181-N$159)/(N$313-N$159)*100+1100))</f>
        <v>693.13660477453573</v>
      </c>
      <c r="R181" s="4"/>
      <c r="S181" s="2">
        <v>14.496</v>
      </c>
      <c r="T181" s="3">
        <v>1109.3</v>
      </c>
      <c r="U181" s="28">
        <f t="shared" si="51"/>
        <v>2.5095808843823668E-2</v>
      </c>
      <c r="V181" s="4">
        <f>(((S181-S$159)/(S$313-S$159)*100+1100))</f>
        <v>1174.0728366187773</v>
      </c>
      <c r="W181" s="4"/>
      <c r="X181" s="2">
        <v>14.555</v>
      </c>
      <c r="Y181" s="3">
        <v>1071.3</v>
      </c>
      <c r="Z181" s="28">
        <f t="shared" si="56"/>
        <v>2.2658773215566089E-2</v>
      </c>
      <c r="AA181" s="4">
        <f>(((X181-X$159)/(X$313-X$159)*100+1100))</f>
        <v>1174.3067156698964</v>
      </c>
      <c r="AB181" s="51">
        <f t="shared" si="41"/>
        <v>2.387729102969488E-2</v>
      </c>
      <c r="AC181" s="4"/>
      <c r="AF181" s="51">
        <f t="shared" si="42"/>
        <v>0</v>
      </c>
      <c r="AG181" s="4">
        <f>(((AD181-AD$159)/(AD$313-AD$159)*100+1100))</f>
        <v>654.12406271301938</v>
      </c>
      <c r="AI181" s="35">
        <v>15.154</v>
      </c>
      <c r="AJ181" s="35">
        <v>2128.6999999999998</v>
      </c>
      <c r="AK181" s="51">
        <f t="shared" si="43"/>
        <v>9.4915360040307914E-3</v>
      </c>
      <c r="AL181" s="4">
        <f>(((AI181-AI$159)/(AI$313-AI$159)*100+1100))</f>
        <v>1170.7907293796864</v>
      </c>
      <c r="AM181" s="51">
        <f t="shared" si="44"/>
        <v>4.7457680020153957E-3</v>
      </c>
    </row>
    <row r="182" spans="1:39" x14ac:dyDescent="0.25">
      <c r="A182" s="446" t="s">
        <v>114</v>
      </c>
      <c r="B182" s="12">
        <v>1177</v>
      </c>
      <c r="G182" s="4"/>
      <c r="H182" s="4"/>
      <c r="L182" s="4"/>
      <c r="M182" s="4"/>
      <c r="Q182" s="4"/>
      <c r="R182" s="4"/>
      <c r="U182" s="28"/>
      <c r="V182" s="4"/>
      <c r="W182" s="4"/>
      <c r="Z182" s="28"/>
      <c r="AA182" s="4"/>
      <c r="AB182" s="51"/>
      <c r="AC182" s="4"/>
      <c r="AG182" s="4"/>
      <c r="AL182" s="4"/>
      <c r="AM182" s="51"/>
    </row>
    <row r="183" spans="1:39" x14ac:dyDescent="0.25">
      <c r="A183" s="446" t="s">
        <v>172</v>
      </c>
      <c r="B183" s="10">
        <v>1176</v>
      </c>
      <c r="C183" s="10" t="s">
        <v>201</v>
      </c>
      <c r="G183" s="4"/>
      <c r="H183" s="4"/>
      <c r="L183" s="4"/>
      <c r="M183" s="4"/>
      <c r="Q183" s="4"/>
      <c r="R183" s="4"/>
      <c r="U183" s="28"/>
      <c r="V183" s="4"/>
      <c r="W183" s="4"/>
      <c r="Z183" s="28"/>
      <c r="AA183" s="4"/>
      <c r="AB183" s="51"/>
      <c r="AC183" s="4"/>
      <c r="AG183" s="4"/>
      <c r="AL183" s="4"/>
      <c r="AM183" s="51"/>
    </row>
    <row r="184" spans="1:39" x14ac:dyDescent="0.25">
      <c r="A184" s="446" t="s">
        <v>449</v>
      </c>
      <c r="B184" s="56">
        <v>1179</v>
      </c>
      <c r="G184" s="4"/>
      <c r="H184" s="4"/>
      <c r="L184" s="4"/>
      <c r="M184" s="4"/>
      <c r="Q184" s="4"/>
      <c r="R184" s="4"/>
      <c r="U184" s="28"/>
      <c r="V184" s="4"/>
      <c r="W184" s="4"/>
      <c r="Z184" s="28"/>
      <c r="AA184" s="4"/>
      <c r="AB184" s="51"/>
      <c r="AC184" s="4"/>
      <c r="AG184" s="4"/>
      <c r="AL184" s="4"/>
      <c r="AM184" s="51"/>
    </row>
    <row r="185" spans="1:39" x14ac:dyDescent="0.25">
      <c r="A185" s="446" t="s">
        <v>115</v>
      </c>
      <c r="B185" s="10">
        <v>1177</v>
      </c>
      <c r="C185" s="10" t="s">
        <v>204</v>
      </c>
      <c r="G185" s="4"/>
      <c r="H185" s="4"/>
      <c r="L185" s="4"/>
      <c r="M185" s="4"/>
      <c r="Q185" s="4"/>
      <c r="R185" s="4"/>
      <c r="U185" s="28"/>
      <c r="V185" s="4"/>
      <c r="W185" s="4"/>
      <c r="Z185" s="28"/>
      <c r="AA185" s="4"/>
      <c r="AB185" s="51"/>
      <c r="AC185" s="4"/>
      <c r="AG185" s="4"/>
      <c r="AL185" s="4"/>
      <c r="AM185" s="51"/>
    </row>
    <row r="186" spans="1:39" x14ac:dyDescent="0.25">
      <c r="A186" s="446" t="s">
        <v>116</v>
      </c>
      <c r="B186" s="10">
        <v>1186</v>
      </c>
      <c r="C186" s="10" t="s">
        <v>204</v>
      </c>
      <c r="D186" s="2">
        <v>14.853999999999999</v>
      </c>
      <c r="E186" s="3">
        <v>15487.2</v>
      </c>
      <c r="F186" s="28">
        <f t="shared" ref="F186:F257" si="57">E186/F$2</f>
        <v>0.36197394438289698</v>
      </c>
      <c r="G186" s="4">
        <f>(((D186-D$159)/(D$313-D$159)*100+1100))</f>
        <v>1184.3688037012557</v>
      </c>
      <c r="H186" s="4"/>
      <c r="I186" s="2">
        <v>14.805999999999999</v>
      </c>
      <c r="J186" s="3">
        <v>9161.7000000000007</v>
      </c>
      <c r="K186" s="28">
        <f t="shared" si="39"/>
        <v>0.17306929421232192</v>
      </c>
      <c r="L186" s="4">
        <f>(((I186-I$159)/(I$313-I$159)*100+1100))</f>
        <v>1184.9315068493152</v>
      </c>
      <c r="M186" s="4"/>
      <c r="N186" s="2">
        <v>14.839</v>
      </c>
      <c r="O186" s="3">
        <v>6628.6</v>
      </c>
      <c r="P186" s="28">
        <f>O186/P$2</f>
        <v>0.13308571084385729</v>
      </c>
      <c r="Q186" s="4">
        <f>(((N186-N$159)/(N$313-N$159)*100+1100))</f>
        <v>1185.1458885941645</v>
      </c>
      <c r="R186" s="4"/>
      <c r="S186" s="2">
        <v>14.836</v>
      </c>
      <c r="T186" s="3">
        <v>10220.9</v>
      </c>
      <c r="U186" s="28">
        <f t="shared" si="51"/>
        <v>0.23122847977268304</v>
      </c>
      <c r="V186" s="4">
        <f>(((S186-S$159)/(S$313-S$159)*100+1100))</f>
        <v>1185.4326762445708</v>
      </c>
      <c r="W186" s="4"/>
      <c r="X186" s="2">
        <v>14.884</v>
      </c>
      <c r="Y186" s="3">
        <v>11235.2</v>
      </c>
      <c r="Z186" s="28">
        <f t="shared" si="56"/>
        <v>0.23763264149307212</v>
      </c>
      <c r="AA186" s="4">
        <f>(((X186-X$159)/(X$313-X$159)*100+1100))</f>
        <v>1185.2990310725024</v>
      </c>
      <c r="AB186" s="51">
        <f t="shared" si="41"/>
        <v>0.23443056063287759</v>
      </c>
      <c r="AC186" s="4"/>
      <c r="AD186" s="29">
        <v>15.548999999999999</v>
      </c>
      <c r="AE186" s="29">
        <v>4221</v>
      </c>
      <c r="AF186" s="51">
        <f t="shared" si="42"/>
        <v>2.2106606109614409E-2</v>
      </c>
      <c r="AG186" s="4">
        <f>(((AD186-AD$159)/(AD$313-AD$159)*100+1100))</f>
        <v>1184.0831629175188</v>
      </c>
      <c r="AI186" s="35">
        <v>15.548999999999999</v>
      </c>
      <c r="AJ186" s="35">
        <v>7009</v>
      </c>
      <c r="AK186" s="51">
        <f t="shared" si="43"/>
        <v>3.125202041257661E-2</v>
      </c>
      <c r="AL186" s="4">
        <f>(((AI186-AI$159)/(AI$313-AI$159)*100+1100))</f>
        <v>1184.2535787321062</v>
      </c>
      <c r="AM186" s="51">
        <f t="shared" si="44"/>
        <v>2.6679313261095509E-2</v>
      </c>
    </row>
    <row r="187" spans="1:39" x14ac:dyDescent="0.25">
      <c r="A187" s="448" t="s">
        <v>534</v>
      </c>
      <c r="B187" s="10">
        <v>1187</v>
      </c>
      <c r="C187" s="10" t="s">
        <v>201</v>
      </c>
      <c r="G187" s="4"/>
      <c r="H187" s="4"/>
      <c r="L187" s="4"/>
      <c r="M187" s="4"/>
      <c r="Q187" s="4"/>
      <c r="R187" s="4"/>
      <c r="U187" s="28"/>
      <c r="V187" s="4"/>
      <c r="W187" s="4"/>
      <c r="Z187" s="28"/>
      <c r="AA187" s="4"/>
      <c r="AB187" s="51"/>
      <c r="AC187" s="4"/>
      <c r="AG187" s="4"/>
      <c r="AL187" s="4"/>
      <c r="AM187" s="51"/>
    </row>
    <row r="188" spans="1:39" x14ac:dyDescent="0.25">
      <c r="A188" s="448" t="s">
        <v>782</v>
      </c>
      <c r="B188" s="10">
        <v>1189</v>
      </c>
      <c r="G188" s="4"/>
      <c r="H188" s="4"/>
      <c r="L188" s="4"/>
      <c r="M188" s="4"/>
      <c r="Q188" s="4"/>
      <c r="R188" s="4"/>
      <c r="U188" s="28"/>
      <c r="V188" s="4"/>
      <c r="W188" s="4"/>
      <c r="Z188" s="28"/>
      <c r="AA188" s="4"/>
      <c r="AB188" s="51"/>
      <c r="AC188" s="4"/>
      <c r="AG188" s="4"/>
      <c r="AL188" s="4"/>
      <c r="AM188" s="51"/>
    </row>
    <row r="189" spans="1:39" x14ac:dyDescent="0.25">
      <c r="A189" s="448" t="s">
        <v>804</v>
      </c>
      <c r="B189" s="10">
        <v>1184</v>
      </c>
      <c r="G189" s="4"/>
      <c r="H189" s="4"/>
      <c r="L189" s="4"/>
      <c r="M189" s="4"/>
      <c r="Q189" s="4"/>
      <c r="R189" s="4"/>
      <c r="U189" s="28"/>
      <c r="V189" s="4"/>
      <c r="W189" s="4"/>
      <c r="Z189" s="28"/>
      <c r="AA189" s="4"/>
      <c r="AB189" s="51"/>
      <c r="AC189" s="4"/>
      <c r="AG189" s="4"/>
      <c r="AL189" s="4"/>
      <c r="AM189" s="51"/>
    </row>
    <row r="190" spans="1:39" x14ac:dyDescent="0.25">
      <c r="A190" s="448" t="s">
        <v>492</v>
      </c>
      <c r="B190" s="10">
        <v>1192</v>
      </c>
      <c r="C190" s="10" t="s">
        <v>201</v>
      </c>
      <c r="G190" s="4"/>
      <c r="H190" s="4"/>
      <c r="L190" s="4"/>
      <c r="M190" s="4"/>
      <c r="Q190" s="4"/>
      <c r="R190" s="4"/>
      <c r="U190" s="28"/>
      <c r="V190" s="4"/>
      <c r="W190" s="4"/>
      <c r="Z190" s="28"/>
      <c r="AA190" s="4"/>
      <c r="AB190" s="51"/>
      <c r="AC190" s="4"/>
      <c r="AG190" s="4"/>
      <c r="AL190" s="4"/>
      <c r="AM190" s="51"/>
    </row>
    <row r="191" spans="1:39" x14ac:dyDescent="0.25">
      <c r="A191" s="448" t="s">
        <v>197</v>
      </c>
      <c r="B191" s="12">
        <v>1174</v>
      </c>
      <c r="D191" s="2">
        <v>14.891</v>
      </c>
      <c r="E191" s="3">
        <v>6780.5</v>
      </c>
      <c r="F191" s="28">
        <f t="shared" si="57"/>
        <v>0.15847695709284007</v>
      </c>
      <c r="G191" s="4">
        <f>(((D191-D$159)/(D$313-D$159)*100+1100))</f>
        <v>1185.5915399867813</v>
      </c>
      <c r="H191" s="4"/>
      <c r="I191" s="2">
        <v>14.88</v>
      </c>
      <c r="J191" s="3">
        <v>17387.599999999999</v>
      </c>
      <c r="K191" s="28">
        <f t="shared" si="39"/>
        <v>0.32846083805911219</v>
      </c>
      <c r="L191" s="4">
        <f>(((I191-I$159)/(I$313-I$159)*100+1100))</f>
        <v>1187.4039425325761</v>
      </c>
      <c r="M191" s="4"/>
      <c r="N191" s="2">
        <v>14.847</v>
      </c>
      <c r="O191" s="3">
        <v>6780.5</v>
      </c>
      <c r="P191" s="28">
        <f>O191/P$2</f>
        <v>0.13613548296424197</v>
      </c>
      <c r="Q191" s="4">
        <f>(((N191-N$159)/(N$313-N$159)*100+1100))</f>
        <v>1185.4111405835542</v>
      </c>
      <c r="R191" s="4"/>
      <c r="S191" s="2">
        <v>14.869</v>
      </c>
      <c r="T191" s="3">
        <v>15117.6</v>
      </c>
      <c r="U191" s="28">
        <f t="shared" si="51"/>
        <v>0.34200703126060461</v>
      </c>
      <c r="V191" s="4">
        <f>(((S191-S$159)/(S$313-S$159)*100+1100))</f>
        <v>1186.535248914133</v>
      </c>
      <c r="W191" s="4"/>
      <c r="X191" s="2">
        <v>14.984</v>
      </c>
      <c r="Y191" s="3">
        <v>13776.7</v>
      </c>
      <c r="Z191" s="28">
        <f t="shared" ref="Z191:Z200" si="58">Y191/Z$2</f>
        <v>0.29138721269382001</v>
      </c>
      <c r="AA191" s="4">
        <f>(((X191-X$159)/(X$313-X$159)*100+1100))</f>
        <v>1188.6401603742065</v>
      </c>
      <c r="AB191" s="51">
        <f t="shared" ref="AB191:AB246" si="59">+AVERAGE(U191,Z191)</f>
        <v>0.31669712197721234</v>
      </c>
      <c r="AC191" s="4"/>
      <c r="AD191" s="29">
        <v>15.068</v>
      </c>
      <c r="AE191" s="29">
        <v>3751.9</v>
      </c>
      <c r="AF191" s="51">
        <f t="shared" ref="AF191:AF237" si="60">AE191/AF$2</f>
        <v>1.9649792812760556E-2</v>
      </c>
      <c r="AG191" s="4">
        <f>(((AD191-AD$159)/(AD$313-AD$159)*100+1100))</f>
        <v>1167.6891615541922</v>
      </c>
      <c r="AI191" s="35">
        <v>15.073</v>
      </c>
      <c r="AJ191" s="35">
        <v>5853.5</v>
      </c>
      <c r="AK191" s="51">
        <f t="shared" ref="AK191:AK237" si="61">AJ191/AK$2</f>
        <v>2.6099829003426618E-2</v>
      </c>
      <c r="AL191" s="4">
        <f>(((AI191-AI$159)/(AI$313-AI$159)*100+1100))</f>
        <v>1168.0299931833674</v>
      </c>
      <c r="AM191" s="51">
        <f t="shared" ref="AM191:AM237" si="62">AVERAGE(AF191,AK191)</f>
        <v>2.2874810908093589E-2</v>
      </c>
    </row>
    <row r="192" spans="1:39" x14ac:dyDescent="0.25">
      <c r="A192" s="446" t="s">
        <v>117</v>
      </c>
      <c r="B192" s="12">
        <v>1195</v>
      </c>
      <c r="G192" s="4"/>
      <c r="H192" s="4"/>
      <c r="L192" s="4"/>
      <c r="M192" s="4"/>
      <c r="Q192" s="4"/>
      <c r="R192" s="4"/>
      <c r="U192" s="28"/>
      <c r="V192" s="4"/>
      <c r="W192" s="4"/>
      <c r="Z192" s="28"/>
      <c r="AA192" s="4"/>
      <c r="AB192" s="51"/>
      <c r="AC192" s="4"/>
      <c r="AG192" s="4"/>
      <c r="AL192" s="4"/>
      <c r="AM192" s="51"/>
    </row>
    <row r="193" spans="1:39" x14ac:dyDescent="0.25">
      <c r="A193" s="446" t="s">
        <v>118</v>
      </c>
      <c r="B193" s="10">
        <v>1194</v>
      </c>
      <c r="G193" s="4"/>
      <c r="H193" s="4"/>
      <c r="L193" s="4"/>
      <c r="M193" s="4"/>
      <c r="Q193" s="4"/>
      <c r="R193" s="4"/>
      <c r="U193" s="28"/>
      <c r="V193" s="4"/>
      <c r="W193" s="4"/>
      <c r="Z193" s="28"/>
      <c r="AA193" s="4"/>
      <c r="AB193" s="51"/>
      <c r="AC193" s="4"/>
      <c r="AG193" s="4"/>
      <c r="AL193" s="4"/>
      <c r="AM193" s="51"/>
    </row>
    <row r="194" spans="1:39" x14ac:dyDescent="0.25">
      <c r="A194" s="74" t="s">
        <v>12</v>
      </c>
      <c r="B194" s="12">
        <v>1206</v>
      </c>
      <c r="D194" s="2">
        <v>15.505000000000001</v>
      </c>
      <c r="E194" s="3">
        <v>12312.4</v>
      </c>
      <c r="F194" s="28">
        <f t="shared" si="57"/>
        <v>0.28777106209127412</v>
      </c>
      <c r="G194" s="4">
        <f>(((D194-D$313)/(D$214-D$313)*100+1200))</f>
        <v>1206.1913043478262</v>
      </c>
      <c r="H194" s="4"/>
      <c r="I194" s="2">
        <v>15.452999999999999</v>
      </c>
      <c r="J194" s="3">
        <v>17745.2</v>
      </c>
      <c r="K194" s="28">
        <f t="shared" si="39"/>
        <v>0.3352160886796659</v>
      </c>
      <c r="L194" s="4">
        <f>(((I194-I$313)/(I$214-I$313)*100+1200))</f>
        <v>1206.7054396168321</v>
      </c>
      <c r="M194" s="4"/>
      <c r="N194" s="2">
        <v>15.475</v>
      </c>
      <c r="O194" s="3">
        <v>10432.1</v>
      </c>
      <c r="P194" s="28">
        <f>O194/P$2</f>
        <v>0.20945047884835466</v>
      </c>
      <c r="Q194" s="4">
        <f>(((N194-N$313)/(N$214-N$313)*100+1200))</f>
        <v>1206.4493996569468</v>
      </c>
      <c r="R194" s="4"/>
      <c r="S194" s="2">
        <v>15.478999999999999</v>
      </c>
      <c r="T194" s="3">
        <v>15848.2</v>
      </c>
      <c r="U194" s="28">
        <f t="shared" si="51"/>
        <v>0.3585354707641632</v>
      </c>
      <c r="V194" s="4">
        <f>(((S194-S$313)/(S$214-S$313)*100+1200))</f>
        <v>1207.1626297577855</v>
      </c>
      <c r="W194" s="4"/>
      <c r="X194" s="2">
        <v>15.52</v>
      </c>
      <c r="Y194" s="3">
        <v>23594.400000000001</v>
      </c>
      <c r="Z194" s="28">
        <f t="shared" si="58"/>
        <v>0.49903869948413382</v>
      </c>
      <c r="AA194" s="4">
        <f>(((X194-X$313)/(X$214-X$313)*100+1200))</f>
        <v>1206.8008327550313</v>
      </c>
      <c r="AB194" s="51">
        <f t="shared" si="59"/>
        <v>0.42878708512414854</v>
      </c>
      <c r="AC194" s="4"/>
      <c r="AD194" s="29">
        <v>16.172999999999998</v>
      </c>
      <c r="AE194" s="29">
        <v>19060.3</v>
      </c>
      <c r="AF194" s="51">
        <f t="shared" si="60"/>
        <v>9.982434125351422E-2</v>
      </c>
      <c r="AG194" s="4">
        <f>(((AD194-AD$313)/(AD$214-AD$313)*100+1200))</f>
        <v>1205.6373429084381</v>
      </c>
      <c r="AI194" s="35">
        <v>16.172999999999998</v>
      </c>
      <c r="AJ194" s="35">
        <v>23697.200000000001</v>
      </c>
      <c r="AK194" s="51">
        <f t="shared" si="61"/>
        <v>0.10566205994020694</v>
      </c>
      <c r="AL194" s="4">
        <f>(((AI194-AI$313)/(AI$214-AI$313)*100+1200))</f>
        <v>1205.7671769312922</v>
      </c>
      <c r="AM194" s="51">
        <f t="shared" si="62"/>
        <v>0.10274320059686058</v>
      </c>
    </row>
    <row r="195" spans="1:39" x14ac:dyDescent="0.25">
      <c r="A195" s="448" t="s">
        <v>450</v>
      </c>
      <c r="G195" s="4"/>
      <c r="H195" s="4"/>
      <c r="L195" s="4"/>
      <c r="M195" s="4"/>
      <c r="Q195" s="4"/>
      <c r="R195" s="4"/>
      <c r="U195" s="28"/>
      <c r="V195" s="4"/>
      <c r="W195" s="4"/>
      <c r="Z195" s="28"/>
      <c r="AA195" s="4"/>
      <c r="AB195" s="51"/>
      <c r="AC195" s="4"/>
      <c r="AG195" s="4"/>
      <c r="AL195" s="4"/>
      <c r="AM195" s="51"/>
    </row>
    <row r="196" spans="1:39" x14ac:dyDescent="0.25">
      <c r="A196" s="446" t="s">
        <v>119</v>
      </c>
      <c r="B196" s="10">
        <v>1162</v>
      </c>
      <c r="D196" s="2">
        <v>14.843</v>
      </c>
      <c r="E196" s="3">
        <v>15215.3</v>
      </c>
      <c r="F196" s="28">
        <f t="shared" si="57"/>
        <v>0.35561897282717936</v>
      </c>
      <c r="G196" s="4">
        <f>(((D196-D$313)/(D$214-D$313)*100+1200))</f>
        <v>1183.1652173913044</v>
      </c>
      <c r="H196" s="4"/>
      <c r="I196" s="2">
        <v>14.872999999999999</v>
      </c>
      <c r="J196" s="3">
        <v>5743.3</v>
      </c>
      <c r="K196" s="28">
        <f t="shared" si="39"/>
        <v>0.1084939342534277</v>
      </c>
      <c r="L196" s="4">
        <f>(((I196-I$313)/(I$214-I$313)*100+1200))</f>
        <v>1186.8628121792678</v>
      </c>
      <c r="M196" s="4"/>
      <c r="Q196" s="4"/>
      <c r="R196" s="4"/>
      <c r="S196" s="2">
        <v>14.88</v>
      </c>
      <c r="T196" s="3">
        <v>4138.7</v>
      </c>
      <c r="U196" s="28">
        <f t="shared" si="51"/>
        <v>9.363023894522042E-2</v>
      </c>
      <c r="V196" s="4">
        <f>(((S196-S$313)/(S$214-S$313)*100+1200))</f>
        <v>1186.4359861591695</v>
      </c>
      <c r="W196" s="4"/>
      <c r="X196" s="2">
        <v>15.05</v>
      </c>
      <c r="Y196" s="3">
        <v>1780.5</v>
      </c>
      <c r="Z196" s="28">
        <f t="shared" si="58"/>
        <v>3.7658868393834991E-2</v>
      </c>
      <c r="AA196" s="4">
        <f>(((X196-X$313)/(X$214-X$313)*100+1200))</f>
        <v>1190.4927133934768</v>
      </c>
      <c r="AB196" s="51">
        <f t="shared" si="59"/>
        <v>6.5644553669527705E-2</v>
      </c>
      <c r="AC196" s="4"/>
      <c r="AG196" s="4"/>
      <c r="AL196" s="4"/>
      <c r="AM196" s="51"/>
    </row>
    <row r="197" spans="1:39" x14ac:dyDescent="0.25">
      <c r="A197" s="446" t="s">
        <v>174</v>
      </c>
      <c r="G197" s="4"/>
      <c r="H197" s="4"/>
      <c r="L197" s="4"/>
      <c r="M197" s="4"/>
      <c r="Q197" s="4"/>
      <c r="R197" s="4"/>
      <c r="U197" s="28"/>
      <c r="V197" s="4"/>
      <c r="W197" s="4"/>
      <c r="Z197" s="28"/>
      <c r="AA197" s="4"/>
      <c r="AB197" s="51"/>
      <c r="AC197" s="4"/>
      <c r="AG197" s="4"/>
      <c r="AL197" s="4"/>
      <c r="AM197" s="51"/>
    </row>
    <row r="198" spans="1:39" x14ac:dyDescent="0.25">
      <c r="A198" s="448" t="s">
        <v>189</v>
      </c>
      <c r="G198" s="4"/>
      <c r="H198" s="4"/>
      <c r="L198" s="4"/>
      <c r="M198" s="4"/>
      <c r="Q198" s="4"/>
      <c r="R198" s="4"/>
      <c r="U198" s="28"/>
      <c r="V198" s="4"/>
      <c r="W198" s="4"/>
      <c r="X198" s="2">
        <v>16.170000000000002</v>
      </c>
      <c r="Y198" s="3">
        <v>10471.6</v>
      </c>
      <c r="Z198" s="28">
        <f t="shared" si="58"/>
        <v>0.22148194679746278</v>
      </c>
      <c r="AA198" s="4">
        <f>(((X198-X$313)/(X$214-X$313)*100+1200))</f>
        <v>1229.354614850798</v>
      </c>
      <c r="AB198" s="51">
        <f t="shared" si="59"/>
        <v>0.22148194679746278</v>
      </c>
      <c r="AC198" s="4"/>
      <c r="AG198" s="4"/>
      <c r="AL198" s="4"/>
      <c r="AM198" s="51"/>
    </row>
    <row r="199" spans="1:39" x14ac:dyDescent="0.25">
      <c r="A199" s="448" t="s">
        <v>175</v>
      </c>
      <c r="B199" s="12">
        <v>1223</v>
      </c>
      <c r="G199" s="4"/>
      <c r="H199" s="4"/>
      <c r="L199" s="4"/>
      <c r="M199" s="4"/>
      <c r="Q199" s="4"/>
      <c r="R199" s="4"/>
      <c r="U199" s="28"/>
      <c r="V199" s="4"/>
      <c r="W199" s="4"/>
      <c r="Z199" s="28"/>
      <c r="AA199" s="4"/>
      <c r="AB199" s="51"/>
      <c r="AC199" s="4"/>
      <c r="AG199" s="4"/>
      <c r="AL199" s="4"/>
      <c r="AM199" s="51"/>
    </row>
    <row r="200" spans="1:39" x14ac:dyDescent="0.25">
      <c r="A200" s="448" t="s">
        <v>783</v>
      </c>
      <c r="B200" s="10">
        <v>1279</v>
      </c>
      <c r="C200" s="10" t="s">
        <v>205</v>
      </c>
      <c r="G200" s="4"/>
      <c r="H200" s="4"/>
      <c r="L200" s="4"/>
      <c r="M200" s="4"/>
      <c r="Q200" s="4"/>
      <c r="R200" s="4"/>
      <c r="U200" s="28"/>
      <c r="V200" s="4"/>
      <c r="W200" s="4"/>
      <c r="X200" s="2">
        <v>16.309999999999999</v>
      </c>
      <c r="Y200" s="3">
        <v>1965.2</v>
      </c>
      <c r="Z200" s="28">
        <f t="shared" si="58"/>
        <v>4.1565407563922789E-2</v>
      </c>
      <c r="AA200" s="4">
        <f>(((X200-X$313)/(X$214-X$313)*100+1200))</f>
        <v>1234.2123525329632</v>
      </c>
      <c r="AB200" s="51">
        <f t="shared" si="59"/>
        <v>4.1565407563922789E-2</v>
      </c>
      <c r="AC200" s="4"/>
      <c r="AG200" s="4"/>
      <c r="AL200" s="4"/>
      <c r="AM200" s="51"/>
    </row>
    <row r="201" spans="1:39" x14ac:dyDescent="0.25">
      <c r="A201" s="446" t="s">
        <v>480</v>
      </c>
      <c r="B201" s="10">
        <v>1237</v>
      </c>
      <c r="C201" s="10" t="s">
        <v>201</v>
      </c>
      <c r="G201" s="4"/>
      <c r="H201" s="4"/>
      <c r="L201" s="4"/>
      <c r="M201" s="4"/>
      <c r="Q201" s="4"/>
      <c r="R201" s="4"/>
      <c r="U201" s="28"/>
      <c r="V201" s="4"/>
      <c r="W201" s="4"/>
      <c r="Z201" s="28"/>
      <c r="AA201" s="4"/>
      <c r="AB201" s="51"/>
      <c r="AC201" s="4"/>
      <c r="AG201" s="4"/>
      <c r="AL201" s="4"/>
      <c r="AM201" s="51"/>
    </row>
    <row r="202" spans="1:39" x14ac:dyDescent="0.25">
      <c r="A202" s="446" t="s">
        <v>176</v>
      </c>
      <c r="B202" s="10">
        <v>1247</v>
      </c>
      <c r="C202" s="10" t="s">
        <v>201</v>
      </c>
      <c r="G202" s="4"/>
      <c r="H202" s="4"/>
      <c r="L202" s="4"/>
      <c r="M202" s="4"/>
      <c r="Q202" s="4"/>
      <c r="R202" s="4"/>
      <c r="U202" s="28"/>
      <c r="V202" s="4"/>
      <c r="W202" s="4"/>
      <c r="Z202" s="28"/>
      <c r="AA202" s="4"/>
      <c r="AB202" s="51"/>
      <c r="AC202" s="4"/>
      <c r="AG202" s="4"/>
      <c r="AL202" s="4"/>
      <c r="AM202" s="51"/>
    </row>
    <row r="203" spans="1:39" x14ac:dyDescent="0.25">
      <c r="A203" s="448" t="s">
        <v>545</v>
      </c>
      <c r="B203" s="10">
        <v>1238</v>
      </c>
      <c r="C203" s="10" t="s">
        <v>201</v>
      </c>
      <c r="G203" s="4"/>
      <c r="H203" s="4"/>
      <c r="L203" s="4"/>
      <c r="M203" s="4"/>
      <c r="Q203" s="4"/>
      <c r="R203" s="4"/>
      <c r="U203" s="28"/>
      <c r="V203" s="4"/>
      <c r="W203" s="4"/>
      <c r="Z203" s="28"/>
      <c r="AA203" s="4"/>
      <c r="AB203" s="51"/>
      <c r="AC203" s="4"/>
      <c r="AG203" s="4"/>
      <c r="AL203" s="4"/>
      <c r="AM203" s="51"/>
    </row>
    <row r="204" spans="1:39" x14ac:dyDescent="0.25">
      <c r="A204" s="448" t="s">
        <v>481</v>
      </c>
      <c r="G204" s="4"/>
      <c r="H204" s="4"/>
      <c r="L204" s="4"/>
      <c r="M204" s="4"/>
      <c r="Q204" s="4"/>
      <c r="R204" s="4"/>
      <c r="U204" s="28"/>
      <c r="V204" s="4"/>
      <c r="W204" s="4"/>
      <c r="Z204" s="28"/>
      <c r="AA204" s="4"/>
      <c r="AB204" s="51"/>
      <c r="AC204" s="4"/>
      <c r="AG204" s="4"/>
      <c r="AL204" s="4"/>
      <c r="AM204" s="51"/>
    </row>
    <row r="205" spans="1:39" x14ac:dyDescent="0.25">
      <c r="A205" s="446">
        <v>123</v>
      </c>
      <c r="B205" s="10">
        <v>1240</v>
      </c>
      <c r="C205" s="10" t="s">
        <v>201</v>
      </c>
      <c r="G205" s="4"/>
      <c r="H205" s="4"/>
      <c r="L205" s="4"/>
      <c r="M205" s="4"/>
      <c r="Q205" s="4"/>
      <c r="R205" s="4"/>
      <c r="U205" s="28"/>
      <c r="V205" s="4"/>
      <c r="W205" s="4"/>
      <c r="Z205" s="28"/>
      <c r="AA205" s="4"/>
      <c r="AB205" s="51"/>
      <c r="AC205" s="4"/>
      <c r="AG205" s="4"/>
      <c r="AL205" s="4"/>
      <c r="AM205" s="51"/>
    </row>
    <row r="206" spans="1:39" x14ac:dyDescent="0.25">
      <c r="A206" s="446" t="s">
        <v>805</v>
      </c>
      <c r="B206" s="10">
        <v>1242</v>
      </c>
      <c r="C206" s="10" t="s">
        <v>204</v>
      </c>
      <c r="G206" s="4"/>
      <c r="H206" s="4"/>
      <c r="L206" s="4"/>
      <c r="M206" s="4"/>
      <c r="Q206" s="4"/>
      <c r="R206" s="4"/>
      <c r="U206" s="28"/>
      <c r="V206" s="4"/>
      <c r="W206" s="4"/>
      <c r="Z206" s="28"/>
      <c r="AA206" s="4"/>
      <c r="AB206" s="51"/>
      <c r="AC206" s="4"/>
      <c r="AG206" s="4"/>
      <c r="AL206" s="4"/>
      <c r="AM206" s="51"/>
    </row>
    <row r="207" spans="1:39" x14ac:dyDescent="0.25">
      <c r="A207" s="446" t="s">
        <v>121</v>
      </c>
      <c r="G207" s="4"/>
      <c r="H207" s="4"/>
      <c r="L207" s="4"/>
      <c r="M207" s="4"/>
      <c r="Q207" s="4"/>
      <c r="R207" s="4"/>
      <c r="U207" s="28"/>
      <c r="V207" s="4"/>
      <c r="W207" s="4"/>
      <c r="Z207" s="28"/>
      <c r="AA207" s="4"/>
      <c r="AB207" s="51"/>
      <c r="AC207" s="4"/>
      <c r="AG207" s="4"/>
      <c r="AL207" s="4"/>
      <c r="AM207" s="51"/>
    </row>
    <row r="208" spans="1:39" x14ac:dyDescent="0.25">
      <c r="A208" s="446" t="s">
        <v>178</v>
      </c>
      <c r="B208" s="12">
        <v>1255</v>
      </c>
      <c r="G208" s="4"/>
      <c r="H208" s="4"/>
      <c r="L208" s="4"/>
      <c r="M208" s="4"/>
      <c r="Q208" s="4"/>
      <c r="R208" s="4"/>
      <c r="U208" s="28"/>
      <c r="V208" s="4"/>
      <c r="W208" s="4"/>
      <c r="Z208" s="28"/>
      <c r="AA208" s="4"/>
      <c r="AB208" s="51"/>
      <c r="AC208" s="4"/>
      <c r="AG208" s="4"/>
      <c r="AL208" s="4"/>
      <c r="AM208" s="51"/>
    </row>
    <row r="209" spans="1:39" x14ac:dyDescent="0.25">
      <c r="A209" s="448" t="s">
        <v>198</v>
      </c>
      <c r="B209" s="12">
        <v>1259</v>
      </c>
      <c r="G209" s="4"/>
      <c r="H209" s="4"/>
      <c r="L209" s="4"/>
      <c r="M209" s="4"/>
      <c r="Q209" s="4"/>
      <c r="R209" s="4"/>
      <c r="U209" s="28"/>
      <c r="V209" s="4"/>
      <c r="W209" s="4"/>
      <c r="Z209" s="28"/>
      <c r="AA209" s="4"/>
      <c r="AB209" s="51"/>
      <c r="AC209" s="4"/>
      <c r="AG209" s="4"/>
      <c r="AL209" s="4"/>
      <c r="AM209" s="51"/>
    </row>
    <row r="210" spans="1:39" x14ac:dyDescent="0.25">
      <c r="A210" s="448" t="s">
        <v>451</v>
      </c>
      <c r="B210" s="10">
        <v>1244</v>
      </c>
      <c r="C210" s="10" t="s">
        <v>201</v>
      </c>
      <c r="D210" s="2">
        <v>16.841999999999999</v>
      </c>
      <c r="E210" s="3">
        <v>19583</v>
      </c>
      <c r="F210" s="28">
        <f t="shared" ref="F210" si="63">E210/F$2</f>
        <v>0.45770286125640985</v>
      </c>
      <c r="G210" s="4">
        <f>(((D210-D$313)/(D$214-D$313)*100+1200))</f>
        <v>1252.695652173913</v>
      </c>
      <c r="H210" s="4"/>
      <c r="I210" s="2">
        <v>16.797999999999998</v>
      </c>
      <c r="J210" s="3">
        <v>42473.4</v>
      </c>
      <c r="K210" s="28">
        <f t="shared" ref="K210" si="64">J210/K$2</f>
        <v>0.80234469157444943</v>
      </c>
      <c r="L210" s="4">
        <f>(((I210-I$313)/(I$214-I$313)*100+1200))</f>
        <v>1252.7198084160109</v>
      </c>
      <c r="M210" s="4"/>
      <c r="N210" s="2">
        <v>16.783000000000001</v>
      </c>
      <c r="O210" s="3">
        <v>18751</v>
      </c>
      <c r="P210" s="28">
        <f>O210/P$2</f>
        <v>0.37647318649988959</v>
      </c>
      <c r="Q210" s="4">
        <f>(((N210-N$313)/(N$214-N$313)*100+1200))</f>
        <v>1251.3207547169811</v>
      </c>
      <c r="R210" s="4"/>
      <c r="S210" s="2">
        <v>16.817</v>
      </c>
      <c r="T210" s="3">
        <v>30799.200000000001</v>
      </c>
      <c r="U210" s="28">
        <f t="shared" si="51"/>
        <v>0.69677349296195246</v>
      </c>
      <c r="V210" s="4">
        <f>(((S210-S$313)/(S$214-S$313)*100+1200))</f>
        <v>1253.4602076124568</v>
      </c>
      <c r="W210" s="4"/>
      <c r="X210" s="2">
        <v>16.876000000000001</v>
      </c>
      <c r="Y210" s="3">
        <v>71266.3</v>
      </c>
      <c r="Z210" s="28">
        <f t="shared" ref="Z210:Z215" si="65">Y210/Z$2</f>
        <v>1.5073340143867242</v>
      </c>
      <c r="AA210" s="4">
        <f>(((X210-X$313)/(X$214-X$313)*100+1200))</f>
        <v>1253.8514920194309</v>
      </c>
      <c r="AB210" s="51">
        <f t="shared" si="59"/>
        <v>1.1020537536743382</v>
      </c>
      <c r="AC210" s="4"/>
      <c r="AD210" s="29">
        <v>17.420000000000002</v>
      </c>
      <c r="AE210" s="29">
        <v>20765.3</v>
      </c>
      <c r="AF210" s="51">
        <f t="shared" si="60"/>
        <v>0.10875392273110071</v>
      </c>
      <c r="AG210" s="4">
        <f>(((AD210-AD$313)/(AD$214-AD$313)*100+1200))</f>
        <v>1250.4129263913826</v>
      </c>
      <c r="AI210" s="35">
        <v>17.434999999999999</v>
      </c>
      <c r="AJ210" s="35">
        <v>32467.1</v>
      </c>
      <c r="AK210" s="51">
        <f t="shared" si="61"/>
        <v>0.14476565443532116</v>
      </c>
      <c r="AL210" s="4">
        <f>(((AI210-AI$313)/(AI$214-AI$313)*100+1200))</f>
        <v>1250.6941972232112</v>
      </c>
      <c r="AM210" s="51">
        <f t="shared" si="62"/>
        <v>0.12675978858321094</v>
      </c>
    </row>
    <row r="211" spans="1:39" x14ac:dyDescent="0.25">
      <c r="A211" s="448" t="s">
        <v>179</v>
      </c>
      <c r="B211" s="10">
        <v>1274</v>
      </c>
      <c r="G211" s="4"/>
      <c r="H211" s="4"/>
      <c r="L211" s="4"/>
      <c r="M211" s="4"/>
      <c r="Q211" s="4"/>
      <c r="R211" s="4"/>
      <c r="U211" s="28"/>
      <c r="V211" s="4"/>
      <c r="W211" s="4"/>
      <c r="Z211" s="28"/>
      <c r="AA211" s="4"/>
      <c r="AB211" s="51"/>
      <c r="AC211" s="4"/>
      <c r="AG211" s="4"/>
      <c r="AL211" s="4"/>
      <c r="AM211" s="51"/>
    </row>
    <row r="212" spans="1:39" x14ac:dyDescent="0.25">
      <c r="A212" s="448" t="s">
        <v>452</v>
      </c>
      <c r="B212" s="10">
        <v>1286</v>
      </c>
      <c r="C212" s="10" t="s">
        <v>201</v>
      </c>
      <c r="G212" s="4"/>
      <c r="H212" s="4"/>
      <c r="L212" s="4"/>
      <c r="M212" s="4"/>
      <c r="Q212" s="4"/>
      <c r="R212" s="4"/>
      <c r="U212" s="28"/>
      <c r="V212" s="4"/>
      <c r="W212" s="4"/>
      <c r="Z212" s="28"/>
      <c r="AA212" s="4"/>
      <c r="AB212" s="51"/>
      <c r="AC212" s="4"/>
      <c r="AG212" s="4"/>
      <c r="AL212" s="4"/>
      <c r="AM212" s="51"/>
    </row>
    <row r="213" spans="1:39" x14ac:dyDescent="0.25">
      <c r="A213" s="448" t="s">
        <v>493</v>
      </c>
      <c r="B213" s="12">
        <v>1270</v>
      </c>
      <c r="D213" s="2">
        <v>17.655000000000001</v>
      </c>
      <c r="E213" s="3">
        <v>32870.199999999997</v>
      </c>
      <c r="F213" s="28">
        <f>E213/F$2</f>
        <v>0.76825739621459643</v>
      </c>
      <c r="G213" s="4">
        <f>(((D213-D$313)/(D$214-D$313)*100+1200))</f>
        <v>1280.9739130434782</v>
      </c>
      <c r="H213" s="4"/>
      <c r="I213" s="2">
        <v>17.632999999999999</v>
      </c>
      <c r="J213" s="3">
        <v>45154.9</v>
      </c>
      <c r="K213" s="28">
        <f>J213/K$2</f>
        <v>0.85299962596766699</v>
      </c>
      <c r="L213" s="4">
        <f>(((I213-I$313)/(I$214-I$313)*100+1200))</f>
        <v>1281.2863496407799</v>
      </c>
      <c r="M213" s="4"/>
      <c r="N213" s="2">
        <v>17.591999999999999</v>
      </c>
      <c r="O213" s="3">
        <v>16586.8</v>
      </c>
      <c r="P213" s="28">
        <f>O213/P$2</f>
        <v>0.33302146284658779</v>
      </c>
      <c r="Q213" s="4">
        <f>(((N213-N$313)/(N$214-N$313)*100+1200))</f>
        <v>1279.0737564322469</v>
      </c>
      <c r="R213" s="4"/>
      <c r="S213" s="2">
        <v>17.640999999999998</v>
      </c>
      <c r="T213" s="3">
        <v>42831.1</v>
      </c>
      <c r="U213" s="28">
        <f t="shared" si="51"/>
        <v>0.96897241338744777</v>
      </c>
      <c r="V213" s="4">
        <f>(((S213-S$313)/(S$214-S$313)*100+1200))</f>
        <v>1281.9723183391004</v>
      </c>
      <c r="W213" s="4"/>
      <c r="X213" s="2">
        <v>17.655999999999999</v>
      </c>
      <c r="Y213" s="3">
        <v>20421.400000000001</v>
      </c>
      <c r="Z213" s="28">
        <f t="shared" si="65"/>
        <v>0.43192744454808307</v>
      </c>
      <c r="AA213" s="4">
        <f>(((X213-X$313)/(X$214-X$313)*100+1200))</f>
        <v>1280.9160305343512</v>
      </c>
      <c r="AB213" s="51">
        <f t="shared" si="59"/>
        <v>0.70044992896776548</v>
      </c>
      <c r="AC213" s="4"/>
      <c r="AG213" s="4"/>
      <c r="AL213" s="4"/>
      <c r="AM213" s="51"/>
    </row>
    <row r="214" spans="1:39" x14ac:dyDescent="0.25">
      <c r="A214" s="448" t="s">
        <v>199</v>
      </c>
      <c r="B214" s="10">
        <v>1300</v>
      </c>
      <c r="D214" s="2">
        <v>18.202000000000002</v>
      </c>
      <c r="G214" s="4">
        <f>(((D214-D$313)/(D$214-D$313)*100+1200))</f>
        <v>1300</v>
      </c>
      <c r="H214" s="4"/>
      <c r="I214" s="2">
        <v>18.18</v>
      </c>
      <c r="J214" s="3">
        <v>1300.2</v>
      </c>
      <c r="K214" s="28">
        <f>J214/K$2</f>
        <v>2.4561456534798232E-2</v>
      </c>
      <c r="L214" s="4">
        <f>(((I214-I$313)/(I$214-I$313)*100+1200))</f>
        <v>1300</v>
      </c>
      <c r="M214" s="4"/>
      <c r="N214" s="2">
        <v>18.202000000000002</v>
      </c>
      <c r="O214" s="3">
        <v>1447.3</v>
      </c>
      <c r="P214" s="28">
        <f>O214/P$2</f>
        <v>2.9058164515028007E-2</v>
      </c>
      <c r="Q214" s="4">
        <f>(((N214-N$313)/(N$214-N$313)*100+1200))</f>
        <v>1300</v>
      </c>
      <c r="R214" s="4"/>
      <c r="S214" s="2">
        <v>18.161999999999999</v>
      </c>
      <c r="U214" s="28"/>
      <c r="V214" s="4">
        <f>(((S214-S$313)/(S$214-S$313)*100+1200))</f>
        <v>1300</v>
      </c>
      <c r="W214" s="4"/>
      <c r="X214" s="2">
        <v>18.206</v>
      </c>
      <c r="Y214" s="3">
        <v>2019.5</v>
      </c>
      <c r="Z214" s="28">
        <f t="shared" si="65"/>
        <v>4.2713892008621038E-2</v>
      </c>
      <c r="AA214" s="4">
        <f>(((X214-X$313)/(X$214-X$313)*100+1200))</f>
        <v>1300</v>
      </c>
      <c r="AB214" s="51">
        <f t="shared" si="59"/>
        <v>4.2713892008621038E-2</v>
      </c>
      <c r="AC214" s="4"/>
      <c r="AD214" s="29">
        <v>18.800999999999998</v>
      </c>
      <c r="AG214" s="4">
        <f>(((AD214-AD$313)/(AD$214-AD$313)*100+1200))</f>
        <v>1300</v>
      </c>
      <c r="AI214" s="35">
        <v>18.82</v>
      </c>
      <c r="AJ214" s="35">
        <v>2298.3000000000002</v>
      </c>
      <c r="AK214" s="51">
        <f t="shared" si="61"/>
        <v>1.0247755530635587E-2</v>
      </c>
      <c r="AL214" s="4">
        <f>(((AI214-AI$313)/(AI$214-AI$313)*100+1200))</f>
        <v>1300</v>
      </c>
      <c r="AM214" s="51">
        <f t="shared" si="62"/>
        <v>1.0247755530635587E-2</v>
      </c>
    </row>
    <row r="215" spans="1:39" x14ac:dyDescent="0.25">
      <c r="A215" s="74" t="s">
        <v>13</v>
      </c>
      <c r="B215" s="12">
        <v>1302</v>
      </c>
      <c r="G215" s="4"/>
      <c r="H215" s="4"/>
      <c r="L215" s="4"/>
      <c r="M215" s="4"/>
      <c r="Q215" s="4"/>
      <c r="R215" s="4"/>
      <c r="U215" s="28"/>
      <c r="V215" s="4"/>
      <c r="W215" s="4"/>
      <c r="X215" s="2">
        <v>18.302</v>
      </c>
      <c r="Y215" s="3">
        <v>5024.8</v>
      </c>
      <c r="Z215" s="28">
        <f t="shared" si="65"/>
        <v>0.10627817012375292</v>
      </c>
      <c r="AA215" s="4">
        <f>(((X215-X$313)/(X$214-X$313)*100+1200))</f>
        <v>1303.3310201249133</v>
      </c>
      <c r="AB215" s="51">
        <f t="shared" si="59"/>
        <v>0.10627817012375292</v>
      </c>
      <c r="AC215" s="4"/>
      <c r="AG215" s="4"/>
      <c r="AL215" s="4"/>
      <c r="AM215" s="51"/>
    </row>
    <row r="216" spans="1:39" x14ac:dyDescent="0.25">
      <c r="A216" s="448" t="s">
        <v>125</v>
      </c>
      <c r="B216" s="12">
        <v>1302</v>
      </c>
      <c r="G216" s="4"/>
      <c r="H216" s="4"/>
      <c r="L216" s="4"/>
      <c r="M216" s="4"/>
      <c r="Q216" s="4"/>
      <c r="R216" s="4"/>
      <c r="U216" s="28"/>
      <c r="V216" s="4"/>
      <c r="W216" s="4"/>
      <c r="Z216" s="28"/>
      <c r="AA216" s="4"/>
      <c r="AB216" s="51"/>
      <c r="AC216" s="4"/>
      <c r="AG216" s="4"/>
      <c r="AL216" s="4"/>
      <c r="AM216" s="51"/>
    </row>
    <row r="217" spans="1:39" x14ac:dyDescent="0.25">
      <c r="A217" s="448" t="s">
        <v>806</v>
      </c>
      <c r="B217" s="10">
        <v>1292</v>
      </c>
      <c r="C217" s="10" t="s">
        <v>201</v>
      </c>
      <c r="G217" s="4"/>
      <c r="H217" s="4"/>
      <c r="L217" s="4"/>
      <c r="M217" s="4"/>
      <c r="Q217" s="4"/>
      <c r="R217" s="4"/>
      <c r="U217" s="28"/>
      <c r="V217" s="4"/>
      <c r="W217" s="4"/>
      <c r="Z217" s="28"/>
      <c r="AA217" s="4"/>
      <c r="AB217" s="51"/>
      <c r="AC217" s="4"/>
      <c r="AG217" s="4"/>
      <c r="AL217" s="4"/>
      <c r="AM217" s="51"/>
    </row>
    <row r="218" spans="1:39" x14ac:dyDescent="0.25">
      <c r="A218" s="446" t="s">
        <v>807</v>
      </c>
      <c r="B218" s="10">
        <v>1294</v>
      </c>
      <c r="C218" s="10" t="s">
        <v>201</v>
      </c>
      <c r="G218" s="4"/>
      <c r="H218" s="4"/>
      <c r="L218" s="4"/>
      <c r="M218" s="4"/>
      <c r="Q218" s="4"/>
      <c r="R218" s="4"/>
      <c r="U218" s="28"/>
      <c r="V218" s="4"/>
      <c r="W218" s="4"/>
      <c r="Z218" s="28"/>
      <c r="AA218" s="4"/>
      <c r="AB218" s="51"/>
      <c r="AC218" s="4"/>
      <c r="AG218" s="4"/>
      <c r="AL218" s="4"/>
      <c r="AM218" s="51"/>
    </row>
    <row r="219" spans="1:39" x14ac:dyDescent="0.25">
      <c r="A219" s="446" t="s">
        <v>124</v>
      </c>
      <c r="B219" s="10">
        <v>1310</v>
      </c>
      <c r="C219" s="10" t="s">
        <v>201</v>
      </c>
      <c r="D219" s="2">
        <v>18.335000000000001</v>
      </c>
      <c r="E219" s="3">
        <v>6441.9</v>
      </c>
      <c r="F219" s="28">
        <f t="shared" si="57"/>
        <v>0.15056304253320058</v>
      </c>
      <c r="G219" s="4">
        <f>(((D219-D$214)/(D$227-D$214)*100+1300))</f>
        <v>1304.8825256975038</v>
      </c>
      <c r="H219" s="4"/>
      <c r="I219" s="2">
        <v>18.283999999999999</v>
      </c>
      <c r="J219" s="3">
        <v>5616.4</v>
      </c>
      <c r="K219" s="28">
        <f t="shared" ref="K219:K257" si="66">J219/K$2</f>
        <v>0.10609672702818088</v>
      </c>
      <c r="L219" s="4">
        <f>(((I219-I$214)/(I$227-I$214)*100+1300))</f>
        <v>1303.8762579202385</v>
      </c>
      <c r="M219" s="4"/>
      <c r="N219" s="2">
        <v>18.317</v>
      </c>
      <c r="O219" s="3">
        <v>6991.5</v>
      </c>
      <c r="P219" s="28">
        <f>O219/P$2</f>
        <v>0.140371835284197</v>
      </c>
      <c r="Q219" s="4">
        <f>(((N219-N$214)/(N$227-N$214)*100+1300))</f>
        <v>1304.2624166048925</v>
      </c>
      <c r="R219" s="4"/>
      <c r="S219" s="2">
        <v>18.312999999999999</v>
      </c>
      <c r="T219" s="3">
        <v>3912.2</v>
      </c>
      <c r="U219" s="28">
        <f t="shared" ref="U219:U283" si="67">T219/U$2</f>
        <v>8.8506105975666591E-2</v>
      </c>
      <c r="V219" s="4">
        <f>(((S219-S$214)/(S$227-S$214)*100+1300))</f>
        <v>1305.5069292487235</v>
      </c>
      <c r="W219" s="4"/>
      <c r="X219" s="2">
        <v>18.358000000000001</v>
      </c>
      <c r="Y219" s="3">
        <v>6445</v>
      </c>
      <c r="Z219" s="28">
        <f t="shared" ref="Z219:Z283" si="68">Y219/Z$2</f>
        <v>0.13631643178784977</v>
      </c>
      <c r="AA219" s="4">
        <f>(((X219-X$214)/(X$227-X$214)*100+1300))</f>
        <v>1305.5514974433893</v>
      </c>
      <c r="AB219" s="51">
        <f t="shared" si="59"/>
        <v>0.11241126888175818</v>
      </c>
      <c r="AC219" s="4"/>
      <c r="AG219" s="4">
        <f>(((AD219-AD$214)/(AD$227-AD$214)*100+1300))</f>
        <v>422.67848810079374</v>
      </c>
      <c r="AL219" s="4">
        <f>(((AI219-AI$214)/(AI$227-AI$214)*100+1300))</f>
        <v>413.93596986817261</v>
      </c>
      <c r="AM219" s="51"/>
    </row>
    <row r="220" spans="1:39" x14ac:dyDescent="0.25">
      <c r="A220" s="448" t="s">
        <v>494</v>
      </c>
      <c r="B220" s="10">
        <v>1308</v>
      </c>
      <c r="C220" s="10" t="s">
        <v>201</v>
      </c>
      <c r="D220" s="2">
        <v>18.417000000000002</v>
      </c>
      <c r="E220" s="3">
        <v>1538.4</v>
      </c>
      <c r="F220" s="28">
        <f t="shared" si="57"/>
        <v>3.595619066317015E-2</v>
      </c>
      <c r="G220" s="4">
        <f>(((D220-D$214)/(D$227-D$214)*100+1300))</f>
        <v>1307.8928046989722</v>
      </c>
      <c r="H220" s="4"/>
      <c r="I220" s="2">
        <v>18.38</v>
      </c>
      <c r="J220" s="3">
        <v>2702.5</v>
      </c>
      <c r="K220" s="28">
        <f t="shared" si="66"/>
        <v>5.1051635352478246E-2</v>
      </c>
      <c r="L220" s="4">
        <f>(((I220-I$214)/(I$227-I$214)*100+1300))</f>
        <v>1307.4543421543049</v>
      </c>
      <c r="M220" s="4"/>
      <c r="N220" s="2">
        <v>18.393999999999998</v>
      </c>
      <c r="O220" s="3">
        <v>1085.2</v>
      </c>
      <c r="P220" s="28">
        <f>O220/P$2</f>
        <v>2.1788102074005663E-2</v>
      </c>
      <c r="Q220" s="4">
        <f>(((N220-N$214)/(N$227-N$214)*100+1300))</f>
        <v>1307.1163825055596</v>
      </c>
      <c r="R220" s="4"/>
      <c r="S220" s="2">
        <v>18.390999999999998</v>
      </c>
      <c r="T220" s="3">
        <v>2278.8000000000002</v>
      </c>
      <c r="U220" s="28">
        <f t="shared" si="67"/>
        <v>5.1553528525471355E-2</v>
      </c>
      <c r="V220" s="4">
        <f>(((S220-S$214)/(S$227-S$214)*100+1300))</f>
        <v>1308.3515681983954</v>
      </c>
      <c r="W220" s="4"/>
      <c r="X220" s="2">
        <v>18.454000000000001</v>
      </c>
      <c r="Y220" s="3">
        <v>3099.8</v>
      </c>
      <c r="Z220" s="28">
        <f t="shared" si="68"/>
        <v>6.5563021761982421E-2</v>
      </c>
      <c r="AA220" s="4">
        <f>(((X220-X$214)/(X$227-X$214)*100+1300))</f>
        <v>1309.0577063550038</v>
      </c>
      <c r="AB220" s="51">
        <f t="shared" si="59"/>
        <v>5.8558275143726884E-2</v>
      </c>
      <c r="AC220" s="4"/>
      <c r="AD220" s="29">
        <v>19.015999999999998</v>
      </c>
      <c r="AE220" s="29">
        <v>1541.9</v>
      </c>
      <c r="AF220" s="51">
        <f t="shared" si="60"/>
        <v>8.0753792846279225E-3</v>
      </c>
      <c r="AG220" s="4">
        <f>(((AD220-AD$214)/(AD$227-AD$214)*100+1300))</f>
        <v>1310.032664489034</v>
      </c>
      <c r="AI220" s="35">
        <v>19.006</v>
      </c>
      <c r="AJ220" s="35">
        <v>3390.3</v>
      </c>
      <c r="AK220" s="51">
        <f t="shared" si="61"/>
        <v>1.5116810501463615E-2</v>
      </c>
      <c r="AL220" s="4">
        <f>(((AI220-AI$214)/(AI$227-AI$214)*100+1300))</f>
        <v>1308.7570621468926</v>
      </c>
      <c r="AM220" s="51">
        <f t="shared" si="62"/>
        <v>1.1596094893045769E-2</v>
      </c>
    </row>
    <row r="221" spans="1:39" x14ac:dyDescent="0.25">
      <c r="A221" s="448" t="s">
        <v>482</v>
      </c>
      <c r="B221" s="12">
        <v>1312</v>
      </c>
      <c r="G221" s="4"/>
      <c r="H221" s="4"/>
      <c r="L221" s="4"/>
      <c r="M221" s="4"/>
      <c r="Q221" s="4"/>
      <c r="R221" s="4"/>
      <c r="U221" s="28"/>
      <c r="V221" s="4"/>
      <c r="W221" s="4"/>
      <c r="Z221" s="28"/>
      <c r="AA221" s="4"/>
      <c r="AB221" s="51"/>
      <c r="AC221" s="4"/>
      <c r="AG221" s="4"/>
      <c r="AL221" s="4"/>
      <c r="AM221" s="51"/>
    </row>
    <row r="222" spans="1:39" x14ac:dyDescent="0.25">
      <c r="A222" s="446" t="s">
        <v>122</v>
      </c>
      <c r="G222" s="4"/>
      <c r="H222" s="4"/>
      <c r="L222" s="4"/>
      <c r="M222" s="4"/>
      <c r="Q222" s="4"/>
      <c r="R222" s="4"/>
      <c r="U222" s="28"/>
      <c r="V222" s="4"/>
      <c r="W222" s="4"/>
      <c r="Z222" s="28"/>
      <c r="AA222" s="4"/>
      <c r="AB222" s="51"/>
      <c r="AC222" s="4"/>
      <c r="AG222" s="4"/>
      <c r="AL222" s="4"/>
      <c r="AM222" s="51"/>
    </row>
    <row r="223" spans="1:39" x14ac:dyDescent="0.25">
      <c r="A223" s="446" t="s">
        <v>808</v>
      </c>
      <c r="B223" s="56">
        <v>1365</v>
      </c>
      <c r="C223" s="10" t="s">
        <v>205</v>
      </c>
      <c r="D223" s="2">
        <v>20.006</v>
      </c>
      <c r="E223" s="3">
        <v>2007.3</v>
      </c>
      <c r="F223" s="28">
        <f t="shared" si="57"/>
        <v>4.6915536608282259E-2</v>
      </c>
      <c r="G223" s="4">
        <f>(((D223-D$214)/(D$227-D$214)*100+1300))</f>
        <v>1366.2261380323055</v>
      </c>
      <c r="H223" s="4"/>
      <c r="I223" s="2">
        <v>19.95</v>
      </c>
      <c r="J223" s="3">
        <v>4379.3999999999996</v>
      </c>
      <c r="K223" s="28">
        <f t="shared" si="66"/>
        <v>8.2729151475538665E-2</v>
      </c>
      <c r="L223" s="4">
        <f>(((I223-I$214)/(I$227-I$214)*100+1300))</f>
        <v>1365.9709280655982</v>
      </c>
      <c r="M223" s="4"/>
      <c r="N223" s="2">
        <v>19.983000000000001</v>
      </c>
      <c r="O223" s="3">
        <v>1545.3</v>
      </c>
      <c r="P223" s="28">
        <f>O223/P$2</f>
        <v>3.1025759431405224E-2</v>
      </c>
      <c r="Q223" s="4">
        <f>(((N223-N$214)/(N$227-N$214)*100+1300))</f>
        <v>1366.0118606375092</v>
      </c>
      <c r="R223" s="4"/>
      <c r="S223" s="2">
        <v>19.969000000000001</v>
      </c>
      <c r="T223" s="3">
        <v>3514.2</v>
      </c>
      <c r="U223" s="28">
        <f t="shared" si="67"/>
        <v>7.9502110735567594E-2</v>
      </c>
      <c r="V223" s="4">
        <f>(((S223-S$214)/(S$227-S$214)*100+1300))</f>
        <v>1365.9008023340627</v>
      </c>
      <c r="W223" s="4"/>
      <c r="X223" s="2">
        <v>20.032</v>
      </c>
      <c r="Y223" s="3">
        <v>3408.4</v>
      </c>
      <c r="Z223" s="28">
        <f t="shared" si="68"/>
        <v>7.2090135935718724E-2</v>
      </c>
      <c r="AA223" s="4">
        <f>(((X223-X$214)/(X$227-X$214)*100+1300))</f>
        <v>1366.6910153396641</v>
      </c>
      <c r="AB223" s="51">
        <f t="shared" si="59"/>
        <v>7.5796123335643159E-2</v>
      </c>
      <c r="AC223" s="4"/>
      <c r="AD223" s="29">
        <v>20.363</v>
      </c>
      <c r="AE223" s="29">
        <v>6453.4</v>
      </c>
      <c r="AF223" s="51">
        <f t="shared" si="60"/>
        <v>3.3798334960385132E-2</v>
      </c>
      <c r="AG223" s="4">
        <f>(((AD223-AD$214)/(AD$227-AD$214)*100+1300))</f>
        <v>1372.8884741017266</v>
      </c>
      <c r="AI223" s="35">
        <v>20.367999999999999</v>
      </c>
      <c r="AJ223" s="35">
        <v>4897.3999999999996</v>
      </c>
      <c r="AK223" s="51">
        <f t="shared" si="61"/>
        <v>2.1836730599023066E-2</v>
      </c>
      <c r="AL223" s="4">
        <f>(((AI223-AI$214)/(AI$227-AI$214)*100+1300))</f>
        <v>1372.8813559322034</v>
      </c>
      <c r="AM223" s="51">
        <f t="shared" si="62"/>
        <v>2.7817532779704099E-2</v>
      </c>
    </row>
    <row r="224" spans="1:39" x14ac:dyDescent="0.25">
      <c r="A224" s="448" t="s">
        <v>750</v>
      </c>
      <c r="G224" s="4"/>
      <c r="H224" s="4"/>
      <c r="L224" s="4"/>
      <c r="M224" s="4"/>
      <c r="Q224" s="4"/>
      <c r="R224" s="4"/>
      <c r="U224" s="28"/>
      <c r="V224" s="4"/>
      <c r="W224" s="4"/>
      <c r="Z224" s="28"/>
      <c r="AA224" s="4"/>
      <c r="AB224" s="51"/>
      <c r="AC224" s="4"/>
      <c r="AG224" s="4"/>
      <c r="AL224" s="4"/>
      <c r="AM224" s="51"/>
    </row>
    <row r="225" spans="1:39" x14ac:dyDescent="0.25">
      <c r="A225" s="446" t="s">
        <v>127</v>
      </c>
      <c r="B225" s="10">
        <v>1381</v>
      </c>
      <c r="C225" s="10" t="s">
        <v>206</v>
      </c>
      <c r="G225" s="4"/>
      <c r="H225" s="4"/>
      <c r="L225" s="4"/>
      <c r="M225" s="4"/>
      <c r="Q225" s="4"/>
      <c r="R225" s="4"/>
      <c r="S225" s="2">
        <v>20.300999999999998</v>
      </c>
      <c r="T225" s="3">
        <v>2065.6</v>
      </c>
      <c r="U225" s="28">
        <f t="shared" si="67"/>
        <v>4.6730282834041438E-2</v>
      </c>
      <c r="V225" s="4">
        <f>(((S225-S$214)/(S$227-S$214)*100+1300))</f>
        <v>1378.0087527352298</v>
      </c>
      <c r="W225" s="4"/>
      <c r="X225" s="2">
        <v>20.486000000000001</v>
      </c>
      <c r="Y225" s="3">
        <v>1013.7</v>
      </c>
      <c r="Z225" s="28">
        <f t="shared" si="68"/>
        <v>2.1440491373676231E-2</v>
      </c>
      <c r="AA225" s="4">
        <f>(((X225-X$214)/(X$227-X$214)*100+1300))</f>
        <v>1383.2724616508401</v>
      </c>
      <c r="AB225" s="51">
        <f t="shared" si="59"/>
        <v>3.4085387103858833E-2</v>
      </c>
      <c r="AC225" s="4"/>
      <c r="AG225" s="4"/>
      <c r="AL225" s="4"/>
      <c r="AM225" s="51"/>
    </row>
    <row r="226" spans="1:39" x14ac:dyDescent="0.25">
      <c r="A226" s="446">
        <v>139</v>
      </c>
      <c r="B226" s="10">
        <v>1364</v>
      </c>
      <c r="C226" s="10" t="s">
        <v>205</v>
      </c>
      <c r="D226" s="2">
        <v>20.327000000000002</v>
      </c>
      <c r="E226" s="3">
        <v>51261.599999999999</v>
      </c>
      <c r="F226" s="28">
        <f t="shared" si="57"/>
        <v>1.198109635529877</v>
      </c>
      <c r="G226" s="4">
        <f>(((D226-D$214)/(D$227-D$214)*100+1300))</f>
        <v>1378.0102790014685</v>
      </c>
      <c r="H226" s="4"/>
      <c r="I226" s="2">
        <v>20.297999999999998</v>
      </c>
      <c r="J226" s="3">
        <v>65730.5</v>
      </c>
      <c r="K226" s="28">
        <f t="shared" si="66"/>
        <v>1.2416834477469274</v>
      </c>
      <c r="L226" s="4">
        <f>(((I226-I$214)/(I$227-I$214)*100+1300))</f>
        <v>1378.9414834140887</v>
      </c>
      <c r="M226" s="4"/>
      <c r="N226" s="2">
        <v>20.257000000000001</v>
      </c>
      <c r="O226" s="3">
        <v>21235.599999999999</v>
      </c>
      <c r="P226" s="28">
        <f>O226/P$2</f>
        <v>0.426357740879796</v>
      </c>
      <c r="Q226" s="4">
        <f>(((N226-N$214)/(N$227-N$214)*100+1300))</f>
        <v>1376.1675315048185</v>
      </c>
      <c r="R226" s="4"/>
      <c r="S226" s="2">
        <v>20.312000000000001</v>
      </c>
      <c r="T226" s="3">
        <v>63719.4</v>
      </c>
      <c r="U226" s="28">
        <f t="shared" si="67"/>
        <v>1.4415305886984024</v>
      </c>
      <c r="V226" s="4">
        <f>(((S226-S$214)/(S$227-S$214)*100+1300))</f>
        <v>1378.4099197665937</v>
      </c>
      <c r="W226" s="4"/>
      <c r="X226" s="2">
        <v>20.312000000000001</v>
      </c>
      <c r="Y226" s="3">
        <v>21717.7</v>
      </c>
      <c r="Z226" s="28">
        <f t="shared" si="68"/>
        <v>0.45934513120853138</v>
      </c>
      <c r="AA226" s="4">
        <f>(((X226-X$214)/(X$227-X$214)*100+1300))</f>
        <v>1376.9174579985392</v>
      </c>
      <c r="AB226" s="51">
        <f t="shared" si="59"/>
        <v>0.95043785995346686</v>
      </c>
      <c r="AC226" s="4"/>
      <c r="AD226" s="29">
        <v>20.459</v>
      </c>
      <c r="AE226" s="29">
        <v>5712.1</v>
      </c>
      <c r="AF226" s="51">
        <f t="shared" si="60"/>
        <v>2.9915931001830959E-2</v>
      </c>
      <c r="AG226" s="4">
        <f>(((AD226-AD$214)/(AD$227-AD$214)*100+1300))</f>
        <v>1377.3681754549698</v>
      </c>
      <c r="AI226" s="35">
        <v>20.472999999999999</v>
      </c>
      <c r="AJ226" s="35">
        <v>13727.3</v>
      </c>
      <c r="AK226" s="51">
        <f t="shared" si="61"/>
        <v>6.1207855587039929E-2</v>
      </c>
      <c r="AL226" s="4">
        <f>(((AI226-AI$214)/(AI$227-AI$214)*100+1300))</f>
        <v>1377.8248587570622</v>
      </c>
      <c r="AM226" s="51">
        <f t="shared" si="62"/>
        <v>4.556189329443544E-2</v>
      </c>
    </row>
    <row r="227" spans="1:39" x14ac:dyDescent="0.25">
      <c r="A227" s="446" t="s">
        <v>129</v>
      </c>
      <c r="B227" s="10">
        <v>1400</v>
      </c>
      <c r="D227" s="2">
        <v>20.925999999999998</v>
      </c>
      <c r="G227" s="4">
        <f>(((D227-D$214)/(D$227-D$214)*100+1300))</f>
        <v>1400</v>
      </c>
      <c r="H227" s="4"/>
      <c r="I227" s="2">
        <v>20.863</v>
      </c>
      <c r="L227" s="4">
        <f>(((I227-I$214)/(I$227-I$214)*100+1300))</f>
        <v>1400</v>
      </c>
      <c r="M227" s="4"/>
      <c r="N227" s="2">
        <v>20.9</v>
      </c>
      <c r="Q227" s="4">
        <f>(((N227-N$214)/(N$227-N$214)*100+1300))</f>
        <v>1400</v>
      </c>
      <c r="R227" s="4"/>
      <c r="S227" s="2">
        <v>20.904</v>
      </c>
      <c r="U227" s="28"/>
      <c r="V227" s="4">
        <f>(((S227-S$214)/(S$227-S$214)*100+1300))</f>
        <v>1400</v>
      </c>
      <c r="W227" s="4"/>
      <c r="X227" s="2">
        <v>20.943999999999999</v>
      </c>
      <c r="Z227" s="28"/>
      <c r="AA227" s="4">
        <f>(((X227-X$214)/(X$227-X$214)*100+1300))</f>
        <v>1400</v>
      </c>
      <c r="AB227" s="51"/>
      <c r="AC227" s="4"/>
      <c r="AD227" s="29">
        <v>20.943999999999999</v>
      </c>
      <c r="AG227" s="4"/>
      <c r="AI227" s="35">
        <v>20.943999999999999</v>
      </c>
      <c r="AL227" s="4"/>
      <c r="AM227" s="51"/>
    </row>
    <row r="228" spans="1:39" x14ac:dyDescent="0.25">
      <c r="A228" s="448" t="s">
        <v>719</v>
      </c>
      <c r="B228" s="56">
        <v>1404</v>
      </c>
      <c r="G228" s="4"/>
      <c r="H228" s="4"/>
      <c r="L228" s="4"/>
      <c r="M228" s="4"/>
      <c r="Q228" s="4"/>
      <c r="R228" s="4"/>
      <c r="U228" s="28"/>
      <c r="V228" s="4"/>
      <c r="W228" s="4"/>
      <c r="Z228" s="28"/>
      <c r="AA228" s="4"/>
      <c r="AB228" s="51"/>
      <c r="AC228" s="4"/>
      <c r="AG228" s="4"/>
      <c r="AL228" s="4"/>
      <c r="AM228" s="51"/>
    </row>
    <row r="229" spans="1:39" x14ac:dyDescent="0.25">
      <c r="A229" s="74" t="s">
        <v>14</v>
      </c>
      <c r="B229" s="12">
        <v>1402</v>
      </c>
      <c r="G229" s="4"/>
      <c r="H229" s="4"/>
      <c r="L229" s="4"/>
      <c r="M229" s="4"/>
      <c r="Q229" s="4"/>
      <c r="R229" s="4"/>
      <c r="U229" s="28"/>
      <c r="V229" s="4"/>
      <c r="W229" s="4"/>
      <c r="X229" s="2">
        <v>21.199000000000002</v>
      </c>
      <c r="Y229" s="3">
        <v>1859.6</v>
      </c>
      <c r="Z229" s="28">
        <f t="shared" si="68"/>
        <v>3.9331890853791372E-2</v>
      </c>
      <c r="AA229" s="4">
        <f t="shared" ref="AA229:AA240" si="69">(((X229-X$227)/(X$240-X$227)*100+1400))</f>
        <v>1409.6481271282635</v>
      </c>
      <c r="AB229" s="51">
        <f t="shared" si="59"/>
        <v>3.9331890853791372E-2</v>
      </c>
      <c r="AC229" s="4"/>
      <c r="AG229" s="4"/>
      <c r="AL229" s="4"/>
      <c r="AM229" s="51"/>
    </row>
    <row r="230" spans="1:39" s="31" customFormat="1" x14ac:dyDescent="0.25">
      <c r="A230" s="448" t="s">
        <v>495</v>
      </c>
      <c r="B230" s="10">
        <v>1409</v>
      </c>
      <c r="C230" s="10"/>
      <c r="D230" s="2">
        <v>21.192</v>
      </c>
      <c r="E230" s="3">
        <v>1481</v>
      </c>
      <c r="F230" s="30">
        <f>E230/F$2</f>
        <v>3.4614611526361798E-2</v>
      </c>
      <c r="G230" s="4">
        <f>(((D230-D$227)/(D$240-D$227)*100+1400))</f>
        <v>1410.0529100529102</v>
      </c>
      <c r="H230" s="4"/>
      <c r="I230" s="2">
        <v>21.143999999999998</v>
      </c>
      <c r="J230" s="3">
        <v>2538.3000000000002</v>
      </c>
      <c r="K230" s="30">
        <f t="shared" ref="K230" si="70">J230/K$2</f>
        <v>4.7949811661496963E-2</v>
      </c>
      <c r="L230" s="4">
        <f t="shared" ref="L230" si="71">(((I230-I$227)/(I$240-I$227)*100+1400))</f>
        <v>1410.6077765194414</v>
      </c>
      <c r="M230" s="4"/>
      <c r="N230" s="2">
        <v>21.158000000000001</v>
      </c>
      <c r="O230" s="3">
        <v>1061</v>
      </c>
      <c r="P230" s="30">
        <f>O230/P$2</f>
        <v>2.1302226594655371E-2</v>
      </c>
      <c r="Q230" s="4">
        <f>(((N230-N$227)/(N$240-N$227)*100+1400))</f>
        <v>1409.8360655737706</v>
      </c>
      <c r="R230" s="4"/>
      <c r="S230" s="2">
        <v>21.155000000000001</v>
      </c>
      <c r="T230" s="3">
        <v>1668.6</v>
      </c>
      <c r="U230" s="30">
        <f t="shared" ref="U230" si="72">T230/U$2</f>
        <v>3.7748910697560777E-2</v>
      </c>
      <c r="V230" s="4">
        <f t="shared" ref="V230" si="73">(((S230-S$227)/(S$240-S$227)*100+1400))</f>
        <v>1409.5003785011356</v>
      </c>
      <c r="W230" s="4"/>
      <c r="X230" s="2">
        <v>21.213999999999999</v>
      </c>
      <c r="Y230" s="3">
        <v>2429.9</v>
      </c>
      <c r="Z230" s="30">
        <f t="shared" si="68"/>
        <v>5.1394150132086293E-2</v>
      </c>
      <c r="AA230" s="4">
        <f t="shared" si="69"/>
        <v>1410.2156640181611</v>
      </c>
      <c r="AB230" s="51">
        <f t="shared" si="59"/>
        <v>4.4571530414823535E-2</v>
      </c>
      <c r="AC230" s="4"/>
      <c r="AD230" s="31">
        <v>21.696999999999999</v>
      </c>
      <c r="AE230" s="31">
        <v>1157.0999999999999</v>
      </c>
      <c r="AF230" s="51">
        <f t="shared" si="60"/>
        <v>6.0600696350236512E-3</v>
      </c>
      <c r="AG230" s="4">
        <f t="shared" ref="AG230:AG240" si="74">(((AD230-AD$227)/(AD$240-AD$227)*100+1400))</f>
        <v>1428.4903518728718</v>
      </c>
      <c r="AI230" s="35">
        <v>21.696999999999999</v>
      </c>
      <c r="AJ230" s="35">
        <v>2408</v>
      </c>
      <c r="AK230" s="51">
        <f t="shared" si="61"/>
        <v>1.0736890448492577E-2</v>
      </c>
      <c r="AL230" s="4">
        <f t="shared" ref="AL230" si="75">(((AI230-AI$214)/(AI$227-AI$214)*100+1300))</f>
        <v>1435.4519774011301</v>
      </c>
      <c r="AM230" s="51">
        <f t="shared" si="62"/>
        <v>8.3984800417581142E-3</v>
      </c>
    </row>
    <row r="231" spans="1:39" x14ac:dyDescent="0.25">
      <c r="A231" s="446" t="s">
        <v>130</v>
      </c>
      <c r="B231" s="10">
        <v>1429</v>
      </c>
      <c r="C231" s="10" t="s">
        <v>202</v>
      </c>
      <c r="G231" s="4"/>
      <c r="H231" s="4"/>
      <c r="L231" s="4"/>
      <c r="M231" s="4"/>
      <c r="Q231" s="4"/>
      <c r="R231" s="4"/>
      <c r="U231" s="28"/>
      <c r="V231" s="4"/>
      <c r="W231" s="4"/>
      <c r="Z231" s="28"/>
      <c r="AA231" s="4"/>
      <c r="AB231" s="51"/>
      <c r="AC231" s="4"/>
      <c r="AG231" s="4"/>
      <c r="AL231" s="4"/>
      <c r="AM231" s="51"/>
    </row>
    <row r="232" spans="1:39" x14ac:dyDescent="0.25">
      <c r="A232" s="446" t="s">
        <v>809</v>
      </c>
      <c r="B232" s="10">
        <v>1404</v>
      </c>
      <c r="C232" s="10" t="s">
        <v>201</v>
      </c>
      <c r="G232" s="4"/>
      <c r="H232" s="4"/>
      <c r="L232" s="4"/>
      <c r="M232" s="4"/>
      <c r="Q232" s="4"/>
      <c r="R232" s="4"/>
      <c r="U232" s="28"/>
      <c r="V232" s="4"/>
      <c r="W232" s="4"/>
      <c r="Z232" s="28"/>
      <c r="AA232" s="4"/>
      <c r="AB232" s="51"/>
      <c r="AC232" s="4"/>
      <c r="AG232" s="4"/>
      <c r="AL232" s="4"/>
      <c r="AM232" s="51"/>
    </row>
    <row r="233" spans="1:39" x14ac:dyDescent="0.25">
      <c r="A233" s="448" t="s">
        <v>689</v>
      </c>
      <c r="G233" s="4"/>
      <c r="H233" s="4"/>
      <c r="L233" s="4"/>
      <c r="M233" s="4"/>
      <c r="Q233" s="4"/>
      <c r="R233" s="4"/>
      <c r="U233" s="28"/>
      <c r="V233" s="4"/>
      <c r="W233" s="4"/>
      <c r="Z233" s="28"/>
      <c r="AA233" s="4"/>
      <c r="AB233" s="51"/>
      <c r="AC233" s="4"/>
      <c r="AG233" s="4"/>
      <c r="AL233" s="4"/>
      <c r="AM233" s="51"/>
    </row>
    <row r="234" spans="1:39" x14ac:dyDescent="0.25">
      <c r="A234" s="448" t="s">
        <v>496</v>
      </c>
      <c r="B234" s="10">
        <v>1420</v>
      </c>
      <c r="C234" s="10" t="s">
        <v>202</v>
      </c>
      <c r="G234" s="4"/>
      <c r="H234" s="4"/>
      <c r="L234" s="4"/>
      <c r="M234" s="4"/>
      <c r="Q234" s="4"/>
      <c r="R234" s="4"/>
      <c r="U234" s="28"/>
      <c r="V234" s="4"/>
      <c r="W234" s="4"/>
      <c r="Z234" s="28"/>
      <c r="AA234" s="4"/>
      <c r="AB234" s="51"/>
      <c r="AC234" s="4"/>
      <c r="AG234" s="4"/>
      <c r="AL234" s="4"/>
      <c r="AM234" s="51"/>
    </row>
    <row r="235" spans="1:39" x14ac:dyDescent="0.25">
      <c r="A235" s="446" t="s">
        <v>810</v>
      </c>
      <c r="B235" s="10">
        <v>1453</v>
      </c>
      <c r="C235" s="10" t="s">
        <v>205</v>
      </c>
      <c r="G235" s="4"/>
      <c r="H235" s="4"/>
      <c r="L235" s="4"/>
      <c r="M235" s="4"/>
      <c r="Q235" s="4"/>
      <c r="R235" s="4"/>
      <c r="U235" s="28"/>
      <c r="V235" s="4"/>
      <c r="W235" s="4"/>
      <c r="Z235" s="28"/>
      <c r="AA235" s="4"/>
      <c r="AB235" s="51"/>
      <c r="AC235" s="4"/>
      <c r="AG235" s="4"/>
      <c r="AL235" s="4"/>
      <c r="AM235" s="51"/>
    </row>
    <row r="236" spans="1:39" s="31" customFormat="1" x14ac:dyDescent="0.25">
      <c r="A236" s="448" t="s">
        <v>133</v>
      </c>
      <c r="B236" s="10">
        <v>1465</v>
      </c>
      <c r="C236" s="10" t="s">
        <v>201</v>
      </c>
      <c r="D236" s="2">
        <v>22.818000000000001</v>
      </c>
      <c r="E236" s="3">
        <v>9024.7000000000007</v>
      </c>
      <c r="F236" s="30">
        <f t="shared" ref="F236" si="76">E236/F$2</f>
        <v>0.21092942919781046</v>
      </c>
      <c r="G236" s="4">
        <f t="shared" ref="G236" si="77">(((D236-D$227)/(D$240-D$227)*100+1400))</f>
        <v>1471.504157218443</v>
      </c>
      <c r="H236" s="4"/>
      <c r="I236" s="2">
        <v>22.77</v>
      </c>
      <c r="J236" s="3">
        <v>12617.9</v>
      </c>
      <c r="K236" s="30">
        <f t="shared" ref="K236" si="78">J236/K$2</f>
        <v>0.2383587158978854</v>
      </c>
      <c r="L236" s="4">
        <f t="shared" ref="L236" si="79">(((I236-I$227)/(I$240-I$227)*100+1400))</f>
        <v>1471.9894299735749</v>
      </c>
      <c r="M236" s="4"/>
      <c r="N236" s="2">
        <v>22.792000000000002</v>
      </c>
      <c r="O236" s="3">
        <v>6811.1</v>
      </c>
      <c r="P236" s="30">
        <f>O236/P$2</f>
        <v>0.1367498544381312</v>
      </c>
      <c r="Q236" s="4">
        <f>(((N236-N$227)/(N$240-N$227)*100+1400))</f>
        <v>1472.1311475409836</v>
      </c>
      <c r="R236" s="4"/>
      <c r="S236" s="2">
        <v>22.792000000000002</v>
      </c>
      <c r="T236" s="3">
        <v>12710.8</v>
      </c>
      <c r="U236" s="30">
        <f t="shared" ref="U236" si="80">T236/U$2</f>
        <v>0.28755774547198582</v>
      </c>
      <c r="V236" s="4">
        <f t="shared" ref="V236" si="81">(((S236-S$227)/(S$240-S$227)*100+1400))</f>
        <v>1471.4610143830432</v>
      </c>
      <c r="W236" s="4"/>
      <c r="X236" s="2"/>
      <c r="Y236" s="3"/>
      <c r="Z236" s="30"/>
      <c r="AA236" s="4"/>
      <c r="AB236" s="51">
        <f t="shared" si="59"/>
        <v>0.28755774547198582</v>
      </c>
      <c r="AC236" s="4"/>
      <c r="AF236" s="51"/>
      <c r="AG236" s="4"/>
      <c r="AI236" s="35"/>
      <c r="AJ236" s="35"/>
      <c r="AK236" s="51"/>
      <c r="AL236" s="4"/>
      <c r="AM236" s="51"/>
    </row>
    <row r="237" spans="1:39" x14ac:dyDescent="0.25">
      <c r="A237" s="446" t="s">
        <v>132</v>
      </c>
      <c r="B237" s="10">
        <v>1473</v>
      </c>
      <c r="C237" s="10" t="s">
        <v>204</v>
      </c>
      <c r="D237" s="2">
        <v>22.925000000000001</v>
      </c>
      <c r="E237" s="3">
        <v>9984.7000000000007</v>
      </c>
      <c r="F237" s="28">
        <f t="shared" si="57"/>
        <v>0.2333669896740477</v>
      </c>
      <c r="G237" s="4">
        <f t="shared" ref="G237" si="82">(((D237-D$227)/(D$240-D$227)*100+1400))</f>
        <v>1475.5479969765684</v>
      </c>
      <c r="H237" s="4"/>
      <c r="I237" s="2">
        <v>22.869</v>
      </c>
      <c r="J237" s="3">
        <v>22493.200000000001</v>
      </c>
      <c r="K237" s="28">
        <f t="shared" si="66"/>
        <v>0.42490828651632334</v>
      </c>
      <c r="L237" s="4">
        <f t="shared" ref="L237" si="83">(((I237-I$227)/(I$240-I$227)*100+1400))</f>
        <v>1475.7266893167232</v>
      </c>
      <c r="M237" s="4"/>
      <c r="N237" s="2">
        <v>22.891999999999999</v>
      </c>
      <c r="O237" s="3">
        <v>8244.1</v>
      </c>
      <c r="P237" s="28">
        <f>O237/P$2</f>
        <v>0.16552091071536129</v>
      </c>
      <c r="Q237" s="4">
        <f>(((N237-N$227)/(N$240-N$227)*100+1400))</f>
        <v>1475.943576057949</v>
      </c>
      <c r="R237" s="4"/>
      <c r="S237" s="2">
        <v>22.891999999999999</v>
      </c>
      <c r="T237" s="3">
        <v>16658.900000000001</v>
      </c>
      <c r="U237" s="28">
        <f t="shared" si="67"/>
        <v>0.37687602086755084</v>
      </c>
      <c r="V237" s="4">
        <f t="shared" ref="V237:V240" si="84">(((S237-S$227)/(S$240-S$227)*100+1400))</f>
        <v>1475.2460257380772</v>
      </c>
      <c r="W237" s="4"/>
      <c r="X237" s="2">
        <v>22.94</v>
      </c>
      <c r="Y237" s="3">
        <v>17068.5</v>
      </c>
      <c r="Z237" s="28">
        <f t="shared" si="68"/>
        <v>0.36101117392876858</v>
      </c>
      <c r="AA237" s="4">
        <f t="shared" si="69"/>
        <v>1475.5202421490731</v>
      </c>
      <c r="AB237" s="51">
        <f t="shared" si="59"/>
        <v>0.36894359739815974</v>
      </c>
      <c r="AC237" s="4"/>
      <c r="AD237" s="29">
        <v>23.335000000000001</v>
      </c>
      <c r="AE237" s="29">
        <v>5837.6</v>
      </c>
      <c r="AF237" s="51">
        <f t="shared" si="60"/>
        <v>3.0573211046075594E-2</v>
      </c>
      <c r="AG237" s="4">
        <f t="shared" si="74"/>
        <v>1490.4653802497162</v>
      </c>
      <c r="AI237" s="29">
        <v>23.335000000000001</v>
      </c>
      <c r="AJ237" s="35">
        <v>16543.3</v>
      </c>
      <c r="AK237" s="51">
        <f t="shared" si="61"/>
        <v>7.3763953387270445E-2</v>
      </c>
      <c r="AL237" s="4">
        <f>(((AI237-AI$214)/(AI$227-AI$214)*100+1300))</f>
        <v>1512.5706214689267</v>
      </c>
      <c r="AM237" s="51">
        <f t="shared" si="62"/>
        <v>5.2168582216673018E-2</v>
      </c>
    </row>
    <row r="238" spans="1:39" x14ac:dyDescent="0.25">
      <c r="A238" s="446" t="s">
        <v>811</v>
      </c>
      <c r="B238" s="10">
        <v>1482</v>
      </c>
      <c r="C238" s="10" t="s">
        <v>205</v>
      </c>
      <c r="G238" s="4"/>
      <c r="H238" s="4"/>
      <c r="L238" s="4"/>
      <c r="M238" s="4"/>
      <c r="Q238" s="4"/>
      <c r="R238" s="4"/>
      <c r="U238" s="28"/>
      <c r="V238" s="4"/>
      <c r="W238" s="4"/>
      <c r="X238" s="2">
        <v>22.818000000000001</v>
      </c>
      <c r="Y238" s="3">
        <v>1185</v>
      </c>
      <c r="Z238" s="28">
        <f t="shared" si="68"/>
        <v>2.5063610809713262E-2</v>
      </c>
      <c r="AA238" s="4">
        <f t="shared" si="69"/>
        <v>1470.9042754445707</v>
      </c>
      <c r="AB238" s="51">
        <f t="shared" si="59"/>
        <v>2.5063610809713262E-2</v>
      </c>
      <c r="AC238" s="4"/>
      <c r="AG238" s="4"/>
      <c r="AL238" s="4"/>
      <c r="AM238" s="51"/>
    </row>
    <row r="239" spans="1:39" x14ac:dyDescent="0.25">
      <c r="A239" s="446" t="s">
        <v>134</v>
      </c>
      <c r="B239" s="12">
        <v>1491</v>
      </c>
      <c r="G239" s="4"/>
      <c r="H239" s="4"/>
      <c r="L239" s="4"/>
      <c r="M239" s="4"/>
      <c r="Q239" s="4"/>
      <c r="R239" s="4"/>
      <c r="U239" s="28"/>
      <c r="V239" s="4"/>
      <c r="W239" s="4"/>
      <c r="Z239" s="28"/>
      <c r="AA239" s="4"/>
      <c r="AB239" s="51"/>
      <c r="AC239" s="4"/>
      <c r="AG239" s="4"/>
      <c r="AL239" s="4"/>
      <c r="AM239" s="51"/>
    </row>
    <row r="240" spans="1:39" x14ac:dyDescent="0.25">
      <c r="A240" s="446" t="s">
        <v>823</v>
      </c>
      <c r="B240" s="10">
        <v>1500</v>
      </c>
      <c r="D240" s="2">
        <v>23.571999999999999</v>
      </c>
      <c r="E240" s="3">
        <v>9112.4</v>
      </c>
      <c r="F240" s="28">
        <f t="shared" si="57"/>
        <v>0.21297919383715003</v>
      </c>
      <c r="G240" s="4">
        <f>(((D240-D$227)/(D$240-D$227)*100+1400))</f>
        <v>1500</v>
      </c>
      <c r="H240" s="4"/>
      <c r="I240" s="2">
        <v>23.512</v>
      </c>
      <c r="J240" s="3">
        <v>8820</v>
      </c>
      <c r="K240" s="28">
        <f t="shared" si="66"/>
        <v>0.16661440288949422</v>
      </c>
      <c r="L240" s="4">
        <f>(((I240-I$227)/(I$240-I$227)*100+1400))</f>
        <v>1500</v>
      </c>
      <c r="M240" s="4"/>
      <c r="N240" s="2">
        <v>23.523</v>
      </c>
      <c r="Q240" s="4">
        <f>(((N240-N$227)/(N$240-N$227)*100+1400))</f>
        <v>1500</v>
      </c>
      <c r="R240" s="4"/>
      <c r="S240" s="2">
        <v>23.545999999999999</v>
      </c>
      <c r="T240" s="3">
        <v>9331</v>
      </c>
      <c r="U240" s="28">
        <f t="shared" si="67"/>
        <v>0.21109617986272303</v>
      </c>
      <c r="V240" s="4">
        <f t="shared" si="84"/>
        <v>1500</v>
      </c>
      <c r="W240" s="4"/>
      <c r="X240" s="2">
        <v>23.587</v>
      </c>
      <c r="Y240" s="3">
        <v>7627</v>
      </c>
      <c r="Z240" s="28">
        <f t="shared" si="68"/>
        <v>0.16131659041829793</v>
      </c>
      <c r="AA240" s="4">
        <f t="shared" si="69"/>
        <v>1500</v>
      </c>
      <c r="AB240" s="51">
        <f t="shared" si="59"/>
        <v>0.18620638514051047</v>
      </c>
      <c r="AC240" s="4"/>
      <c r="AD240" s="29">
        <v>23.587</v>
      </c>
      <c r="AG240" s="4">
        <f t="shared" si="74"/>
        <v>1500</v>
      </c>
      <c r="AI240" s="35">
        <v>23.587</v>
      </c>
      <c r="AL240" s="4"/>
      <c r="AM240" s="51"/>
    </row>
    <row r="241" spans="1:39" x14ac:dyDescent="0.25">
      <c r="A241" s="446" t="s">
        <v>812</v>
      </c>
      <c r="B241" s="10">
        <v>1500</v>
      </c>
      <c r="C241" s="10" t="s">
        <v>205</v>
      </c>
      <c r="G241" s="4"/>
      <c r="H241" s="4"/>
      <c r="L241" s="4"/>
      <c r="M241" s="4"/>
      <c r="Q241" s="4"/>
      <c r="R241" s="4"/>
      <c r="U241" s="28"/>
      <c r="V241" s="4"/>
      <c r="W241" s="4"/>
      <c r="Z241" s="28"/>
      <c r="AA241" s="4"/>
      <c r="AB241" s="51"/>
      <c r="AC241" s="4"/>
      <c r="AG241" s="4"/>
      <c r="AL241" s="4"/>
      <c r="AM241" s="51"/>
    </row>
    <row r="242" spans="1:39" x14ac:dyDescent="0.25">
      <c r="A242" s="74" t="s">
        <v>15</v>
      </c>
      <c r="B242" s="10">
        <v>1511</v>
      </c>
      <c r="C242" s="10" t="s">
        <v>201</v>
      </c>
      <c r="G242" s="4"/>
      <c r="H242" s="4"/>
      <c r="L242" s="4"/>
      <c r="M242" s="4"/>
      <c r="Q242" s="4"/>
      <c r="R242" s="4"/>
      <c r="U242" s="28"/>
      <c r="V242" s="4"/>
      <c r="W242" s="4"/>
      <c r="Z242" s="28"/>
      <c r="AA242" s="4"/>
      <c r="AB242" s="51"/>
      <c r="AC242" s="4"/>
      <c r="AG242" s="4"/>
      <c r="AL242" s="4"/>
      <c r="AM242" s="51"/>
    </row>
    <row r="243" spans="1:39" x14ac:dyDescent="0.25">
      <c r="A243" s="448" t="s">
        <v>824</v>
      </c>
      <c r="G243" s="4"/>
      <c r="H243" s="4"/>
      <c r="L243" s="4"/>
      <c r="M243" s="4"/>
      <c r="Q243" s="4"/>
      <c r="R243" s="4"/>
      <c r="U243" s="28"/>
      <c r="V243" s="4"/>
      <c r="W243" s="4"/>
      <c r="Z243" s="28"/>
      <c r="AA243" s="4"/>
      <c r="AB243" s="51"/>
      <c r="AC243" s="4"/>
      <c r="AG243" s="4"/>
      <c r="AL243" s="4"/>
      <c r="AM243" s="51"/>
    </row>
    <row r="244" spans="1:39" x14ac:dyDescent="0.25">
      <c r="A244" s="448" t="s">
        <v>183</v>
      </c>
      <c r="B244" s="10">
        <v>1515</v>
      </c>
      <c r="C244" s="10" t="s">
        <v>201</v>
      </c>
      <c r="G244" s="4"/>
      <c r="H244" s="4"/>
      <c r="L244" s="4"/>
      <c r="M244" s="4"/>
      <c r="Q244" s="4"/>
      <c r="R244" s="4"/>
      <c r="U244" s="28"/>
      <c r="V244" s="4"/>
      <c r="W244" s="4"/>
      <c r="X244" s="2">
        <v>23.815999999999999</v>
      </c>
      <c r="Y244" s="3">
        <v>1302.5999999999999</v>
      </c>
      <c r="Z244" s="28">
        <f t="shared" si="68"/>
        <v>2.7550936236905056E-2</v>
      </c>
      <c r="AA244" s="4">
        <f>(((X244-X$240)/(X$256-X$240)*100+1500))</f>
        <v>1509.4902610857853</v>
      </c>
      <c r="AB244" s="51">
        <f t="shared" si="59"/>
        <v>2.7550936236905056E-2</v>
      </c>
      <c r="AC244" s="4"/>
      <c r="AG244" s="4"/>
      <c r="AL244" s="4"/>
      <c r="AM244" s="51"/>
    </row>
    <row r="245" spans="1:39" x14ac:dyDescent="0.25">
      <c r="A245" s="448">
        <v>140</v>
      </c>
      <c r="B245" s="12">
        <v>1515</v>
      </c>
      <c r="G245" s="4"/>
      <c r="H245" s="4"/>
      <c r="L245" s="4"/>
      <c r="M245" s="4"/>
      <c r="Q245" s="4"/>
      <c r="R245" s="4"/>
      <c r="U245" s="28"/>
      <c r="V245" s="4"/>
      <c r="W245" s="4"/>
      <c r="Z245" s="28"/>
      <c r="AA245" s="4"/>
      <c r="AB245" s="51"/>
      <c r="AC245" s="4"/>
      <c r="AG245" s="4"/>
      <c r="AL245" s="4"/>
      <c r="AM245" s="51"/>
    </row>
    <row r="246" spans="1:39" x14ac:dyDescent="0.25">
      <c r="A246" s="448" t="s">
        <v>483</v>
      </c>
      <c r="B246" s="10">
        <v>1519</v>
      </c>
      <c r="C246" s="10" t="s">
        <v>201</v>
      </c>
      <c r="G246" s="4"/>
      <c r="H246" s="4"/>
      <c r="I246" s="2">
        <v>23.974</v>
      </c>
      <c r="J246" s="3">
        <v>5518.4</v>
      </c>
      <c r="K246" s="28">
        <f t="shared" si="66"/>
        <v>0.10424545588496427</v>
      </c>
      <c r="L246" s="4">
        <f>(((I246-I$240)/(I$256-I$240)*100+1500))</f>
        <v>1519.0515463917525</v>
      </c>
      <c r="M246" s="4"/>
      <c r="Q246" s="4"/>
      <c r="R246" s="4"/>
      <c r="U246" s="28"/>
      <c r="V246" s="4"/>
      <c r="W246" s="4"/>
      <c r="X246" s="2">
        <v>24.047999999999998</v>
      </c>
      <c r="Y246" s="3">
        <v>3671</v>
      </c>
      <c r="Z246" s="28">
        <f t="shared" si="68"/>
        <v>7.7644316694056859E-2</v>
      </c>
      <c r="AA246" s="4">
        <f>(((X246-X$240)/(X$256-X$240)*100+1500))</f>
        <v>1519.1048487360131</v>
      </c>
      <c r="AB246" s="51">
        <f t="shared" si="59"/>
        <v>7.7644316694056859E-2</v>
      </c>
      <c r="AC246" s="4"/>
      <c r="AG246" s="4"/>
      <c r="AL246" s="4"/>
      <c r="AM246" s="51"/>
    </row>
    <row r="247" spans="1:39" x14ac:dyDescent="0.25">
      <c r="A247" s="446" t="s">
        <v>184</v>
      </c>
      <c r="B247" s="10">
        <v>1523</v>
      </c>
      <c r="C247" s="10" t="s">
        <v>205</v>
      </c>
      <c r="G247" s="4"/>
      <c r="H247" s="4"/>
      <c r="L247" s="4"/>
      <c r="M247" s="4"/>
      <c r="Q247" s="4"/>
      <c r="R247" s="4"/>
      <c r="U247" s="28"/>
      <c r="V247" s="4"/>
      <c r="W247" s="4"/>
      <c r="Z247" s="28"/>
      <c r="AA247" s="4"/>
      <c r="AB247" s="51"/>
      <c r="AC247" s="4"/>
      <c r="AG247" s="4"/>
      <c r="AL247" s="4"/>
      <c r="AM247" s="51"/>
    </row>
    <row r="248" spans="1:39" x14ac:dyDescent="0.25">
      <c r="A248" s="446" t="s">
        <v>456</v>
      </c>
      <c r="B248" s="10">
        <v>1528</v>
      </c>
      <c r="C248" s="10" t="s">
        <v>205</v>
      </c>
      <c r="G248" s="4"/>
      <c r="H248" s="4"/>
      <c r="L248" s="4"/>
      <c r="M248" s="4"/>
      <c r="Q248" s="4"/>
      <c r="R248" s="4"/>
      <c r="U248" s="28"/>
      <c r="V248" s="4"/>
      <c r="W248" s="4"/>
      <c r="Z248" s="28"/>
      <c r="AA248" s="4"/>
      <c r="AB248" s="51"/>
      <c r="AC248" s="4"/>
      <c r="AG248" s="4"/>
      <c r="AL248" s="4"/>
      <c r="AM248" s="51"/>
    </row>
    <row r="249" spans="1:39" x14ac:dyDescent="0.25">
      <c r="A249" s="446" t="s">
        <v>813</v>
      </c>
      <c r="G249" s="4"/>
      <c r="H249" s="4"/>
      <c r="L249" s="4"/>
      <c r="M249" s="4"/>
      <c r="Q249" s="4"/>
      <c r="R249" s="4"/>
      <c r="U249" s="28"/>
      <c r="V249" s="4"/>
      <c r="W249" s="4"/>
      <c r="Z249" s="28"/>
      <c r="AA249" s="4"/>
      <c r="AB249" s="51"/>
      <c r="AC249" s="4"/>
      <c r="AG249" s="4"/>
      <c r="AL249" s="4"/>
      <c r="AM249" s="51"/>
    </row>
    <row r="250" spans="1:39" x14ac:dyDescent="0.25">
      <c r="A250" s="446" t="s">
        <v>137</v>
      </c>
      <c r="G250" s="4"/>
      <c r="H250" s="4"/>
      <c r="L250" s="4"/>
      <c r="M250" s="4"/>
      <c r="Q250" s="4"/>
      <c r="R250" s="4"/>
      <c r="U250" s="28"/>
      <c r="V250" s="4"/>
      <c r="W250" s="4"/>
      <c r="Z250" s="28"/>
      <c r="AA250" s="4"/>
      <c r="AB250" s="51"/>
      <c r="AC250" s="4"/>
      <c r="AG250" s="4"/>
      <c r="AL250" s="4"/>
      <c r="AM250" s="51"/>
    </row>
    <row r="251" spans="1:39" x14ac:dyDescent="0.25">
      <c r="A251" s="446" t="s">
        <v>814</v>
      </c>
      <c r="B251" s="10">
        <v>1544</v>
      </c>
      <c r="C251" s="10" t="s">
        <v>205</v>
      </c>
      <c r="G251" s="4"/>
      <c r="H251" s="4"/>
      <c r="L251" s="4"/>
      <c r="M251" s="4"/>
      <c r="Q251" s="4"/>
      <c r="R251" s="4"/>
      <c r="U251" s="28"/>
      <c r="V251" s="4"/>
      <c r="W251" s="4"/>
      <c r="Z251" s="28"/>
      <c r="AA251" s="4"/>
      <c r="AB251" s="51"/>
      <c r="AC251" s="4"/>
      <c r="AG251" s="4"/>
      <c r="AL251" s="4"/>
      <c r="AM251" s="51"/>
    </row>
    <row r="252" spans="1:39" s="31" customFormat="1" x14ac:dyDescent="0.25">
      <c r="A252" s="446" t="s">
        <v>457</v>
      </c>
      <c r="B252" s="10"/>
      <c r="C252" s="10"/>
      <c r="D252" s="2">
        <v>24.407</v>
      </c>
      <c r="E252" s="3">
        <v>43917.1</v>
      </c>
      <c r="F252" s="30">
        <f t="shared" ref="F252" si="85">E252/F$2</f>
        <v>1.0264506116572476</v>
      </c>
      <c r="G252" s="4">
        <f>(((D252-D$240)/(D$256-D$240)*100+1500))</f>
        <v>1534.7193347193347</v>
      </c>
      <c r="H252" s="4"/>
      <c r="I252" s="2"/>
      <c r="J252" s="3"/>
      <c r="K252" s="30"/>
      <c r="L252" s="4"/>
      <c r="M252" s="4"/>
      <c r="N252" s="2"/>
      <c r="O252" s="3"/>
      <c r="P252" s="30"/>
      <c r="Q252" s="4"/>
      <c r="R252" s="4"/>
      <c r="S252" s="2"/>
      <c r="T252" s="3"/>
      <c r="U252" s="30"/>
      <c r="V252" s="4"/>
      <c r="W252" s="4"/>
      <c r="X252" s="2"/>
      <c r="Y252" s="3"/>
      <c r="Z252" s="30"/>
      <c r="AA252" s="4"/>
      <c r="AB252" s="51"/>
      <c r="AC252" s="4"/>
      <c r="AF252" s="51"/>
      <c r="AG252" s="4"/>
      <c r="AI252" s="35"/>
      <c r="AJ252" s="35"/>
      <c r="AK252" s="51"/>
      <c r="AL252" s="4"/>
      <c r="AM252" s="51"/>
    </row>
    <row r="253" spans="1:39" x14ac:dyDescent="0.25">
      <c r="A253" s="448" t="s">
        <v>464</v>
      </c>
      <c r="B253" s="56">
        <v>1570</v>
      </c>
      <c r="G253" s="4"/>
      <c r="H253" s="4"/>
      <c r="K253" s="30"/>
      <c r="L253" s="4"/>
      <c r="M253" s="4"/>
      <c r="Q253" s="4"/>
      <c r="R253" s="4"/>
      <c r="U253" s="28"/>
      <c r="V253" s="4"/>
      <c r="W253" s="4"/>
      <c r="Z253" s="28"/>
      <c r="AA253" s="4"/>
      <c r="AB253" s="51"/>
      <c r="AC253" s="4"/>
      <c r="AG253" s="4"/>
      <c r="AL253" s="4"/>
      <c r="AM253" s="51"/>
    </row>
    <row r="254" spans="1:39" x14ac:dyDescent="0.25">
      <c r="A254" s="74" t="s">
        <v>16</v>
      </c>
      <c r="B254" s="10">
        <v>1565</v>
      </c>
      <c r="C254" s="10" t="s">
        <v>205</v>
      </c>
      <c r="D254" s="2">
        <v>25.26</v>
      </c>
      <c r="E254" s="3">
        <v>23087.9</v>
      </c>
      <c r="F254" s="28">
        <f t="shared" si="57"/>
        <v>0.53962099220762227</v>
      </c>
      <c r="G254" s="4">
        <f>(((D254-D$240)/(D$256-D$240)*100+1500))</f>
        <v>1570.1871101871102</v>
      </c>
      <c r="H254" s="4"/>
      <c r="I254" s="2">
        <v>25.245999999999999</v>
      </c>
      <c r="J254" s="3">
        <v>63398.6</v>
      </c>
      <c r="K254" s="30">
        <f t="shared" ref="K254" si="86">J254/K$2</f>
        <v>1.1976326397993071</v>
      </c>
      <c r="L254" s="4">
        <f>(((I254-I$240)/(I$256-I$240)*100+1500))</f>
        <v>1571.5051546391751</v>
      </c>
      <c r="M254" s="4"/>
      <c r="N254" s="2">
        <v>25.253</v>
      </c>
      <c r="O254" s="3">
        <v>29326.6</v>
      </c>
      <c r="P254" s="28">
        <f>O254/P$2</f>
        <v>0.58880478647579659</v>
      </c>
      <c r="Q254" s="4">
        <f>(((N254-N$240)/(N$256-N$240)*100+1500))</f>
        <v>1571.0180623973727</v>
      </c>
      <c r="R254" s="4"/>
      <c r="S254" s="2">
        <v>25.282</v>
      </c>
      <c r="T254" s="3">
        <v>85008.2</v>
      </c>
      <c r="U254" s="28">
        <f t="shared" si="67"/>
        <v>1.9231493170085017</v>
      </c>
      <c r="V254" s="4">
        <f>(((S254-S$240)/(S$256-S$240)*100+1500))</f>
        <v>1572.0630967206309</v>
      </c>
      <c r="W254" s="4"/>
      <c r="X254" s="2">
        <v>25.274999999999999</v>
      </c>
      <c r="Y254" s="3">
        <v>12304.3</v>
      </c>
      <c r="Z254" s="28">
        <f t="shared" si="68"/>
        <v>0.26024488311051042</v>
      </c>
      <c r="AA254" s="4">
        <f>(((X254-X$240)/(X$256-X$240)*100+1500))</f>
        <v>1569.9544135930378</v>
      </c>
      <c r="AB254" s="51">
        <f t="shared" ref="AB254:AB296" si="87">+AVERAGE(U254,Z254)</f>
        <v>1.0916971000595059</v>
      </c>
      <c r="AC254" s="4"/>
      <c r="AG254" s="4"/>
      <c r="AI254" s="35">
        <v>25.378</v>
      </c>
      <c r="AJ254" s="35">
        <v>2929.2</v>
      </c>
      <c r="AK254" s="51">
        <f t="shared" ref="AK254:AK297" si="88">AJ254/AK$2</f>
        <v>1.3060838663506833E-2</v>
      </c>
      <c r="AL254" s="4">
        <f>(((AI254-AI$240)/(AI$256-AI$240)*100+1500))</f>
        <v>1574.2229589722338</v>
      </c>
      <c r="AM254" s="51">
        <f t="shared" ref="AM254:AM297" si="89">AVERAGE(AF254,AK254)</f>
        <v>1.3060838663506833E-2</v>
      </c>
    </row>
    <row r="255" spans="1:39" x14ac:dyDescent="0.25">
      <c r="A255" s="448">
        <v>49</v>
      </c>
      <c r="G255" s="4"/>
      <c r="H255" s="4"/>
      <c r="L255" s="4"/>
      <c r="M255" s="4"/>
      <c r="Q255" s="4"/>
      <c r="R255" s="4"/>
      <c r="U255" s="28"/>
      <c r="V255" s="4"/>
      <c r="W255" s="4"/>
      <c r="Z255" s="28"/>
      <c r="AA255" s="4"/>
      <c r="AB255" s="51"/>
      <c r="AC255" s="4"/>
      <c r="AG255" s="4"/>
      <c r="AL255" s="4"/>
      <c r="AM255" s="51"/>
    </row>
    <row r="256" spans="1:39" x14ac:dyDescent="0.25">
      <c r="A256" s="446">
        <v>53</v>
      </c>
      <c r="B256" s="10">
        <v>1600</v>
      </c>
      <c r="D256" s="2">
        <v>25.977</v>
      </c>
      <c r="G256" s="4">
        <f>(((D256-D$240)/(D$256-D$240)*100+1500))</f>
        <v>1600</v>
      </c>
      <c r="H256" s="4"/>
      <c r="I256" s="2">
        <v>25.937000000000001</v>
      </c>
      <c r="L256" s="4">
        <f>(((I256-I$240)/(I$256-I$240)*100+1500))</f>
        <v>1600</v>
      </c>
      <c r="M256" s="4"/>
      <c r="N256" s="2">
        <v>25.959</v>
      </c>
      <c r="Q256" s="4">
        <f>(((N256-N$240)/(N$256-N$240)*100+1500))</f>
        <v>1600</v>
      </c>
      <c r="R256" s="4"/>
      <c r="S256" s="2">
        <v>25.954999999999998</v>
      </c>
      <c r="U256" s="28"/>
      <c r="V256" s="4">
        <f>(((S256-S$240)/(S$256-S$240)*100+1500))</f>
        <v>1600</v>
      </c>
      <c r="W256" s="4"/>
      <c r="X256" s="2">
        <v>26</v>
      </c>
      <c r="Z256" s="28"/>
      <c r="AA256" s="4">
        <f>(((X256-X$240)/(X$256-X$240)*100+1500))</f>
        <v>1600</v>
      </c>
      <c r="AB256" s="51"/>
      <c r="AC256" s="4"/>
      <c r="AD256" s="2">
        <v>26</v>
      </c>
      <c r="AG256" s="4">
        <f>(((AD256-AD$240)/(AD$256-AD$240)*100+1500))</f>
        <v>1600</v>
      </c>
      <c r="AI256" s="2">
        <v>26</v>
      </c>
      <c r="AL256" s="4">
        <f>(((AI256-AI$240)/(AI$256-AI$240)*100+1500))</f>
        <v>1600</v>
      </c>
      <c r="AM256" s="51"/>
    </row>
    <row r="257" spans="1:39" x14ac:dyDescent="0.25">
      <c r="A257" s="446" t="s">
        <v>815</v>
      </c>
      <c r="D257" s="2">
        <v>26.007000000000001</v>
      </c>
      <c r="E257" s="3">
        <v>12718.3</v>
      </c>
      <c r="F257" s="28">
        <f t="shared" si="57"/>
        <v>0.29725794313013315</v>
      </c>
      <c r="G257" s="4">
        <f>(((D257-D$256)/(D$271-D$256)*100+1600))</f>
        <v>1601.2804097311141</v>
      </c>
      <c r="H257" s="4"/>
      <c r="I257" s="2">
        <v>25.954999999999998</v>
      </c>
      <c r="J257" s="3">
        <v>7840.5</v>
      </c>
      <c r="K257" s="28">
        <f t="shared" si="66"/>
        <v>0.14811113671826298</v>
      </c>
      <c r="L257" s="4">
        <f>(((I257-I$256)/(I$271-I$256)*100+1600))</f>
        <v>1600.7708779443253</v>
      </c>
      <c r="M257" s="4"/>
      <c r="N257" s="2">
        <v>25.972999999999999</v>
      </c>
      <c r="O257" s="3">
        <v>18874.599999999999</v>
      </c>
      <c r="P257" s="28">
        <f>O257/P$2</f>
        <v>0.37895476539442247</v>
      </c>
      <c r="Q257" s="4">
        <f>(((N257-N$256)/(N$271-N$256)*100+1600))</f>
        <v>1600.6006006006005</v>
      </c>
      <c r="R257" s="4"/>
      <c r="U257" s="28"/>
      <c r="V257" s="4"/>
      <c r="W257" s="4"/>
      <c r="Z257" s="28"/>
      <c r="AA257" s="4"/>
      <c r="AB257" s="51"/>
      <c r="AC257" s="4"/>
      <c r="AG257" s="4"/>
      <c r="AL257" s="4"/>
      <c r="AM257" s="51"/>
    </row>
    <row r="258" spans="1:39" x14ac:dyDescent="0.25">
      <c r="A258" s="446" t="s">
        <v>816</v>
      </c>
      <c r="B258" s="10">
        <v>1607</v>
      </c>
      <c r="C258" s="10" t="s">
        <v>207</v>
      </c>
      <c r="G258" s="4"/>
      <c r="H258" s="4"/>
      <c r="L258" s="4"/>
      <c r="M258" s="4"/>
      <c r="Q258" s="4"/>
      <c r="R258" s="4"/>
      <c r="U258" s="28"/>
      <c r="V258" s="4"/>
      <c r="W258" s="4"/>
      <c r="Z258" s="28"/>
      <c r="AA258" s="4"/>
      <c r="AB258" s="51"/>
      <c r="AC258" s="4"/>
      <c r="AG258" s="4"/>
      <c r="AL258" s="4"/>
      <c r="AM258" s="51"/>
    </row>
    <row r="259" spans="1:39" x14ac:dyDescent="0.25">
      <c r="A259" s="446" t="s">
        <v>142</v>
      </c>
      <c r="G259" s="4"/>
      <c r="H259" s="4"/>
      <c r="L259" s="4"/>
      <c r="M259" s="4"/>
      <c r="Q259" s="4"/>
      <c r="R259" s="4"/>
      <c r="U259" s="28"/>
      <c r="V259" s="4"/>
      <c r="W259" s="4"/>
      <c r="Z259" s="28"/>
      <c r="AA259" s="4"/>
      <c r="AB259" s="51"/>
      <c r="AC259" s="4"/>
      <c r="AG259" s="4"/>
      <c r="AL259" s="4"/>
      <c r="AM259" s="51"/>
    </row>
    <row r="260" spans="1:39" x14ac:dyDescent="0.25">
      <c r="A260" s="446" t="s">
        <v>817</v>
      </c>
      <c r="B260" s="10">
        <v>1626</v>
      </c>
      <c r="C260" s="10" t="s">
        <v>205</v>
      </c>
      <c r="G260" s="4"/>
      <c r="H260" s="4"/>
      <c r="L260" s="4"/>
      <c r="M260" s="4"/>
      <c r="Q260" s="4"/>
      <c r="R260" s="4"/>
      <c r="U260" s="28"/>
      <c r="V260" s="4"/>
      <c r="W260" s="4"/>
      <c r="Z260" s="28"/>
      <c r="AA260" s="4"/>
      <c r="AB260" s="51"/>
      <c r="AC260" s="4"/>
      <c r="AG260" s="4"/>
      <c r="AL260" s="4"/>
      <c r="AM260" s="51"/>
    </row>
    <row r="261" spans="1:39" x14ac:dyDescent="0.25">
      <c r="A261" s="446" t="s">
        <v>818</v>
      </c>
      <c r="G261" s="4"/>
      <c r="H261" s="4"/>
      <c r="L261" s="4"/>
      <c r="M261" s="4"/>
      <c r="Q261" s="4"/>
      <c r="R261" s="4"/>
      <c r="U261" s="28"/>
      <c r="V261" s="4"/>
      <c r="W261" s="4"/>
      <c r="Z261" s="28"/>
      <c r="AA261" s="4"/>
      <c r="AB261" s="51"/>
      <c r="AC261" s="4"/>
      <c r="AG261" s="4"/>
      <c r="AL261" s="4"/>
      <c r="AM261" s="51"/>
    </row>
    <row r="262" spans="1:39" x14ac:dyDescent="0.25">
      <c r="A262" s="446" t="s">
        <v>459</v>
      </c>
      <c r="B262" s="10">
        <v>1640</v>
      </c>
      <c r="C262" s="10" t="s">
        <v>205</v>
      </c>
      <c r="G262" s="4"/>
      <c r="H262" s="4"/>
      <c r="L262" s="4"/>
      <c r="M262" s="4"/>
      <c r="Q262" s="4"/>
      <c r="R262" s="4"/>
      <c r="U262" s="28"/>
      <c r="V262" s="4"/>
      <c r="W262" s="4"/>
      <c r="Z262" s="28"/>
      <c r="AA262" s="4"/>
      <c r="AB262" s="51"/>
      <c r="AC262" s="4"/>
      <c r="AG262" s="4"/>
      <c r="AL262" s="4"/>
      <c r="AM262" s="51"/>
    </row>
    <row r="263" spans="1:39" x14ac:dyDescent="0.25">
      <c r="A263" s="446" t="s">
        <v>143</v>
      </c>
      <c r="B263" s="10">
        <v>1661</v>
      </c>
      <c r="C263" s="10" t="s">
        <v>205</v>
      </c>
      <c r="G263" s="4"/>
      <c r="H263" s="4"/>
      <c r="L263" s="4"/>
      <c r="M263" s="4"/>
      <c r="Q263" s="4"/>
      <c r="R263" s="4"/>
      <c r="U263" s="28"/>
      <c r="V263" s="4"/>
      <c r="W263" s="4"/>
      <c r="Z263" s="28"/>
      <c r="AA263" s="4"/>
      <c r="AB263" s="51"/>
      <c r="AC263" s="4"/>
      <c r="AG263" s="4"/>
      <c r="AL263" s="4"/>
      <c r="AM263" s="51"/>
    </row>
    <row r="264" spans="1:39" x14ac:dyDescent="0.25">
      <c r="A264" s="446" t="s">
        <v>144</v>
      </c>
      <c r="B264" s="12">
        <v>1655</v>
      </c>
      <c r="G264" s="4"/>
      <c r="H264" s="4"/>
      <c r="L264" s="4"/>
      <c r="M264" s="4"/>
      <c r="Q264" s="4"/>
      <c r="R264" s="4"/>
      <c r="U264" s="28"/>
      <c r="V264" s="4"/>
      <c r="W264" s="4"/>
      <c r="Z264" s="28"/>
      <c r="AA264" s="4"/>
      <c r="AB264" s="51"/>
      <c r="AC264" s="4"/>
      <c r="AG264" s="4"/>
      <c r="AL264" s="4"/>
      <c r="AM264" s="51"/>
    </row>
    <row r="265" spans="1:39" x14ac:dyDescent="0.25">
      <c r="A265" s="446" t="s">
        <v>784</v>
      </c>
      <c r="B265" s="10">
        <v>1652</v>
      </c>
      <c r="C265" s="10" t="s">
        <v>205</v>
      </c>
      <c r="G265" s="4"/>
      <c r="H265" s="4"/>
      <c r="L265" s="4"/>
      <c r="M265" s="4"/>
      <c r="Q265" s="4"/>
      <c r="R265" s="4"/>
      <c r="U265" s="28"/>
      <c r="V265" s="4"/>
      <c r="W265" s="4"/>
      <c r="Z265" s="28"/>
      <c r="AA265" s="4"/>
      <c r="AB265" s="51"/>
      <c r="AC265" s="4"/>
      <c r="AG265" s="4"/>
      <c r="AL265" s="4"/>
      <c r="AM265" s="51"/>
    </row>
    <row r="266" spans="1:39" s="31" customFormat="1" x14ac:dyDescent="0.25">
      <c r="A266" s="446" t="s">
        <v>643</v>
      </c>
      <c r="B266" s="10"/>
      <c r="C266" s="10"/>
      <c r="D266" s="2">
        <v>27.565999999999999</v>
      </c>
      <c r="E266" s="3">
        <v>2844.1</v>
      </c>
      <c r="F266" s="30">
        <f t="shared" ref="F266" si="90">E266/F$2</f>
        <v>6.647361015673571E-2</v>
      </c>
      <c r="G266" s="4">
        <f>(((D266-D$256)/(D$271-D$256)*100+1600))</f>
        <v>1667.8190354246692</v>
      </c>
      <c r="H266" s="4"/>
      <c r="I266" s="2">
        <v>27.536999999999999</v>
      </c>
      <c r="J266" s="3">
        <v>10344.700000000001</v>
      </c>
      <c r="K266" s="30">
        <f t="shared" ref="K266" si="91">J266/K$2</f>
        <v>0.19541678158400805</v>
      </c>
      <c r="L266" s="4">
        <f>(((I266-I$256)/(I$271-I$256)*100+1600))</f>
        <v>1668.5224839400428</v>
      </c>
      <c r="M266" s="4"/>
      <c r="N266" s="2">
        <v>27.577000000000002</v>
      </c>
      <c r="O266" s="3">
        <v>4244.7</v>
      </c>
      <c r="P266" s="30">
        <f>O266/P$2</f>
        <v>8.5222960628024175E-2</v>
      </c>
      <c r="Q266" s="4">
        <f>(((N266-N$256)/(N$271-N$256)*100+1600))</f>
        <v>1669.4122694122696</v>
      </c>
      <c r="R266" s="4"/>
      <c r="S266" s="2">
        <v>27.559000000000001</v>
      </c>
      <c r="T266" s="3">
        <v>10471.6</v>
      </c>
      <c r="U266" s="30">
        <f t="shared" ref="U266" si="92">T266/U$2</f>
        <v>0.23690009184980071</v>
      </c>
      <c r="V266" s="4">
        <f t="shared" ref="V266:V271" si="93">(((S266-S$256)/(S$271-S$256)*100+1600))</f>
        <v>1668.6937901498929</v>
      </c>
      <c r="W266" s="4"/>
      <c r="X266" s="2"/>
      <c r="Y266" s="3"/>
      <c r="Z266" s="30"/>
      <c r="AA266" s="4"/>
      <c r="AB266" s="51">
        <f t="shared" si="87"/>
        <v>0.23690009184980071</v>
      </c>
      <c r="AC266" s="4"/>
      <c r="AF266" s="51"/>
      <c r="AG266" s="4"/>
      <c r="AI266" s="35"/>
      <c r="AJ266" s="35"/>
      <c r="AK266" s="51"/>
      <c r="AL266" s="4"/>
      <c r="AM266" s="51"/>
    </row>
    <row r="267" spans="1:39" x14ac:dyDescent="0.25">
      <c r="A267" s="446" t="s">
        <v>819</v>
      </c>
      <c r="B267" s="10">
        <v>1676</v>
      </c>
      <c r="C267" s="10" t="s">
        <v>201</v>
      </c>
      <c r="D267" s="2">
        <v>27.843</v>
      </c>
      <c r="E267" s="3">
        <v>5222</v>
      </c>
      <c r="F267" s="28">
        <f t="shared" ref="F267:F296" si="94">E267/F$2</f>
        <v>0.12205098000719872</v>
      </c>
      <c r="G267" s="4">
        <f>(((D267-D$256)/(D$271-D$256)*100+1600))</f>
        <v>1679.641485275288</v>
      </c>
      <c r="H267" s="4"/>
      <c r="I267" s="2">
        <v>27.788</v>
      </c>
      <c r="J267" s="3">
        <v>9259.2999999999993</v>
      </c>
      <c r="K267" s="28">
        <f t="shared" ref="K267:K297" si="95">J267/K$2</f>
        <v>0.17491300914679067</v>
      </c>
      <c r="L267" s="4">
        <f>(((I267-I$256)/(I$271-I$256)*100+1600))</f>
        <v>1679.2719486081371</v>
      </c>
      <c r="M267" s="4"/>
      <c r="N267" s="2">
        <v>27.814</v>
      </c>
      <c r="O267" s="3">
        <v>4202.2</v>
      </c>
      <c r="P267" s="28">
        <f>O267/P$2</f>
        <v>8.4369666914289154E-2</v>
      </c>
      <c r="Q267" s="4">
        <f>(((N267-N$256)/(N$271-N$256)*100+1600))</f>
        <v>1679.5795795795796</v>
      </c>
      <c r="R267" s="4"/>
      <c r="S267" s="2">
        <v>27.814</v>
      </c>
      <c r="T267" s="3">
        <v>7923.5</v>
      </c>
      <c r="U267" s="28">
        <f t="shared" si="67"/>
        <v>0.17925416151991061</v>
      </c>
      <c r="V267" s="4">
        <f t="shared" si="93"/>
        <v>1679.6145610278372</v>
      </c>
      <c r="W267" s="4"/>
      <c r="X267" s="2">
        <v>27.861999999999998</v>
      </c>
      <c r="Y267" s="3">
        <v>7923.5</v>
      </c>
      <c r="Z267" s="28">
        <f t="shared" si="68"/>
        <v>0.16758778080233167</v>
      </c>
      <c r="AA267" s="4">
        <f t="shared" ref="AA267:AA270" si="96">(((X267-X$227)/(X$240-X$227)*100+1400))</f>
        <v>1661.7480136208853</v>
      </c>
      <c r="AB267" s="51">
        <f t="shared" si="87"/>
        <v>0.17342097116112115</v>
      </c>
      <c r="AC267" s="4"/>
      <c r="AD267" s="29">
        <v>28.111000000000001</v>
      </c>
      <c r="AE267" s="29">
        <v>3320</v>
      </c>
      <c r="AF267" s="51">
        <f t="shared" ref="AF267:AF297" si="97">AE267/AF$2</f>
        <v>1.7387806748144951E-2</v>
      </c>
      <c r="AG267" s="4">
        <f t="shared" ref="AG267:AG270" si="98">(((AD267-AD$227)/(AD$240-AD$227)*100+1400))</f>
        <v>1671.1691259931895</v>
      </c>
      <c r="AI267" s="35">
        <v>28.106000000000002</v>
      </c>
      <c r="AJ267" s="35">
        <v>7163.8</v>
      </c>
      <c r="AK267" s="51">
        <f t="shared" si="88"/>
        <v>3.194224908426542E-2</v>
      </c>
      <c r="AL267" s="4">
        <f t="shared" ref="AL267:AL270" si="99">(((AI267-AI$227)/(AI$240-AI$227)*100+1400))</f>
        <v>1670.9799470298904</v>
      </c>
      <c r="AM267" s="51">
        <f t="shared" si="89"/>
        <v>2.4665027916205187E-2</v>
      </c>
    </row>
    <row r="268" spans="1:39" x14ac:dyDescent="0.25">
      <c r="A268" s="446" t="s">
        <v>575</v>
      </c>
      <c r="B268" s="10">
        <v>1678</v>
      </c>
      <c r="C268" s="10" t="s">
        <v>205</v>
      </c>
      <c r="G268" s="4"/>
      <c r="H268" s="4"/>
      <c r="L268" s="4"/>
      <c r="M268" s="4"/>
      <c r="Q268" s="4"/>
      <c r="R268" s="4"/>
      <c r="U268" s="28"/>
      <c r="V268" s="4"/>
      <c r="W268" s="4"/>
      <c r="Z268" s="28"/>
      <c r="AA268" s="4"/>
      <c r="AB268" s="51"/>
      <c r="AC268" s="4"/>
      <c r="AG268" s="4"/>
      <c r="AL268" s="4"/>
      <c r="AM268" s="51"/>
    </row>
    <row r="269" spans="1:39" x14ac:dyDescent="0.25">
      <c r="A269" s="446" t="s">
        <v>186</v>
      </c>
      <c r="B269" s="10">
        <v>1663</v>
      </c>
      <c r="C269" s="10" t="s">
        <v>201</v>
      </c>
      <c r="G269" s="4"/>
      <c r="H269" s="4"/>
      <c r="L269" s="4"/>
      <c r="M269" s="4"/>
      <c r="Q269" s="4"/>
      <c r="R269" s="4"/>
      <c r="U269" s="28"/>
      <c r="V269" s="4"/>
      <c r="W269" s="4"/>
      <c r="Z269" s="28"/>
      <c r="AA269" s="4"/>
      <c r="AB269" s="51"/>
      <c r="AC269" s="4"/>
      <c r="AG269" s="4"/>
      <c r="AL269" s="4"/>
      <c r="AM269" s="51"/>
    </row>
    <row r="270" spans="1:39" x14ac:dyDescent="0.25">
      <c r="A270" s="74" t="s">
        <v>17</v>
      </c>
      <c r="D270" s="2">
        <v>28.198</v>
      </c>
      <c r="E270" s="3">
        <v>89826.5</v>
      </c>
      <c r="F270" s="28">
        <f t="shared" si="94"/>
        <v>2.0994661730403363</v>
      </c>
      <c r="G270" s="4">
        <f>(((D270-D$256)/(D$271-D$256)*100+1600))</f>
        <v>1694.7930004268032</v>
      </c>
      <c r="H270" s="4"/>
      <c r="I270" s="2">
        <v>28.157</v>
      </c>
      <c r="J270" s="3">
        <v>234742.3</v>
      </c>
      <c r="K270" s="28">
        <f t="shared" si="95"/>
        <v>4.4344045518601494</v>
      </c>
      <c r="L270" s="4">
        <f>(((I270-I$256)/(I$271-I$256)*100+1600))</f>
        <v>1695.0749464668095</v>
      </c>
      <c r="M270" s="4"/>
      <c r="N270" s="2">
        <v>28.172000000000001</v>
      </c>
      <c r="O270" s="3">
        <v>73188.3</v>
      </c>
      <c r="P270" s="28">
        <f>O270/P$2</f>
        <v>1.4694380307988837</v>
      </c>
      <c r="Q270" s="4">
        <f>(((N270-N$256)/(N$271-N$256)*100+1600))</f>
        <v>1694.9377949377949</v>
      </c>
      <c r="R270" s="4"/>
      <c r="S270" s="2">
        <v>28.18</v>
      </c>
      <c r="T270" s="3">
        <v>166721.20000000001</v>
      </c>
      <c r="U270" s="28">
        <f t="shared" si="67"/>
        <v>3.7717509829738525</v>
      </c>
      <c r="V270" s="4">
        <f t="shared" si="93"/>
        <v>1695.2890792291221</v>
      </c>
      <c r="W270" s="4"/>
      <c r="X270" s="2">
        <v>28.228000000000002</v>
      </c>
      <c r="Y270" s="3">
        <v>167320.5</v>
      </c>
      <c r="Z270" s="28">
        <f t="shared" si="68"/>
        <v>3.5389501202418798</v>
      </c>
      <c r="AA270" s="4">
        <f t="shared" si="96"/>
        <v>1675.5959137343928</v>
      </c>
      <c r="AB270" s="51">
        <f t="shared" si="87"/>
        <v>3.6553505516078664</v>
      </c>
      <c r="AC270" s="4"/>
      <c r="AD270" s="29">
        <v>28.463000000000001</v>
      </c>
      <c r="AE270" s="29">
        <v>36797.199999999997</v>
      </c>
      <c r="AF270" s="51">
        <f t="shared" si="97"/>
        <v>0.19271765134724078</v>
      </c>
      <c r="AG270" s="4">
        <f t="shared" si="98"/>
        <v>1684.487325009459</v>
      </c>
      <c r="AI270" s="35">
        <v>28.468</v>
      </c>
      <c r="AJ270" s="35">
        <v>56236.2</v>
      </c>
      <c r="AK270" s="51">
        <f t="shared" si="88"/>
        <v>0.25074830508285639</v>
      </c>
      <c r="AL270" s="4">
        <f t="shared" si="99"/>
        <v>1684.6765039727582</v>
      </c>
      <c r="AM270" s="51">
        <f t="shared" si="89"/>
        <v>0.22173297821504859</v>
      </c>
    </row>
    <row r="271" spans="1:39" x14ac:dyDescent="0.25">
      <c r="A271" s="448" t="s">
        <v>187</v>
      </c>
      <c r="B271" s="10">
        <v>1700</v>
      </c>
      <c r="D271" s="2">
        <v>28.32</v>
      </c>
      <c r="E271" s="3">
        <v>1601.4</v>
      </c>
      <c r="F271" s="28">
        <f t="shared" si="94"/>
        <v>3.7428655569423215E-2</v>
      </c>
      <c r="G271" s="4">
        <f>(((D271-D$256)/(D$271-D$256)*100+1600))</f>
        <v>1700</v>
      </c>
      <c r="H271" s="4"/>
      <c r="I271" s="2">
        <v>28.271999999999998</v>
      </c>
      <c r="J271" s="3">
        <v>4341.2</v>
      </c>
      <c r="K271" s="28">
        <f t="shared" si="95"/>
        <v>8.200753354012158E-2</v>
      </c>
      <c r="L271" s="4">
        <f>(((I271-I$256)/(I$271-I$256)*100+1600))</f>
        <v>1700</v>
      </c>
      <c r="M271" s="4"/>
      <c r="N271" s="2">
        <v>28.29</v>
      </c>
      <c r="Q271" s="4">
        <f>(((N271-N$256)/(N$271-N$256)*100+1600))</f>
        <v>1700</v>
      </c>
      <c r="R271" s="4"/>
      <c r="S271" s="2">
        <v>28.29</v>
      </c>
      <c r="U271" s="28"/>
      <c r="V271" s="4">
        <f t="shared" si="93"/>
        <v>1700</v>
      </c>
      <c r="W271" s="4"/>
      <c r="X271" s="2">
        <v>28.338999999999999</v>
      </c>
      <c r="Z271" s="28"/>
      <c r="AA271" s="4">
        <f>(((X271-X$256)/(X$271-X$256)*100+1600))</f>
        <v>1700</v>
      </c>
      <c r="AB271" s="51"/>
      <c r="AC271" s="4"/>
      <c r="AD271" s="29">
        <v>28.649000000000001</v>
      </c>
      <c r="AG271" s="4">
        <f>(((AD271-AD$256)/(AD$271-AD$256)*100+1600))</f>
        <v>1700</v>
      </c>
      <c r="AI271" s="35">
        <v>28.643999999999998</v>
      </c>
      <c r="AL271" s="4">
        <f>(((AI271-AI$256)/(AI$271-AI$256)*100+1600))</f>
        <v>1700</v>
      </c>
      <c r="AM271" s="51"/>
    </row>
    <row r="272" spans="1:39" x14ac:dyDescent="0.25">
      <c r="A272" s="446" t="s">
        <v>146</v>
      </c>
      <c r="G272" s="4"/>
      <c r="H272" s="4"/>
      <c r="L272" s="4"/>
      <c r="M272" s="4"/>
      <c r="Q272" s="4"/>
      <c r="R272" s="4"/>
      <c r="U272" s="28"/>
      <c r="V272" s="4"/>
      <c r="W272" s="4"/>
      <c r="Z272" s="28"/>
      <c r="AA272" s="4"/>
      <c r="AB272" s="51"/>
      <c r="AC272" s="4"/>
      <c r="AG272" s="4"/>
      <c r="AL272" s="4"/>
      <c r="AM272" s="51"/>
    </row>
    <row r="273" spans="1:39" x14ac:dyDescent="0.25">
      <c r="A273" s="446" t="s">
        <v>749</v>
      </c>
      <c r="G273" s="4"/>
      <c r="H273" s="4"/>
      <c r="L273" s="4"/>
      <c r="M273" s="4"/>
      <c r="Q273" s="4"/>
      <c r="R273" s="4"/>
      <c r="U273" s="28"/>
      <c r="V273" s="4"/>
      <c r="W273" s="4"/>
      <c r="Z273" s="28"/>
      <c r="AA273" s="4"/>
      <c r="AB273" s="51"/>
      <c r="AC273" s="4"/>
      <c r="AG273" s="4"/>
      <c r="AL273" s="4"/>
      <c r="AM273" s="51"/>
    </row>
    <row r="274" spans="1:39" x14ac:dyDescent="0.25">
      <c r="A274" s="74" t="s">
        <v>18</v>
      </c>
      <c r="B274" s="10">
        <v>1767</v>
      </c>
      <c r="C274" s="10" t="s">
        <v>204</v>
      </c>
      <c r="D274" s="2">
        <v>29.856999999999999</v>
      </c>
      <c r="E274" s="3">
        <v>97067.4</v>
      </c>
      <c r="F274" s="28">
        <f t="shared" si="94"/>
        <v>2.2687038101782382</v>
      </c>
      <c r="G274" s="4">
        <f>(((D274-D$271)/(D$277-D$271)*100+1700))</f>
        <v>1769.547511312217</v>
      </c>
      <c r="H274" s="4"/>
      <c r="I274" s="2">
        <v>29.846</v>
      </c>
      <c r="J274" s="3">
        <v>136704.78</v>
      </c>
      <c r="K274" s="28">
        <f t="shared" si="95"/>
        <v>2.5824246362630014</v>
      </c>
      <c r="L274" s="4">
        <f>(((I274-I$271)/(I$277-I$271)*100+1700))</f>
        <v>1771.1251694532309</v>
      </c>
      <c r="M274" s="4"/>
      <c r="N274" s="2">
        <v>29.831</v>
      </c>
      <c r="O274" s="3">
        <v>55445.9</v>
      </c>
      <c r="P274" s="28">
        <f>O274/P$2</f>
        <v>1.1132150099383622</v>
      </c>
      <c r="Q274" s="4">
        <f>(((N274-N$271)/(N$277-N$271)*100+1700))</f>
        <v>1768.3370288248336</v>
      </c>
      <c r="R274" s="4"/>
      <c r="S274" s="2">
        <v>29.876000000000001</v>
      </c>
      <c r="T274" s="3">
        <v>150525.9</v>
      </c>
      <c r="U274" s="28">
        <f t="shared" si="67"/>
        <v>3.4053630329437636</v>
      </c>
      <c r="V274" s="4">
        <f>(((S274-S$271)/(S$277-S$271)*100+1700))</f>
        <v>1772.2551252847381</v>
      </c>
      <c r="W274" s="4"/>
      <c r="X274" s="2">
        <v>29.85</v>
      </c>
      <c r="Y274" s="3">
        <v>57096</v>
      </c>
      <c r="Z274" s="28">
        <f t="shared" si="68"/>
        <v>1.2076218757733235</v>
      </c>
      <c r="AA274" s="4">
        <f>(((X274-X$271)/(X$277-X$271)*100+1700))</f>
        <v>1767.8186714542192</v>
      </c>
      <c r="AB274" s="51">
        <f t="shared" si="87"/>
        <v>2.3064924543585437</v>
      </c>
      <c r="AC274" s="4"/>
      <c r="AD274" s="29">
        <v>29.867999999999999</v>
      </c>
      <c r="AE274" s="29">
        <v>3993.3</v>
      </c>
      <c r="AF274" s="51">
        <f t="shared" si="97"/>
        <v>2.0914074905833507E-2</v>
      </c>
      <c r="AG274" s="4">
        <f>(((AD274-AD$271)/(AD$277-AD$271)*100+1700))</f>
        <v>1756.5136764024107</v>
      </c>
      <c r="AI274" s="35">
        <v>29.867999999999999</v>
      </c>
      <c r="AJ274" s="35">
        <v>8103.8</v>
      </c>
      <c r="AK274" s="51">
        <f t="shared" si="88"/>
        <v>3.6133560139740097E-2</v>
      </c>
      <c r="AL274" s="4">
        <f>(((AI274-AI$271)/(AI$277-AI$271)*100+1700))</f>
        <v>1756.353591160221</v>
      </c>
      <c r="AM274" s="51">
        <f t="shared" si="89"/>
        <v>2.85238175227868E-2</v>
      </c>
    </row>
    <row r="275" spans="1:39" x14ac:dyDescent="0.25">
      <c r="A275" s="446" t="s">
        <v>148</v>
      </c>
      <c r="B275" s="10">
        <v>1789</v>
      </c>
      <c r="C275" s="10" t="s">
        <v>202</v>
      </c>
      <c r="G275" s="4"/>
      <c r="H275" s="4"/>
      <c r="L275" s="4"/>
      <c r="M275" s="4"/>
      <c r="Q275" s="4"/>
      <c r="R275" s="4"/>
      <c r="U275" s="28"/>
      <c r="V275" s="4"/>
      <c r="W275" s="4"/>
      <c r="Z275" s="28"/>
      <c r="AA275" s="4"/>
      <c r="AB275" s="51"/>
      <c r="AC275" s="4"/>
      <c r="AG275" s="4"/>
      <c r="AL275" s="4"/>
      <c r="AM275" s="51"/>
    </row>
    <row r="276" spans="1:39" s="31" customFormat="1" x14ac:dyDescent="0.25">
      <c r="A276" s="446" t="s">
        <v>149</v>
      </c>
      <c r="B276" s="10">
        <v>1761</v>
      </c>
      <c r="C276" s="10"/>
      <c r="D276" s="2"/>
      <c r="E276" s="3"/>
      <c r="F276" s="30"/>
      <c r="G276" s="4"/>
      <c r="H276" s="4"/>
      <c r="I276" s="2"/>
      <c r="J276" s="3"/>
      <c r="K276" s="30"/>
      <c r="L276" s="4"/>
      <c r="M276" s="4"/>
      <c r="N276" s="2"/>
      <c r="O276" s="3"/>
      <c r="P276" s="30"/>
      <c r="Q276" s="4"/>
      <c r="R276" s="4"/>
      <c r="S276" s="2"/>
      <c r="T276" s="3"/>
      <c r="U276" s="30"/>
      <c r="V276" s="4"/>
      <c r="W276" s="4"/>
      <c r="X276" s="2">
        <v>29.998000000000001</v>
      </c>
      <c r="Y276" s="3">
        <v>4765.3999999999996</v>
      </c>
      <c r="Z276" s="51">
        <f t="shared" ref="Z276" si="100">Y276/Z$2</f>
        <v>0.1007916716899642</v>
      </c>
      <c r="AA276" s="4">
        <f>(((X276-X$271)/(X$277-X$271)*100+1700))</f>
        <v>1774.4614003590664</v>
      </c>
      <c r="AB276" s="51">
        <f t="shared" si="87"/>
        <v>0.1007916716899642</v>
      </c>
      <c r="AC276" s="4"/>
      <c r="AF276" s="51"/>
      <c r="AG276" s="4"/>
      <c r="AI276" s="35"/>
      <c r="AJ276" s="35"/>
      <c r="AK276" s="51"/>
      <c r="AL276" s="4"/>
      <c r="AM276" s="51"/>
    </row>
    <row r="277" spans="1:39" x14ac:dyDescent="0.25">
      <c r="A277" s="446" t="s">
        <v>793</v>
      </c>
      <c r="B277" s="10">
        <v>1800</v>
      </c>
      <c r="D277" s="2">
        <v>30.53</v>
      </c>
      <c r="G277" s="4">
        <f>(((D277-D$271)/(D$277-D$271)*100+1700))</f>
        <v>1800</v>
      </c>
      <c r="H277" s="4"/>
      <c r="I277" s="2">
        <v>30.484999999999999</v>
      </c>
      <c r="L277" s="4">
        <f>(((I277-I$271)/(I$277-I$271)*100+1700))</f>
        <v>1800</v>
      </c>
      <c r="M277" s="4"/>
      <c r="N277" s="2">
        <v>30.545000000000002</v>
      </c>
      <c r="Q277" s="4">
        <f>(((N277-N$271)/(N$277-N$271)*100+1700))</f>
        <v>1800</v>
      </c>
      <c r="R277" s="4"/>
      <c r="S277" s="2">
        <v>30.484999999999999</v>
      </c>
      <c r="U277" s="28"/>
      <c r="V277" s="4">
        <f>(((S277-S$271)/(S$277-S$271)*100+1700))</f>
        <v>1800</v>
      </c>
      <c r="W277" s="4"/>
      <c r="X277" s="2">
        <v>30.567</v>
      </c>
      <c r="Y277" s="3">
        <v>3793.9</v>
      </c>
      <c r="Z277" s="28">
        <f t="shared" si="68"/>
        <v>8.0243740971283672E-2</v>
      </c>
      <c r="AA277" s="4">
        <f>(((X277-X$271)/(X$277-X$271)*100+1700))</f>
        <v>1800</v>
      </c>
      <c r="AB277" s="51">
        <f t="shared" si="87"/>
        <v>8.0243740971283672E-2</v>
      </c>
      <c r="AC277" s="4"/>
      <c r="AD277" s="29">
        <v>30.806000000000001</v>
      </c>
      <c r="AG277" s="4">
        <f>(((AD277-AD$271)/(AD$277-AD$271)*100+1700))</f>
        <v>1800</v>
      </c>
      <c r="AI277" s="35">
        <v>30.815999999999999</v>
      </c>
      <c r="AL277" s="4">
        <f>(((AI277-AI$271)/(AI$277-AI$271)*100+1700))</f>
        <v>1800</v>
      </c>
      <c r="AM277" s="51"/>
    </row>
    <row r="278" spans="1:39" x14ac:dyDescent="0.25">
      <c r="A278" s="446" t="s">
        <v>577</v>
      </c>
      <c r="B278" s="12">
        <v>1811</v>
      </c>
      <c r="G278" s="4"/>
      <c r="H278" s="4"/>
      <c r="L278" s="4"/>
      <c r="M278" s="4"/>
      <c r="Q278" s="4"/>
      <c r="R278" s="4"/>
      <c r="U278" s="28"/>
      <c r="V278" s="4"/>
      <c r="W278" s="4"/>
      <c r="Z278" s="28"/>
      <c r="AA278" s="4"/>
      <c r="AB278" s="51"/>
      <c r="AC278" s="4"/>
      <c r="AG278" s="4"/>
      <c r="AL278" s="4"/>
      <c r="AM278" s="51"/>
    </row>
    <row r="279" spans="1:39" x14ac:dyDescent="0.25">
      <c r="A279" s="446">
        <v>145</v>
      </c>
      <c r="B279" s="12">
        <v>1826</v>
      </c>
      <c r="G279" s="4"/>
      <c r="H279" s="4"/>
      <c r="L279" s="4"/>
      <c r="M279" s="4"/>
      <c r="Q279" s="4"/>
      <c r="R279" s="4"/>
      <c r="U279" s="28"/>
      <c r="V279" s="4"/>
      <c r="W279" s="4"/>
      <c r="Z279" s="28"/>
      <c r="AA279" s="4"/>
      <c r="AB279" s="51"/>
      <c r="AC279" s="4"/>
      <c r="AG279" s="4"/>
      <c r="AL279" s="4"/>
      <c r="AM279" s="51"/>
    </row>
    <row r="280" spans="1:39" x14ac:dyDescent="0.25">
      <c r="A280" s="446" t="s">
        <v>150</v>
      </c>
      <c r="G280" s="4"/>
      <c r="H280" s="4"/>
      <c r="L280" s="4"/>
      <c r="M280" s="4"/>
      <c r="Q280" s="4"/>
      <c r="R280" s="4"/>
      <c r="U280" s="28"/>
      <c r="V280" s="4"/>
      <c r="W280" s="4"/>
      <c r="Z280" s="28"/>
      <c r="AA280" s="4"/>
      <c r="AB280" s="51"/>
      <c r="AC280" s="4"/>
      <c r="AG280" s="4"/>
      <c r="AL280" s="4"/>
      <c r="AM280" s="51"/>
    </row>
    <row r="281" spans="1:39" x14ac:dyDescent="0.25">
      <c r="A281" s="446" t="s">
        <v>461</v>
      </c>
      <c r="G281" s="4"/>
      <c r="H281" s="4"/>
      <c r="L281" s="4"/>
      <c r="M281" s="4"/>
      <c r="Q281" s="4"/>
      <c r="R281" s="4"/>
      <c r="U281" s="28"/>
      <c r="V281" s="4"/>
      <c r="W281" s="4"/>
      <c r="Z281" s="28"/>
      <c r="AA281" s="4"/>
      <c r="AB281" s="51"/>
      <c r="AC281" s="4"/>
      <c r="AG281" s="4"/>
      <c r="AL281" s="4"/>
      <c r="AM281" s="51"/>
    </row>
    <row r="282" spans="1:39" x14ac:dyDescent="0.25">
      <c r="A282" s="74" t="s">
        <v>19</v>
      </c>
      <c r="B282" s="10">
        <v>1867</v>
      </c>
      <c r="C282" s="10" t="s">
        <v>201</v>
      </c>
      <c r="D282" s="2">
        <v>31.96</v>
      </c>
      <c r="E282" s="3">
        <v>18575.900000000001</v>
      </c>
      <c r="F282" s="28">
        <f t="shared" si="94"/>
        <v>0.4341644579693073</v>
      </c>
      <c r="G282" s="4">
        <f>(((D282-D$277)/(D$285-D$277)*100+1800))</f>
        <v>1864.3854119765872</v>
      </c>
      <c r="H282" s="4"/>
      <c r="I282" s="2">
        <v>31.922999999999998</v>
      </c>
      <c r="J282" s="3">
        <v>35029.599999999999</v>
      </c>
      <c r="K282" s="28">
        <f t="shared" si="95"/>
        <v>0.66172742488183978</v>
      </c>
      <c r="L282" s="4">
        <f>(((I282-I$277)/(I$285-I$277)*100+1800))</f>
        <v>1865.0678733031673</v>
      </c>
      <c r="M282" s="4"/>
      <c r="N282" s="2">
        <v>31.934000000000001</v>
      </c>
      <c r="O282" s="3">
        <v>13310.9</v>
      </c>
      <c r="P282" s="28">
        <f>O282/P$2</f>
        <v>0.2672495833918927</v>
      </c>
      <c r="Q282" s="4">
        <f>(((N282-N$277)/(N$285-N$277)*100+1800))</f>
        <v>1866.907514450867</v>
      </c>
      <c r="R282" s="4"/>
      <c r="S282" s="2">
        <v>31.96</v>
      </c>
      <c r="T282" s="3">
        <v>45086.6</v>
      </c>
      <c r="U282" s="28">
        <f t="shared" si="67"/>
        <v>1.0199988235986119</v>
      </c>
      <c r="V282" s="4">
        <f t="shared" ref="V282:V286" si="101">(((S282-S$277)/(S$285-S$277)*100+1800))</f>
        <v>1865.7308377896613</v>
      </c>
      <c r="W282" s="4"/>
      <c r="X282" s="2">
        <v>31.986000000000001</v>
      </c>
      <c r="Y282" s="3">
        <v>8073</v>
      </c>
      <c r="Z282" s="28">
        <f t="shared" si="68"/>
        <v>0.17074981440237566</v>
      </c>
      <c r="AA282" s="4">
        <f t="shared" ref="AA282:AA286" si="102">(((X282-X$277)/(X$285-X$277)*100+1800))</f>
        <v>1864.6469248291571</v>
      </c>
      <c r="AB282" s="51">
        <f t="shared" si="87"/>
        <v>0.59537431900049376</v>
      </c>
      <c r="AC282" s="4"/>
      <c r="AG282" s="4"/>
      <c r="AL282" s="4"/>
      <c r="AM282" s="51"/>
    </row>
    <row r="283" spans="1:39" x14ac:dyDescent="0.25">
      <c r="A283" s="448" t="s">
        <v>785</v>
      </c>
      <c r="B283" s="12">
        <v>1883</v>
      </c>
      <c r="D283" s="2">
        <v>32.289000000000001</v>
      </c>
      <c r="E283" s="3">
        <v>18106.900000000001</v>
      </c>
      <c r="F283" s="28">
        <f t="shared" si="94"/>
        <v>0.42320277477831225</v>
      </c>
      <c r="G283" s="4">
        <f>(((D283-D$277)/(D$285-D$277)*100+1800))</f>
        <v>1879.1985592075644</v>
      </c>
      <c r="H283" s="4"/>
      <c r="I283" s="2">
        <v>32.237000000000002</v>
      </c>
      <c r="J283" s="3">
        <v>44551.9</v>
      </c>
      <c r="K283" s="28">
        <f t="shared" si="95"/>
        <v>0.84160864128032409</v>
      </c>
      <c r="L283" s="4">
        <f>(((I283-I$277)/(I$285-I$277)*100+1800))</f>
        <v>1879.2760180995476</v>
      </c>
      <c r="M283" s="4"/>
      <c r="N283" s="2">
        <v>32.267000000000003</v>
      </c>
      <c r="O283" s="3">
        <v>17811</v>
      </c>
      <c r="P283" s="28">
        <f>O283/P$2</f>
        <v>0.35760033730198565</v>
      </c>
      <c r="Q283" s="4">
        <f>(((N283-N$277)/(N$285-N$277)*100+1800))</f>
        <v>1882.9479768786127</v>
      </c>
      <c r="R283" s="4"/>
      <c r="S283" s="2">
        <v>32.270000000000003</v>
      </c>
      <c r="T283" s="3">
        <v>36949.800000000003</v>
      </c>
      <c r="U283" s="28">
        <f t="shared" si="67"/>
        <v>0.83591915407690964</v>
      </c>
      <c r="V283" s="4">
        <f t="shared" si="101"/>
        <v>1879.5454545454547</v>
      </c>
      <c r="W283" s="4"/>
      <c r="X283" s="2">
        <v>32.317999999999998</v>
      </c>
      <c r="Y283" s="3">
        <v>33915.300000000003</v>
      </c>
      <c r="Z283" s="28">
        <f t="shared" si="68"/>
        <v>0.71733323180984665</v>
      </c>
      <c r="AA283" s="4">
        <f t="shared" si="102"/>
        <v>1879.7722095671982</v>
      </c>
      <c r="AB283" s="51">
        <f t="shared" si="87"/>
        <v>0.7766261929433782</v>
      </c>
      <c r="AC283" s="4"/>
      <c r="AD283" s="29">
        <v>32.44</v>
      </c>
      <c r="AE283" s="29">
        <v>8021</v>
      </c>
      <c r="AF283" s="51">
        <f t="shared" si="97"/>
        <v>4.2008312628575503E-2</v>
      </c>
      <c r="AG283" s="4">
        <f t="shared" ref="AG283:AG285" si="103">(((AD283-AD$277)/(AD$285-AD$277)*100+1800))</f>
        <v>1879.980420949584</v>
      </c>
      <c r="AI283" s="35">
        <v>32.43</v>
      </c>
      <c r="AJ283" s="35">
        <v>10346.6</v>
      </c>
      <c r="AK283" s="51">
        <f t="shared" si="88"/>
        <v>4.613384996444074E-2</v>
      </c>
      <c r="AL283" s="4">
        <f t="shared" ref="AL283" si="104">(((AI283-AI$277)/(AI$285-AI$277)*100+1800))</f>
        <v>1879.0014684287812</v>
      </c>
      <c r="AM283" s="51">
        <f t="shared" si="89"/>
        <v>4.4071081296508122E-2</v>
      </c>
    </row>
    <row r="284" spans="1:39" x14ac:dyDescent="0.25">
      <c r="A284" s="446" t="s">
        <v>151</v>
      </c>
      <c r="B284" s="12">
        <v>1888</v>
      </c>
      <c r="G284" s="4"/>
      <c r="H284" s="4"/>
      <c r="L284" s="4"/>
      <c r="M284" s="4"/>
      <c r="Q284" s="4"/>
      <c r="R284" s="4"/>
      <c r="U284" s="28"/>
      <c r="V284" s="4"/>
      <c r="W284" s="4"/>
      <c r="Z284" s="28"/>
      <c r="AA284" s="4"/>
      <c r="AB284" s="51"/>
      <c r="AC284" s="4"/>
      <c r="AG284" s="4"/>
      <c r="AL284" s="4"/>
      <c r="AM284" s="51"/>
    </row>
    <row r="285" spans="1:39" x14ac:dyDescent="0.25">
      <c r="A285" s="446" t="s">
        <v>188</v>
      </c>
      <c r="B285" s="10">
        <v>1900</v>
      </c>
      <c r="D285" s="2">
        <v>32.750999999999998</v>
      </c>
      <c r="G285" s="4">
        <f>(((D285-D$277)/(D$285-D$277)*100+1800))</f>
        <v>1900</v>
      </c>
      <c r="H285" s="4"/>
      <c r="I285" s="2">
        <v>32.695</v>
      </c>
      <c r="L285" s="4">
        <f>(((I285-I$277)/(I$285-I$277)*100+1800))</f>
        <v>1900</v>
      </c>
      <c r="M285" s="4"/>
      <c r="N285" s="2">
        <v>32.621000000000002</v>
      </c>
      <c r="Q285" s="4">
        <f>(((N285-N$277)/(N$285-N$277)*100+1800))</f>
        <v>1900</v>
      </c>
      <c r="R285" s="4"/>
      <c r="S285" s="2">
        <v>32.728999999999999</v>
      </c>
      <c r="U285" s="28"/>
      <c r="V285" s="4">
        <f t="shared" si="101"/>
        <v>1900</v>
      </c>
      <c r="W285" s="4"/>
      <c r="X285" s="2">
        <v>32.762</v>
      </c>
      <c r="Z285" s="28"/>
      <c r="AA285" s="4">
        <f t="shared" si="102"/>
        <v>1900</v>
      </c>
      <c r="AB285" s="51"/>
      <c r="AC285" s="4"/>
      <c r="AD285" s="29">
        <v>32.848999999999997</v>
      </c>
      <c r="AG285" s="4">
        <f t="shared" si="103"/>
        <v>1900</v>
      </c>
      <c r="AI285" s="35">
        <v>32.859000000000002</v>
      </c>
      <c r="AL285" s="4"/>
      <c r="AM285" s="51"/>
    </row>
    <row r="286" spans="1:39" x14ac:dyDescent="0.25">
      <c r="A286" s="448" t="s">
        <v>152</v>
      </c>
      <c r="G286" s="4"/>
      <c r="H286" s="4"/>
      <c r="I286" s="2">
        <v>32.783999999999999</v>
      </c>
      <c r="J286" s="3">
        <v>56168.9</v>
      </c>
      <c r="K286" s="28">
        <f t="shared" si="95"/>
        <v>1.0610598338389696</v>
      </c>
      <c r="L286" s="4">
        <f>(((I286-I$277)/(I$285-I$277)*100+1800))</f>
        <v>1904.027149321267</v>
      </c>
      <c r="M286" s="4"/>
      <c r="N286" s="2">
        <v>32.795000000000002</v>
      </c>
      <c r="O286" s="3">
        <v>11591.4</v>
      </c>
      <c r="P286" s="30">
        <f>O286/P$2</f>
        <v>0.23272632360913123</v>
      </c>
      <c r="Q286" s="4">
        <f>(((N286-N$277)/(N$285-N$277)*100+1800))</f>
        <v>1908.3815028901734</v>
      </c>
      <c r="R286" s="4"/>
      <c r="S286" s="2">
        <v>32.805999999999997</v>
      </c>
      <c r="T286" s="3">
        <v>33421.5</v>
      </c>
      <c r="U286" s="30">
        <f t="shared" ref="U286:U296" si="105">T286/U$2</f>
        <v>0.75609805758032334</v>
      </c>
      <c r="V286" s="4">
        <f t="shared" si="101"/>
        <v>1903.4313725490194</v>
      </c>
      <c r="W286" s="4"/>
      <c r="X286" s="2">
        <v>32.825000000000003</v>
      </c>
      <c r="Y286" s="3">
        <v>30274</v>
      </c>
      <c r="Z286" s="30">
        <f t="shared" ref="Z286:Z296" si="106">Y286/Z$2</f>
        <v>0.6403170916905141</v>
      </c>
      <c r="AA286" s="4">
        <f t="shared" si="102"/>
        <v>1902.8701594533031</v>
      </c>
      <c r="AB286" s="51">
        <f t="shared" si="87"/>
        <v>0.69820757463541872</v>
      </c>
      <c r="AC286" s="4"/>
      <c r="AF286" s="29"/>
      <c r="AG286" s="51"/>
      <c r="AH286" s="4"/>
      <c r="AL286" s="4"/>
      <c r="AM286" s="51"/>
    </row>
    <row r="287" spans="1:39" x14ac:dyDescent="0.25">
      <c r="A287" s="448" t="s">
        <v>153</v>
      </c>
      <c r="B287" s="12">
        <v>1925</v>
      </c>
      <c r="D287" s="2">
        <v>33.231000000000002</v>
      </c>
      <c r="E287" s="3">
        <v>6737.2</v>
      </c>
      <c r="F287" s="28">
        <f t="shared" si="94"/>
        <v>0.15746492962552647</v>
      </c>
      <c r="G287" s="4">
        <f>(((D287-D$285)/(D$289-D$285)*100+1900))</f>
        <v>1924.9869859448206</v>
      </c>
      <c r="H287" s="4"/>
      <c r="I287" s="2">
        <v>33.176000000000002</v>
      </c>
      <c r="J287" s="3">
        <v>16058</v>
      </c>
      <c r="K287" s="28">
        <f t="shared" si="95"/>
        <v>0.30334400018134899</v>
      </c>
      <c r="L287" s="4">
        <f>(((I287-I$285)/(I$289-I$285)*100+1900))</f>
        <v>1924.8836006207969</v>
      </c>
      <c r="M287" s="4"/>
      <c r="N287" s="2">
        <v>33.194000000000003</v>
      </c>
      <c r="O287" s="3">
        <v>4572.6000000000004</v>
      </c>
      <c r="P287" s="28">
        <f>O287/P$2</f>
        <v>9.1806372598229172E-2</v>
      </c>
      <c r="Q287" s="4">
        <f>(((N287-N$285)/(N$289-N$285)*100+1900))</f>
        <v>1927.5878671160328</v>
      </c>
      <c r="R287" s="4"/>
      <c r="S287" s="2">
        <v>33.201000000000001</v>
      </c>
      <c r="T287" s="3">
        <v>15253.9</v>
      </c>
      <c r="U287" s="28">
        <f t="shared" si="105"/>
        <v>0.34509056028378421</v>
      </c>
      <c r="V287" s="4">
        <f>(((S287-S$285)/(S$289-S$285)*100+1900))</f>
        <v>1924.7639034627493</v>
      </c>
      <c r="W287" s="4"/>
      <c r="X287" s="2">
        <v>33.256999999999998</v>
      </c>
      <c r="Y287" s="3">
        <v>14966</v>
      </c>
      <c r="Z287" s="28">
        <f t="shared" si="106"/>
        <v>0.31654177162714653</v>
      </c>
      <c r="AA287" s="4">
        <f>(((X287-X$285)/(X$289-X$285)*100+1900))</f>
        <v>1925.3716043054842</v>
      </c>
      <c r="AB287" s="51">
        <f t="shared" si="87"/>
        <v>0.33081616595546537</v>
      </c>
      <c r="AC287" s="4"/>
      <c r="AG287" s="4"/>
      <c r="AL287" s="4"/>
      <c r="AM287" s="51"/>
    </row>
    <row r="288" spans="1:39" x14ac:dyDescent="0.25">
      <c r="A288" s="74" t="s">
        <v>21</v>
      </c>
      <c r="B288" s="10">
        <v>1965</v>
      </c>
      <c r="C288" s="10" t="s">
        <v>201</v>
      </c>
      <c r="D288" s="2">
        <v>34.161999999999999</v>
      </c>
      <c r="E288" s="3">
        <v>680937.8</v>
      </c>
      <c r="F288" s="28">
        <f t="shared" si="94"/>
        <v>15.915190695891591</v>
      </c>
      <c r="G288" s="4">
        <f>(((D288-D$285)/(D$289-D$285)*100+1900))</f>
        <v>1973.4513274336284</v>
      </c>
      <c r="H288" s="4"/>
      <c r="I288" s="2">
        <v>34.232999999999997</v>
      </c>
      <c r="J288" s="3">
        <v>1650163.2</v>
      </c>
      <c r="K288" s="28">
        <f t="shared" si="95"/>
        <v>31.172444017938439</v>
      </c>
      <c r="L288" s="4">
        <f>(((I288-I$285)/(I$289-I$285)*100+1900))</f>
        <v>1979.5654423176409</v>
      </c>
      <c r="M288" s="4"/>
      <c r="N288" s="2">
        <v>34.118000000000002</v>
      </c>
      <c r="O288" s="3">
        <v>530034.1</v>
      </c>
      <c r="P288" s="28">
        <f>O288/P$2</f>
        <v>10.641759190475234</v>
      </c>
      <c r="Q288" s="4">
        <f>(((N288-N$285)/(N$289-N$285)*100+1900))</f>
        <v>1972.0751083293212</v>
      </c>
      <c r="R288" s="4"/>
      <c r="S288" s="2">
        <v>34.225000000000001</v>
      </c>
      <c r="T288" s="3">
        <v>1390328.2</v>
      </c>
      <c r="U288" s="28">
        <f t="shared" si="105"/>
        <v>31.453538932099018</v>
      </c>
      <c r="V288" s="4">
        <f>(((S288-S$285)/(S$289-S$285)*100+1900))</f>
        <v>1978.4889821615952</v>
      </c>
      <c r="W288" s="4"/>
      <c r="X288" s="2">
        <v>34.155000000000001</v>
      </c>
      <c r="Y288" s="3">
        <v>454806.6</v>
      </c>
      <c r="Z288" s="28">
        <f t="shared" si="106"/>
        <v>9.6194899713830679</v>
      </c>
      <c r="AA288" s="4">
        <f>(((X288-X$285)/(X$289-X$285)*100+1900))</f>
        <v>1971.3992824192721</v>
      </c>
      <c r="AB288" s="51">
        <f t="shared" si="87"/>
        <v>20.536514451741041</v>
      </c>
      <c r="AC288" s="4"/>
      <c r="AD288" s="29">
        <v>34.045000000000002</v>
      </c>
      <c r="AE288" s="29">
        <v>124091</v>
      </c>
      <c r="AF288" s="51">
        <f t="shared" si="97"/>
        <v>0.64990070095905283</v>
      </c>
      <c r="AG288" s="4">
        <f>(((AD288-AD$285)/(AD$289-AD$285)*100+1900))</f>
        <v>1896.3590976894275</v>
      </c>
      <c r="AI288" s="35">
        <v>34.078000000000003</v>
      </c>
      <c r="AJ288" s="35">
        <v>411935</v>
      </c>
      <c r="AK288" s="51">
        <f t="shared" si="88"/>
        <v>1.8367528932308097</v>
      </c>
      <c r="AL288" s="4">
        <f>(((AI288-AI$285)/(AI$289-AI$285)*100+1900))</f>
        <v>1896.2902096838004</v>
      </c>
      <c r="AM288" s="51">
        <f t="shared" si="89"/>
        <v>1.2433267970949313</v>
      </c>
    </row>
    <row r="289" spans="1:39" x14ac:dyDescent="0.25">
      <c r="A289" s="74" t="s">
        <v>22</v>
      </c>
      <c r="B289" s="10">
        <v>2000</v>
      </c>
      <c r="D289" s="2">
        <v>34.671999999999997</v>
      </c>
      <c r="G289" s="4">
        <f>(((D289-D$285)/(D$289-D$285)*100+1900))</f>
        <v>2000</v>
      </c>
      <c r="H289" s="4"/>
      <c r="I289" s="2">
        <v>34.628</v>
      </c>
      <c r="L289" s="4">
        <f>(((I289-I$285)/(I$289-I$285)*100+1900))</f>
        <v>2000</v>
      </c>
      <c r="M289" s="4"/>
      <c r="N289" s="2">
        <v>34.698</v>
      </c>
      <c r="Q289" s="4">
        <f>(((N289-N$285)/(N$289-N$285)*100+1900))</f>
        <v>2000</v>
      </c>
      <c r="R289" s="4"/>
      <c r="S289" s="2">
        <v>34.634999999999998</v>
      </c>
      <c r="U289" s="28"/>
      <c r="V289" s="4">
        <f>(((S289-S$285)/(S$289-S$285)*100+1900))</f>
        <v>2000</v>
      </c>
      <c r="W289" s="4"/>
      <c r="X289" s="2">
        <v>34.713000000000001</v>
      </c>
      <c r="Z289" s="28"/>
      <c r="AA289" s="4">
        <f>(((X289-X$285)/(X$289-X$285)*100+1900))</f>
        <v>2000</v>
      </c>
      <c r="AB289" s="51"/>
      <c r="AC289" s="4"/>
      <c r="AG289" s="4"/>
      <c r="AL289" s="4"/>
      <c r="AM289" s="51"/>
    </row>
    <row r="290" spans="1:39" x14ac:dyDescent="0.25">
      <c r="A290" s="448" t="s">
        <v>462</v>
      </c>
      <c r="B290" s="12">
        <v>2025</v>
      </c>
      <c r="D290" s="2">
        <v>35.186</v>
      </c>
      <c r="E290" s="3">
        <v>1789.7</v>
      </c>
      <c r="F290" s="28">
        <f t="shared" si="94"/>
        <v>4.1829689567001831E-2</v>
      </c>
      <c r="G290" s="4">
        <f>(((D290-D$285)/(D$289-D$285)*100+1900))</f>
        <v>2026.7568974492453</v>
      </c>
      <c r="H290" s="4"/>
      <c r="I290" s="2">
        <v>35.145000000000003</v>
      </c>
      <c r="J290" s="3">
        <v>3184.4</v>
      </c>
      <c r="K290" s="28">
        <f t="shared" si="95"/>
        <v>6.015497784141785E-2</v>
      </c>
      <c r="L290" s="4">
        <f>(((I290-I$285)/(I$289-I$285)*100+1900))</f>
        <v>2026.7459906880499</v>
      </c>
      <c r="M290" s="4"/>
      <c r="N290" s="2">
        <v>35.164000000000001</v>
      </c>
      <c r="O290" s="3">
        <v>2999</v>
      </c>
      <c r="P290" s="28">
        <f>O290/P$2</f>
        <v>6.0212419940972151E-2</v>
      </c>
      <c r="Q290" s="4">
        <f>(((N290-N$285)/(N$289-N$285)*100+1900))</f>
        <v>2022.4362060664421</v>
      </c>
      <c r="R290" s="4"/>
      <c r="S290" s="2">
        <v>35.177999999999997</v>
      </c>
      <c r="T290" s="3">
        <v>2733</v>
      </c>
      <c r="U290" s="28">
        <f t="shared" si="105"/>
        <v>6.1828942188921016E-2</v>
      </c>
      <c r="V290" s="4">
        <f>(((S290-S$285)/(S$289-S$285)*100+1900))</f>
        <v>2028.488982161595</v>
      </c>
      <c r="W290" s="4"/>
      <c r="X290" s="2">
        <v>35.216000000000001</v>
      </c>
      <c r="Y290" s="3">
        <v>3362.5</v>
      </c>
      <c r="Z290" s="28">
        <f t="shared" si="106"/>
        <v>7.1119317592962736E-2</v>
      </c>
      <c r="AA290" s="4">
        <f>(((X290-X$285)/(X$289-X$285)*100+1900))</f>
        <v>2025.781650435674</v>
      </c>
      <c r="AB290" s="51">
        <f t="shared" si="87"/>
        <v>6.6474129890941869E-2</v>
      </c>
      <c r="AC290" s="4"/>
      <c r="AG290" s="4"/>
      <c r="AL290" s="4"/>
      <c r="AM290" s="51"/>
    </row>
    <row r="291" spans="1:39" x14ac:dyDescent="0.25">
      <c r="A291" s="74" t="s">
        <v>23</v>
      </c>
      <c r="B291" s="10">
        <v>2077</v>
      </c>
      <c r="C291" s="10" t="s">
        <v>205</v>
      </c>
      <c r="D291" s="2">
        <v>36.345999999999997</v>
      </c>
      <c r="E291" s="3">
        <v>26962.5</v>
      </c>
      <c r="F291" s="28">
        <f t="shared" si="94"/>
        <v>0.63017992118806876</v>
      </c>
      <c r="G291" s="4">
        <f>(((D291-D$285)/(D$289-D$285)*100+1900))</f>
        <v>2087.1421134825614</v>
      </c>
      <c r="H291" s="4"/>
      <c r="I291" s="2">
        <v>36.302</v>
      </c>
      <c r="J291" s="3">
        <v>70112.3</v>
      </c>
      <c r="K291" s="28">
        <f t="shared" si="95"/>
        <v>1.3244579364749531</v>
      </c>
      <c r="L291" s="4">
        <f>(((I291-I$285)/(I$289-I$285)*100+1900))</f>
        <v>2086.6011381272633</v>
      </c>
      <c r="M291" s="4"/>
      <c r="N291" s="2">
        <v>36.32</v>
      </c>
      <c r="O291" s="3">
        <v>29649.1</v>
      </c>
      <c r="P291" s="28">
        <f>O291/P$2</f>
        <v>0.59527977995060932</v>
      </c>
      <c r="Q291" s="4">
        <f>(((N291-N$285)/(N$289-N$285)*100+1900))</f>
        <v>2078.0934039480021</v>
      </c>
      <c r="R291" s="4"/>
      <c r="S291" s="2">
        <v>36.328000000000003</v>
      </c>
      <c r="T291" s="3">
        <v>79485.7</v>
      </c>
      <c r="U291" s="28">
        <f t="shared" si="105"/>
        <v>1.7982132272762235</v>
      </c>
      <c r="V291" s="4">
        <f>(((S291-S$285)/(S$289-S$285)*100+1900))</f>
        <v>2088.824763903463</v>
      </c>
      <c r="W291" s="4"/>
      <c r="X291" s="2">
        <v>36.375999999999998</v>
      </c>
      <c r="Y291" s="3">
        <v>41914.699999999997</v>
      </c>
      <c r="Z291" s="28">
        <f t="shared" si="106"/>
        <v>0.88652635274758507</v>
      </c>
      <c r="AA291" s="4">
        <f>(((X291-X$285)/(X$289-X$285)*100+1900))</f>
        <v>2085.2383393131727</v>
      </c>
      <c r="AB291" s="51">
        <f t="shared" si="87"/>
        <v>1.3423697900119043</v>
      </c>
      <c r="AC291" s="4"/>
      <c r="AD291" s="29">
        <v>36.372999999999998</v>
      </c>
      <c r="AE291" s="29">
        <v>47733.1</v>
      </c>
      <c r="AF291" s="51">
        <f t="shared" si="97"/>
        <v>0.24999214406321621</v>
      </c>
      <c r="AG291" s="4">
        <f>(((AD291-AD$285)/(AD$289-AD$285)*100+1900))</f>
        <v>1889.2721239611556</v>
      </c>
      <c r="AI291" s="35">
        <v>36.368000000000002</v>
      </c>
      <c r="AJ291" s="35">
        <v>39756.5</v>
      </c>
      <c r="AK291" s="51">
        <f t="shared" si="88"/>
        <v>0.17726793401806276</v>
      </c>
      <c r="AL291" s="4">
        <f>(((AI291-AI$285)/(AI$289-AI$285)*100+1900))</f>
        <v>1889.3210383760918</v>
      </c>
      <c r="AM291" s="51">
        <f t="shared" si="89"/>
        <v>0.21363003904063949</v>
      </c>
    </row>
    <row r="292" spans="1:39" x14ac:dyDescent="0.25">
      <c r="A292" s="74" t="s">
        <v>25</v>
      </c>
      <c r="B292" s="10">
        <v>2100</v>
      </c>
      <c r="D292" s="2">
        <v>36.597999999999999</v>
      </c>
      <c r="E292" s="3">
        <v>12387.9</v>
      </c>
      <c r="F292" s="28">
        <f t="shared" si="94"/>
        <v>0.28953568273289487</v>
      </c>
      <c r="G292" s="4">
        <f>(((D292-D$292)/(D$293-D$292)*100+2100))</f>
        <v>2100</v>
      </c>
      <c r="H292" s="4"/>
      <c r="I292" s="2">
        <v>36.548999999999999</v>
      </c>
      <c r="J292" s="3">
        <v>23115.200000000001</v>
      </c>
      <c r="K292" s="28">
        <f t="shared" si="95"/>
        <v>0.43665819111918791</v>
      </c>
      <c r="L292" s="4">
        <f>(((I292-I$292)/(I$293-I$292)*100+2100))</f>
        <v>2100</v>
      </c>
      <c r="M292" s="4"/>
      <c r="N292" s="2">
        <v>36.572000000000003</v>
      </c>
      <c r="O292" s="3">
        <v>15432.1</v>
      </c>
      <c r="P292" s="28">
        <f>O292/P$2</f>
        <v>0.30983797458188611</v>
      </c>
      <c r="Q292" s="4">
        <f>(((N292-N$292)/(N$293-N$292)*100+2100))</f>
        <v>2100</v>
      </c>
      <c r="R292" s="4"/>
      <c r="S292" s="2">
        <v>36.567999999999998</v>
      </c>
      <c r="T292" s="3">
        <v>17753.8</v>
      </c>
      <c r="U292" s="28">
        <f t="shared" si="105"/>
        <v>0.40164605701927036</v>
      </c>
      <c r="V292" s="4">
        <f>(((S292-S$292)/(S$293-S$292)*100+2100))</f>
        <v>2100</v>
      </c>
      <c r="W292" s="4"/>
      <c r="X292" s="2">
        <v>36.624000000000002</v>
      </c>
      <c r="Y292" s="3">
        <v>14769.3</v>
      </c>
      <c r="Z292" s="28">
        <f t="shared" si="106"/>
        <v>0.31238142373999833</v>
      </c>
      <c r="AA292" s="4">
        <f>(((X292-X$292)/(X$293-X$292)*100+2100))</f>
        <v>2100</v>
      </c>
      <c r="AB292" s="51">
        <f t="shared" si="87"/>
        <v>0.35701374037963435</v>
      </c>
      <c r="AC292" s="4"/>
      <c r="AG292" s="4"/>
      <c r="AL292" s="4"/>
      <c r="AM292" s="51"/>
    </row>
    <row r="293" spans="1:39" x14ac:dyDescent="0.25">
      <c r="A293" s="446" t="s">
        <v>578</v>
      </c>
      <c r="B293" s="10">
        <v>2200</v>
      </c>
      <c r="D293" s="2">
        <v>38.475000000000001</v>
      </c>
      <c r="E293" s="3">
        <v>7731.2</v>
      </c>
      <c r="F293" s="28">
        <f t="shared" si="94"/>
        <v>0.18069715370196374</v>
      </c>
      <c r="G293" s="4">
        <f>(((D293-D$292)/(D$293-D$292)*100+2100))</f>
        <v>2200</v>
      </c>
      <c r="H293" s="4"/>
      <c r="I293" s="2">
        <v>38.438000000000002</v>
      </c>
      <c r="J293" s="3">
        <v>29464.2</v>
      </c>
      <c r="K293" s="28">
        <f t="shared" si="95"/>
        <v>0.55659411446900631</v>
      </c>
      <c r="L293" s="4">
        <f>(((I293-I$292)/(I$293-I$292)*100+2100))</f>
        <v>2200</v>
      </c>
      <c r="M293" s="4"/>
      <c r="N293" s="2">
        <v>38.456000000000003</v>
      </c>
      <c r="O293" s="3">
        <v>13461.3</v>
      </c>
      <c r="P293" s="28">
        <f>O293/P$2</f>
        <v>0.27026923926355734</v>
      </c>
      <c r="Q293" s="4">
        <f>(((N293-N$292)/(N$293-N$292)*100+2100))</f>
        <v>2200</v>
      </c>
      <c r="R293" s="4"/>
      <c r="S293" s="2">
        <v>38.46</v>
      </c>
      <c r="T293" s="3">
        <v>27041</v>
      </c>
      <c r="U293" s="28">
        <f t="shared" si="105"/>
        <v>0.61175134494351013</v>
      </c>
      <c r="V293" s="4">
        <f>(((S293-S$292)/(S$293-S$292)*100+2100))</f>
        <v>2200</v>
      </c>
      <c r="W293" s="4"/>
      <c r="X293" s="2">
        <v>38.500999999999998</v>
      </c>
      <c r="Y293" s="3">
        <v>10486.8</v>
      </c>
      <c r="Z293" s="28">
        <f t="shared" si="106"/>
        <v>0.22180343783907258</v>
      </c>
      <c r="AA293" s="4">
        <f>(((X293-X$292)/(X$293-X$292)*100+2100))</f>
        <v>2200</v>
      </c>
      <c r="AB293" s="51">
        <f t="shared" si="87"/>
        <v>0.41677739139129133</v>
      </c>
      <c r="AC293" s="4"/>
      <c r="AD293" s="29">
        <v>38.478000000000002</v>
      </c>
      <c r="AE293" s="29">
        <v>8435.6</v>
      </c>
      <c r="AF293" s="51">
        <f t="shared" si="97"/>
        <v>4.417969355561794E-2</v>
      </c>
      <c r="AG293" s="4">
        <f>(((AD293-AD$292)/(AD$293-AD$292)*100+2100))</f>
        <v>2200</v>
      </c>
      <c r="AI293" s="35">
        <v>38.487000000000002</v>
      </c>
      <c r="AJ293" s="35">
        <v>30432.9</v>
      </c>
      <c r="AK293" s="51">
        <f t="shared" si="88"/>
        <v>0.13569547895761203</v>
      </c>
      <c r="AL293" s="4">
        <f>(((AI293-AI$292)/(AI$293-AI$292)*100+2100))</f>
        <v>2200</v>
      </c>
      <c r="AM293" s="51">
        <f t="shared" si="89"/>
        <v>8.9937586256614979E-2</v>
      </c>
    </row>
    <row r="294" spans="1:39" x14ac:dyDescent="0.25">
      <c r="B294" s="10">
        <v>2209</v>
      </c>
      <c r="C294" s="10" t="s">
        <v>205</v>
      </c>
      <c r="D294" s="2">
        <v>38.670999999999999</v>
      </c>
      <c r="E294" s="3">
        <v>1581.4</v>
      </c>
      <c r="F294" s="28">
        <f t="shared" si="94"/>
        <v>3.6961206392834942E-2</v>
      </c>
      <c r="G294" s="4">
        <f>(((D294-D$292)/(D$293-D$292)*100+2100))</f>
        <v>2210.4421949920084</v>
      </c>
      <c r="H294" s="4"/>
      <c r="I294" s="2">
        <v>38.615000000000002</v>
      </c>
      <c r="J294" s="3">
        <v>5356.7</v>
      </c>
      <c r="K294" s="28">
        <f t="shared" si="95"/>
        <v>0.10119085849865689</v>
      </c>
      <c r="L294" s="4">
        <f>(((I294-I$292)/(I$293-I$292)*100+2100))</f>
        <v>2209.3700370566439</v>
      </c>
      <c r="M294" s="4"/>
      <c r="N294" s="2">
        <v>38.645000000000003</v>
      </c>
      <c r="O294" s="3">
        <v>2217.5</v>
      </c>
      <c r="P294" s="28">
        <f>O294/P$2</f>
        <v>4.4521854357821189E-2</v>
      </c>
      <c r="Q294" s="4">
        <f>(((N294-N$292)/(N$293-N$292)*100+2100))</f>
        <v>2210.0318471337578</v>
      </c>
      <c r="R294" s="4"/>
      <c r="S294" s="2">
        <v>38.625999999999998</v>
      </c>
      <c r="T294" s="3">
        <v>4308.3</v>
      </c>
      <c r="U294" s="28">
        <f t="shared" si="105"/>
        <v>9.7467117318890753E-2</v>
      </c>
      <c r="V294" s="4">
        <f>(((S294-S$292)/(S$293-S$292)*100+2100))</f>
        <v>2208.7737843551795</v>
      </c>
      <c r="W294" s="4"/>
      <c r="X294" s="2">
        <v>38.697000000000003</v>
      </c>
      <c r="Y294" s="3">
        <v>1973.5</v>
      </c>
      <c r="Z294" s="28">
        <f t="shared" si="106"/>
        <v>4.1740958593222889E-2</v>
      </c>
      <c r="AA294" s="4">
        <f>(((X294-X$292)/(X$293-X$292)*100+2100))</f>
        <v>2210.4421949920088</v>
      </c>
      <c r="AB294" s="51">
        <f t="shared" si="87"/>
        <v>6.9604037956056825E-2</v>
      </c>
      <c r="AC294" s="4"/>
      <c r="AD294" s="29">
        <v>38.487000000000002</v>
      </c>
      <c r="AE294" s="29">
        <v>1772.1</v>
      </c>
      <c r="AF294" s="51">
        <f t="shared" si="97"/>
        <v>9.2810037163818283E-3</v>
      </c>
      <c r="AG294" s="4">
        <f>(((AD294-AD$292)/(AD$293-AD$292)*100+2100))</f>
        <v>2200.0233899890845</v>
      </c>
      <c r="AI294" s="35">
        <v>38.481999999999999</v>
      </c>
      <c r="AJ294" s="35">
        <v>5286.8</v>
      </c>
      <c r="AK294" s="51">
        <f t="shared" si="88"/>
        <v>2.3573003497961195E-2</v>
      </c>
      <c r="AL294" s="4">
        <f>(((AI294-AI$292)/(AI$293-AI$292)*100+2100))</f>
        <v>2199.9870086003066</v>
      </c>
      <c r="AM294" s="51">
        <f t="shared" si="89"/>
        <v>1.642700360717151E-2</v>
      </c>
    </row>
    <row r="295" spans="1:39" x14ac:dyDescent="0.25">
      <c r="B295" s="10">
        <v>2400</v>
      </c>
      <c r="D295" s="2">
        <v>41.945</v>
      </c>
      <c r="G295" s="4">
        <f>(((D295-D$295)/(D$296-D$295)*100+2400))</f>
        <v>2400</v>
      </c>
      <c r="H295" s="4"/>
      <c r="I295" s="2">
        <v>41.871000000000002</v>
      </c>
      <c r="L295" s="4">
        <f>(((I295-I$295)/(I$296-I$295)*100+2400))</f>
        <v>2400</v>
      </c>
      <c r="M295" s="4"/>
      <c r="N295" s="2">
        <v>41.904000000000003</v>
      </c>
      <c r="Q295" s="4">
        <f>(((N295-N$295)/(N$296-N$295)*100+2400))</f>
        <v>2400</v>
      </c>
      <c r="R295" s="4"/>
      <c r="S295" s="2">
        <v>41.911000000000001</v>
      </c>
      <c r="U295" s="28"/>
      <c r="V295" s="4">
        <f>(((S295-S$295)/(S$296-S$295)*100+2400))</f>
        <v>2400</v>
      </c>
      <c r="W295" s="4"/>
      <c r="X295" s="2">
        <v>41.956000000000003</v>
      </c>
      <c r="Z295" s="28"/>
      <c r="AA295" s="4">
        <f>(((X295-X$295)/(X$296-X$295)*100+2400))</f>
        <v>2400</v>
      </c>
      <c r="AB295" s="51"/>
      <c r="AC295" s="4"/>
      <c r="AG295" s="4">
        <f>(((AD295-AD$295)/(AD$296-AD$295)*100+2400))</f>
        <v>2400</v>
      </c>
      <c r="AL295" s="4">
        <f>(((AI295-AI$295)/(AI$296-AI$295)*100+2400))</f>
        <v>2400</v>
      </c>
      <c r="AM295" s="51"/>
    </row>
    <row r="296" spans="1:39" x14ac:dyDescent="0.25">
      <c r="B296" s="10">
        <v>2500</v>
      </c>
      <c r="D296" s="2">
        <v>43.545000000000002</v>
      </c>
      <c r="E296" s="3">
        <v>10759.5</v>
      </c>
      <c r="F296" s="28">
        <f t="shared" si="94"/>
        <v>0.2514759707750775</v>
      </c>
      <c r="G296" s="4">
        <f>(((D296-D$295)/(D$296-D$295)*100+2400))</f>
        <v>2500</v>
      </c>
      <c r="H296" s="4"/>
      <c r="I296" s="2">
        <v>43.503999999999998</v>
      </c>
      <c r="J296" s="3">
        <v>28542.5</v>
      </c>
      <c r="K296" s="28">
        <f t="shared" si="95"/>
        <v>0.53918272046183546</v>
      </c>
      <c r="L296" s="4">
        <f>(((I296-I$295)/(I$296-I$295)*100+2400))</f>
        <v>2500</v>
      </c>
      <c r="M296" s="4"/>
      <c r="N296" s="2">
        <v>43.540999999999997</v>
      </c>
      <c r="O296" s="3">
        <v>15925.3</v>
      </c>
      <c r="P296" s="28">
        <f>O296/P$2</f>
        <v>0.31974019716104163</v>
      </c>
      <c r="Q296" s="4">
        <f>(((N296-N$295)/(N$296-N$295)*100+2400))</f>
        <v>2500</v>
      </c>
      <c r="R296" s="4"/>
      <c r="S296" s="2">
        <v>43.53</v>
      </c>
      <c r="T296" s="3">
        <v>24944.5</v>
      </c>
      <c r="U296" s="28">
        <f t="shared" si="105"/>
        <v>0.56432200820766198</v>
      </c>
      <c r="V296" s="4">
        <f>(((S296-S$295)/(S$296-S$295)*100+2400))</f>
        <v>2500</v>
      </c>
      <c r="W296" s="4"/>
      <c r="X296" s="2">
        <v>43.593000000000004</v>
      </c>
      <c r="Y296" s="3">
        <v>16254.5</v>
      </c>
      <c r="Z296" s="28">
        <f t="shared" si="106"/>
        <v>0.34379448262150564</v>
      </c>
      <c r="AA296" s="4">
        <f>(((X296-X$295)/(X$296-X$295)*100+2400))</f>
        <v>2500</v>
      </c>
      <c r="AB296" s="51">
        <f t="shared" si="87"/>
        <v>0.45405824541458384</v>
      </c>
      <c r="AC296" s="4"/>
      <c r="AD296" s="29">
        <v>43.454000000000001</v>
      </c>
      <c r="AE296" s="29">
        <v>147054.29999999999</v>
      </c>
      <c r="AF296" s="51">
        <f t="shared" si="97"/>
        <v>0.77016618972401563</v>
      </c>
      <c r="AG296" s="4">
        <f>(((AD296-AD$295)/(AD$296-AD$295)*100+2400))</f>
        <v>2500</v>
      </c>
      <c r="AI296" s="35">
        <v>43.459000000000003</v>
      </c>
      <c r="AJ296" s="35">
        <v>724174.9</v>
      </c>
      <c r="AK296" s="51">
        <f t="shared" si="88"/>
        <v>3.2289811324119881</v>
      </c>
      <c r="AL296" s="4">
        <f>(((AI296-AI$295)/(AI$296-AI$295)*100+2400))</f>
        <v>2500</v>
      </c>
      <c r="AM296" s="51">
        <f t="shared" si="89"/>
        <v>1.9995736610680019</v>
      </c>
    </row>
    <row r="297" spans="1:39" x14ac:dyDescent="0.25">
      <c r="B297" s="29"/>
      <c r="C297" s="29"/>
      <c r="G297" s="4"/>
      <c r="I297" s="2">
        <v>48.573999999999998</v>
      </c>
      <c r="J297" s="3">
        <v>5168.1000000000004</v>
      </c>
      <c r="K297" s="28">
        <f t="shared" si="95"/>
        <v>9.7628106074058418E-2</v>
      </c>
      <c r="L297" s="4">
        <f>(((I297-I$295)/(I$296-I$295)*100+2400))</f>
        <v>2810.4715248009807</v>
      </c>
      <c r="V297" s="4"/>
      <c r="AA297" s="4"/>
      <c r="AB297" s="51"/>
      <c r="AD297" s="29">
        <v>48.011000000000003</v>
      </c>
      <c r="AE297" s="29">
        <v>9841.6</v>
      </c>
      <c r="AF297" s="51">
        <f t="shared" si="97"/>
        <v>5.1543324967633544E-2</v>
      </c>
      <c r="AG297" s="4">
        <f>(((AD297-AD$295)/(AD$296-AD$295)*100+2400))</f>
        <v>2510.4869517190591</v>
      </c>
      <c r="AI297" s="35">
        <v>48.021000000000001</v>
      </c>
      <c r="AJ297" s="35">
        <v>20315.3</v>
      </c>
      <c r="AK297" s="51">
        <f t="shared" si="88"/>
        <v>9.0582703707749693E-2</v>
      </c>
      <c r="AL297" s="4">
        <f>(((AI297-AI$295)/(AI$296-AI$295)*100+2400))</f>
        <v>2510.497250281875</v>
      </c>
      <c r="AM297" s="51">
        <f t="shared" si="89"/>
        <v>7.1063014337691618E-2</v>
      </c>
    </row>
    <row r="303" spans="1:39" x14ac:dyDescent="0.25">
      <c r="B303" s="10">
        <v>700</v>
      </c>
      <c r="D303" s="2">
        <v>2.6819999999999999</v>
      </c>
      <c r="F303" s="28">
        <f t="shared" ref="F303:F315" si="107">E303/F$2</f>
        <v>0</v>
      </c>
      <c r="G303" s="4">
        <f>(((D303-D$303)/(D$305-D$303)*100+700))</f>
        <v>700</v>
      </c>
      <c r="H303" s="4"/>
      <c r="I303" s="2">
        <v>2.6819999999999999</v>
      </c>
      <c r="K303" s="28">
        <f t="shared" ref="K303:K315" si="108">J303/K$2</f>
        <v>0</v>
      </c>
      <c r="L303" s="4">
        <f>(((I303-I$303)/(I$305-I$303)*100+700))</f>
        <v>700</v>
      </c>
      <c r="M303" s="4"/>
      <c r="N303" s="2">
        <v>2.6859999999999999</v>
      </c>
      <c r="P303" s="28">
        <f>O303/P$2</f>
        <v>0</v>
      </c>
      <c r="Q303" s="4">
        <f>(((N303-N$303)/(N$305-N$303)*100+700))</f>
        <v>700</v>
      </c>
      <c r="R303" s="4"/>
      <c r="S303" s="2">
        <v>2.6890000000000001</v>
      </c>
      <c r="T303" s="3">
        <v>1021.3</v>
      </c>
      <c r="U303" s="28">
        <f>T303/U$2</f>
        <v>2.3104975725409819E-2</v>
      </c>
      <c r="V303" s="4">
        <f>(((S303-S$303)/(S$305-S$303)*100+700))</f>
        <v>700</v>
      </c>
      <c r="W303" s="4"/>
      <c r="X303" s="2">
        <v>2.7709999999999999</v>
      </c>
      <c r="Y303" s="3">
        <v>1075.3</v>
      </c>
      <c r="Z303" s="28">
        <f>Y303/Z$2</f>
        <v>2.2743376121252885E-2</v>
      </c>
      <c r="AA303" s="4">
        <f>(((X303-X$303)/(X$305-X$303)*100+700))</f>
        <v>700</v>
      </c>
      <c r="AB303" s="51">
        <f>+AVERAGE(U303,Z303)</f>
        <v>2.2924175923331354E-2</v>
      </c>
      <c r="AC303" s="4"/>
      <c r="AD303" s="29">
        <v>3.1819999999999999</v>
      </c>
      <c r="AE303" s="29">
        <v>12833.9</v>
      </c>
      <c r="AF303" s="51">
        <f>AE303/AF$2</f>
        <v>6.7214871393077552E-2</v>
      </c>
      <c r="AG303" s="4">
        <f>(((AD303-AD$303)/(AD$305-AD$303)*100+700))</f>
        <v>700</v>
      </c>
      <c r="AI303" s="35">
        <v>3.1960000000000002</v>
      </c>
      <c r="AJ303" s="35">
        <v>18689</v>
      </c>
      <c r="AK303" s="51">
        <f t="shared" ref="AK303:AK315" si="109">AJ303/AK$2</f>
        <v>8.3331289697623656E-2</v>
      </c>
      <c r="AL303" s="4">
        <f>(((AI303-AI$303)/(AI$305-AI$303)*100+700))</f>
        <v>700</v>
      </c>
      <c r="AM303" s="51">
        <f t="shared" ref="AM303:AM315" si="110">AVERAGE(AF303,AK303)</f>
        <v>7.5273080545350604E-2</v>
      </c>
    </row>
    <row r="304" spans="1:39" x14ac:dyDescent="0.25">
      <c r="B304" s="10">
        <v>754</v>
      </c>
      <c r="C304" s="10" t="s">
        <v>201</v>
      </c>
      <c r="F304" s="28">
        <f t="shared" si="107"/>
        <v>0</v>
      </c>
      <c r="G304" s="4">
        <f>(((D304-D$303)/(D$305-D$303)*100+700))</f>
        <v>518.53856562922874</v>
      </c>
      <c r="H304" s="4"/>
      <c r="K304" s="28">
        <f t="shared" si="108"/>
        <v>0</v>
      </c>
      <c r="L304" s="4">
        <f>(((I304-I$303)/(I$305-I$303)*100+700))</f>
        <v>516.67805878332183</v>
      </c>
      <c r="M304" s="4"/>
      <c r="Q304" s="4"/>
      <c r="R304" s="4"/>
      <c r="S304" s="2">
        <v>3.5539999999999998</v>
      </c>
      <c r="T304" s="3">
        <v>1031.8</v>
      </c>
      <c r="U304" s="28">
        <f>T304/U$2</f>
        <v>2.334251831340238E-2</v>
      </c>
      <c r="V304" s="4">
        <f>(((S304-S$303)/(S$305-S$303)*100+700))</f>
        <v>759.08469945355193</v>
      </c>
      <c r="W304" s="4"/>
      <c r="X304" s="2">
        <v>3.617</v>
      </c>
      <c r="Y304" s="3">
        <v>1450.6</v>
      </c>
      <c r="Z304" s="28">
        <f>Y304/Z$2</f>
        <v>3.0681243747316501E-2</v>
      </c>
      <c r="AA304" s="4">
        <f>(((X304-X$303)/(X$305-X$303)*100+700))</f>
        <v>758.54671280276818</v>
      </c>
      <c r="AB304" s="51">
        <f>+AVERAGE(U304,Z304)</f>
        <v>2.7011881030359439E-2</v>
      </c>
      <c r="AC304" s="4"/>
      <c r="AD304" s="29">
        <v>4.0579999999999998</v>
      </c>
      <c r="AE304" s="29">
        <v>8282.6</v>
      </c>
      <c r="AF304" s="51">
        <f>AE304/AF$2</f>
        <v>4.3378388003670297E-2</v>
      </c>
      <c r="AG304" s="4">
        <f>(((AD304-AD$303)/(AD$305-AD$303)*100+700))</f>
        <v>761.51685393258424</v>
      </c>
      <c r="AI304" s="35">
        <v>4.0110000000000001</v>
      </c>
      <c r="AJ304" s="35">
        <v>11799.7</v>
      </c>
      <c r="AK304" s="51">
        <f t="shared" si="109"/>
        <v>5.2612992618387817E-2</v>
      </c>
      <c r="AL304" s="4">
        <f>(((AI304-AI$303)/(AI$305-AI$303)*100+700))</f>
        <v>756.67593880389427</v>
      </c>
      <c r="AM304" s="51">
        <f t="shared" si="110"/>
        <v>4.7995690311029057E-2</v>
      </c>
    </row>
    <row r="305" spans="1:39" x14ac:dyDescent="0.25">
      <c r="B305" s="10">
        <v>800</v>
      </c>
      <c r="D305" s="2">
        <v>4.16</v>
      </c>
      <c r="F305" s="28">
        <f t="shared" si="107"/>
        <v>0</v>
      </c>
      <c r="G305" s="4">
        <f>(((D305-D$303)/(D$305-D$303)*100+700))</f>
        <v>800</v>
      </c>
      <c r="H305" s="4"/>
      <c r="I305" s="2">
        <v>4.1449999999999996</v>
      </c>
      <c r="K305" s="28">
        <f t="shared" si="108"/>
        <v>0</v>
      </c>
      <c r="L305" s="4">
        <f>(((I305-I$303)/(I$305-I$303)*100+700))</f>
        <v>800</v>
      </c>
      <c r="M305" s="4"/>
      <c r="N305" s="2">
        <v>4.1529999999999996</v>
      </c>
      <c r="P305" s="28">
        <f>O305/P$2</f>
        <v>0</v>
      </c>
      <c r="Q305" s="4">
        <f>(((N305-N$303)/(N$305-N$303)*100+700))</f>
        <v>800</v>
      </c>
      <c r="R305" s="4"/>
      <c r="S305" s="2">
        <v>4.1529999999999996</v>
      </c>
      <c r="U305" s="28"/>
      <c r="V305" s="4">
        <f>(((S305-S$303)/(S$305-S$303)*100+700))</f>
        <v>800</v>
      </c>
      <c r="W305" s="4"/>
      <c r="X305" s="2">
        <v>4.2160000000000002</v>
      </c>
      <c r="Z305" s="28"/>
      <c r="AA305" s="4">
        <f>(((X305-X$303)/(X$305-X$303)*100+700))</f>
        <v>800</v>
      </c>
      <c r="AB305" s="51" t="e">
        <f>+AVERAGE(U305,Z305)</f>
        <v>#DIV/0!</v>
      </c>
      <c r="AC305" s="4"/>
      <c r="AD305" s="29">
        <v>4.6059999999999999</v>
      </c>
      <c r="AE305" s="29">
        <v>4293.3999999999996</v>
      </c>
      <c r="AF305" s="51">
        <f>AE305/AF$2</f>
        <v>2.2485785991712508E-2</v>
      </c>
      <c r="AG305" s="4">
        <f>(((AD305-AD$303)/(AD$305-AD$303)*100+700))</f>
        <v>800</v>
      </c>
      <c r="AI305" s="35">
        <v>4.6340000000000003</v>
      </c>
      <c r="AK305" s="51">
        <f t="shared" si="109"/>
        <v>0</v>
      </c>
      <c r="AL305" s="4">
        <f>(((AI305-AI$303)/(AI$305-AI$303)*100+700))</f>
        <v>800</v>
      </c>
      <c r="AM305" s="51">
        <f t="shared" si="110"/>
        <v>1.1242892995856254E-2</v>
      </c>
    </row>
    <row r="306" spans="1:39" x14ac:dyDescent="0.25">
      <c r="B306" s="12">
        <v>867</v>
      </c>
      <c r="D306" s="2">
        <v>5.7009999999999996</v>
      </c>
      <c r="E306" s="3">
        <v>1179.5999999999999</v>
      </c>
      <c r="F306" s="28">
        <f t="shared" si="107"/>
        <v>2.7570152435176482E-2</v>
      </c>
      <c r="G306" s="4">
        <f>(((D306-D$305)/(D$81-D$305)*100+800))</f>
        <v>867.58771929824559</v>
      </c>
      <c r="H306" s="4"/>
      <c r="I306" s="2">
        <v>5.6829999999999998</v>
      </c>
      <c r="J306" s="3">
        <v>2526.8000000000002</v>
      </c>
      <c r="K306" s="28">
        <f t="shared" si="108"/>
        <v>4.7732570659997059E-2</v>
      </c>
      <c r="L306" s="4">
        <f>(((I306-I$305)/(I$81-I$305)*100+800))</f>
        <v>867.66388033435987</v>
      </c>
      <c r="M306" s="4"/>
      <c r="N306" s="2">
        <v>5.69</v>
      </c>
      <c r="O306" s="3">
        <v>2876.6</v>
      </c>
      <c r="P306" s="28">
        <f>O306/P$2</f>
        <v>5.7754934045415304E-2</v>
      </c>
      <c r="Q306" s="4">
        <f>(((N306-N$305)/(N$81-N$305)*100+800))</f>
        <v>867.5307557117751</v>
      </c>
      <c r="R306" s="4"/>
      <c r="S306" s="2">
        <v>5.7009999999999996</v>
      </c>
      <c r="T306" s="3">
        <v>1990.5</v>
      </c>
      <c r="U306" s="28">
        <f>T306/U$2</f>
        <v>4.5031287752304167E-2</v>
      </c>
      <c r="V306" s="4">
        <f>(((S306-S$305)/(S$81-S$305)*100+800))</f>
        <v>867.8947368421052</v>
      </c>
      <c r="W306" s="4"/>
      <c r="X306" s="2">
        <v>5.7460000000000004</v>
      </c>
      <c r="Y306" s="3">
        <v>2041.5</v>
      </c>
      <c r="Z306" s="28">
        <f>Y306/Z$2</f>
        <v>4.3179207989898417E-2</v>
      </c>
      <c r="AA306" s="4">
        <f>(((X306-X$305)/(X$81-X$305)*100+800))</f>
        <v>867.43058616130452</v>
      </c>
      <c r="AB306" s="51">
        <f>+AVERAGE(U306,Z306)</f>
        <v>4.4105247871101289E-2</v>
      </c>
      <c r="AC306" s="4"/>
      <c r="AD306" s="29">
        <v>6.4630000000000001</v>
      </c>
      <c r="AE306" s="29">
        <v>8837.2999999999993</v>
      </c>
      <c r="AF306" s="51">
        <f>AE306/AF$2</f>
        <v>4.6283513426319693E-2</v>
      </c>
      <c r="AG306" s="4">
        <f>(((AD306-AD$305)/(AD$81-AD$305)*100+800))</f>
        <v>871.14942528735628</v>
      </c>
      <c r="AI306" s="35">
        <v>6.4770000000000003</v>
      </c>
      <c r="AJ306" s="35">
        <v>15145.9</v>
      </c>
      <c r="AK306" s="51">
        <f t="shared" si="109"/>
        <v>6.7533168207567995E-2</v>
      </c>
      <c r="AL306" s="4">
        <f>(((AI306-AI$305)/(AI$81-AI$305)*100+800))</f>
        <v>870.88461538461536</v>
      </c>
      <c r="AM306" s="51">
        <f t="shared" si="110"/>
        <v>5.6908340816943848E-2</v>
      </c>
    </row>
    <row r="307" spans="1:39" x14ac:dyDescent="0.25">
      <c r="B307" s="12">
        <v>867</v>
      </c>
      <c r="D307" s="2">
        <v>5.7009999999999996</v>
      </c>
      <c r="E307" s="3">
        <v>1179.5999999999999</v>
      </c>
      <c r="F307" s="28">
        <f t="shared" si="107"/>
        <v>2.7570152435176482E-2</v>
      </c>
      <c r="G307" s="4">
        <f>(((D307-D$305)/(D$81-D$305)*100+800))</f>
        <v>867.58771929824559</v>
      </c>
      <c r="H307" s="4"/>
      <c r="I307" s="2">
        <v>5.6829999999999998</v>
      </c>
      <c r="J307" s="3">
        <v>2425.6</v>
      </c>
      <c r="K307" s="28">
        <f t="shared" si="108"/>
        <v>4.5820849846797865E-2</v>
      </c>
      <c r="L307" s="4">
        <f>(((I307-I$305)/(I$81-I$305)*100+800))</f>
        <v>867.66388033435987</v>
      </c>
      <c r="M307" s="4"/>
      <c r="N307" s="2">
        <v>5.69</v>
      </c>
      <c r="O307" s="3">
        <v>2876.6</v>
      </c>
      <c r="P307" s="28">
        <f>O307/P$2</f>
        <v>5.7754934045415304E-2</v>
      </c>
      <c r="Q307" s="4">
        <f>(((N307-N$305)/(N$81-N$305)*100+800))</f>
        <v>867.5307557117751</v>
      </c>
      <c r="R307" s="4"/>
      <c r="S307" s="2">
        <v>5.7009999999999996</v>
      </c>
      <c r="T307" s="3">
        <v>1990.5</v>
      </c>
      <c r="U307" s="28">
        <f>T307/U$2</f>
        <v>4.5031287752304167E-2</v>
      </c>
      <c r="V307" s="4">
        <f>(((S307-S$305)/(S$81-S$305)*100+800))</f>
        <v>867.8947368421052</v>
      </c>
      <c r="W307" s="4"/>
      <c r="X307" s="2">
        <v>5.7460000000000004</v>
      </c>
      <c r="Y307" s="3">
        <v>2041.5</v>
      </c>
      <c r="Z307" s="28">
        <f>Y307/Z$2</f>
        <v>4.3179207989898417E-2</v>
      </c>
      <c r="AA307" s="4">
        <f>(((X307-X$305)/(X$81-X$305)*100+800))</f>
        <v>867.43058616130452</v>
      </c>
      <c r="AB307" s="51">
        <f>+AVERAGE(U307,Z307)</f>
        <v>4.4105247871101289E-2</v>
      </c>
      <c r="AC307" s="4"/>
      <c r="AD307" s="29">
        <v>6.4630000000000001</v>
      </c>
      <c r="AE307" s="29">
        <v>8304.2000000000007</v>
      </c>
      <c r="AF307" s="51">
        <f>AE307/AF$2</f>
        <v>4.3491513493357024E-2</v>
      </c>
      <c r="AG307" s="4">
        <f>(((AD307-AD$305)/(AD$81-AD$305)*100+800))</f>
        <v>871.14942528735628</v>
      </c>
      <c r="AI307" s="35">
        <v>6.4770000000000003</v>
      </c>
      <c r="AJ307" s="35">
        <v>14994.9</v>
      </c>
      <c r="AK307" s="51">
        <f t="shared" si="109"/>
        <v>6.685988313376301E-2</v>
      </c>
      <c r="AL307" s="4">
        <f>(((AI307-AI$305)/(AI$81-AI$305)*100+800))</f>
        <v>870.88461538461536</v>
      </c>
      <c r="AM307" s="51">
        <f t="shared" si="110"/>
        <v>5.517569831356002E-2</v>
      </c>
    </row>
    <row r="308" spans="1:39" x14ac:dyDescent="0.25">
      <c r="B308" s="12">
        <v>992</v>
      </c>
      <c r="F308" s="28">
        <f t="shared" si="107"/>
        <v>0</v>
      </c>
      <c r="G308" s="4">
        <f>(((D308-D$81)/(D$116-D$81)*100+900))</f>
        <v>673.71749824314816</v>
      </c>
      <c r="H308" s="4"/>
      <c r="K308" s="28">
        <f t="shared" si="108"/>
        <v>0</v>
      </c>
      <c r="L308" s="4">
        <f>(((I308-I$81)/(I$116-I$81)*100+900))</f>
        <v>673.29565524549639</v>
      </c>
      <c r="M308" s="4"/>
      <c r="Q308" s="4"/>
      <c r="R308" s="4"/>
      <c r="U308" s="28"/>
      <c r="V308" s="4"/>
      <c r="W308" s="4"/>
      <c r="Z308" s="28"/>
      <c r="AA308" s="4"/>
      <c r="AB308" s="51"/>
      <c r="AC308" s="4"/>
      <c r="AG308" s="4"/>
      <c r="AI308" s="35">
        <v>9.8919999999999995</v>
      </c>
      <c r="AJ308" s="35">
        <v>3202.8</v>
      </c>
      <c r="AK308" s="51">
        <f t="shared" si="109"/>
        <v>1.4280777711142868E-2</v>
      </c>
      <c r="AL308" s="4">
        <f>(((AI308-AI$81)/(AI$116-AI$81)*100+900))</f>
        <v>993.3286516853932</v>
      </c>
      <c r="AM308" s="51">
        <f t="shared" si="110"/>
        <v>1.4280777711142868E-2</v>
      </c>
    </row>
    <row r="309" spans="1:39" x14ac:dyDescent="0.25">
      <c r="B309" s="12">
        <v>1024</v>
      </c>
      <c r="F309" s="28">
        <f t="shared" si="107"/>
        <v>0</v>
      </c>
      <c r="G309" s="4">
        <f>(((D309-D$116)/(D$159-D$116)*100+1000))</f>
        <v>692.0066334991709</v>
      </c>
      <c r="H309" s="4"/>
      <c r="K309" s="28">
        <f t="shared" si="108"/>
        <v>0</v>
      </c>
      <c r="L309" s="4">
        <f>(((I309-I$116)/(I$159-I$116)*100+1000))</f>
        <v>693.23383084577108</v>
      </c>
      <c r="M309" s="4"/>
      <c r="Q309" s="4"/>
      <c r="R309" s="4"/>
      <c r="U309" s="28"/>
      <c r="V309" s="4"/>
      <c r="W309" s="4"/>
      <c r="Z309" s="28"/>
      <c r="AA309" s="4"/>
      <c r="AB309" s="51"/>
      <c r="AC309" s="4"/>
      <c r="AD309" s="29">
        <v>10.811</v>
      </c>
      <c r="AE309" s="29">
        <v>3507.9</v>
      </c>
      <c r="AF309" s="51">
        <f>AE309/AF$2</f>
        <v>1.8371893762595685E-2</v>
      </c>
      <c r="AG309" s="4">
        <f>(((AD309-AD$116)/(AD$159-AD$116)*100+1000))</f>
        <v>1023.9195979899498</v>
      </c>
      <c r="AI309" s="35">
        <v>10.815</v>
      </c>
      <c r="AJ309" s="35">
        <v>6126.4</v>
      </c>
      <c r="AK309" s="51">
        <f t="shared" si="109"/>
        <v>2.7316646861978787E-2</v>
      </c>
      <c r="AL309" s="4">
        <f>(((AI309-AI$116)/(AI$159-AI$116)*100+1000))</f>
        <v>1024.4741235392321</v>
      </c>
      <c r="AM309" s="51">
        <f t="shared" si="110"/>
        <v>2.2844270312287238E-2</v>
      </c>
    </row>
    <row r="310" spans="1:39" x14ac:dyDescent="0.25">
      <c r="B310" s="12">
        <v>1038</v>
      </c>
      <c r="F310" s="28">
        <f t="shared" si="107"/>
        <v>0</v>
      </c>
      <c r="G310" s="4">
        <f>(((D310-D$116)/(D$159-D$116)*100+1000))</f>
        <v>692.0066334991709</v>
      </c>
      <c r="H310" s="4"/>
      <c r="I310" s="2">
        <v>10.461</v>
      </c>
      <c r="J310" s="3">
        <v>4262.2</v>
      </c>
      <c r="K310" s="28">
        <f t="shared" si="108"/>
        <v>8.0515182312426561E-2</v>
      </c>
      <c r="L310" s="4">
        <f>(((I310-I$116)/(I$159-I$116)*100+1000))</f>
        <v>1040.1990049751244</v>
      </c>
      <c r="M310" s="4"/>
      <c r="N310" s="2">
        <v>10.486000000000001</v>
      </c>
      <c r="O310" s="3">
        <v>1302.8</v>
      </c>
      <c r="P310" s="28">
        <f>O310/P$2</f>
        <v>2.6156965888328949E-2</v>
      </c>
      <c r="Q310" s="4">
        <f>(((N310-N$116)/(N$159-N$116)*100+1000))</f>
        <v>1040.6582446808511</v>
      </c>
      <c r="R310" s="4"/>
      <c r="S310" s="2">
        <v>10.486000000000001</v>
      </c>
      <c r="T310" s="3">
        <v>1117.5</v>
      </c>
      <c r="U310" s="28">
        <f>T310/U$2</f>
        <v>2.5281318293494049E-2</v>
      </c>
      <c r="V310" s="4">
        <f>(((S310-S$116)/(S$159-S$116)*100+1000))</f>
        <v>1040.4714475431608</v>
      </c>
      <c r="W310" s="4"/>
      <c r="X310" s="2">
        <v>10.531000000000001</v>
      </c>
      <c r="Y310" s="3">
        <v>2271.1999999999998</v>
      </c>
      <c r="Z310" s="28">
        <f>Y310/Z$2</f>
        <v>4.803752984896266E-2</v>
      </c>
      <c r="AA310" s="4">
        <f>(((X310-X$116)/(X$159-X$116)*100+1000))</f>
        <v>1040.4565001653987</v>
      </c>
      <c r="AB310" s="51">
        <f>+AVERAGE(U310,Z310)</f>
        <v>3.6659424071228353E-2</v>
      </c>
      <c r="AC310" s="4"/>
      <c r="AD310" s="29">
        <v>11.13</v>
      </c>
      <c r="AE310" s="29">
        <v>8925</v>
      </c>
      <c r="AF310" s="51">
        <f>AE310/AF$2</f>
        <v>4.6742823863612559E-2</v>
      </c>
      <c r="AG310" s="4">
        <f>(((AD310-AD$116)/(AD$159-AD$116)*100+1000))</f>
        <v>1034.6063651591289</v>
      </c>
      <c r="AI310" s="35">
        <v>11.125</v>
      </c>
      <c r="AJ310" s="35">
        <v>5824.8</v>
      </c>
      <c r="AK310" s="51">
        <f t="shared" si="109"/>
        <v>2.5971860250988191E-2</v>
      </c>
      <c r="AL310" s="4">
        <f>(((AI310-AI$116)/(AI$159-AI$116)*100+1000))</f>
        <v>1034.8247078464108</v>
      </c>
      <c r="AM310" s="51">
        <f t="shared" si="110"/>
        <v>3.6357342057300374E-2</v>
      </c>
    </row>
    <row r="311" spans="1:39" x14ac:dyDescent="0.25">
      <c r="B311" s="12">
        <v>1045</v>
      </c>
      <c r="F311" s="28">
        <f t="shared" si="107"/>
        <v>0</v>
      </c>
      <c r="G311" s="4">
        <f>(((D311-D$116)/(D$159-D$116)*100+1000))</f>
        <v>692.0066334991709</v>
      </c>
      <c r="H311" s="4"/>
      <c r="K311" s="28">
        <f t="shared" si="108"/>
        <v>0</v>
      </c>
      <c r="L311" s="4">
        <f>(((I311-I$116)/(I$159-I$116)*100+1000))</f>
        <v>693.23383084577108</v>
      </c>
      <c r="M311" s="4"/>
      <c r="Q311" s="4"/>
      <c r="R311" s="4"/>
      <c r="U311" s="28"/>
      <c r="V311" s="4"/>
      <c r="W311" s="4"/>
      <c r="Z311" s="28"/>
      <c r="AA311" s="4"/>
      <c r="AB311" s="51"/>
      <c r="AC311" s="4"/>
      <c r="AG311" s="4"/>
      <c r="AI311" s="35">
        <v>11.382</v>
      </c>
      <c r="AJ311" s="35">
        <v>4550.3999999999996</v>
      </c>
      <c r="AK311" s="51">
        <f t="shared" si="109"/>
        <v>2.0289512581736138E-2</v>
      </c>
      <c r="AL311" s="4">
        <f>(((AI311-AI$116)/(AI$159-AI$116)*100+1000))</f>
        <v>1043.405676126878</v>
      </c>
      <c r="AM311" s="51">
        <f t="shared" si="110"/>
        <v>2.0289512581736138E-2</v>
      </c>
    </row>
    <row r="312" spans="1:39" x14ac:dyDescent="0.25">
      <c r="B312" s="12">
        <v>1197</v>
      </c>
      <c r="F312" s="28">
        <f t="shared" si="107"/>
        <v>0</v>
      </c>
      <c r="G312" s="4">
        <f>(((D312-D$159)/(D$313-D$159)*100+1100))</f>
        <v>693.48975545274288</v>
      </c>
      <c r="H312" s="4"/>
      <c r="K312" s="28">
        <f t="shared" si="108"/>
        <v>0</v>
      </c>
      <c r="L312" s="4">
        <f>(((I312-I$159)/(I$313-I$159)*100+1100))</f>
        <v>690.2439024390244</v>
      </c>
      <c r="M312" s="4"/>
      <c r="Q312" s="4"/>
      <c r="R312" s="4"/>
      <c r="U312" s="28"/>
      <c r="V312" s="4"/>
      <c r="W312" s="4"/>
      <c r="Z312" s="28"/>
      <c r="AA312" s="4"/>
      <c r="AB312" s="51"/>
      <c r="AC312" s="4"/>
      <c r="AG312" s="4"/>
      <c r="AI312" s="35">
        <v>15.754</v>
      </c>
      <c r="AJ312" s="35">
        <v>2085.6</v>
      </c>
      <c r="AK312" s="51">
        <f t="shared" si="109"/>
        <v>9.2993599332957307E-3</v>
      </c>
      <c r="AL312" s="4">
        <f>(((AI312-AI$159)/(AI$313-AI$159)*100+1100))</f>
        <v>1191.2406271301977</v>
      </c>
      <c r="AM312" s="51">
        <f t="shared" si="110"/>
        <v>9.2993599332957307E-3</v>
      </c>
    </row>
    <row r="313" spans="1:39" x14ac:dyDescent="0.25">
      <c r="B313" s="10">
        <v>1200</v>
      </c>
      <c r="D313" s="2">
        <v>15.327</v>
      </c>
      <c r="F313" s="28">
        <f t="shared" si="107"/>
        <v>0</v>
      </c>
      <c r="G313" s="4">
        <f>(((D313-D$159)/(D$313-D$159)*100+1100))</f>
        <v>1200</v>
      </c>
      <c r="H313" s="4"/>
      <c r="I313" s="2">
        <v>15.257</v>
      </c>
      <c r="K313" s="28">
        <f t="shared" si="108"/>
        <v>0</v>
      </c>
      <c r="L313" s="4">
        <f>(((I313-I$159)/(I$313-I$159)*100+1100))</f>
        <v>1200</v>
      </c>
      <c r="M313" s="4"/>
      <c r="N313" s="2">
        <v>15.287000000000001</v>
      </c>
      <c r="P313" s="28">
        <f>O313/P$2</f>
        <v>0</v>
      </c>
      <c r="Q313" s="4">
        <f>(((N313-N$159)/(N$313-N$159)*100+1100))</f>
        <v>1200</v>
      </c>
      <c r="R313" s="4"/>
      <c r="S313" s="2">
        <v>15.272</v>
      </c>
      <c r="U313" s="28">
        <f>T313/U$2</f>
        <v>0</v>
      </c>
      <c r="V313" s="4">
        <f>(((S313-S$159)/(S$313-S$159)*100+1100))</f>
        <v>1200</v>
      </c>
      <c r="W313" s="4"/>
      <c r="X313" s="2">
        <v>15.324</v>
      </c>
      <c r="Z313" s="28">
        <f>Y313/Z$2</f>
        <v>0</v>
      </c>
      <c r="AA313" s="4">
        <f>(((X313-X$159)/(X$313-X$159)*100+1100))</f>
        <v>1200</v>
      </c>
      <c r="AB313" s="51">
        <f>+AVERAGE(U313,Z313)</f>
        <v>0</v>
      </c>
      <c r="AC313" s="4"/>
      <c r="AD313" s="29">
        <v>16.015999999999998</v>
      </c>
      <c r="AE313" s="29">
        <v>2078.4</v>
      </c>
      <c r="AF313" s="51">
        <f>AE313/AF$2</f>
        <v>1.0885186007633876E-2</v>
      </c>
      <c r="AG313" s="4">
        <f>(((AD313-AD$159)/(AD$313-AD$159)*100+1100))</f>
        <v>1200</v>
      </c>
      <c r="AI313" s="35">
        <v>16.010999999999999</v>
      </c>
      <c r="AJ313" s="35">
        <v>2890.5</v>
      </c>
      <c r="AK313" s="51">
        <f t="shared" si="109"/>
        <v>1.2888281495584632E-2</v>
      </c>
      <c r="AL313" s="4">
        <f>(((AI313-AI$159)/(AI$313-AI$159)*100+1100))</f>
        <v>1200</v>
      </c>
      <c r="AM313" s="51">
        <f t="shared" si="110"/>
        <v>1.1886733751609254E-2</v>
      </c>
    </row>
    <row r="314" spans="1:39" x14ac:dyDescent="0.25">
      <c r="F314" s="28">
        <f t="shared" si="107"/>
        <v>0</v>
      </c>
      <c r="G314" s="4">
        <f>(((D314-D$214)/(D$227-D$214)*100+1300))</f>
        <v>631.79148311306813</v>
      </c>
      <c r="H314" s="4"/>
      <c r="K314" s="28">
        <f t="shared" si="108"/>
        <v>0</v>
      </c>
      <c r="L314" s="4">
        <f>(((I314-I$214)/(I$227-I$214)*100+1300))</f>
        <v>622.40029817368611</v>
      </c>
      <c r="M314" s="4"/>
      <c r="Q314" s="4"/>
      <c r="R314" s="4"/>
      <c r="U314" s="28"/>
      <c r="V314" s="4"/>
      <c r="W314" s="4"/>
      <c r="Z314" s="28"/>
      <c r="AA314" s="4"/>
      <c r="AB314" s="51"/>
      <c r="AC314" s="4"/>
      <c r="AD314" s="29">
        <v>20.077999999999999</v>
      </c>
      <c r="AE314" s="29">
        <v>2314.6999999999998</v>
      </c>
      <c r="AF314" s="51">
        <f>AE314/AF$2</f>
        <v>1.2122757915641902E-2</v>
      </c>
      <c r="AG314" s="4">
        <f>(((AD314-AD$214)/(AD$227-AD$214)*100+1300))</f>
        <v>1359.589360709286</v>
      </c>
      <c r="AI314" s="35">
        <v>20.068000000000001</v>
      </c>
      <c r="AJ314" s="35">
        <v>2983.2</v>
      </c>
      <c r="AK314" s="51">
        <f t="shared" si="109"/>
        <v>1.3301616107119208E-2</v>
      </c>
      <c r="AL314" s="4">
        <f>(((AI314-AI$214)/(AI$227-AI$214)*100+1300))</f>
        <v>1358.7570621468928</v>
      </c>
      <c r="AM314" s="51">
        <f t="shared" si="110"/>
        <v>1.2712187011380556E-2</v>
      </c>
    </row>
    <row r="315" spans="1:39" x14ac:dyDescent="0.25">
      <c r="B315" s="10">
        <v>2300</v>
      </c>
      <c r="D315" s="2">
        <v>40.234000000000002</v>
      </c>
      <c r="E315" s="3">
        <v>9194.7000000000007</v>
      </c>
      <c r="F315" s="28">
        <f t="shared" si="107"/>
        <v>0.21490274719881081</v>
      </c>
      <c r="G315" s="4">
        <f>(((D315-D$293)/(D$315-D$293)*100+2200))</f>
        <v>2300</v>
      </c>
      <c r="H315" s="4"/>
      <c r="I315" s="2">
        <v>40.186</v>
      </c>
      <c r="J315" s="3">
        <v>23577</v>
      </c>
      <c r="K315" s="28">
        <f t="shared" si="108"/>
        <v>0.44538183411854937</v>
      </c>
      <c r="L315" s="4">
        <f>(((I315-I$293)/(I$315-I$293)*100+2200))</f>
        <v>2300</v>
      </c>
      <c r="M315" s="4"/>
      <c r="N315" s="2">
        <v>40.204000000000001</v>
      </c>
      <c r="O315" s="3">
        <v>11009.1</v>
      </c>
      <c r="P315" s="28">
        <f>O315/P$2</f>
        <v>0.22103519585600417</v>
      </c>
      <c r="Q315" s="4">
        <f>(((N315-N$293)/(N$315-N$293)*100+2200))</f>
        <v>2300</v>
      </c>
      <c r="R315" s="4"/>
      <c r="S315" s="2">
        <v>40.210999999999999</v>
      </c>
      <c r="T315" s="3">
        <v>22663.1</v>
      </c>
      <c r="U315" s="28">
        <f>T315/U$2</f>
        <v>0.51270965961278292</v>
      </c>
      <c r="V315" s="4">
        <f>(((S315-S$293)/(S$315-S$293)*100+2200))</f>
        <v>2300</v>
      </c>
      <c r="W315" s="4"/>
      <c r="X315" s="2">
        <v>40.267000000000003</v>
      </c>
      <c r="Y315" s="3">
        <v>16128.9</v>
      </c>
      <c r="Z315" s="28">
        <f>Y315/Z$2</f>
        <v>0.34113795138294029</v>
      </c>
      <c r="AA315" s="4">
        <f>(((X315-X$293)/(X$315-X$293)*100+2200))</f>
        <v>2300</v>
      </c>
      <c r="AB315" s="51">
        <f>+AVERAGE(U315,Z315)</f>
        <v>0.42692380549786157</v>
      </c>
      <c r="AC315" s="4"/>
      <c r="AD315" s="29">
        <v>40.207000000000001</v>
      </c>
      <c r="AE315" s="29">
        <v>62257.2</v>
      </c>
      <c r="AF315" s="51">
        <f>AE315/AF$2</f>
        <v>0.3260590850242801</v>
      </c>
      <c r="AG315" s="4">
        <f>(((AD315-AD$293)/(AD$315-AD$293)*100+2200))</f>
        <v>2300</v>
      </c>
      <c r="AI315" s="35">
        <v>40.206000000000003</v>
      </c>
      <c r="AJ315" s="35">
        <v>290457.3</v>
      </c>
      <c r="AK315" s="51">
        <f t="shared" si="109"/>
        <v>1.2951030772694945</v>
      </c>
      <c r="AL315" s="4">
        <f>(((AI315-AI$293)/(AI$315-AI$293)*100+2200))</f>
        <v>2300</v>
      </c>
      <c r="AM315" s="51">
        <f t="shared" si="110"/>
        <v>0.81058108114688732</v>
      </c>
    </row>
    <row r="316" spans="1:39" x14ac:dyDescent="0.25">
      <c r="A316" s="448"/>
    </row>
    <row r="317" spans="1:39" x14ac:dyDescent="0.25">
      <c r="A317" s="448"/>
    </row>
    <row r="318" spans="1:39" x14ac:dyDescent="0.25">
      <c r="A318" s="448"/>
    </row>
    <row r="319" spans="1:39" x14ac:dyDescent="0.25">
      <c r="A319" s="448"/>
    </row>
    <row r="320" spans="1:39" x14ac:dyDescent="0.25">
      <c r="A320" s="448"/>
    </row>
    <row r="321" spans="1:1" x14ac:dyDescent="0.25">
      <c r="A321" s="448"/>
    </row>
    <row r="322" spans="1:1" x14ac:dyDescent="0.25">
      <c r="A322" s="448"/>
    </row>
    <row r="323" spans="1:1" x14ac:dyDescent="0.25">
      <c r="A323" s="448"/>
    </row>
    <row r="324" spans="1:1" x14ac:dyDescent="0.25">
      <c r="A324" s="448"/>
    </row>
    <row r="325" spans="1:1" x14ac:dyDescent="0.25">
      <c r="A325" s="448"/>
    </row>
    <row r="326" spans="1:1" x14ac:dyDescent="0.25">
      <c r="A326" s="448"/>
    </row>
    <row r="327" spans="1:1" x14ac:dyDescent="0.25">
      <c r="A327" s="448"/>
    </row>
    <row r="328" spans="1:1" x14ac:dyDescent="0.25">
      <c r="A328" s="448"/>
    </row>
    <row r="329" spans="1:1" x14ac:dyDescent="0.25">
      <c r="A329" s="448"/>
    </row>
    <row r="330" spans="1:1" x14ac:dyDescent="0.25">
      <c r="A330" s="448"/>
    </row>
    <row r="331" spans="1:1" x14ac:dyDescent="0.25">
      <c r="A331" s="448"/>
    </row>
    <row r="332" spans="1:1" x14ac:dyDescent="0.25">
      <c r="A332" s="448"/>
    </row>
    <row r="333" spans="1:1" x14ac:dyDescent="0.25">
      <c r="A333" s="222"/>
    </row>
    <row r="334" spans="1:1" x14ac:dyDescent="0.25">
      <c r="A334" s="448"/>
    </row>
    <row r="335" spans="1:1" x14ac:dyDescent="0.25">
      <c r="A335" s="222"/>
    </row>
    <row r="336" spans="1:1" x14ac:dyDescent="0.25">
      <c r="A336" s="448"/>
    </row>
    <row r="337" spans="1:1" x14ac:dyDescent="0.25">
      <c r="A337" s="448"/>
    </row>
    <row r="338" spans="1:1" x14ac:dyDescent="0.25">
      <c r="A338" s="448"/>
    </row>
    <row r="339" spans="1:1" x14ac:dyDescent="0.25">
      <c r="A339" s="448"/>
    </row>
    <row r="340" spans="1:1" x14ac:dyDescent="0.25">
      <c r="A340" s="448"/>
    </row>
    <row r="341" spans="1:1" x14ac:dyDescent="0.25">
      <c r="A341" s="448"/>
    </row>
    <row r="342" spans="1:1" x14ac:dyDescent="0.25">
      <c r="A342" s="448"/>
    </row>
    <row r="343" spans="1:1" x14ac:dyDescent="0.25">
      <c r="A343" s="448"/>
    </row>
    <row r="344" spans="1:1" x14ac:dyDescent="0.25">
      <c r="A344" s="448"/>
    </row>
    <row r="345" spans="1:1" x14ac:dyDescent="0.25">
      <c r="A345" s="448"/>
    </row>
    <row r="346" spans="1:1" x14ac:dyDescent="0.25">
      <c r="A346" s="448"/>
    </row>
    <row r="347" spans="1:1" x14ac:dyDescent="0.25">
      <c r="A347" s="448"/>
    </row>
    <row r="348" spans="1:1" x14ac:dyDescent="0.25">
      <c r="A348" s="448"/>
    </row>
    <row r="349" spans="1:1" x14ac:dyDescent="0.25">
      <c r="A349" s="448"/>
    </row>
    <row r="350" spans="1:1" x14ac:dyDescent="0.25">
      <c r="A350" s="448"/>
    </row>
    <row r="351" spans="1:1" x14ac:dyDescent="0.25">
      <c r="A351" s="448"/>
    </row>
    <row r="352" spans="1:1" x14ac:dyDescent="0.25">
      <c r="A352" s="448"/>
    </row>
    <row r="353" spans="1:1" x14ac:dyDescent="0.25">
      <c r="A353" s="448"/>
    </row>
    <row r="354" spans="1:1" x14ac:dyDescent="0.25">
      <c r="A354" s="448"/>
    </row>
    <row r="355" spans="1:1" x14ac:dyDescent="0.25">
      <c r="A355" s="448"/>
    </row>
    <row r="356" spans="1:1" x14ac:dyDescent="0.25">
      <c r="A356" s="448"/>
    </row>
    <row r="357" spans="1:1" x14ac:dyDescent="0.25">
      <c r="A357" s="448"/>
    </row>
    <row r="358" spans="1:1" x14ac:dyDescent="0.25">
      <c r="A358" s="448"/>
    </row>
    <row r="359" spans="1:1" x14ac:dyDescent="0.25">
      <c r="A359" s="448"/>
    </row>
    <row r="360" spans="1:1" x14ac:dyDescent="0.25">
      <c r="A360" s="448"/>
    </row>
    <row r="361" spans="1:1" x14ac:dyDescent="0.25">
      <c r="A361" s="448"/>
    </row>
    <row r="362" spans="1:1" x14ac:dyDescent="0.25">
      <c r="A362" s="448"/>
    </row>
    <row r="363" spans="1:1" x14ac:dyDescent="0.25">
      <c r="A363" s="448"/>
    </row>
    <row r="364" spans="1:1" x14ac:dyDescent="0.25">
      <c r="A364" s="448"/>
    </row>
    <row r="365" spans="1:1" x14ac:dyDescent="0.25">
      <c r="A365" s="448"/>
    </row>
    <row r="366" spans="1:1" x14ac:dyDescent="0.25">
      <c r="A366" s="448"/>
    </row>
    <row r="367" spans="1:1" x14ac:dyDescent="0.25">
      <c r="A367" s="448"/>
    </row>
  </sheetData>
  <mergeCells count="7">
    <mergeCell ref="AD2:AE2"/>
    <mergeCell ref="AI2:AJ2"/>
    <mergeCell ref="D2:E2"/>
    <mergeCell ref="I2:J2"/>
    <mergeCell ref="S2:T2"/>
    <mergeCell ref="N2:O2"/>
    <mergeCell ref="X2:Y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9.140625" defaultRowHeight="15" customHeight="1" x14ac:dyDescent="0.25"/>
  <cols>
    <col min="1" max="1" width="31.42578125" style="106" bestFit="1" customWidth="1"/>
    <col min="2" max="2" width="9.42578125" style="10" bestFit="1" customWidth="1"/>
    <col min="3" max="3" width="5.5703125" style="10" bestFit="1" customWidth="1"/>
    <col min="4" max="4" width="11.85546875" style="10" bestFit="1" customWidth="1"/>
    <col min="5" max="5" width="26.7109375" style="446" bestFit="1" customWidth="1"/>
    <col min="6" max="6" width="28.5703125" style="446" customWidth="1"/>
    <col min="7" max="7" width="10.85546875" style="111" bestFit="1" customWidth="1"/>
    <col min="8" max="8" width="10.85546875" style="7" customWidth="1"/>
    <col min="9" max="9" width="26.28515625" style="7" bestFit="1" customWidth="1"/>
    <col min="10" max="10" width="25.5703125" style="446" bestFit="1" customWidth="1"/>
    <col min="11" max="11" width="26.85546875" style="7" bestFit="1" customWidth="1"/>
    <col min="12" max="16384" width="9.140625" style="7"/>
  </cols>
  <sheetData>
    <row r="1" spans="1:16" ht="15" customHeight="1" x14ac:dyDescent="0.25">
      <c r="A1" s="104" t="s">
        <v>0</v>
      </c>
      <c r="B1" s="70" t="s">
        <v>213</v>
      </c>
      <c r="C1" s="70" t="s">
        <v>200</v>
      </c>
      <c r="D1" s="70" t="s">
        <v>208</v>
      </c>
      <c r="E1" s="444" t="s">
        <v>209</v>
      </c>
      <c r="F1" s="444" t="s">
        <v>211</v>
      </c>
      <c r="G1" s="102" t="s">
        <v>223</v>
      </c>
      <c r="H1" s="70" t="s">
        <v>224</v>
      </c>
      <c r="I1" s="67" t="s">
        <v>216</v>
      </c>
      <c r="J1" s="444" t="s">
        <v>241</v>
      </c>
      <c r="K1" s="67" t="s">
        <v>232</v>
      </c>
      <c r="P1" s="8" t="s">
        <v>218</v>
      </c>
    </row>
    <row r="2" spans="1:16" ht="15" customHeight="1" x14ac:dyDescent="0.25">
      <c r="A2" s="105" t="s">
        <v>567</v>
      </c>
      <c r="B2" s="83" t="s">
        <v>580</v>
      </c>
      <c r="C2" s="83"/>
      <c r="D2" s="83"/>
      <c r="E2" s="445" t="s">
        <v>583</v>
      </c>
      <c r="F2" s="445" t="s">
        <v>579</v>
      </c>
      <c r="G2" s="85"/>
      <c r="H2" s="83">
        <v>-0.34</v>
      </c>
      <c r="I2" s="84" t="s">
        <v>235</v>
      </c>
      <c r="J2" s="445" t="s">
        <v>582</v>
      </c>
      <c r="K2" s="84" t="s">
        <v>581</v>
      </c>
    </row>
    <row r="3" spans="1:16" s="27" customFormat="1" ht="15" customHeight="1" x14ac:dyDescent="0.25">
      <c r="A3" s="105" t="s">
        <v>568</v>
      </c>
      <c r="B3" s="83" t="s">
        <v>585</v>
      </c>
      <c r="C3" s="83">
        <v>445</v>
      </c>
      <c r="D3" s="83" t="s">
        <v>201</v>
      </c>
      <c r="E3" s="445" t="s">
        <v>587</v>
      </c>
      <c r="F3" s="445" t="s">
        <v>584</v>
      </c>
      <c r="G3" s="85" t="s">
        <v>586</v>
      </c>
      <c r="H3" s="84">
        <v>-0.31</v>
      </c>
      <c r="I3" s="84" t="s">
        <v>236</v>
      </c>
      <c r="J3" s="445" t="s">
        <v>588</v>
      </c>
      <c r="K3" s="84"/>
      <c r="P3" s="19" t="s">
        <v>219</v>
      </c>
    </row>
    <row r="4" spans="1:16" s="27" customFormat="1" ht="15" customHeight="1" x14ac:dyDescent="0.25">
      <c r="A4" s="106" t="s">
        <v>27</v>
      </c>
      <c r="B4" s="69" t="s">
        <v>214</v>
      </c>
      <c r="C4" s="69">
        <v>600</v>
      </c>
      <c r="D4" s="69" t="s">
        <v>201</v>
      </c>
      <c r="E4" s="446" t="s">
        <v>210</v>
      </c>
      <c r="F4" s="446" t="s">
        <v>212</v>
      </c>
      <c r="G4" s="78" t="s">
        <v>215</v>
      </c>
      <c r="H4" s="69"/>
      <c r="I4" s="69" t="s">
        <v>217</v>
      </c>
      <c r="J4" s="448"/>
      <c r="K4" s="63"/>
      <c r="P4" s="19" t="s">
        <v>219</v>
      </c>
    </row>
    <row r="5" spans="1:16" ht="15" customHeight="1" x14ac:dyDescent="0.25">
      <c r="A5" s="106" t="s">
        <v>28</v>
      </c>
      <c r="B5" s="69" t="s">
        <v>220</v>
      </c>
      <c r="C5" s="69">
        <v>602</v>
      </c>
      <c r="D5" s="69" t="s">
        <v>201</v>
      </c>
      <c r="E5" s="446" t="s">
        <v>225</v>
      </c>
      <c r="F5" s="446" t="s">
        <v>221</v>
      </c>
      <c r="G5" s="111" t="s">
        <v>222</v>
      </c>
      <c r="H5" s="66">
        <v>0.28999999999999998</v>
      </c>
      <c r="I5" s="66" t="s">
        <v>217</v>
      </c>
      <c r="K5" s="63"/>
      <c r="P5" s="7" t="s">
        <v>219</v>
      </c>
    </row>
    <row r="6" spans="1:16" ht="15" customHeight="1" x14ac:dyDescent="0.25">
      <c r="A6" s="108" t="s">
        <v>465</v>
      </c>
      <c r="B6" s="69" t="s">
        <v>497</v>
      </c>
      <c r="C6" s="69">
        <v>598</v>
      </c>
      <c r="D6" s="69" t="s">
        <v>201</v>
      </c>
      <c r="E6" s="446" t="s">
        <v>498</v>
      </c>
      <c r="H6" s="66">
        <v>0.61</v>
      </c>
      <c r="I6" s="66" t="s">
        <v>236</v>
      </c>
      <c r="K6" s="66"/>
      <c r="P6" s="7" t="s">
        <v>219</v>
      </c>
    </row>
    <row r="7" spans="1:16" s="18" customFormat="1" ht="15" customHeight="1" x14ac:dyDescent="0.25">
      <c r="A7" s="106" t="s">
        <v>29</v>
      </c>
      <c r="B7" s="69" t="s">
        <v>226</v>
      </c>
      <c r="C7" s="90"/>
      <c r="D7" s="63"/>
      <c r="E7" s="446"/>
      <c r="F7" s="446"/>
      <c r="G7" s="111"/>
      <c r="H7" s="63"/>
      <c r="I7" s="66" t="s">
        <v>276</v>
      </c>
      <c r="J7" s="446"/>
      <c r="K7" s="63"/>
      <c r="P7" s="18" t="s">
        <v>219</v>
      </c>
    </row>
    <row r="8" spans="1:16" ht="15" customHeight="1" x14ac:dyDescent="0.25">
      <c r="A8" s="108" t="s">
        <v>466</v>
      </c>
      <c r="B8" s="69" t="s">
        <v>499</v>
      </c>
      <c r="C8" s="69"/>
      <c r="D8" s="69"/>
      <c r="H8" s="66"/>
      <c r="I8" s="66" t="s">
        <v>291</v>
      </c>
      <c r="K8" s="66"/>
    </row>
    <row r="9" spans="1:16" s="18" customFormat="1" ht="15" customHeight="1" x14ac:dyDescent="0.25">
      <c r="A9" s="108" t="s">
        <v>467</v>
      </c>
      <c r="B9" s="69" t="s">
        <v>500</v>
      </c>
      <c r="C9" s="69">
        <v>626</v>
      </c>
      <c r="D9" s="69" t="s">
        <v>201</v>
      </c>
      <c r="E9" s="446"/>
      <c r="F9" s="446"/>
      <c r="G9" s="111" t="s">
        <v>501</v>
      </c>
      <c r="H9" s="66"/>
      <c r="I9" s="66" t="s">
        <v>236</v>
      </c>
      <c r="J9" s="446"/>
      <c r="K9" s="66"/>
    </row>
    <row r="10" spans="1:16" s="18" customFormat="1" ht="15" customHeight="1" x14ac:dyDescent="0.25">
      <c r="A10" s="106" t="s">
        <v>31</v>
      </c>
      <c r="B10" s="69" t="s">
        <v>228</v>
      </c>
      <c r="C10" s="69">
        <v>630</v>
      </c>
      <c r="D10" s="69" t="s">
        <v>201</v>
      </c>
      <c r="E10" s="446" t="s">
        <v>229</v>
      </c>
      <c r="F10" s="446" t="s">
        <v>227</v>
      </c>
      <c r="G10" s="111"/>
      <c r="H10" s="66">
        <v>0.89</v>
      </c>
      <c r="I10" s="66" t="s">
        <v>236</v>
      </c>
      <c r="J10" s="446"/>
      <c r="K10" s="63"/>
      <c r="P10" s="18" t="s">
        <v>219</v>
      </c>
    </row>
    <row r="11" spans="1:16" ht="15" customHeight="1" x14ac:dyDescent="0.25">
      <c r="A11" s="106" t="s">
        <v>569</v>
      </c>
      <c r="B11" s="69" t="s">
        <v>590</v>
      </c>
      <c r="C11" s="69"/>
      <c r="D11" s="69"/>
      <c r="H11" s="66"/>
      <c r="I11" s="66" t="s">
        <v>589</v>
      </c>
      <c r="K11" s="66"/>
      <c r="P11" s="7" t="s">
        <v>219</v>
      </c>
    </row>
    <row r="12" spans="1:16" s="19" customFormat="1" ht="15" customHeight="1" x14ac:dyDescent="0.25">
      <c r="A12" s="106" t="s">
        <v>32</v>
      </c>
      <c r="B12" s="69" t="s">
        <v>231</v>
      </c>
      <c r="C12" s="69">
        <v>659</v>
      </c>
      <c r="D12" s="69" t="s">
        <v>201</v>
      </c>
      <c r="E12" s="446" t="s">
        <v>237</v>
      </c>
      <c r="F12" s="446" t="s">
        <v>230</v>
      </c>
      <c r="G12" s="111" t="s">
        <v>234</v>
      </c>
      <c r="H12" s="63"/>
      <c r="I12" s="66" t="s">
        <v>235</v>
      </c>
      <c r="J12" s="446"/>
      <c r="K12" s="66" t="s">
        <v>233</v>
      </c>
    </row>
    <row r="13" spans="1:16" ht="15" customHeight="1" x14ac:dyDescent="0.25">
      <c r="A13" s="106" t="s">
        <v>33</v>
      </c>
      <c r="B13" s="69" t="s">
        <v>239</v>
      </c>
      <c r="C13" s="69">
        <v>657</v>
      </c>
      <c r="D13" s="69" t="s">
        <v>201</v>
      </c>
      <c r="G13" s="111" t="s">
        <v>240</v>
      </c>
      <c r="H13" s="66">
        <v>2.13</v>
      </c>
      <c r="I13" s="66" t="s">
        <v>238</v>
      </c>
      <c r="J13" s="446" t="s">
        <v>242</v>
      </c>
      <c r="K13" s="63"/>
      <c r="P13" s="7" t="s">
        <v>219</v>
      </c>
    </row>
    <row r="14" spans="1:16" ht="15" customHeight="1" x14ac:dyDescent="0.25">
      <c r="A14" s="106" t="s">
        <v>34</v>
      </c>
      <c r="B14" s="69" t="s">
        <v>243</v>
      </c>
      <c r="C14" s="69">
        <v>610</v>
      </c>
      <c r="D14" s="69" t="s">
        <v>201</v>
      </c>
      <c r="E14" s="446" t="s">
        <v>247</v>
      </c>
      <c r="G14" s="111" t="s">
        <v>244</v>
      </c>
      <c r="H14" s="66">
        <v>-0.17</v>
      </c>
      <c r="I14" s="66" t="s">
        <v>245</v>
      </c>
      <c r="J14" s="446" t="s">
        <v>246</v>
      </c>
      <c r="K14" s="63"/>
      <c r="P14" s="7" t="s">
        <v>219</v>
      </c>
    </row>
    <row r="15" spans="1:16" ht="15" customHeight="1" x14ac:dyDescent="0.25">
      <c r="A15" s="106" t="s">
        <v>570</v>
      </c>
      <c r="B15" s="69" t="s">
        <v>591</v>
      </c>
      <c r="C15" s="69">
        <v>656</v>
      </c>
      <c r="D15" s="69" t="s">
        <v>201</v>
      </c>
      <c r="E15" s="446" t="s">
        <v>594</v>
      </c>
      <c r="F15" s="446" t="s">
        <v>592</v>
      </c>
      <c r="G15" s="111" t="s">
        <v>593</v>
      </c>
      <c r="H15" s="66">
        <v>0.88</v>
      </c>
      <c r="I15" s="66" t="s">
        <v>236</v>
      </c>
      <c r="K15" s="66"/>
      <c r="P15" s="7" t="s">
        <v>219</v>
      </c>
    </row>
    <row r="16" spans="1:16" s="19" customFormat="1" ht="15" customHeight="1" x14ac:dyDescent="0.25">
      <c r="A16" s="108" t="s">
        <v>468</v>
      </c>
      <c r="B16" s="69" t="s">
        <v>502</v>
      </c>
      <c r="C16" s="69"/>
      <c r="D16" s="69"/>
      <c r="E16" s="446" t="s">
        <v>503</v>
      </c>
      <c r="F16" s="446"/>
      <c r="G16" s="111"/>
      <c r="H16" s="66">
        <v>1.85</v>
      </c>
      <c r="I16" s="66" t="s">
        <v>513</v>
      </c>
      <c r="J16" s="446"/>
      <c r="K16" s="66" t="s">
        <v>288</v>
      </c>
      <c r="P16" s="19" t="s">
        <v>219</v>
      </c>
    </row>
    <row r="17" spans="1:16" s="18" customFormat="1" ht="15" customHeight="1" x14ac:dyDescent="0.25">
      <c r="A17" s="106" t="s">
        <v>626</v>
      </c>
      <c r="B17" s="69" t="s">
        <v>728</v>
      </c>
      <c r="C17" s="69">
        <v>670</v>
      </c>
      <c r="D17" s="69" t="s">
        <v>201</v>
      </c>
      <c r="E17" s="446"/>
      <c r="F17" s="446"/>
      <c r="G17" s="111"/>
      <c r="H17" s="66"/>
      <c r="I17" s="66" t="s">
        <v>238</v>
      </c>
      <c r="J17" s="446"/>
      <c r="K17" s="66"/>
      <c r="P17" s="18" t="s">
        <v>219</v>
      </c>
    </row>
    <row r="18" spans="1:16" ht="15" customHeight="1" x14ac:dyDescent="0.25">
      <c r="A18" s="106" t="s">
        <v>155</v>
      </c>
      <c r="B18" s="69" t="s">
        <v>248</v>
      </c>
      <c r="C18" s="69">
        <v>697</v>
      </c>
      <c r="D18" s="69" t="s">
        <v>201</v>
      </c>
      <c r="E18" s="446" t="s">
        <v>251</v>
      </c>
      <c r="F18" s="446" t="s">
        <v>249</v>
      </c>
      <c r="G18" s="111" t="s">
        <v>250</v>
      </c>
      <c r="H18" s="63"/>
      <c r="I18" s="66" t="s">
        <v>235</v>
      </c>
      <c r="K18" s="63"/>
      <c r="P18" s="7" t="s">
        <v>219</v>
      </c>
    </row>
    <row r="19" spans="1:16" ht="15" customHeight="1" x14ac:dyDescent="0.25">
      <c r="A19" s="74" t="s">
        <v>26</v>
      </c>
      <c r="B19" s="69" t="s">
        <v>253</v>
      </c>
      <c r="C19" s="69">
        <v>700</v>
      </c>
      <c r="D19" s="63"/>
      <c r="E19" s="446" t="s">
        <v>254</v>
      </c>
      <c r="G19" s="111" t="s">
        <v>252</v>
      </c>
      <c r="H19" s="66">
        <v>4.66</v>
      </c>
      <c r="I19" s="66" t="s">
        <v>238</v>
      </c>
      <c r="K19" s="63"/>
      <c r="P19" s="7" t="s">
        <v>219</v>
      </c>
    </row>
    <row r="20" spans="1:16" ht="15" customHeight="1" x14ac:dyDescent="0.25">
      <c r="A20" s="106" t="s">
        <v>35</v>
      </c>
      <c r="B20" s="69" t="s">
        <v>255</v>
      </c>
      <c r="C20" s="69">
        <v>698</v>
      </c>
      <c r="D20" s="69" t="s">
        <v>201</v>
      </c>
      <c r="E20" s="446" t="s">
        <v>258</v>
      </c>
      <c r="F20" s="446" t="s">
        <v>259</v>
      </c>
      <c r="G20" s="111" t="s">
        <v>257</v>
      </c>
      <c r="H20" s="63"/>
      <c r="I20" s="66" t="s">
        <v>217</v>
      </c>
      <c r="K20" s="66" t="s">
        <v>256</v>
      </c>
      <c r="P20" s="7" t="s">
        <v>219</v>
      </c>
    </row>
    <row r="21" spans="1:16" s="18" customFormat="1" ht="15" customHeight="1" x14ac:dyDescent="0.25">
      <c r="A21" s="109" t="s">
        <v>484</v>
      </c>
      <c r="B21" s="69" t="s">
        <v>504</v>
      </c>
      <c r="C21" s="69">
        <v>712</v>
      </c>
      <c r="D21" s="69" t="s">
        <v>201</v>
      </c>
      <c r="E21" s="446"/>
      <c r="F21" s="446" t="s">
        <v>505</v>
      </c>
      <c r="G21" s="111"/>
      <c r="H21" s="66"/>
      <c r="I21" s="66" t="s">
        <v>238</v>
      </c>
      <c r="J21" s="446"/>
      <c r="K21" s="66"/>
    </row>
    <row r="22" spans="1:16" s="29" customFormat="1" ht="15" customHeight="1" x14ac:dyDescent="0.25">
      <c r="A22" s="109" t="s">
        <v>632</v>
      </c>
      <c r="B22" s="69" t="s">
        <v>646</v>
      </c>
      <c r="C22" s="69">
        <v>710</v>
      </c>
      <c r="D22" s="69" t="s">
        <v>201</v>
      </c>
      <c r="E22" s="446" t="s">
        <v>665</v>
      </c>
      <c r="F22" s="446" t="s">
        <v>645</v>
      </c>
      <c r="G22" s="111" t="s">
        <v>647</v>
      </c>
      <c r="H22" s="66">
        <v>1.38</v>
      </c>
      <c r="I22" s="66" t="s">
        <v>280</v>
      </c>
      <c r="J22" s="446"/>
      <c r="K22" s="66"/>
      <c r="P22" s="29" t="s">
        <v>219</v>
      </c>
    </row>
    <row r="23" spans="1:16" s="29" customFormat="1" ht="15" customHeight="1" x14ac:dyDescent="0.25">
      <c r="A23" s="112" t="s">
        <v>633</v>
      </c>
      <c r="B23" s="69" t="s">
        <v>648</v>
      </c>
      <c r="C23" s="69">
        <v>711</v>
      </c>
      <c r="D23" s="69" t="s">
        <v>205</v>
      </c>
      <c r="E23" s="446"/>
      <c r="F23" s="446"/>
      <c r="G23" s="111" t="s">
        <v>666</v>
      </c>
      <c r="H23" s="66">
        <v>-0.32</v>
      </c>
      <c r="I23" s="66" t="s">
        <v>667</v>
      </c>
      <c r="J23" s="446"/>
      <c r="K23" s="66"/>
      <c r="P23" s="29" t="s">
        <v>219</v>
      </c>
    </row>
    <row r="24" spans="1:16" s="18" customFormat="1" ht="15" customHeight="1" x14ac:dyDescent="0.25">
      <c r="A24" s="109" t="s">
        <v>469</v>
      </c>
      <c r="B24" s="69" t="s">
        <v>506</v>
      </c>
      <c r="C24" s="69">
        <v>717</v>
      </c>
      <c r="D24" s="69" t="s">
        <v>201</v>
      </c>
      <c r="E24" s="446"/>
      <c r="F24" s="446" t="s">
        <v>507</v>
      </c>
      <c r="G24" s="111"/>
      <c r="H24" s="66"/>
      <c r="I24" s="66" t="s">
        <v>291</v>
      </c>
      <c r="J24" s="446"/>
      <c r="K24" s="66"/>
    </row>
    <row r="25" spans="1:16" s="18" customFormat="1" ht="15" customHeight="1" x14ac:dyDescent="0.25">
      <c r="A25" s="109" t="s">
        <v>470</v>
      </c>
      <c r="B25" s="69" t="s">
        <v>508</v>
      </c>
      <c r="C25" s="69">
        <v>737</v>
      </c>
      <c r="D25" s="69" t="s">
        <v>201</v>
      </c>
      <c r="E25" s="446"/>
      <c r="F25" s="446" t="s">
        <v>509</v>
      </c>
      <c r="G25" s="111"/>
      <c r="H25" s="66"/>
      <c r="I25" s="66" t="s">
        <v>291</v>
      </c>
      <c r="J25" s="446"/>
      <c r="K25" s="66"/>
    </row>
    <row r="26" spans="1:16" s="18" customFormat="1" ht="15" customHeight="1" x14ac:dyDescent="0.25">
      <c r="A26" s="109" t="s">
        <v>471</v>
      </c>
      <c r="B26" s="69" t="s">
        <v>511</v>
      </c>
      <c r="C26" s="69">
        <v>736</v>
      </c>
      <c r="D26" s="69" t="s">
        <v>201</v>
      </c>
      <c r="E26" s="446" t="s">
        <v>514</v>
      </c>
      <c r="F26" s="446" t="s">
        <v>510</v>
      </c>
      <c r="G26" s="111" t="s">
        <v>512</v>
      </c>
      <c r="H26" s="66">
        <v>1.1599999999999999</v>
      </c>
      <c r="I26" s="66" t="s">
        <v>236</v>
      </c>
      <c r="J26" s="446"/>
      <c r="K26" s="66"/>
      <c r="P26" s="18" t="s">
        <v>219</v>
      </c>
    </row>
    <row r="27" spans="1:16" ht="15" customHeight="1" x14ac:dyDescent="0.25">
      <c r="A27" s="109" t="s">
        <v>190</v>
      </c>
      <c r="B27" s="68" t="s">
        <v>261</v>
      </c>
      <c r="C27" s="68">
        <v>728</v>
      </c>
      <c r="D27" s="68" t="s">
        <v>201</v>
      </c>
      <c r="E27" s="446" t="s">
        <v>263</v>
      </c>
      <c r="F27" s="446" t="s">
        <v>260</v>
      </c>
      <c r="G27" s="111" t="s">
        <v>262</v>
      </c>
      <c r="H27" s="66">
        <v>1.31</v>
      </c>
      <c r="I27" s="66" t="s">
        <v>217</v>
      </c>
      <c r="K27" s="63"/>
      <c r="P27" s="7" t="s">
        <v>219</v>
      </c>
    </row>
    <row r="28" spans="1:16" s="19" customFormat="1" ht="15" customHeight="1" x14ac:dyDescent="0.25">
      <c r="A28" s="109" t="s">
        <v>595</v>
      </c>
      <c r="B28" s="68" t="s">
        <v>596</v>
      </c>
      <c r="C28" s="68">
        <v>735</v>
      </c>
      <c r="D28" s="68" t="s">
        <v>201</v>
      </c>
      <c r="E28" s="446" t="s">
        <v>599</v>
      </c>
      <c r="F28" s="446"/>
      <c r="G28" s="111" t="s">
        <v>597</v>
      </c>
      <c r="H28" s="66">
        <v>1.77</v>
      </c>
      <c r="I28" s="66" t="s">
        <v>598</v>
      </c>
      <c r="J28" s="446"/>
      <c r="K28" s="66"/>
      <c r="P28" s="19" t="s">
        <v>219</v>
      </c>
    </row>
    <row r="29" spans="1:16" s="18" customFormat="1" ht="15" customHeight="1" x14ac:dyDescent="0.25">
      <c r="A29" s="109" t="s">
        <v>472</v>
      </c>
      <c r="B29" s="68" t="s">
        <v>515</v>
      </c>
      <c r="C29" s="68">
        <v>729</v>
      </c>
      <c r="D29" s="68" t="s">
        <v>516</v>
      </c>
      <c r="E29" s="446" t="s">
        <v>520</v>
      </c>
      <c r="F29" s="446"/>
      <c r="G29" s="111" t="s">
        <v>517</v>
      </c>
      <c r="H29" s="66"/>
      <c r="I29" s="66" t="s">
        <v>245</v>
      </c>
      <c r="J29" s="446" t="s">
        <v>518</v>
      </c>
      <c r="K29" s="66" t="s">
        <v>519</v>
      </c>
    </row>
    <row r="30" spans="1:16" ht="15" customHeight="1" x14ac:dyDescent="0.25">
      <c r="A30" s="109" t="s">
        <v>156</v>
      </c>
      <c r="B30" s="68" t="s">
        <v>268</v>
      </c>
      <c r="C30" s="68"/>
      <c r="D30" s="68"/>
      <c r="E30" s="446" t="s">
        <v>265</v>
      </c>
      <c r="F30" s="446" t="s">
        <v>264</v>
      </c>
      <c r="H30" s="66">
        <v>0.33</v>
      </c>
      <c r="I30" s="66" t="s">
        <v>245</v>
      </c>
      <c r="K30" s="66" t="s">
        <v>266</v>
      </c>
      <c r="P30" s="7" t="s">
        <v>267</v>
      </c>
    </row>
    <row r="31" spans="1:16" ht="15" customHeight="1" x14ac:dyDescent="0.25">
      <c r="A31" s="106" t="s">
        <v>36</v>
      </c>
      <c r="B31" s="68" t="s">
        <v>835</v>
      </c>
      <c r="C31" s="69">
        <v>754</v>
      </c>
      <c r="D31" s="69" t="s">
        <v>201</v>
      </c>
      <c r="E31" s="446" t="s">
        <v>836</v>
      </c>
      <c r="H31" s="63"/>
      <c r="I31" s="66" t="s">
        <v>235</v>
      </c>
      <c r="K31" s="63"/>
    </row>
    <row r="32" spans="1:16" s="18" customFormat="1" ht="15" customHeight="1" x14ac:dyDescent="0.25">
      <c r="A32" s="108" t="s">
        <v>440</v>
      </c>
      <c r="B32" s="103" t="s">
        <v>837</v>
      </c>
      <c r="C32" s="71">
        <v>768</v>
      </c>
      <c r="D32" s="69"/>
      <c r="E32" s="446" t="s">
        <v>839</v>
      </c>
      <c r="F32" s="446"/>
      <c r="G32" s="111" t="s">
        <v>838</v>
      </c>
      <c r="H32" s="66">
        <v>0.75</v>
      </c>
      <c r="I32" s="66" t="s">
        <v>291</v>
      </c>
      <c r="J32" s="446"/>
      <c r="K32" s="66"/>
    </row>
    <row r="33" spans="1:16" ht="15" customHeight="1" x14ac:dyDescent="0.25">
      <c r="A33" s="106" t="s">
        <v>37</v>
      </c>
      <c r="B33" s="110" t="s">
        <v>840</v>
      </c>
      <c r="C33" s="71">
        <v>777</v>
      </c>
      <c r="D33" s="63"/>
      <c r="E33" s="446" t="s">
        <v>842</v>
      </c>
      <c r="G33" s="111" t="s">
        <v>841</v>
      </c>
      <c r="H33" s="103">
        <v>2.73</v>
      </c>
      <c r="I33" s="66" t="s">
        <v>238</v>
      </c>
      <c r="K33" s="63"/>
    </row>
    <row r="34" spans="1:16" ht="15" customHeight="1" x14ac:dyDescent="0.25">
      <c r="A34" s="106" t="s">
        <v>38</v>
      </c>
      <c r="B34" s="110" t="s">
        <v>843</v>
      </c>
      <c r="C34" s="71">
        <v>776</v>
      </c>
      <c r="D34" s="63"/>
      <c r="E34" s="446" t="s">
        <v>844</v>
      </c>
      <c r="G34" s="111" t="s">
        <v>845</v>
      </c>
      <c r="H34" s="103">
        <v>1.51</v>
      </c>
      <c r="I34" s="66" t="s">
        <v>236</v>
      </c>
      <c r="K34" s="63"/>
    </row>
    <row r="35" spans="1:16" s="29" customFormat="1" ht="15" customHeight="1" x14ac:dyDescent="0.25">
      <c r="A35" s="108" t="s">
        <v>634</v>
      </c>
      <c r="B35" s="69" t="s">
        <v>649</v>
      </c>
      <c r="C35" s="69"/>
      <c r="D35" s="69"/>
      <c r="E35" s="446"/>
      <c r="F35" s="446"/>
      <c r="G35" s="111"/>
      <c r="H35" s="66"/>
      <c r="I35" s="66" t="s">
        <v>291</v>
      </c>
      <c r="J35" s="446"/>
      <c r="K35" s="66"/>
    </row>
    <row r="36" spans="1:16" ht="15" customHeight="1" x14ac:dyDescent="0.25">
      <c r="A36" s="106" t="s">
        <v>40</v>
      </c>
      <c r="B36" s="110" t="s">
        <v>846</v>
      </c>
      <c r="C36" s="69">
        <v>783</v>
      </c>
      <c r="D36" s="69" t="s">
        <v>201</v>
      </c>
      <c r="F36" s="446" t="s">
        <v>847</v>
      </c>
      <c r="G36" s="111" t="s">
        <v>848</v>
      </c>
      <c r="H36" s="103">
        <v>0.4</v>
      </c>
      <c r="I36" s="66" t="s">
        <v>217</v>
      </c>
      <c r="K36" s="63"/>
    </row>
    <row r="37" spans="1:16" ht="15" customHeight="1" x14ac:dyDescent="0.25">
      <c r="A37" s="106" t="s">
        <v>627</v>
      </c>
      <c r="B37" s="63" t="s">
        <v>729</v>
      </c>
      <c r="C37" s="69">
        <v>790</v>
      </c>
      <c r="D37" s="69" t="s">
        <v>201</v>
      </c>
      <c r="H37" s="63"/>
      <c r="I37" s="66" t="s">
        <v>238</v>
      </c>
      <c r="K37" s="63"/>
    </row>
    <row r="38" spans="1:16" ht="15" customHeight="1" x14ac:dyDescent="0.25">
      <c r="A38" s="106" t="s">
        <v>41</v>
      </c>
      <c r="B38" s="110" t="s">
        <v>849</v>
      </c>
      <c r="C38" s="69">
        <v>778</v>
      </c>
      <c r="D38" s="69" t="s">
        <v>202</v>
      </c>
      <c r="E38" s="446" t="s">
        <v>850</v>
      </c>
      <c r="G38" s="111" t="s">
        <v>851</v>
      </c>
      <c r="H38" s="63"/>
      <c r="I38" s="66" t="s">
        <v>235</v>
      </c>
      <c r="K38" s="63"/>
      <c r="P38" s="7" t="s">
        <v>219</v>
      </c>
    </row>
    <row r="39" spans="1:16" s="19" customFormat="1" ht="15" customHeight="1" x14ac:dyDescent="0.25">
      <c r="A39" s="106" t="s">
        <v>39</v>
      </c>
      <c r="B39" s="69" t="s">
        <v>271</v>
      </c>
      <c r="C39" s="69">
        <v>786</v>
      </c>
      <c r="D39" s="69" t="s">
        <v>201</v>
      </c>
      <c r="E39" s="446" t="s">
        <v>272</v>
      </c>
      <c r="F39" s="446" t="s">
        <v>269</v>
      </c>
      <c r="G39" s="111" t="s">
        <v>270</v>
      </c>
      <c r="H39" s="63"/>
      <c r="I39" s="66" t="s">
        <v>217</v>
      </c>
      <c r="J39" s="446"/>
      <c r="K39" s="63"/>
    </row>
    <row r="40" spans="1:16" ht="15" customHeight="1" x14ac:dyDescent="0.25">
      <c r="A40" s="106" t="s">
        <v>571</v>
      </c>
      <c r="B40" s="69" t="s">
        <v>600</v>
      </c>
      <c r="C40" s="69"/>
      <c r="D40" s="69"/>
      <c r="E40" s="446" t="s">
        <v>603</v>
      </c>
      <c r="F40" s="446" t="s">
        <v>601</v>
      </c>
      <c r="G40" s="111" t="s">
        <v>602</v>
      </c>
      <c r="H40" s="66">
        <v>0.38</v>
      </c>
      <c r="I40" s="66" t="s">
        <v>217</v>
      </c>
      <c r="K40" s="66"/>
      <c r="P40" s="7" t="s">
        <v>219</v>
      </c>
    </row>
    <row r="41" spans="1:16" ht="15" customHeight="1" x14ac:dyDescent="0.25">
      <c r="A41" s="74" t="s">
        <v>8</v>
      </c>
      <c r="B41" s="69" t="s">
        <v>273</v>
      </c>
      <c r="C41" s="69">
        <v>800</v>
      </c>
      <c r="D41" s="63"/>
      <c r="E41" s="446" t="s">
        <v>275</v>
      </c>
      <c r="G41" s="111" t="s">
        <v>274</v>
      </c>
      <c r="H41" s="66">
        <v>5.18</v>
      </c>
      <c r="I41" s="66" t="s">
        <v>238</v>
      </c>
      <c r="K41" s="63"/>
    </row>
    <row r="42" spans="1:16" ht="15" customHeight="1" x14ac:dyDescent="0.25">
      <c r="A42" s="108" t="s">
        <v>44</v>
      </c>
      <c r="B42" s="117" t="s">
        <v>852</v>
      </c>
      <c r="C42" s="69">
        <v>798</v>
      </c>
      <c r="D42" s="69" t="s">
        <v>202</v>
      </c>
      <c r="E42" s="446" t="s">
        <v>853</v>
      </c>
      <c r="F42" s="446" t="s">
        <v>854</v>
      </c>
      <c r="G42" s="111" t="s">
        <v>855</v>
      </c>
      <c r="H42" s="63"/>
      <c r="I42" s="66" t="s">
        <v>217</v>
      </c>
      <c r="K42" s="63"/>
    </row>
    <row r="43" spans="1:16" ht="15" customHeight="1" x14ac:dyDescent="0.25">
      <c r="A43" s="108" t="s">
        <v>43</v>
      </c>
      <c r="B43" s="117" t="s">
        <v>856</v>
      </c>
      <c r="C43" s="71">
        <v>801</v>
      </c>
      <c r="D43" s="63"/>
      <c r="E43" s="446" t="s">
        <v>857</v>
      </c>
      <c r="G43" s="111" t="s">
        <v>859</v>
      </c>
      <c r="H43" s="63"/>
      <c r="I43" s="66" t="s">
        <v>235</v>
      </c>
      <c r="J43" s="446" t="s">
        <v>858</v>
      </c>
      <c r="K43" s="63"/>
      <c r="P43" s="7" t="s">
        <v>267</v>
      </c>
    </row>
    <row r="44" spans="1:16" s="18" customFormat="1" ht="15" customHeight="1" x14ac:dyDescent="0.25">
      <c r="A44" s="106" t="s">
        <v>42</v>
      </c>
      <c r="B44" s="69" t="s">
        <v>278</v>
      </c>
      <c r="C44" s="69">
        <v>806</v>
      </c>
      <c r="D44" s="69" t="s">
        <v>201</v>
      </c>
      <c r="E44" s="446" t="s">
        <v>279</v>
      </c>
      <c r="F44" s="446"/>
      <c r="G44" s="111"/>
      <c r="H44" s="63"/>
      <c r="I44" s="66" t="s">
        <v>276</v>
      </c>
      <c r="J44" s="446"/>
      <c r="K44" s="66" t="s">
        <v>277</v>
      </c>
    </row>
    <row r="45" spans="1:16" s="19" customFormat="1" ht="15" customHeight="1" x14ac:dyDescent="0.25">
      <c r="A45" s="106">
        <v>15</v>
      </c>
      <c r="B45" s="69"/>
      <c r="C45" s="69"/>
      <c r="D45" s="69"/>
      <c r="E45" s="446"/>
      <c r="F45" s="446"/>
      <c r="G45" s="111"/>
      <c r="H45" s="66"/>
      <c r="I45" s="66"/>
      <c r="J45" s="446"/>
      <c r="K45" s="66"/>
    </row>
    <row r="46" spans="1:16" ht="15" customHeight="1" x14ac:dyDescent="0.25">
      <c r="A46" s="106" t="s">
        <v>572</v>
      </c>
      <c r="B46" s="69" t="s">
        <v>605</v>
      </c>
      <c r="C46" s="69">
        <v>802</v>
      </c>
      <c r="D46" s="69" t="s">
        <v>201</v>
      </c>
      <c r="E46" s="446" t="s">
        <v>608</v>
      </c>
      <c r="F46" s="446" t="s">
        <v>604</v>
      </c>
      <c r="G46" s="111" t="s">
        <v>606</v>
      </c>
      <c r="H46" s="66">
        <v>0.79</v>
      </c>
      <c r="I46" s="66" t="s">
        <v>245</v>
      </c>
      <c r="J46" s="446" t="s">
        <v>607</v>
      </c>
      <c r="K46" s="66"/>
      <c r="P46" s="7" t="s">
        <v>219</v>
      </c>
    </row>
    <row r="47" spans="1:16" ht="15" customHeight="1" x14ac:dyDescent="0.25">
      <c r="A47" s="106" t="s">
        <v>45</v>
      </c>
      <c r="B47" s="69" t="s">
        <v>281</v>
      </c>
      <c r="C47" s="69">
        <v>819</v>
      </c>
      <c r="D47" s="69" t="s">
        <v>201</v>
      </c>
      <c r="E47" s="446" t="s">
        <v>283</v>
      </c>
      <c r="F47" s="446" t="s">
        <v>282</v>
      </c>
      <c r="H47" s="66">
        <v>1.78</v>
      </c>
      <c r="I47" s="66" t="s">
        <v>280</v>
      </c>
      <c r="K47" s="63"/>
    </row>
    <row r="48" spans="1:16" ht="15" customHeight="1" x14ac:dyDescent="0.25">
      <c r="A48" s="106" t="s">
        <v>46</v>
      </c>
      <c r="B48" s="119" t="s">
        <v>860</v>
      </c>
      <c r="C48" s="69">
        <v>812</v>
      </c>
      <c r="D48" s="69" t="s">
        <v>201</v>
      </c>
      <c r="H48" s="63"/>
      <c r="I48" s="66" t="s">
        <v>589</v>
      </c>
      <c r="K48" s="63"/>
    </row>
    <row r="49" spans="1:16" ht="15" customHeight="1" x14ac:dyDescent="0.25">
      <c r="A49" s="106" t="s">
        <v>47</v>
      </c>
      <c r="B49" s="119" t="s">
        <v>861</v>
      </c>
      <c r="C49" s="69">
        <v>815</v>
      </c>
      <c r="D49" s="69" t="s">
        <v>201</v>
      </c>
      <c r="E49" s="446" t="s">
        <v>862</v>
      </c>
      <c r="H49" s="63"/>
      <c r="I49" s="66" t="s">
        <v>291</v>
      </c>
      <c r="K49" s="63"/>
    </row>
    <row r="50" spans="1:16" ht="15" customHeight="1" x14ac:dyDescent="0.25">
      <c r="A50" s="106" t="s">
        <v>560</v>
      </c>
      <c r="B50" s="63" t="s">
        <v>730</v>
      </c>
      <c r="C50" s="69">
        <v>824</v>
      </c>
      <c r="D50" s="69" t="s">
        <v>201</v>
      </c>
      <c r="H50" s="63"/>
      <c r="I50" s="66" t="s">
        <v>763</v>
      </c>
      <c r="K50" s="63"/>
      <c r="P50" s="7" t="s">
        <v>219</v>
      </c>
    </row>
    <row r="51" spans="1:16" ht="15" customHeight="1" x14ac:dyDescent="0.25">
      <c r="A51" s="106" t="s">
        <v>50</v>
      </c>
      <c r="B51" s="119" t="s">
        <v>863</v>
      </c>
      <c r="C51" s="71">
        <v>833</v>
      </c>
      <c r="D51" s="63"/>
      <c r="E51" s="446" t="s">
        <v>864</v>
      </c>
      <c r="G51" s="111" t="s">
        <v>866</v>
      </c>
      <c r="H51" s="63">
        <v>0.41</v>
      </c>
      <c r="I51" s="66" t="s">
        <v>589</v>
      </c>
      <c r="K51" s="63"/>
    </row>
    <row r="52" spans="1:16" ht="15" customHeight="1" x14ac:dyDescent="0.25">
      <c r="A52" s="106" t="s">
        <v>48</v>
      </c>
      <c r="B52" s="69" t="s">
        <v>287</v>
      </c>
      <c r="C52" s="63"/>
      <c r="D52" s="63"/>
      <c r="F52" s="446" t="s">
        <v>289</v>
      </c>
      <c r="G52" s="111" t="s">
        <v>290</v>
      </c>
      <c r="H52" s="63"/>
      <c r="I52" s="66" t="s">
        <v>291</v>
      </c>
      <c r="K52" s="66" t="s">
        <v>288</v>
      </c>
    </row>
    <row r="53" spans="1:16" ht="15" customHeight="1" x14ac:dyDescent="0.25">
      <c r="A53" s="106">
        <v>102</v>
      </c>
      <c r="B53" s="63"/>
      <c r="C53" s="63"/>
      <c r="D53" s="63"/>
      <c r="H53" s="63"/>
      <c r="I53" s="63"/>
      <c r="K53" s="63"/>
    </row>
    <row r="54" spans="1:16" ht="15" customHeight="1" x14ac:dyDescent="0.25">
      <c r="A54" s="106" t="s">
        <v>49</v>
      </c>
      <c r="B54" s="69" t="s">
        <v>284</v>
      </c>
      <c r="C54" s="63"/>
      <c r="D54" s="63"/>
      <c r="H54" s="63"/>
      <c r="I54" s="66" t="s">
        <v>238</v>
      </c>
      <c r="K54" s="63"/>
    </row>
    <row r="55" spans="1:16" ht="15" customHeight="1" x14ac:dyDescent="0.25">
      <c r="A55" s="106" t="s">
        <v>748</v>
      </c>
      <c r="B55" s="69" t="s">
        <v>756</v>
      </c>
      <c r="C55" s="66">
        <v>839</v>
      </c>
      <c r="D55" s="63"/>
      <c r="E55" s="446" t="s">
        <v>867</v>
      </c>
      <c r="F55" s="446" t="s">
        <v>868</v>
      </c>
      <c r="G55" s="111" t="s">
        <v>869</v>
      </c>
      <c r="H55" s="118">
        <v>1.1599999999999999</v>
      </c>
      <c r="I55" s="66" t="s">
        <v>245</v>
      </c>
      <c r="K55" s="63"/>
    </row>
    <row r="56" spans="1:16" ht="15" customHeight="1" x14ac:dyDescent="0.25">
      <c r="A56" s="106" t="s">
        <v>53</v>
      </c>
      <c r="B56" s="119" t="s">
        <v>870</v>
      </c>
      <c r="C56" s="69">
        <v>853</v>
      </c>
      <c r="D56" s="69" t="s">
        <v>204</v>
      </c>
      <c r="E56" s="448" t="s">
        <v>871</v>
      </c>
      <c r="G56" s="111" t="s">
        <v>872</v>
      </c>
      <c r="H56" s="63"/>
      <c r="I56" s="66" t="s">
        <v>235</v>
      </c>
      <c r="K56" s="63"/>
    </row>
    <row r="57" spans="1:16" ht="15" customHeight="1" x14ac:dyDescent="0.25">
      <c r="A57" s="106" t="s">
        <v>157</v>
      </c>
      <c r="B57" s="69" t="s">
        <v>286</v>
      </c>
      <c r="C57" s="63"/>
      <c r="D57" s="63"/>
      <c r="F57" s="446" t="s">
        <v>285</v>
      </c>
      <c r="H57" s="63"/>
      <c r="I57" s="66" t="s">
        <v>276</v>
      </c>
      <c r="K57" s="63"/>
    </row>
    <row r="58" spans="1:16" s="29" customFormat="1" ht="15" customHeight="1" x14ac:dyDescent="0.25">
      <c r="A58" s="106" t="s">
        <v>54</v>
      </c>
      <c r="B58" s="119" t="s">
        <v>873</v>
      </c>
      <c r="C58" s="71">
        <v>856</v>
      </c>
      <c r="D58" s="63"/>
      <c r="E58" s="446" t="s">
        <v>874</v>
      </c>
      <c r="F58" s="446"/>
      <c r="G58" s="111" t="s">
        <v>875</v>
      </c>
      <c r="H58" s="63"/>
      <c r="I58" s="66" t="s">
        <v>236</v>
      </c>
      <c r="J58" s="446"/>
      <c r="K58" s="63"/>
    </row>
    <row r="59" spans="1:16" ht="15" customHeight="1" x14ac:dyDescent="0.25">
      <c r="A59" s="108" t="s">
        <v>754</v>
      </c>
      <c r="B59" s="66" t="s">
        <v>757</v>
      </c>
      <c r="C59" s="66">
        <v>846</v>
      </c>
      <c r="D59" s="63"/>
      <c r="G59" s="111" t="s">
        <v>876</v>
      </c>
      <c r="H59" s="63"/>
      <c r="I59" s="66" t="s">
        <v>245</v>
      </c>
      <c r="K59" s="63"/>
    </row>
    <row r="60" spans="1:16" ht="15" customHeight="1" x14ac:dyDescent="0.25">
      <c r="A60" s="106" t="s">
        <v>55</v>
      </c>
      <c r="B60" s="121" t="s">
        <v>877</v>
      </c>
      <c r="C60" s="71">
        <v>859</v>
      </c>
      <c r="D60" s="63"/>
      <c r="G60" s="111" t="s">
        <v>878</v>
      </c>
      <c r="H60" s="63">
        <v>3.15</v>
      </c>
      <c r="I60" s="66" t="s">
        <v>238</v>
      </c>
      <c r="K60" s="63"/>
    </row>
    <row r="61" spans="1:16" ht="15" customHeight="1" x14ac:dyDescent="0.25">
      <c r="A61" s="106" t="s">
        <v>52</v>
      </c>
      <c r="B61" s="69" t="s">
        <v>292</v>
      </c>
      <c r="C61" s="69">
        <v>866</v>
      </c>
      <c r="D61" s="69" t="s">
        <v>201</v>
      </c>
      <c r="H61" s="63"/>
      <c r="I61" s="66" t="s">
        <v>238</v>
      </c>
      <c r="K61" s="63"/>
    </row>
    <row r="62" spans="1:16" ht="15" customHeight="1" x14ac:dyDescent="0.25">
      <c r="A62" s="108" t="s">
        <v>635</v>
      </c>
      <c r="B62" s="69" t="s">
        <v>650</v>
      </c>
      <c r="C62" s="69"/>
      <c r="D62" s="69"/>
      <c r="H62" s="66"/>
      <c r="I62" s="66" t="s">
        <v>291</v>
      </c>
      <c r="K62" s="66"/>
    </row>
    <row r="63" spans="1:16" s="18" customFormat="1" ht="15" customHeight="1" x14ac:dyDescent="0.25">
      <c r="A63" s="106">
        <v>17</v>
      </c>
      <c r="B63" s="63"/>
      <c r="C63" s="63"/>
      <c r="D63" s="63"/>
      <c r="E63" s="446"/>
      <c r="F63" s="446"/>
      <c r="G63" s="111"/>
      <c r="H63" s="63"/>
      <c r="I63" s="63"/>
      <c r="J63" s="446"/>
      <c r="K63" s="63"/>
    </row>
    <row r="64" spans="1:16" ht="15" customHeight="1" x14ac:dyDescent="0.25">
      <c r="A64" s="106" t="s">
        <v>56</v>
      </c>
      <c r="B64" s="122" t="s">
        <v>879</v>
      </c>
      <c r="C64" s="71">
        <v>852</v>
      </c>
      <c r="D64" s="63"/>
      <c r="E64" s="446" t="s">
        <v>880</v>
      </c>
      <c r="F64" s="446" t="s">
        <v>865</v>
      </c>
      <c r="G64" s="111" t="s">
        <v>881</v>
      </c>
      <c r="H64" s="123">
        <v>0.28000000000000003</v>
      </c>
      <c r="I64" s="66" t="s">
        <v>513</v>
      </c>
      <c r="K64" s="63"/>
    </row>
    <row r="65" spans="1:16" ht="15" customHeight="1" x14ac:dyDescent="0.25">
      <c r="A65" s="106" t="s">
        <v>629</v>
      </c>
      <c r="B65" s="63" t="s">
        <v>731</v>
      </c>
      <c r="C65" s="69">
        <v>865</v>
      </c>
      <c r="D65" s="63"/>
      <c r="E65" s="446" t="s">
        <v>836</v>
      </c>
      <c r="G65" s="111" t="s">
        <v>882</v>
      </c>
      <c r="H65" s="63"/>
      <c r="I65" s="66" t="s">
        <v>236</v>
      </c>
      <c r="K65" s="63"/>
    </row>
    <row r="66" spans="1:16" s="18" customFormat="1" ht="15" customHeight="1" x14ac:dyDescent="0.25">
      <c r="A66" s="106" t="s">
        <v>58</v>
      </c>
      <c r="B66" s="124" t="s">
        <v>883</v>
      </c>
      <c r="C66" s="71">
        <v>867</v>
      </c>
      <c r="D66" s="63"/>
      <c r="E66" s="446" t="s">
        <v>885</v>
      </c>
      <c r="F66" s="446"/>
      <c r="G66" s="111" t="s">
        <v>886</v>
      </c>
      <c r="H66" s="63">
        <v>3.2</v>
      </c>
      <c r="I66" s="66" t="s">
        <v>238</v>
      </c>
      <c r="J66" s="446"/>
      <c r="K66" s="63"/>
    </row>
    <row r="67" spans="1:16" s="29" customFormat="1" ht="15" customHeight="1" x14ac:dyDescent="0.25">
      <c r="A67" s="106" t="s">
        <v>59</v>
      </c>
      <c r="B67" s="63" t="s">
        <v>884</v>
      </c>
      <c r="C67" s="71">
        <v>867</v>
      </c>
      <c r="D67" s="63"/>
      <c r="E67" s="446"/>
      <c r="F67" s="446"/>
      <c r="G67" s="111" t="s">
        <v>886</v>
      </c>
      <c r="H67" s="63">
        <v>3.15</v>
      </c>
      <c r="I67" s="66" t="s">
        <v>238</v>
      </c>
      <c r="J67" s="446"/>
      <c r="K67" s="63"/>
    </row>
    <row r="68" spans="1:16" s="18" customFormat="1" ht="15" customHeight="1" x14ac:dyDescent="0.25">
      <c r="A68" s="106" t="s">
        <v>473</v>
      </c>
      <c r="B68" s="69"/>
      <c r="C68" s="69"/>
      <c r="D68" s="69"/>
      <c r="E68" s="446"/>
      <c r="F68" s="446"/>
      <c r="G68" s="111"/>
      <c r="H68" s="66"/>
      <c r="I68" s="66" t="s">
        <v>291</v>
      </c>
      <c r="J68" s="446"/>
      <c r="K68" s="66"/>
      <c r="P68" s="18" t="s">
        <v>219</v>
      </c>
    </row>
    <row r="69" spans="1:16" ht="15" customHeight="1" x14ac:dyDescent="0.25">
      <c r="A69" s="106" t="s">
        <v>60</v>
      </c>
      <c r="B69" s="63" t="s">
        <v>887</v>
      </c>
      <c r="C69" s="71">
        <v>870</v>
      </c>
      <c r="D69" s="63"/>
      <c r="E69" s="446" t="s">
        <v>888</v>
      </c>
      <c r="G69" s="111" t="s">
        <v>889</v>
      </c>
      <c r="H69" s="63">
        <v>2.0299999999999998</v>
      </c>
      <c r="I69" s="66" t="s">
        <v>236</v>
      </c>
      <c r="J69" s="446" t="s">
        <v>890</v>
      </c>
      <c r="K69" s="63"/>
    </row>
    <row r="70" spans="1:16" s="18" customFormat="1" ht="15" customHeight="1" x14ac:dyDescent="0.25">
      <c r="A70" s="106" t="s">
        <v>158</v>
      </c>
      <c r="B70" s="69" t="s">
        <v>294</v>
      </c>
      <c r="C70" s="63"/>
      <c r="D70" s="63"/>
      <c r="E70" s="446"/>
      <c r="F70" s="446" t="s">
        <v>293</v>
      </c>
      <c r="G70" s="111"/>
      <c r="H70" s="63"/>
      <c r="I70" s="66" t="s">
        <v>238</v>
      </c>
      <c r="J70" s="446"/>
      <c r="K70" s="63"/>
    </row>
    <row r="71" spans="1:16" ht="15" customHeight="1" x14ac:dyDescent="0.25">
      <c r="A71" s="108" t="s">
        <v>474</v>
      </c>
      <c r="B71" s="69"/>
      <c r="C71" s="69"/>
      <c r="D71" s="69"/>
      <c r="H71" s="66"/>
      <c r="I71" s="66" t="s">
        <v>291</v>
      </c>
      <c r="K71" s="66"/>
    </row>
    <row r="72" spans="1:16" ht="15" customHeight="1" x14ac:dyDescent="0.25">
      <c r="A72" s="108" t="s">
        <v>636</v>
      </c>
      <c r="B72" s="69" t="s">
        <v>652</v>
      </c>
      <c r="C72" s="69">
        <v>876</v>
      </c>
      <c r="D72" s="69"/>
      <c r="E72" s="446" t="s">
        <v>668</v>
      </c>
      <c r="F72" s="446" t="s">
        <v>651</v>
      </c>
      <c r="G72" s="111" t="s">
        <v>669</v>
      </c>
      <c r="H72" s="66">
        <v>2.25</v>
      </c>
      <c r="I72" s="66" t="s">
        <v>280</v>
      </c>
      <c r="K72" s="66"/>
    </row>
    <row r="73" spans="1:16" ht="15" customHeight="1" x14ac:dyDescent="0.25">
      <c r="A73" s="125" t="s">
        <v>441</v>
      </c>
      <c r="B73" s="69" t="s">
        <v>891</v>
      </c>
      <c r="C73" s="69">
        <v>882</v>
      </c>
      <c r="D73" s="69"/>
      <c r="H73" s="66"/>
      <c r="I73" s="66" t="s">
        <v>238</v>
      </c>
      <c r="K73" s="66"/>
    </row>
    <row r="74" spans="1:16" s="29" customFormat="1" ht="15" customHeight="1" x14ac:dyDescent="0.25">
      <c r="A74" s="108" t="s">
        <v>628</v>
      </c>
      <c r="B74" s="69" t="s">
        <v>732</v>
      </c>
      <c r="C74" s="69">
        <v>875</v>
      </c>
      <c r="D74" s="69"/>
      <c r="E74" s="446" t="s">
        <v>836</v>
      </c>
      <c r="F74" s="446"/>
      <c r="G74" s="111" t="s">
        <v>882</v>
      </c>
      <c r="H74" s="66"/>
      <c r="I74" s="66" t="s">
        <v>236</v>
      </c>
      <c r="J74" s="446"/>
      <c r="K74" s="66"/>
    </row>
    <row r="75" spans="1:16" ht="15" customHeight="1" x14ac:dyDescent="0.25">
      <c r="A75" s="106" t="s">
        <v>61</v>
      </c>
      <c r="B75" s="124" t="s">
        <v>892</v>
      </c>
      <c r="C75" s="69">
        <v>887</v>
      </c>
      <c r="D75" s="69" t="s">
        <v>201</v>
      </c>
      <c r="E75" s="448" t="s">
        <v>893</v>
      </c>
      <c r="G75" s="111" t="s">
        <v>894</v>
      </c>
      <c r="H75" s="63"/>
      <c r="I75" s="66" t="s">
        <v>217</v>
      </c>
      <c r="K75" s="63"/>
    </row>
    <row r="76" spans="1:16" ht="15" customHeight="1" x14ac:dyDescent="0.25">
      <c r="A76" s="108" t="s">
        <v>475</v>
      </c>
      <c r="B76" s="69"/>
      <c r="C76" s="69"/>
      <c r="D76" s="69"/>
      <c r="H76" s="66"/>
      <c r="I76" s="66" t="s">
        <v>291</v>
      </c>
      <c r="K76" s="66"/>
    </row>
    <row r="77" spans="1:16" ht="15" customHeight="1" x14ac:dyDescent="0.25">
      <c r="A77" s="106" t="s">
        <v>62</v>
      </c>
      <c r="B77" s="124" t="s">
        <v>895</v>
      </c>
      <c r="C77" s="69">
        <v>889</v>
      </c>
      <c r="D77" s="69" t="s">
        <v>205</v>
      </c>
      <c r="E77" s="446" t="s">
        <v>896</v>
      </c>
      <c r="G77" s="111" t="s">
        <v>897</v>
      </c>
      <c r="H77" s="63">
        <v>1.98</v>
      </c>
      <c r="I77" s="66" t="s">
        <v>217</v>
      </c>
      <c r="K77" s="63"/>
    </row>
    <row r="78" spans="1:16" ht="15" customHeight="1" x14ac:dyDescent="0.25">
      <c r="A78" s="108" t="s">
        <v>753</v>
      </c>
      <c r="B78" s="66" t="s">
        <v>758</v>
      </c>
      <c r="C78" s="66">
        <v>885</v>
      </c>
      <c r="D78" s="69"/>
      <c r="H78" s="63"/>
      <c r="I78" s="66" t="s">
        <v>236</v>
      </c>
      <c r="K78" s="63"/>
    </row>
    <row r="79" spans="1:16" s="18" customFormat="1" ht="15" customHeight="1" x14ac:dyDescent="0.25">
      <c r="A79" s="106" t="s">
        <v>64</v>
      </c>
      <c r="B79" s="126" t="s">
        <v>898</v>
      </c>
      <c r="C79" s="69">
        <v>891</v>
      </c>
      <c r="D79" s="69" t="s">
        <v>204</v>
      </c>
      <c r="E79" s="446" t="s">
        <v>902</v>
      </c>
      <c r="F79" s="446"/>
      <c r="G79" s="128" t="s">
        <v>900</v>
      </c>
      <c r="H79" s="127">
        <v>2.95</v>
      </c>
      <c r="I79" s="66" t="s">
        <v>238</v>
      </c>
      <c r="J79" s="446"/>
      <c r="K79" s="63"/>
    </row>
    <row r="80" spans="1:16" ht="15" customHeight="1" x14ac:dyDescent="0.25">
      <c r="A80" s="106" t="s">
        <v>63</v>
      </c>
      <c r="B80" s="126" t="s">
        <v>899</v>
      </c>
      <c r="C80" s="71">
        <v>892</v>
      </c>
      <c r="D80" s="63"/>
      <c r="E80" s="446" t="s">
        <v>903</v>
      </c>
      <c r="G80" s="128" t="s">
        <v>901</v>
      </c>
      <c r="H80" s="127">
        <v>3.12</v>
      </c>
      <c r="I80" s="66" t="s">
        <v>238</v>
      </c>
      <c r="K80" s="63"/>
    </row>
    <row r="81" spans="1:16" ht="15" customHeight="1" x14ac:dyDescent="0.25">
      <c r="A81" s="115" t="s">
        <v>637</v>
      </c>
      <c r="B81" s="69" t="s">
        <v>653</v>
      </c>
      <c r="C81" s="69"/>
      <c r="D81" s="69"/>
      <c r="H81" s="66"/>
      <c r="I81" s="66" t="s">
        <v>217</v>
      </c>
      <c r="K81" s="66"/>
    </row>
    <row r="82" spans="1:16" ht="15" customHeight="1" x14ac:dyDescent="0.25">
      <c r="A82" s="106" t="s">
        <v>57</v>
      </c>
      <c r="B82" s="63"/>
      <c r="C82" s="63"/>
      <c r="D82" s="63"/>
      <c r="H82" s="63"/>
      <c r="I82" s="63"/>
      <c r="K82" s="63"/>
    </row>
    <row r="83" spans="1:16" ht="15" customHeight="1" x14ac:dyDescent="0.25">
      <c r="A83" s="106" t="s">
        <v>65</v>
      </c>
      <c r="B83" s="129" t="s">
        <v>904</v>
      </c>
      <c r="C83" s="71">
        <v>892</v>
      </c>
      <c r="D83" s="63"/>
      <c r="E83" s="446" t="s">
        <v>905</v>
      </c>
      <c r="G83" s="131" t="s">
        <v>906</v>
      </c>
      <c r="H83" s="130">
        <v>0.81</v>
      </c>
      <c r="I83" s="66" t="s">
        <v>217</v>
      </c>
      <c r="K83" s="63"/>
    </row>
    <row r="84" spans="1:16" ht="15" customHeight="1" x14ac:dyDescent="0.25">
      <c r="A84" s="74" t="s">
        <v>9</v>
      </c>
      <c r="B84" s="63"/>
      <c r="C84" s="69">
        <v>900</v>
      </c>
      <c r="D84" s="63"/>
      <c r="H84" s="63"/>
      <c r="I84" s="66" t="s">
        <v>238</v>
      </c>
      <c r="K84" s="63"/>
    </row>
    <row r="85" spans="1:16" ht="15" customHeight="1" x14ac:dyDescent="0.25">
      <c r="A85" s="106" t="s">
        <v>66</v>
      </c>
      <c r="B85" s="132" t="s">
        <v>907</v>
      </c>
      <c r="C85" s="71">
        <v>902</v>
      </c>
      <c r="D85" s="63"/>
      <c r="E85" s="446" t="s">
        <v>908</v>
      </c>
      <c r="G85" s="133" t="s">
        <v>909</v>
      </c>
      <c r="H85" s="63"/>
      <c r="I85" s="66" t="s">
        <v>235</v>
      </c>
      <c r="K85" s="63"/>
    </row>
    <row r="86" spans="1:16" s="18" customFormat="1" ht="15" customHeight="1" x14ac:dyDescent="0.25">
      <c r="A86" s="108" t="s">
        <v>476</v>
      </c>
      <c r="B86" s="69" t="s">
        <v>521</v>
      </c>
      <c r="C86" s="69"/>
      <c r="D86" s="69"/>
      <c r="E86" s="446"/>
      <c r="F86" s="446"/>
      <c r="G86" s="111"/>
      <c r="H86" s="66"/>
      <c r="I86" s="66" t="s">
        <v>291</v>
      </c>
      <c r="J86" s="446"/>
      <c r="K86" s="66"/>
    </row>
    <row r="87" spans="1:16" ht="15" customHeight="1" x14ac:dyDescent="0.25">
      <c r="A87" s="106" t="s">
        <v>67</v>
      </c>
      <c r="B87" s="134" t="s">
        <v>910</v>
      </c>
      <c r="C87" s="69">
        <v>903</v>
      </c>
      <c r="D87" s="69" t="s">
        <v>202</v>
      </c>
      <c r="G87" s="136" t="s">
        <v>911</v>
      </c>
      <c r="H87" s="135">
        <v>0.83</v>
      </c>
      <c r="I87" s="66" t="s">
        <v>236</v>
      </c>
      <c r="K87" s="63"/>
    </row>
    <row r="88" spans="1:16" s="18" customFormat="1" ht="15" customHeight="1" x14ac:dyDescent="0.25">
      <c r="A88" s="108" t="s">
        <v>191</v>
      </c>
      <c r="B88" s="137" t="s">
        <v>912</v>
      </c>
      <c r="C88" s="71">
        <v>912</v>
      </c>
      <c r="D88" s="63"/>
      <c r="E88" s="446" t="s">
        <v>915</v>
      </c>
      <c r="F88" s="446"/>
      <c r="G88" s="140" t="s">
        <v>918</v>
      </c>
      <c r="H88" s="138">
        <v>0.52</v>
      </c>
      <c r="I88" s="66" t="s">
        <v>513</v>
      </c>
      <c r="J88" s="446"/>
      <c r="K88" s="63"/>
    </row>
    <row r="89" spans="1:16" s="19" customFormat="1" ht="15" customHeight="1" x14ac:dyDescent="0.25">
      <c r="A89" s="106" t="s">
        <v>68</v>
      </c>
      <c r="B89" s="137" t="s">
        <v>913</v>
      </c>
      <c r="C89" s="69">
        <v>904</v>
      </c>
      <c r="D89" s="69" t="s">
        <v>205</v>
      </c>
      <c r="E89" s="446" t="s">
        <v>916</v>
      </c>
      <c r="F89" s="446"/>
      <c r="G89" s="140" t="s">
        <v>919</v>
      </c>
      <c r="H89" s="138">
        <v>-0.64</v>
      </c>
      <c r="I89" s="66" t="s">
        <v>513</v>
      </c>
      <c r="J89" s="446"/>
      <c r="K89" s="63"/>
    </row>
    <row r="90" spans="1:16" s="19" customFormat="1" ht="15" customHeight="1" x14ac:dyDescent="0.25">
      <c r="A90" s="106" t="s">
        <v>69</v>
      </c>
      <c r="B90" s="137" t="s">
        <v>914</v>
      </c>
      <c r="C90" s="69">
        <v>918</v>
      </c>
      <c r="D90" s="69" t="s">
        <v>202</v>
      </c>
      <c r="E90" s="446" t="s">
        <v>917</v>
      </c>
      <c r="F90" s="446"/>
      <c r="G90" s="140" t="s">
        <v>920</v>
      </c>
      <c r="H90" s="139">
        <v>-0.6</v>
      </c>
      <c r="I90" s="66" t="s">
        <v>513</v>
      </c>
      <c r="J90" s="446"/>
      <c r="K90" s="63"/>
      <c r="P90" s="19" t="s">
        <v>613</v>
      </c>
    </row>
    <row r="91" spans="1:16" ht="15" customHeight="1" x14ac:dyDescent="0.25">
      <c r="A91" s="106">
        <v>4</v>
      </c>
      <c r="B91" s="63"/>
      <c r="C91" s="63"/>
      <c r="D91" s="63"/>
      <c r="H91" s="63"/>
      <c r="I91" s="63"/>
      <c r="K91" s="63"/>
    </row>
    <row r="92" spans="1:16" ht="15" customHeight="1" x14ac:dyDescent="0.25">
      <c r="A92" s="106" t="s">
        <v>70</v>
      </c>
      <c r="B92" s="141" t="s">
        <v>921</v>
      </c>
      <c r="C92" s="69">
        <v>924</v>
      </c>
      <c r="D92" s="69" t="s">
        <v>205</v>
      </c>
      <c r="F92" s="446" t="s">
        <v>925</v>
      </c>
      <c r="G92" s="143" t="s">
        <v>922</v>
      </c>
      <c r="H92" s="142">
        <v>3.66</v>
      </c>
      <c r="I92" s="66" t="s">
        <v>303</v>
      </c>
      <c r="K92" s="63"/>
    </row>
    <row r="93" spans="1:16" ht="15" customHeight="1" x14ac:dyDescent="0.25">
      <c r="A93" s="108" t="s">
        <v>477</v>
      </c>
      <c r="B93" s="69"/>
      <c r="C93" s="69"/>
      <c r="D93" s="69"/>
      <c r="H93" s="66"/>
      <c r="I93" s="66" t="s">
        <v>291</v>
      </c>
      <c r="K93" s="66"/>
    </row>
    <row r="94" spans="1:16" ht="15" customHeight="1" x14ac:dyDescent="0.25">
      <c r="A94" s="106" t="s">
        <v>159</v>
      </c>
      <c r="B94" s="69" t="s">
        <v>295</v>
      </c>
      <c r="C94" s="69">
        <v>930</v>
      </c>
      <c r="D94" s="63"/>
      <c r="H94" s="63"/>
      <c r="I94" s="66" t="s">
        <v>238</v>
      </c>
      <c r="K94" s="63"/>
    </row>
    <row r="95" spans="1:16" s="18" customFormat="1" ht="15" customHeight="1" x14ac:dyDescent="0.25">
      <c r="A95" s="108" t="s">
        <v>487</v>
      </c>
      <c r="B95" s="69" t="s">
        <v>523</v>
      </c>
      <c r="C95" s="69"/>
      <c r="D95" s="69"/>
      <c r="E95" s="446"/>
      <c r="F95" s="446" t="s">
        <v>522</v>
      </c>
      <c r="G95" s="111"/>
      <c r="H95" s="66"/>
      <c r="I95" s="66" t="s">
        <v>217</v>
      </c>
      <c r="J95" s="446"/>
      <c r="K95" s="66"/>
    </row>
    <row r="96" spans="1:16" ht="15" customHeight="1" x14ac:dyDescent="0.25">
      <c r="A96" s="116" t="s">
        <v>573</v>
      </c>
      <c r="B96" s="69" t="s">
        <v>609</v>
      </c>
      <c r="C96" s="69"/>
      <c r="D96" s="69"/>
      <c r="H96" s="66"/>
      <c r="I96" s="66" t="s">
        <v>217</v>
      </c>
      <c r="K96" s="66"/>
    </row>
    <row r="97" spans="1:16" ht="15" customHeight="1" x14ac:dyDescent="0.25">
      <c r="A97" s="116" t="s">
        <v>610</v>
      </c>
      <c r="B97" s="69" t="s">
        <v>611</v>
      </c>
      <c r="C97" s="69"/>
      <c r="D97" s="69"/>
      <c r="E97" s="446" t="s">
        <v>612</v>
      </c>
      <c r="H97" s="66"/>
      <c r="I97" s="66" t="s">
        <v>217</v>
      </c>
      <c r="K97" s="66"/>
    </row>
    <row r="98" spans="1:16" ht="15" customHeight="1" x14ac:dyDescent="0.25">
      <c r="A98" s="106" t="s">
        <v>72</v>
      </c>
      <c r="B98" s="144" t="s">
        <v>923</v>
      </c>
      <c r="C98" s="71">
        <v>933</v>
      </c>
      <c r="D98" s="63"/>
      <c r="E98" s="446" t="s">
        <v>924</v>
      </c>
      <c r="G98" s="146" t="s">
        <v>927</v>
      </c>
      <c r="H98" s="145">
        <v>4.83</v>
      </c>
      <c r="I98" s="66" t="s">
        <v>303</v>
      </c>
      <c r="J98" s="446" t="s">
        <v>926</v>
      </c>
      <c r="K98" s="63"/>
    </row>
    <row r="99" spans="1:16" ht="15" customHeight="1" x14ac:dyDescent="0.25">
      <c r="A99" s="106" t="s">
        <v>71</v>
      </c>
      <c r="B99" s="63"/>
      <c r="C99" s="63"/>
      <c r="D99" s="63"/>
      <c r="H99" s="63"/>
      <c r="I99" s="63"/>
      <c r="K99" s="63"/>
    </row>
    <row r="100" spans="1:16" s="29" customFormat="1" ht="15" customHeight="1" x14ac:dyDescent="0.25">
      <c r="A100" s="106" t="s">
        <v>160</v>
      </c>
      <c r="B100" s="69" t="s">
        <v>296</v>
      </c>
      <c r="C100" s="63"/>
      <c r="D100" s="63"/>
      <c r="E100" s="446"/>
      <c r="F100" s="446"/>
      <c r="G100" s="111"/>
      <c r="H100" s="63"/>
      <c r="I100" s="66" t="s">
        <v>764</v>
      </c>
      <c r="J100" s="446"/>
      <c r="K100" s="63"/>
      <c r="P100" s="29" t="s">
        <v>219</v>
      </c>
    </row>
    <row r="101" spans="1:16" ht="15" customHeight="1" x14ac:dyDescent="0.25">
      <c r="A101" s="108" t="s">
        <v>192</v>
      </c>
      <c r="B101" s="147" t="s">
        <v>928</v>
      </c>
      <c r="C101" s="71">
        <v>948</v>
      </c>
      <c r="D101" s="63"/>
      <c r="E101" s="446" t="s">
        <v>929</v>
      </c>
      <c r="G101" s="148" t="s">
        <v>930</v>
      </c>
      <c r="H101" s="63"/>
      <c r="I101" s="66" t="s">
        <v>303</v>
      </c>
      <c r="J101" s="446" t="s">
        <v>415</v>
      </c>
      <c r="K101" s="63"/>
      <c r="P101" s="7" t="s">
        <v>219</v>
      </c>
    </row>
    <row r="102" spans="1:16" ht="15" customHeight="1" x14ac:dyDescent="0.25">
      <c r="A102" s="108" t="s">
        <v>442</v>
      </c>
      <c r="B102" s="69" t="s">
        <v>524</v>
      </c>
      <c r="C102" s="69"/>
      <c r="D102" s="69"/>
      <c r="H102" s="66"/>
      <c r="I102" s="66" t="s">
        <v>235</v>
      </c>
      <c r="K102" s="66"/>
    </row>
    <row r="103" spans="1:16" ht="15" customHeight="1" x14ac:dyDescent="0.25">
      <c r="A103" s="108" t="s">
        <v>74</v>
      </c>
      <c r="B103" s="149" t="s">
        <v>931</v>
      </c>
      <c r="C103" s="71">
        <v>960</v>
      </c>
      <c r="D103" s="63"/>
      <c r="E103" s="446" t="s">
        <v>932</v>
      </c>
      <c r="G103" s="150" t="s">
        <v>933</v>
      </c>
      <c r="H103" s="150">
        <v>1.48</v>
      </c>
      <c r="I103" s="66" t="s">
        <v>235</v>
      </c>
      <c r="J103" s="446" t="s">
        <v>934</v>
      </c>
      <c r="K103" s="63"/>
    </row>
    <row r="104" spans="1:16" s="29" customFormat="1" ht="15" customHeight="1" x14ac:dyDescent="0.25">
      <c r="A104" s="108" t="s">
        <v>75</v>
      </c>
      <c r="B104" s="151" t="s">
        <v>935</v>
      </c>
      <c r="C104" s="69">
        <v>967</v>
      </c>
      <c r="D104" s="63"/>
      <c r="E104" s="446"/>
      <c r="F104" s="446" t="s">
        <v>936</v>
      </c>
      <c r="G104" s="111"/>
      <c r="H104" s="63"/>
      <c r="I104" s="66" t="s">
        <v>238</v>
      </c>
      <c r="J104" s="446"/>
      <c r="K104" s="63"/>
    </row>
    <row r="105" spans="1:16" ht="15" customHeight="1" x14ac:dyDescent="0.25">
      <c r="A105" s="108" t="s">
        <v>193</v>
      </c>
      <c r="B105" s="152" t="s">
        <v>937</v>
      </c>
      <c r="C105" s="71">
        <v>963</v>
      </c>
      <c r="D105" s="63"/>
      <c r="E105" s="446" t="s">
        <v>938</v>
      </c>
      <c r="F105" s="446" t="s">
        <v>940</v>
      </c>
      <c r="G105" s="154" t="s">
        <v>939</v>
      </c>
      <c r="H105" s="153">
        <v>0.67</v>
      </c>
      <c r="I105" s="66" t="s">
        <v>513</v>
      </c>
      <c r="K105" s="63"/>
    </row>
    <row r="106" spans="1:16" ht="15" customHeight="1" x14ac:dyDescent="0.25">
      <c r="A106" s="106" t="s">
        <v>73</v>
      </c>
      <c r="B106" s="69" t="s">
        <v>297</v>
      </c>
      <c r="C106" s="69">
        <v>993</v>
      </c>
      <c r="D106" s="69" t="s">
        <v>201</v>
      </c>
      <c r="F106" s="446" t="s">
        <v>298</v>
      </c>
      <c r="H106" s="63"/>
      <c r="I106" s="66" t="s">
        <v>238</v>
      </c>
      <c r="K106" s="63"/>
      <c r="P106" s="7" t="s">
        <v>267</v>
      </c>
    </row>
    <row r="107" spans="1:16" ht="15" customHeight="1" x14ac:dyDescent="0.25">
      <c r="A107" s="115" t="s">
        <v>638</v>
      </c>
      <c r="B107" s="69" t="s">
        <v>654</v>
      </c>
      <c r="C107" s="69">
        <v>971</v>
      </c>
      <c r="D107" s="69" t="s">
        <v>201</v>
      </c>
      <c r="E107" s="446" t="s">
        <v>671</v>
      </c>
      <c r="G107" s="111" t="s">
        <v>670</v>
      </c>
      <c r="H107" s="66"/>
      <c r="I107" s="66" t="s">
        <v>598</v>
      </c>
      <c r="K107" s="66"/>
    </row>
    <row r="108" spans="1:16" ht="15" customHeight="1" x14ac:dyDescent="0.25">
      <c r="A108" s="106" t="s">
        <v>161</v>
      </c>
      <c r="B108" s="69" t="s">
        <v>299</v>
      </c>
      <c r="C108" s="69">
        <v>973</v>
      </c>
      <c r="D108" s="69" t="s">
        <v>201</v>
      </c>
      <c r="E108" s="446" t="s">
        <v>302</v>
      </c>
      <c r="G108" s="111" t="s">
        <v>300</v>
      </c>
      <c r="H108" s="66">
        <v>4.16</v>
      </c>
      <c r="I108" s="66" t="s">
        <v>303</v>
      </c>
      <c r="J108" s="446" t="s">
        <v>301</v>
      </c>
      <c r="K108" s="63"/>
    </row>
    <row r="109" spans="1:16" ht="15" customHeight="1" x14ac:dyDescent="0.25">
      <c r="A109" s="106" t="s">
        <v>77</v>
      </c>
      <c r="B109" s="155" t="s">
        <v>941</v>
      </c>
      <c r="C109" s="69">
        <v>978</v>
      </c>
      <c r="D109" s="69" t="s">
        <v>204</v>
      </c>
      <c r="E109" s="446" t="s">
        <v>942</v>
      </c>
      <c r="G109" s="156" t="s">
        <v>943</v>
      </c>
      <c r="H109" s="63"/>
      <c r="I109" s="66" t="s">
        <v>217</v>
      </c>
      <c r="K109" s="63"/>
    </row>
    <row r="110" spans="1:16" ht="15" customHeight="1" x14ac:dyDescent="0.25">
      <c r="A110" s="106" t="s">
        <v>162</v>
      </c>
      <c r="B110" s="69" t="s">
        <v>304</v>
      </c>
      <c r="C110" s="69">
        <v>976</v>
      </c>
      <c r="D110" s="69" t="s">
        <v>201</v>
      </c>
      <c r="F110" s="446" t="s">
        <v>305</v>
      </c>
      <c r="H110" s="63"/>
      <c r="I110" s="66" t="s">
        <v>238</v>
      </c>
      <c r="K110" s="63"/>
    </row>
    <row r="111" spans="1:16" ht="15" customHeight="1" x14ac:dyDescent="0.25">
      <c r="A111" s="112" t="s">
        <v>639</v>
      </c>
      <c r="B111" s="69" t="s">
        <v>656</v>
      </c>
      <c r="C111" s="69">
        <v>989</v>
      </c>
      <c r="D111" s="69" t="s">
        <v>201</v>
      </c>
      <c r="F111" s="446" t="s">
        <v>655</v>
      </c>
      <c r="H111" s="66"/>
      <c r="I111" s="66" t="s">
        <v>245</v>
      </c>
      <c r="K111" s="66"/>
    </row>
    <row r="112" spans="1:16" s="18" customFormat="1" ht="15" customHeight="1" x14ac:dyDescent="0.25">
      <c r="A112" s="108" t="s">
        <v>672</v>
      </c>
      <c r="B112" s="157" t="s">
        <v>944</v>
      </c>
      <c r="C112" s="71">
        <v>978</v>
      </c>
      <c r="D112" s="63"/>
      <c r="E112" s="446" t="s">
        <v>945</v>
      </c>
      <c r="F112" s="446"/>
      <c r="G112" s="111"/>
      <c r="H112" s="63"/>
      <c r="I112" s="66" t="s">
        <v>236</v>
      </c>
      <c r="J112" s="446"/>
      <c r="K112" s="63"/>
    </row>
    <row r="113" spans="1:16" s="18" customFormat="1" ht="15" customHeight="1" x14ac:dyDescent="0.25">
      <c r="A113" s="106" t="s">
        <v>76</v>
      </c>
      <c r="B113" s="69" t="s">
        <v>308</v>
      </c>
      <c r="C113" s="63"/>
      <c r="D113" s="63"/>
      <c r="E113" s="446"/>
      <c r="F113" s="446" t="s">
        <v>306</v>
      </c>
      <c r="G113" s="111"/>
      <c r="H113" s="63"/>
      <c r="I113" s="66" t="s">
        <v>238</v>
      </c>
      <c r="J113" s="446"/>
      <c r="K113" s="66" t="s">
        <v>307</v>
      </c>
    </row>
    <row r="114" spans="1:16" ht="15" customHeight="1" x14ac:dyDescent="0.25">
      <c r="A114" s="108" t="s">
        <v>194</v>
      </c>
      <c r="B114" s="158" t="s">
        <v>946</v>
      </c>
      <c r="C114" s="69">
        <v>987</v>
      </c>
      <c r="D114" s="69" t="s">
        <v>201</v>
      </c>
      <c r="E114" s="446" t="s">
        <v>947</v>
      </c>
      <c r="G114" s="159" t="s">
        <v>948</v>
      </c>
      <c r="H114" s="63"/>
      <c r="I114" s="66" t="s">
        <v>217</v>
      </c>
      <c r="K114" s="63"/>
    </row>
    <row r="115" spans="1:16" ht="15" customHeight="1" x14ac:dyDescent="0.25">
      <c r="A115" s="106" t="s">
        <v>78</v>
      </c>
      <c r="B115" s="160" t="s">
        <v>949</v>
      </c>
      <c r="C115" s="71">
        <v>987</v>
      </c>
      <c r="D115" s="63"/>
      <c r="E115" s="446" t="s">
        <v>950</v>
      </c>
      <c r="F115" s="446" t="s">
        <v>951</v>
      </c>
      <c r="G115" s="161" t="s">
        <v>952</v>
      </c>
      <c r="H115" s="63"/>
      <c r="I115" s="66" t="s">
        <v>217</v>
      </c>
      <c r="K115" s="63"/>
    </row>
    <row r="116" spans="1:16" ht="15" customHeight="1" x14ac:dyDescent="0.25">
      <c r="A116" s="106" t="s">
        <v>725</v>
      </c>
      <c r="B116" s="162" t="s">
        <v>759</v>
      </c>
      <c r="C116" s="66">
        <v>990</v>
      </c>
      <c r="D116" s="63"/>
      <c r="E116" s="446" t="s">
        <v>953</v>
      </c>
      <c r="F116" s="446" t="s">
        <v>954</v>
      </c>
      <c r="G116" s="163" t="s">
        <v>955</v>
      </c>
      <c r="H116" s="63"/>
      <c r="I116" s="66" t="s">
        <v>345</v>
      </c>
      <c r="K116" s="63"/>
    </row>
    <row r="117" spans="1:16" ht="15" customHeight="1" x14ac:dyDescent="0.25">
      <c r="A117" s="106" t="s">
        <v>561</v>
      </c>
      <c r="B117" s="63" t="s">
        <v>733</v>
      </c>
      <c r="C117" s="69">
        <v>971</v>
      </c>
      <c r="D117" s="63"/>
      <c r="G117" s="164" t="s">
        <v>956</v>
      </c>
      <c r="H117" s="63"/>
      <c r="I117" s="66" t="s">
        <v>513</v>
      </c>
      <c r="K117" s="63"/>
    </row>
    <row r="118" spans="1:16" ht="15" customHeight="1" x14ac:dyDescent="0.25">
      <c r="A118" s="108" t="s">
        <v>80</v>
      </c>
      <c r="B118" s="165" t="s">
        <v>957</v>
      </c>
      <c r="C118" s="71">
        <v>992</v>
      </c>
      <c r="D118" s="63"/>
      <c r="E118" s="446" t="s">
        <v>958</v>
      </c>
      <c r="G118" s="167" t="s">
        <v>959</v>
      </c>
      <c r="H118" s="166">
        <v>4.17</v>
      </c>
      <c r="I118" s="66" t="s">
        <v>303</v>
      </c>
      <c r="J118" s="446" t="s">
        <v>960</v>
      </c>
      <c r="K118" s="63"/>
    </row>
    <row r="119" spans="1:16" ht="15" customHeight="1" x14ac:dyDescent="0.25">
      <c r="A119" s="108" t="s">
        <v>82</v>
      </c>
      <c r="B119" s="168" t="s">
        <v>961</v>
      </c>
      <c r="C119" s="69">
        <v>994</v>
      </c>
      <c r="D119" s="69" t="s">
        <v>205</v>
      </c>
      <c r="H119" s="63"/>
      <c r="I119" s="66" t="s">
        <v>238</v>
      </c>
      <c r="K119" s="63"/>
    </row>
    <row r="120" spans="1:16" s="29" customFormat="1" ht="15" customHeight="1" x14ac:dyDescent="0.25">
      <c r="A120" s="108" t="s">
        <v>79</v>
      </c>
      <c r="B120" s="169" t="s">
        <v>962</v>
      </c>
      <c r="C120" s="71">
        <v>981</v>
      </c>
      <c r="D120" s="63"/>
      <c r="E120" s="446" t="s">
        <v>965</v>
      </c>
      <c r="F120" s="446"/>
      <c r="G120" s="171" t="s">
        <v>963</v>
      </c>
      <c r="H120" s="170">
        <v>1.46</v>
      </c>
      <c r="I120" s="66" t="s">
        <v>236</v>
      </c>
      <c r="J120" s="446" t="s">
        <v>964</v>
      </c>
      <c r="K120" s="63"/>
    </row>
    <row r="121" spans="1:16" s="18" customFormat="1" ht="15" customHeight="1" x14ac:dyDescent="0.25">
      <c r="A121" s="108">
        <v>19</v>
      </c>
      <c r="B121" s="69"/>
      <c r="C121" s="69"/>
      <c r="D121" s="69"/>
      <c r="E121" s="446"/>
      <c r="F121" s="446"/>
      <c r="G121" s="111"/>
      <c r="H121" s="66"/>
      <c r="I121" s="66"/>
      <c r="J121" s="446"/>
      <c r="K121" s="66"/>
      <c r="P121" s="18" t="s">
        <v>528</v>
      </c>
    </row>
    <row r="122" spans="1:16" ht="15" customHeight="1" x14ac:dyDescent="0.25">
      <c r="A122" s="74" t="s">
        <v>10</v>
      </c>
      <c r="B122" s="63"/>
      <c r="C122" s="69">
        <v>1000</v>
      </c>
      <c r="D122" s="63"/>
      <c r="H122" s="63"/>
      <c r="I122" s="66" t="s">
        <v>238</v>
      </c>
      <c r="K122" s="63"/>
    </row>
    <row r="123" spans="1:16" s="18" customFormat="1" ht="15" customHeight="1" x14ac:dyDescent="0.25">
      <c r="A123" s="106" t="s">
        <v>83</v>
      </c>
      <c r="B123" s="172" t="s">
        <v>966</v>
      </c>
      <c r="C123" s="71">
        <v>1002</v>
      </c>
      <c r="D123" s="63"/>
      <c r="E123" s="446" t="s">
        <v>968</v>
      </c>
      <c r="F123" s="446"/>
      <c r="G123" s="173" t="s">
        <v>967</v>
      </c>
      <c r="H123" s="63"/>
      <c r="I123" s="66" t="s">
        <v>235</v>
      </c>
      <c r="J123" s="446"/>
      <c r="K123" s="63"/>
      <c r="P123" s="18" t="s">
        <v>528</v>
      </c>
    </row>
    <row r="124" spans="1:16" s="19" customFormat="1" ht="15" customHeight="1" x14ac:dyDescent="0.25">
      <c r="A124" s="106" t="s">
        <v>85</v>
      </c>
      <c r="B124" s="174" t="s">
        <v>969</v>
      </c>
      <c r="C124" s="69">
        <v>1004</v>
      </c>
      <c r="D124" s="69" t="s">
        <v>204</v>
      </c>
      <c r="E124" s="446" t="s">
        <v>971</v>
      </c>
      <c r="F124" s="446" t="s">
        <v>972</v>
      </c>
      <c r="G124" s="175" t="s">
        <v>973</v>
      </c>
      <c r="H124" s="63"/>
      <c r="I124" s="66" t="s">
        <v>303</v>
      </c>
      <c r="J124" s="446" t="s">
        <v>970</v>
      </c>
      <c r="K124" s="63"/>
    </row>
    <row r="125" spans="1:16" ht="15" customHeight="1" x14ac:dyDescent="0.25">
      <c r="A125" s="106" t="s">
        <v>84</v>
      </c>
      <c r="B125" s="176" t="s">
        <v>974</v>
      </c>
      <c r="C125" s="69">
        <v>1004</v>
      </c>
      <c r="D125" s="69" t="s">
        <v>205</v>
      </c>
      <c r="E125" s="446" t="s">
        <v>975</v>
      </c>
      <c r="G125" s="177" t="s">
        <v>976</v>
      </c>
      <c r="H125" s="63"/>
      <c r="I125" s="66" t="s">
        <v>280</v>
      </c>
      <c r="K125" s="63"/>
    </row>
    <row r="126" spans="1:16" ht="15" customHeight="1" x14ac:dyDescent="0.25">
      <c r="A126" s="106" t="s">
        <v>81</v>
      </c>
      <c r="B126" s="178" t="s">
        <v>977</v>
      </c>
      <c r="C126" s="71">
        <v>998</v>
      </c>
      <c r="D126" s="63"/>
      <c r="E126" s="446" t="s">
        <v>978</v>
      </c>
      <c r="G126" s="180" t="s">
        <v>979</v>
      </c>
      <c r="H126" s="179">
        <v>1.92</v>
      </c>
      <c r="I126" s="66" t="s">
        <v>245</v>
      </c>
      <c r="K126" s="63"/>
    </row>
    <row r="127" spans="1:16" ht="15" customHeight="1" x14ac:dyDescent="0.25">
      <c r="A127" s="106" t="s">
        <v>86</v>
      </c>
      <c r="B127" s="181" t="s">
        <v>980</v>
      </c>
      <c r="C127" s="71">
        <v>1010</v>
      </c>
      <c r="D127" s="63"/>
      <c r="E127" s="446" t="s">
        <v>981</v>
      </c>
      <c r="G127" s="183" t="s">
        <v>982</v>
      </c>
      <c r="H127" s="182">
        <v>4.38</v>
      </c>
      <c r="I127" s="66" t="s">
        <v>303</v>
      </c>
      <c r="J127" s="446" t="s">
        <v>983</v>
      </c>
      <c r="K127" s="63"/>
    </row>
    <row r="128" spans="1:16" ht="15" customHeight="1" x14ac:dyDescent="0.25">
      <c r="A128" s="115" t="s">
        <v>640</v>
      </c>
      <c r="B128" s="69" t="s">
        <v>657</v>
      </c>
      <c r="C128" s="69"/>
      <c r="D128" s="69"/>
      <c r="H128" s="66"/>
      <c r="I128" s="66" t="s">
        <v>276</v>
      </c>
      <c r="K128" s="66"/>
    </row>
    <row r="129" spans="1:11" ht="15" customHeight="1" x14ac:dyDescent="0.25">
      <c r="A129" s="108" t="s">
        <v>478</v>
      </c>
      <c r="B129" s="69" t="s">
        <v>525</v>
      </c>
      <c r="C129" s="69">
        <v>1016</v>
      </c>
      <c r="D129" s="69"/>
      <c r="E129" s="446" t="s">
        <v>527</v>
      </c>
      <c r="G129" s="111" t="s">
        <v>526</v>
      </c>
      <c r="H129" s="66"/>
      <c r="I129" s="66" t="s">
        <v>280</v>
      </c>
      <c r="K129" s="66"/>
    </row>
    <row r="130" spans="1:11" ht="15" customHeight="1" x14ac:dyDescent="0.25">
      <c r="A130" s="106" t="s">
        <v>87</v>
      </c>
      <c r="B130" s="184" t="s">
        <v>984</v>
      </c>
      <c r="C130" s="71">
        <v>1017</v>
      </c>
      <c r="D130" s="63"/>
      <c r="E130" s="446" t="s">
        <v>985</v>
      </c>
      <c r="G130" s="186" t="s">
        <v>986</v>
      </c>
      <c r="H130" s="185">
        <v>4.25</v>
      </c>
      <c r="I130" s="66" t="s">
        <v>303</v>
      </c>
      <c r="J130" s="446" t="s">
        <v>987</v>
      </c>
      <c r="K130" s="63"/>
    </row>
    <row r="131" spans="1:11" ht="15" customHeight="1" x14ac:dyDescent="0.25">
      <c r="A131" s="108" t="s">
        <v>479</v>
      </c>
      <c r="B131" s="69" t="s">
        <v>529</v>
      </c>
      <c r="C131" s="69">
        <v>1018</v>
      </c>
      <c r="D131" s="69"/>
      <c r="E131" s="446" t="s">
        <v>531</v>
      </c>
      <c r="G131" s="111" t="s">
        <v>530</v>
      </c>
      <c r="H131" s="66"/>
      <c r="I131" s="66" t="s">
        <v>280</v>
      </c>
      <c r="K131" s="66"/>
    </row>
    <row r="132" spans="1:11" s="18" customFormat="1" ht="15" customHeight="1" x14ac:dyDescent="0.25">
      <c r="A132" s="116" t="s">
        <v>574</v>
      </c>
      <c r="B132" s="69" t="s">
        <v>614</v>
      </c>
      <c r="C132" s="69"/>
      <c r="D132" s="69"/>
      <c r="E132" s="446"/>
      <c r="F132" s="446"/>
      <c r="G132" s="111"/>
      <c r="H132" s="66"/>
      <c r="I132" s="66" t="s">
        <v>291</v>
      </c>
      <c r="J132" s="446"/>
      <c r="K132" s="66"/>
    </row>
    <row r="133" spans="1:11" ht="15" customHeight="1" x14ac:dyDescent="0.25">
      <c r="A133" s="106" t="s">
        <v>88</v>
      </c>
      <c r="B133" s="187" t="s">
        <v>988</v>
      </c>
      <c r="C133" s="69">
        <v>1021</v>
      </c>
      <c r="D133" s="69" t="s">
        <v>205</v>
      </c>
      <c r="E133" s="446" t="s">
        <v>885</v>
      </c>
      <c r="F133" s="446" t="s">
        <v>989</v>
      </c>
      <c r="G133" s="189" t="s">
        <v>990</v>
      </c>
      <c r="H133" s="188">
        <v>3.63</v>
      </c>
      <c r="I133" s="66" t="s">
        <v>238</v>
      </c>
      <c r="K133" s="63"/>
    </row>
    <row r="134" spans="1:11" ht="15" customHeight="1" x14ac:dyDescent="0.25">
      <c r="A134" s="108" t="s">
        <v>741</v>
      </c>
      <c r="B134" s="77" t="s">
        <v>760</v>
      </c>
      <c r="C134" s="69"/>
      <c r="D134" s="69"/>
      <c r="H134" s="63"/>
      <c r="I134" s="66" t="s">
        <v>238</v>
      </c>
      <c r="K134" s="63"/>
    </row>
    <row r="135" spans="1:11" s="29" customFormat="1" ht="15" customHeight="1" x14ac:dyDescent="0.25">
      <c r="A135" s="106" t="s">
        <v>89</v>
      </c>
      <c r="B135" s="190" t="s">
        <v>991</v>
      </c>
      <c r="C135" s="71">
        <v>1024</v>
      </c>
      <c r="D135" s="63"/>
      <c r="E135" s="446" t="s">
        <v>992</v>
      </c>
      <c r="F135" s="446"/>
      <c r="G135" s="111"/>
      <c r="H135" s="191">
        <v>4.0999999999999996</v>
      </c>
      <c r="I135" s="66" t="s">
        <v>994</v>
      </c>
      <c r="J135" s="446" t="s">
        <v>993</v>
      </c>
      <c r="K135" s="63"/>
    </row>
    <row r="136" spans="1:11" ht="15" customHeight="1" x14ac:dyDescent="0.25">
      <c r="A136" s="106" t="s">
        <v>91</v>
      </c>
      <c r="B136" s="192" t="s">
        <v>995</v>
      </c>
      <c r="C136" s="71">
        <v>1029</v>
      </c>
      <c r="D136" s="63"/>
      <c r="E136" s="446" t="s">
        <v>997</v>
      </c>
      <c r="G136" s="195" t="s">
        <v>998</v>
      </c>
      <c r="H136" s="194">
        <v>4.57</v>
      </c>
      <c r="I136" s="66" t="s">
        <v>303</v>
      </c>
      <c r="J136" s="446" t="s">
        <v>999</v>
      </c>
      <c r="K136" s="63"/>
    </row>
    <row r="137" spans="1:11" s="18" customFormat="1" ht="15" customHeight="1" x14ac:dyDescent="0.25">
      <c r="A137" s="106" t="s">
        <v>90</v>
      </c>
      <c r="B137" s="192" t="s">
        <v>996</v>
      </c>
      <c r="C137" s="69">
        <v>1030</v>
      </c>
      <c r="D137" s="69" t="s">
        <v>201</v>
      </c>
      <c r="E137" s="446"/>
      <c r="F137" s="446"/>
      <c r="G137" s="195" t="s">
        <v>998</v>
      </c>
      <c r="H137" s="193"/>
      <c r="I137" s="66" t="s">
        <v>303</v>
      </c>
      <c r="J137" s="446"/>
      <c r="K137" s="63"/>
    </row>
    <row r="138" spans="1:11" ht="15" customHeight="1" x14ac:dyDescent="0.25">
      <c r="A138" s="106" t="s">
        <v>92</v>
      </c>
      <c r="B138" s="196" t="s">
        <v>1000</v>
      </c>
      <c r="C138" s="71">
        <v>1028</v>
      </c>
      <c r="D138" s="63"/>
      <c r="E138" s="446" t="s">
        <v>1001</v>
      </c>
      <c r="G138" s="197" t="s">
        <v>1002</v>
      </c>
      <c r="H138" s="63"/>
      <c r="I138" s="66" t="s">
        <v>236</v>
      </c>
      <c r="K138" s="63"/>
    </row>
    <row r="139" spans="1:11" s="18" customFormat="1" ht="15" customHeight="1" x14ac:dyDescent="0.25">
      <c r="A139" s="106" t="s">
        <v>93</v>
      </c>
      <c r="B139" s="198" t="s">
        <v>1003</v>
      </c>
      <c r="C139" s="69">
        <v>1032</v>
      </c>
      <c r="D139" s="69" t="s">
        <v>201</v>
      </c>
      <c r="E139" s="446"/>
      <c r="F139" s="446"/>
      <c r="G139" s="111"/>
      <c r="H139" s="63"/>
      <c r="I139" s="66" t="s">
        <v>238</v>
      </c>
      <c r="J139" s="446"/>
      <c r="K139" s="63"/>
    </row>
    <row r="140" spans="1:11" s="31" customFormat="1" ht="15" customHeight="1" x14ac:dyDescent="0.25">
      <c r="A140" s="106">
        <v>78</v>
      </c>
      <c r="B140" s="63"/>
      <c r="C140" s="63"/>
      <c r="D140" s="63"/>
      <c r="E140" s="446"/>
      <c r="F140" s="446"/>
      <c r="G140" s="111"/>
      <c r="H140" s="63"/>
      <c r="I140" s="63"/>
      <c r="J140" s="446"/>
      <c r="K140" s="63"/>
    </row>
    <row r="141" spans="1:11" ht="15" customHeight="1" x14ac:dyDescent="0.25">
      <c r="A141" s="201" t="s">
        <v>443</v>
      </c>
      <c r="B141" s="199" t="s">
        <v>1004</v>
      </c>
      <c r="C141" s="69">
        <v>1038</v>
      </c>
      <c r="D141" s="69"/>
      <c r="E141" s="446" t="s">
        <v>1005</v>
      </c>
      <c r="G141" s="200" t="s">
        <v>1006</v>
      </c>
      <c r="H141" s="66"/>
      <c r="I141" s="66" t="s">
        <v>303</v>
      </c>
      <c r="J141" s="446" t="s">
        <v>1007</v>
      </c>
      <c r="K141" s="66"/>
    </row>
    <row r="142" spans="1:11" ht="15" customHeight="1" x14ac:dyDescent="0.25">
      <c r="A142" s="106" t="s">
        <v>94</v>
      </c>
      <c r="B142" s="202" t="s">
        <v>1008</v>
      </c>
      <c r="C142" s="71">
        <v>1038</v>
      </c>
      <c r="D142" s="63"/>
      <c r="E142" s="446" t="s">
        <v>1009</v>
      </c>
      <c r="G142" s="204" t="s">
        <v>1010</v>
      </c>
      <c r="H142" s="203">
        <v>1.1000000000000001</v>
      </c>
      <c r="I142" s="66" t="s">
        <v>236</v>
      </c>
      <c r="J142" s="446" t="s">
        <v>890</v>
      </c>
      <c r="K142" s="63"/>
    </row>
    <row r="143" spans="1:11" ht="15" customHeight="1" x14ac:dyDescent="0.25">
      <c r="A143" s="106" t="s">
        <v>95</v>
      </c>
      <c r="B143" s="205" t="s">
        <v>1011</v>
      </c>
      <c r="C143" s="69">
        <v>1043</v>
      </c>
      <c r="D143" s="69" t="s">
        <v>202</v>
      </c>
      <c r="E143" s="446" t="s">
        <v>1012</v>
      </c>
      <c r="G143" s="206" t="s">
        <v>1013</v>
      </c>
      <c r="H143" s="63"/>
      <c r="I143" s="66" t="s">
        <v>345</v>
      </c>
      <c r="K143" s="63"/>
    </row>
    <row r="144" spans="1:11" ht="15" customHeight="1" x14ac:dyDescent="0.25">
      <c r="A144" s="112" t="s">
        <v>641</v>
      </c>
      <c r="B144" s="69" t="s">
        <v>658</v>
      </c>
      <c r="C144" s="69"/>
      <c r="D144" s="69"/>
      <c r="F144" s="446" t="s">
        <v>659</v>
      </c>
      <c r="G144" s="111" t="s">
        <v>673</v>
      </c>
      <c r="H144" s="66">
        <v>1.98</v>
      </c>
      <c r="I144" s="66" t="s">
        <v>291</v>
      </c>
      <c r="K144" s="66" t="s">
        <v>674</v>
      </c>
    </row>
    <row r="145" spans="1:16" ht="15" customHeight="1" x14ac:dyDescent="0.25">
      <c r="A145" s="106" t="s">
        <v>96</v>
      </c>
      <c r="B145" s="207" t="s">
        <v>1014</v>
      </c>
      <c r="C145" s="71">
        <v>1045</v>
      </c>
      <c r="D145" s="63"/>
      <c r="E145" s="446" t="s">
        <v>1015</v>
      </c>
      <c r="G145" s="209" t="s">
        <v>1016</v>
      </c>
      <c r="H145" s="208">
        <v>1.78</v>
      </c>
      <c r="I145" s="66" t="s">
        <v>235</v>
      </c>
      <c r="K145" s="63"/>
      <c r="P145" s="7" t="s">
        <v>219</v>
      </c>
    </row>
    <row r="146" spans="1:16" ht="15" customHeight="1" x14ac:dyDescent="0.25">
      <c r="A146" s="211" t="s">
        <v>446</v>
      </c>
      <c r="B146" s="210" t="s">
        <v>1017</v>
      </c>
      <c r="C146" s="69">
        <v>1048</v>
      </c>
      <c r="D146" s="69"/>
      <c r="E146" s="446" t="s">
        <v>1018</v>
      </c>
      <c r="G146" s="212" t="s">
        <v>1019</v>
      </c>
      <c r="H146" s="66"/>
      <c r="I146" s="66" t="s">
        <v>303</v>
      </c>
      <c r="K146" s="66"/>
      <c r="P146" s="7" t="s">
        <v>219</v>
      </c>
    </row>
    <row r="147" spans="1:16" s="18" customFormat="1" ht="15" customHeight="1" x14ac:dyDescent="0.25">
      <c r="A147" s="106" t="s">
        <v>163</v>
      </c>
      <c r="B147" s="69" t="s">
        <v>309</v>
      </c>
      <c r="C147" s="69">
        <v>1049</v>
      </c>
      <c r="D147" s="69" t="s">
        <v>201</v>
      </c>
      <c r="E147" s="446"/>
      <c r="F147" s="446" t="s">
        <v>310</v>
      </c>
      <c r="G147" s="111"/>
      <c r="H147" s="63"/>
      <c r="I147" s="66" t="s">
        <v>238</v>
      </c>
      <c r="J147" s="446"/>
      <c r="K147" s="63"/>
    </row>
    <row r="148" spans="1:16" ht="15" customHeight="1" x14ac:dyDescent="0.25">
      <c r="A148" s="108" t="s">
        <v>444</v>
      </c>
      <c r="B148" s="69" t="s">
        <v>532</v>
      </c>
      <c r="C148" s="69"/>
      <c r="D148" s="69"/>
      <c r="H148" s="66"/>
      <c r="I148" s="66" t="s">
        <v>238</v>
      </c>
      <c r="K148" s="66"/>
      <c r="P148" s="7" t="s">
        <v>219</v>
      </c>
    </row>
    <row r="149" spans="1:16" ht="15" customHeight="1" x14ac:dyDescent="0.25">
      <c r="A149" s="116" t="s">
        <v>687</v>
      </c>
      <c r="B149" s="69" t="s">
        <v>693</v>
      </c>
      <c r="C149" s="69"/>
      <c r="D149" s="69"/>
      <c r="F149" s="449" t="s">
        <v>694</v>
      </c>
      <c r="H149" s="66"/>
      <c r="I149" s="66" t="s">
        <v>513</v>
      </c>
      <c r="K149" s="66"/>
    </row>
    <row r="150" spans="1:16" ht="15" customHeight="1" x14ac:dyDescent="0.25">
      <c r="A150" s="106" t="s">
        <v>97</v>
      </c>
      <c r="B150" s="213" t="s">
        <v>1020</v>
      </c>
      <c r="C150" s="71">
        <v>1055</v>
      </c>
      <c r="D150" s="63"/>
      <c r="E150" s="446" t="s">
        <v>1021</v>
      </c>
      <c r="F150" s="446" t="s">
        <v>1022</v>
      </c>
      <c r="G150" s="214" t="s">
        <v>1023</v>
      </c>
      <c r="H150" s="63"/>
      <c r="I150" s="66" t="s">
        <v>513</v>
      </c>
      <c r="K150" s="63"/>
      <c r="P150" s="7" t="s">
        <v>219</v>
      </c>
    </row>
    <row r="151" spans="1:16" s="19" customFormat="1" ht="15" customHeight="1" x14ac:dyDescent="0.25">
      <c r="A151" s="106" t="s">
        <v>98</v>
      </c>
      <c r="B151" s="215" t="s">
        <v>1024</v>
      </c>
      <c r="C151" s="71">
        <v>1053</v>
      </c>
      <c r="D151" s="63"/>
      <c r="E151" s="446" t="s">
        <v>1025</v>
      </c>
      <c r="F151" s="446" t="s">
        <v>1027</v>
      </c>
      <c r="G151" s="216" t="s">
        <v>1026</v>
      </c>
      <c r="H151" s="63"/>
      <c r="I151" s="66" t="s">
        <v>345</v>
      </c>
      <c r="J151" s="446"/>
      <c r="K151" s="63"/>
    </row>
    <row r="152" spans="1:16" s="18" customFormat="1" ht="15" customHeight="1" x14ac:dyDescent="0.25">
      <c r="A152" s="106" t="s">
        <v>164</v>
      </c>
      <c r="B152" s="69" t="s">
        <v>312</v>
      </c>
      <c r="C152" s="69">
        <v>1074</v>
      </c>
      <c r="D152" s="69" t="s">
        <v>201</v>
      </c>
      <c r="E152" s="446"/>
      <c r="F152" s="446" t="s">
        <v>311</v>
      </c>
      <c r="G152" s="111"/>
      <c r="H152" s="63"/>
      <c r="I152" s="66" t="s">
        <v>238</v>
      </c>
      <c r="J152" s="446"/>
      <c r="K152" s="63"/>
    </row>
    <row r="153" spans="1:16" s="18" customFormat="1" ht="15" customHeight="1" x14ac:dyDescent="0.25">
      <c r="A153" s="109" t="s">
        <v>195</v>
      </c>
      <c r="B153" s="217" t="s">
        <v>1028</v>
      </c>
      <c r="C153" s="72">
        <v>1060</v>
      </c>
      <c r="D153" s="68"/>
      <c r="E153" s="446" t="s">
        <v>1029</v>
      </c>
      <c r="F153" s="446" t="s">
        <v>1030</v>
      </c>
      <c r="G153" s="219" t="s">
        <v>1031</v>
      </c>
      <c r="H153" s="218">
        <v>4.5</v>
      </c>
      <c r="I153" s="66" t="s">
        <v>303</v>
      </c>
      <c r="J153" s="446"/>
      <c r="K153" s="63"/>
    </row>
    <row r="154" spans="1:16" ht="15" customHeight="1" x14ac:dyDescent="0.25">
      <c r="A154" s="106" t="s">
        <v>165</v>
      </c>
      <c r="B154" s="69" t="s">
        <v>313</v>
      </c>
      <c r="C154" s="69">
        <v>1061</v>
      </c>
      <c r="D154" s="69" t="s">
        <v>201</v>
      </c>
      <c r="G154" s="111" t="s">
        <v>321</v>
      </c>
      <c r="H154" s="63"/>
      <c r="I154" s="66" t="s">
        <v>238</v>
      </c>
      <c r="K154" s="63"/>
    </row>
    <row r="155" spans="1:16" ht="15" customHeight="1" x14ac:dyDescent="0.25">
      <c r="A155" s="109" t="s">
        <v>100</v>
      </c>
      <c r="B155" s="68" t="s">
        <v>314</v>
      </c>
      <c r="C155" s="68">
        <v>1071</v>
      </c>
      <c r="D155" s="68" t="s">
        <v>201</v>
      </c>
      <c r="E155" s="446" t="s">
        <v>316</v>
      </c>
      <c r="G155" s="111" t="s">
        <v>315</v>
      </c>
      <c r="H155" s="76">
        <v>3</v>
      </c>
      <c r="I155" s="66" t="s">
        <v>236</v>
      </c>
      <c r="K155" s="63"/>
      <c r="P155" s="7" t="s">
        <v>219</v>
      </c>
    </row>
    <row r="156" spans="1:16" s="18" customFormat="1" ht="15" customHeight="1" x14ac:dyDescent="0.25">
      <c r="A156" s="222" t="s">
        <v>445</v>
      </c>
      <c r="B156" s="220" t="s">
        <v>1032</v>
      </c>
      <c r="C156" s="68">
        <v>1063</v>
      </c>
      <c r="D156" s="68"/>
      <c r="E156" s="446" t="s">
        <v>1033</v>
      </c>
      <c r="F156" s="446"/>
      <c r="G156" s="223" t="s">
        <v>1034</v>
      </c>
      <c r="H156" s="221">
        <v>0.93</v>
      </c>
      <c r="I156" s="66" t="s">
        <v>291</v>
      </c>
      <c r="J156" s="446"/>
      <c r="K156" s="66"/>
    </row>
    <row r="157" spans="1:16" ht="15" customHeight="1" x14ac:dyDescent="0.25">
      <c r="A157" s="109" t="s">
        <v>166</v>
      </c>
      <c r="B157" s="68" t="s">
        <v>317</v>
      </c>
      <c r="C157" s="68">
        <v>1065</v>
      </c>
      <c r="D157" s="68" t="s">
        <v>201</v>
      </c>
      <c r="G157" s="111" t="s">
        <v>318</v>
      </c>
      <c r="H157" s="63"/>
      <c r="I157" s="66" t="s">
        <v>238</v>
      </c>
      <c r="K157" s="63"/>
    </row>
    <row r="158" spans="1:16" ht="15" customHeight="1" x14ac:dyDescent="0.25">
      <c r="A158" s="106" t="s">
        <v>99</v>
      </c>
      <c r="B158" s="224" t="s">
        <v>1035</v>
      </c>
      <c r="C158" s="71">
        <v>1065</v>
      </c>
      <c r="D158" s="63"/>
      <c r="E158" s="446" t="s">
        <v>1037</v>
      </c>
      <c r="G158" s="226" t="s">
        <v>1036</v>
      </c>
      <c r="H158" s="225">
        <v>1.58</v>
      </c>
      <c r="I158" s="66" t="s">
        <v>217</v>
      </c>
      <c r="J158" s="446" t="s">
        <v>1038</v>
      </c>
      <c r="K158" s="63"/>
    </row>
    <row r="159" spans="1:16" ht="15" customHeight="1" x14ac:dyDescent="0.25">
      <c r="A159" s="106" t="s">
        <v>167</v>
      </c>
      <c r="B159" s="69" t="s">
        <v>319</v>
      </c>
      <c r="C159" s="69">
        <v>1071</v>
      </c>
      <c r="D159" s="69" t="s">
        <v>201</v>
      </c>
      <c r="G159" s="111" t="s">
        <v>320</v>
      </c>
      <c r="H159" s="63"/>
      <c r="I159" s="66" t="s">
        <v>238</v>
      </c>
      <c r="K159" s="63"/>
    </row>
    <row r="160" spans="1:16" ht="15" customHeight="1" x14ac:dyDescent="0.25">
      <c r="A160" s="116" t="s">
        <v>576</v>
      </c>
      <c r="B160" s="69" t="s">
        <v>615</v>
      </c>
      <c r="C160" s="69"/>
      <c r="D160" s="69"/>
      <c r="F160" s="446" t="s">
        <v>616</v>
      </c>
      <c r="H160" s="66"/>
      <c r="I160" s="66" t="s">
        <v>291</v>
      </c>
      <c r="K160" s="66"/>
    </row>
    <row r="161" spans="1:16" ht="15" customHeight="1" x14ac:dyDescent="0.25">
      <c r="A161" s="228" t="s">
        <v>447</v>
      </c>
      <c r="B161" s="227" t="s">
        <v>1039</v>
      </c>
      <c r="C161" s="71">
        <v>1073</v>
      </c>
      <c r="D161" s="69"/>
      <c r="E161" s="446" t="s">
        <v>1040</v>
      </c>
      <c r="F161" s="447" t="s">
        <v>1041</v>
      </c>
      <c r="G161" s="229" t="s">
        <v>1042</v>
      </c>
      <c r="H161" s="66"/>
      <c r="I161" s="66" t="s">
        <v>341</v>
      </c>
      <c r="K161" s="66"/>
    </row>
    <row r="162" spans="1:16" ht="15" customHeight="1" x14ac:dyDescent="0.25">
      <c r="A162" s="106">
        <v>33</v>
      </c>
      <c r="B162" s="69"/>
      <c r="C162" s="69"/>
      <c r="D162" s="69"/>
      <c r="H162" s="66"/>
      <c r="I162" s="66"/>
      <c r="K162" s="66"/>
    </row>
    <row r="163" spans="1:16" ht="15" customHeight="1" x14ac:dyDescent="0.25">
      <c r="A163" s="106" t="s">
        <v>102</v>
      </c>
      <c r="B163" s="230" t="s">
        <v>1043</v>
      </c>
      <c r="C163" s="69">
        <v>1090</v>
      </c>
      <c r="D163" s="69" t="s">
        <v>201</v>
      </c>
      <c r="F163" s="446" t="s">
        <v>1044</v>
      </c>
      <c r="G163" s="231" t="s">
        <v>1045</v>
      </c>
      <c r="H163" s="63"/>
      <c r="I163" s="66" t="s">
        <v>589</v>
      </c>
      <c r="K163" s="63"/>
    </row>
    <row r="164" spans="1:16" ht="15" customHeight="1" x14ac:dyDescent="0.25">
      <c r="A164" s="106" t="s">
        <v>168</v>
      </c>
      <c r="B164" s="69" t="s">
        <v>323</v>
      </c>
      <c r="C164" s="69">
        <v>1096</v>
      </c>
      <c r="D164" s="69" t="s">
        <v>201</v>
      </c>
      <c r="E164" s="446" t="s">
        <v>325</v>
      </c>
      <c r="F164" s="449" t="s">
        <v>322</v>
      </c>
      <c r="G164" s="111" t="s">
        <v>324</v>
      </c>
      <c r="H164" s="63"/>
      <c r="I164" s="66" t="s">
        <v>326</v>
      </c>
      <c r="K164" s="63"/>
    </row>
    <row r="165" spans="1:16" ht="15" customHeight="1" x14ac:dyDescent="0.25">
      <c r="A165" s="233" t="s">
        <v>448</v>
      </c>
      <c r="B165" s="232" t="s">
        <v>1046</v>
      </c>
      <c r="C165" s="71">
        <v>1089</v>
      </c>
      <c r="D165" s="69"/>
      <c r="E165" s="446" t="s">
        <v>1047</v>
      </c>
      <c r="F165" s="449"/>
      <c r="G165" s="234" t="s">
        <v>1042</v>
      </c>
      <c r="H165" s="66"/>
      <c r="I165" s="66" t="s">
        <v>326</v>
      </c>
      <c r="K165" s="66"/>
    </row>
    <row r="166" spans="1:16" ht="15" customHeight="1" x14ac:dyDescent="0.25">
      <c r="A166" s="106" t="s">
        <v>563</v>
      </c>
      <c r="B166" s="235" t="s">
        <v>734</v>
      </c>
      <c r="C166" s="71">
        <v>1090</v>
      </c>
      <c r="D166" s="69"/>
      <c r="E166" s="446" t="s">
        <v>1048</v>
      </c>
      <c r="F166" s="449"/>
      <c r="G166" s="237" t="s">
        <v>1049</v>
      </c>
      <c r="H166" s="236">
        <v>4.47</v>
      </c>
      <c r="I166" s="66" t="s">
        <v>303</v>
      </c>
      <c r="J166" s="446" t="s">
        <v>1030</v>
      </c>
      <c r="K166" s="66"/>
      <c r="P166" s="7" t="s">
        <v>219</v>
      </c>
    </row>
    <row r="167" spans="1:16" ht="15" customHeight="1" x14ac:dyDescent="0.25">
      <c r="A167" s="106" t="s">
        <v>101</v>
      </c>
      <c r="B167" s="238" t="s">
        <v>1050</v>
      </c>
      <c r="C167" s="69">
        <v>1089</v>
      </c>
      <c r="D167" s="69" t="s">
        <v>205</v>
      </c>
      <c r="E167" s="446" t="s">
        <v>1051</v>
      </c>
      <c r="F167" s="446" t="s">
        <v>1052</v>
      </c>
      <c r="G167" s="239" t="s">
        <v>1053</v>
      </c>
      <c r="H167" s="63"/>
      <c r="I167" s="66" t="s">
        <v>238</v>
      </c>
      <c r="K167" s="63"/>
    </row>
    <row r="168" spans="1:16" ht="15" customHeight="1" x14ac:dyDescent="0.25">
      <c r="A168" s="106" t="s">
        <v>103</v>
      </c>
      <c r="B168" s="255" t="s">
        <v>1075</v>
      </c>
      <c r="C168" s="71">
        <v>1079</v>
      </c>
      <c r="D168" s="63"/>
      <c r="F168" s="446" t="s">
        <v>867</v>
      </c>
      <c r="G168" s="257" t="s">
        <v>1076</v>
      </c>
      <c r="H168" s="256">
        <v>2.42</v>
      </c>
      <c r="I168" s="66" t="s">
        <v>245</v>
      </c>
      <c r="K168" s="63"/>
      <c r="P168" s="7" t="s">
        <v>219</v>
      </c>
    </row>
    <row r="169" spans="1:16" ht="15" customHeight="1" x14ac:dyDescent="0.25">
      <c r="A169" s="106" t="s">
        <v>684</v>
      </c>
      <c r="B169" s="258" t="s">
        <v>1077</v>
      </c>
      <c r="C169" s="69">
        <v>1072</v>
      </c>
      <c r="D169" s="63"/>
      <c r="F169" s="446" t="s">
        <v>1079</v>
      </c>
      <c r="G169" s="260" t="s">
        <v>1078</v>
      </c>
      <c r="H169" s="259">
        <v>1.96</v>
      </c>
      <c r="I169" s="66" t="s">
        <v>236</v>
      </c>
      <c r="J169" s="446" t="s">
        <v>890</v>
      </c>
      <c r="K169" s="63"/>
    </row>
    <row r="170" spans="1:16" s="31" customFormat="1" ht="15" customHeight="1" x14ac:dyDescent="0.25">
      <c r="A170" s="74" t="s">
        <v>11</v>
      </c>
      <c r="B170" s="240" t="s">
        <v>327</v>
      </c>
      <c r="C170" s="69">
        <v>1100</v>
      </c>
      <c r="D170" s="63"/>
      <c r="E170" s="446" t="s">
        <v>330</v>
      </c>
      <c r="F170" s="446"/>
      <c r="G170" s="111" t="s">
        <v>329</v>
      </c>
      <c r="H170" s="63"/>
      <c r="I170" s="66" t="s">
        <v>238</v>
      </c>
      <c r="J170" s="446"/>
      <c r="K170" s="63"/>
    </row>
    <row r="171" spans="1:16" s="36" customFormat="1" ht="15" customHeight="1" x14ac:dyDescent="0.25">
      <c r="A171" s="106" t="s">
        <v>104</v>
      </c>
      <c r="B171" s="241" t="s">
        <v>1054</v>
      </c>
      <c r="C171" s="71">
        <v>1102</v>
      </c>
      <c r="D171" s="63"/>
      <c r="E171" s="446" t="s">
        <v>1055</v>
      </c>
      <c r="F171" s="446"/>
      <c r="G171" s="243" t="s">
        <v>1057</v>
      </c>
      <c r="H171" s="242">
        <v>2.97</v>
      </c>
      <c r="I171" s="66" t="s">
        <v>326</v>
      </c>
      <c r="J171" s="446"/>
      <c r="K171" s="66" t="s">
        <v>328</v>
      </c>
    </row>
    <row r="172" spans="1:16" ht="15" customHeight="1" x14ac:dyDescent="0.25">
      <c r="A172" s="106" t="s">
        <v>105</v>
      </c>
      <c r="B172" s="244" t="s">
        <v>1058</v>
      </c>
      <c r="C172" s="71">
        <v>1104</v>
      </c>
      <c r="D172" s="63"/>
      <c r="E172" s="446" t="s">
        <v>1060</v>
      </c>
      <c r="G172" s="245" t="s">
        <v>1059</v>
      </c>
      <c r="H172" s="63"/>
      <c r="I172" s="66" t="s">
        <v>235</v>
      </c>
      <c r="J172" s="446" t="s">
        <v>1056</v>
      </c>
      <c r="K172" s="63"/>
      <c r="P172" s="7" t="s">
        <v>219</v>
      </c>
    </row>
    <row r="173" spans="1:16" ht="15" customHeight="1" x14ac:dyDescent="0.25">
      <c r="A173" s="106" t="s">
        <v>107</v>
      </c>
      <c r="B173" s="246" t="s">
        <v>1061</v>
      </c>
      <c r="C173" s="69">
        <v>1115</v>
      </c>
      <c r="D173" s="69" t="s">
        <v>204</v>
      </c>
      <c r="E173" s="446" t="s">
        <v>1062</v>
      </c>
      <c r="H173" s="63"/>
      <c r="I173" s="66" t="s">
        <v>326</v>
      </c>
      <c r="K173" s="63"/>
      <c r="P173" s="7" t="s">
        <v>219</v>
      </c>
    </row>
    <row r="174" spans="1:16" ht="15" customHeight="1" x14ac:dyDescent="0.25">
      <c r="A174" s="106" t="s">
        <v>106</v>
      </c>
      <c r="B174" s="247" t="s">
        <v>1063</v>
      </c>
      <c r="C174" s="71">
        <v>1116</v>
      </c>
      <c r="D174" s="63"/>
      <c r="E174" s="446" t="s">
        <v>1064</v>
      </c>
      <c r="G174" s="249" t="s">
        <v>1066</v>
      </c>
      <c r="H174" s="248">
        <v>1.36</v>
      </c>
      <c r="I174" s="66" t="s">
        <v>236</v>
      </c>
      <c r="J174" s="446" t="s">
        <v>1065</v>
      </c>
      <c r="K174" s="63"/>
    </row>
    <row r="175" spans="1:16" s="18" customFormat="1" ht="15" customHeight="1" x14ac:dyDescent="0.25">
      <c r="A175" s="106" t="s">
        <v>564</v>
      </c>
      <c r="B175" s="250" t="s">
        <v>1067</v>
      </c>
      <c r="C175" s="71">
        <v>1110</v>
      </c>
      <c r="D175" s="63"/>
      <c r="E175" s="446" t="s">
        <v>1068</v>
      </c>
      <c r="F175" s="446" t="s">
        <v>1069</v>
      </c>
      <c r="G175" s="252" t="s">
        <v>1070</v>
      </c>
      <c r="H175" s="251">
        <v>0.09</v>
      </c>
      <c r="I175" s="66" t="s">
        <v>589</v>
      </c>
      <c r="J175" s="446" t="s">
        <v>1071</v>
      </c>
      <c r="K175" s="63"/>
    </row>
    <row r="176" spans="1:16" ht="15" customHeight="1" x14ac:dyDescent="0.25">
      <c r="A176" s="106" t="s">
        <v>169</v>
      </c>
      <c r="B176" s="69" t="s">
        <v>332</v>
      </c>
      <c r="C176" s="69">
        <v>1115</v>
      </c>
      <c r="D176" s="69" t="s">
        <v>201</v>
      </c>
      <c r="F176" s="446" t="s">
        <v>331</v>
      </c>
      <c r="H176" s="63"/>
      <c r="I176" s="66" t="s">
        <v>238</v>
      </c>
      <c r="K176" s="63"/>
      <c r="P176" s="7" t="s">
        <v>219</v>
      </c>
    </row>
    <row r="177" spans="1:16" ht="15" customHeight="1" x14ac:dyDescent="0.25">
      <c r="A177" s="106" t="s">
        <v>108</v>
      </c>
      <c r="B177" s="253" t="s">
        <v>1072</v>
      </c>
      <c r="C177" s="71">
        <v>1129</v>
      </c>
      <c r="D177" s="63"/>
      <c r="E177" s="446" t="s">
        <v>1073</v>
      </c>
      <c r="G177" s="254" t="s">
        <v>1074</v>
      </c>
      <c r="H177" s="63"/>
      <c r="I177" s="66" t="s">
        <v>303</v>
      </c>
      <c r="K177" s="63"/>
      <c r="P177" s="7" t="s">
        <v>219</v>
      </c>
    </row>
    <row r="178" spans="1:16" ht="15" customHeight="1" x14ac:dyDescent="0.25">
      <c r="A178" s="106" t="s">
        <v>170</v>
      </c>
      <c r="B178" s="78" t="s">
        <v>333</v>
      </c>
      <c r="C178" s="69">
        <v>1135</v>
      </c>
      <c r="D178" s="69" t="s">
        <v>201</v>
      </c>
      <c r="E178" s="446" t="s">
        <v>335</v>
      </c>
      <c r="G178" s="111" t="s">
        <v>334</v>
      </c>
      <c r="H178" s="63"/>
      <c r="I178" s="66" t="s">
        <v>217</v>
      </c>
      <c r="K178" s="63"/>
    </row>
    <row r="179" spans="1:16" ht="15" customHeight="1" x14ac:dyDescent="0.25">
      <c r="A179" s="106" t="s">
        <v>109</v>
      </c>
      <c r="B179" s="261" t="s">
        <v>1080</v>
      </c>
      <c r="C179" s="71">
        <v>1124</v>
      </c>
      <c r="D179" s="63"/>
      <c r="G179" s="263" t="s">
        <v>1081</v>
      </c>
      <c r="H179" s="262">
        <v>2.64</v>
      </c>
      <c r="I179" s="66" t="s">
        <v>245</v>
      </c>
      <c r="K179" s="63"/>
    </row>
    <row r="180" spans="1:16" s="18" customFormat="1" ht="15" customHeight="1" x14ac:dyDescent="0.25">
      <c r="A180" s="107" t="s">
        <v>336</v>
      </c>
      <c r="B180" s="69" t="s">
        <v>338</v>
      </c>
      <c r="C180" s="69">
        <v>1139</v>
      </c>
      <c r="D180" s="69" t="s">
        <v>201</v>
      </c>
      <c r="E180" s="446" t="s">
        <v>340</v>
      </c>
      <c r="F180" s="446" t="s">
        <v>337</v>
      </c>
      <c r="G180" s="111" t="s">
        <v>339</v>
      </c>
      <c r="H180" s="63"/>
      <c r="I180" s="66" t="s">
        <v>341</v>
      </c>
      <c r="J180" s="446"/>
      <c r="K180" s="63"/>
    </row>
    <row r="181" spans="1:16" ht="15" customHeight="1" x14ac:dyDescent="0.25">
      <c r="A181" s="106" t="s">
        <v>110</v>
      </c>
      <c r="B181" s="264" t="s">
        <v>1082</v>
      </c>
      <c r="C181" s="69">
        <v>1134</v>
      </c>
      <c r="D181" s="69" t="s">
        <v>205</v>
      </c>
      <c r="E181" s="446" t="s">
        <v>1083</v>
      </c>
      <c r="F181" s="446" t="s">
        <v>1084</v>
      </c>
      <c r="G181" s="266" t="s">
        <v>1085</v>
      </c>
      <c r="H181" s="265">
        <v>1.56</v>
      </c>
      <c r="I181" s="66" t="s">
        <v>291</v>
      </c>
      <c r="K181" s="63"/>
    </row>
    <row r="182" spans="1:16" ht="15" customHeight="1" x14ac:dyDescent="0.25">
      <c r="A182" s="106" t="s">
        <v>688</v>
      </c>
      <c r="B182" s="69" t="s">
        <v>696</v>
      </c>
      <c r="C182" s="69"/>
      <c r="D182" s="69"/>
      <c r="F182" s="446" t="s">
        <v>695</v>
      </c>
      <c r="H182" s="66"/>
      <c r="I182" s="66" t="s">
        <v>513</v>
      </c>
      <c r="K182" s="66"/>
    </row>
    <row r="183" spans="1:16" s="18" customFormat="1" ht="15" customHeight="1" x14ac:dyDescent="0.25">
      <c r="A183" s="87" t="s">
        <v>111</v>
      </c>
      <c r="B183" s="267" t="s">
        <v>1086</v>
      </c>
      <c r="C183" s="88">
        <v>1163</v>
      </c>
      <c r="D183" s="88" t="s">
        <v>205</v>
      </c>
      <c r="E183" s="87"/>
      <c r="F183" s="446" t="s">
        <v>1087</v>
      </c>
      <c r="G183" s="114"/>
      <c r="H183" s="89"/>
      <c r="I183" s="89" t="s">
        <v>238</v>
      </c>
      <c r="J183" s="87"/>
      <c r="K183" s="89"/>
      <c r="P183" s="18" t="s">
        <v>219</v>
      </c>
    </row>
    <row r="184" spans="1:16" s="18" customFormat="1" ht="15" customHeight="1" x14ac:dyDescent="0.25">
      <c r="A184" s="106" t="s">
        <v>171</v>
      </c>
      <c r="B184" s="69" t="s">
        <v>342</v>
      </c>
      <c r="C184" s="69">
        <v>1160</v>
      </c>
      <c r="D184" s="69" t="s">
        <v>201</v>
      </c>
      <c r="E184" s="446" t="s">
        <v>347</v>
      </c>
      <c r="F184" s="446" t="s">
        <v>343</v>
      </c>
      <c r="G184" s="111" t="s">
        <v>344</v>
      </c>
      <c r="H184" s="63"/>
      <c r="I184" s="66" t="s">
        <v>345</v>
      </c>
      <c r="J184" s="446" t="s">
        <v>346</v>
      </c>
      <c r="K184" s="63"/>
    </row>
    <row r="185" spans="1:16" ht="15" customHeight="1" x14ac:dyDescent="0.25">
      <c r="A185" s="106" t="s">
        <v>566</v>
      </c>
      <c r="B185" s="268" t="s">
        <v>735</v>
      </c>
      <c r="C185" s="69">
        <v>1155</v>
      </c>
      <c r="D185" s="69"/>
      <c r="E185" s="446" t="s">
        <v>1089</v>
      </c>
      <c r="G185" s="270" t="s">
        <v>1088</v>
      </c>
      <c r="H185" s="269">
        <v>2.85</v>
      </c>
      <c r="I185" s="66" t="s">
        <v>326</v>
      </c>
      <c r="K185" s="63"/>
      <c r="P185" s="7" t="s">
        <v>219</v>
      </c>
    </row>
    <row r="186" spans="1:16" ht="15" customHeight="1" x14ac:dyDescent="0.25">
      <c r="A186" s="108" t="s">
        <v>349</v>
      </c>
      <c r="B186" s="69" t="s">
        <v>350</v>
      </c>
      <c r="C186" s="69">
        <v>1161</v>
      </c>
      <c r="D186" s="69" t="s">
        <v>201</v>
      </c>
      <c r="E186" s="446" t="s">
        <v>351</v>
      </c>
      <c r="F186" s="446" t="s">
        <v>348</v>
      </c>
      <c r="G186" s="111" t="s">
        <v>352</v>
      </c>
      <c r="H186" s="63"/>
      <c r="I186" s="66" t="s">
        <v>345</v>
      </c>
      <c r="K186" s="66" t="s">
        <v>353</v>
      </c>
    </row>
    <row r="187" spans="1:16" ht="15" customHeight="1" x14ac:dyDescent="0.25">
      <c r="A187" s="109" t="s">
        <v>565</v>
      </c>
      <c r="B187" s="271" t="s">
        <v>1090</v>
      </c>
      <c r="C187" s="71">
        <v>1151</v>
      </c>
      <c r="D187" s="69"/>
      <c r="E187" s="446" t="s">
        <v>1091</v>
      </c>
      <c r="H187" s="63"/>
      <c r="I187" s="66" t="s">
        <v>280</v>
      </c>
      <c r="K187" s="66"/>
    </row>
    <row r="188" spans="1:16" ht="15" customHeight="1" x14ac:dyDescent="0.25">
      <c r="A188" s="108" t="s">
        <v>196</v>
      </c>
      <c r="B188" s="272" t="s">
        <v>1092</v>
      </c>
      <c r="C188" s="71">
        <v>1165</v>
      </c>
      <c r="D188" s="63"/>
      <c r="E188" s="446" t="s">
        <v>1094</v>
      </c>
      <c r="G188" s="273" t="s">
        <v>1093</v>
      </c>
      <c r="H188" s="63"/>
      <c r="I188" s="66" t="s">
        <v>326</v>
      </c>
      <c r="J188" s="446" t="s">
        <v>983</v>
      </c>
      <c r="K188" s="63"/>
    </row>
    <row r="189" spans="1:16" ht="15" customHeight="1" x14ac:dyDescent="0.25">
      <c r="A189" s="275" t="s">
        <v>491</v>
      </c>
      <c r="B189" s="274" t="s">
        <v>1095</v>
      </c>
      <c r="C189" s="71">
        <v>1174</v>
      </c>
      <c r="D189" s="69"/>
      <c r="E189" s="446" t="s">
        <v>1096</v>
      </c>
      <c r="G189" s="276" t="s">
        <v>1097</v>
      </c>
      <c r="H189" s="66"/>
      <c r="I189" s="66" t="s">
        <v>345</v>
      </c>
      <c r="K189" s="66"/>
    </row>
    <row r="190" spans="1:16" s="18" customFormat="1" ht="15" customHeight="1" x14ac:dyDescent="0.25">
      <c r="A190" s="106" t="s">
        <v>113</v>
      </c>
      <c r="B190" s="69" t="s">
        <v>354</v>
      </c>
      <c r="C190" s="69">
        <v>1170</v>
      </c>
      <c r="D190" s="69" t="s">
        <v>201</v>
      </c>
      <c r="E190" s="446" t="s">
        <v>356</v>
      </c>
      <c r="F190" s="446"/>
      <c r="G190" s="111" t="s">
        <v>355</v>
      </c>
      <c r="H190" s="66">
        <v>2.64</v>
      </c>
      <c r="I190" s="66" t="s">
        <v>280</v>
      </c>
      <c r="J190" s="446"/>
      <c r="K190" s="63"/>
    </row>
    <row r="191" spans="1:16" ht="15" customHeight="1" x14ac:dyDescent="0.25">
      <c r="A191" s="106" t="s">
        <v>112</v>
      </c>
      <c r="B191" s="69" t="s">
        <v>357</v>
      </c>
      <c r="C191" s="69">
        <v>1173</v>
      </c>
      <c r="D191" s="69" t="s">
        <v>201</v>
      </c>
      <c r="E191" s="446" t="s">
        <v>359</v>
      </c>
      <c r="G191" s="111" t="s">
        <v>358</v>
      </c>
      <c r="H191" s="66">
        <v>3.77</v>
      </c>
      <c r="I191" s="66" t="s">
        <v>236</v>
      </c>
      <c r="K191" s="63"/>
    </row>
    <row r="192" spans="1:16" ht="15" customHeight="1" x14ac:dyDescent="0.25">
      <c r="A192" s="106" t="s">
        <v>114</v>
      </c>
      <c r="B192" s="277" t="s">
        <v>1098</v>
      </c>
      <c r="C192" s="71">
        <v>1177</v>
      </c>
      <c r="D192" s="63"/>
      <c r="E192" s="446" t="s">
        <v>1100</v>
      </c>
      <c r="G192" s="278" t="s">
        <v>1099</v>
      </c>
      <c r="H192" s="63"/>
      <c r="I192" s="66" t="s">
        <v>326</v>
      </c>
      <c r="K192" s="63"/>
      <c r="P192" s="7" t="s">
        <v>219</v>
      </c>
    </row>
    <row r="193" spans="1:16" ht="15" customHeight="1" x14ac:dyDescent="0.25">
      <c r="A193" s="106" t="s">
        <v>360</v>
      </c>
      <c r="B193" s="69" t="s">
        <v>362</v>
      </c>
      <c r="C193" s="69">
        <v>1176</v>
      </c>
      <c r="D193" s="69" t="s">
        <v>201</v>
      </c>
      <c r="E193" s="446" t="s">
        <v>363</v>
      </c>
      <c r="F193" s="446" t="s">
        <v>361</v>
      </c>
      <c r="H193" s="63"/>
      <c r="I193" s="66" t="s">
        <v>345</v>
      </c>
      <c r="K193" s="63"/>
      <c r="P193" s="7" t="s">
        <v>219</v>
      </c>
    </row>
    <row r="194" spans="1:16" ht="15" customHeight="1" x14ac:dyDescent="0.25">
      <c r="A194" s="281" t="s">
        <v>449</v>
      </c>
      <c r="B194" s="279" t="s">
        <v>1101</v>
      </c>
      <c r="C194" s="71">
        <v>1179</v>
      </c>
      <c r="D194" s="69"/>
      <c r="E194" s="446" t="s">
        <v>1102</v>
      </c>
      <c r="G194" s="280" t="s">
        <v>1097</v>
      </c>
      <c r="H194" s="66"/>
      <c r="I194" s="66" t="s">
        <v>345</v>
      </c>
      <c r="K194" s="66"/>
      <c r="P194" s="7" t="s">
        <v>219</v>
      </c>
    </row>
    <row r="195" spans="1:16" s="29" customFormat="1" ht="15" customHeight="1" x14ac:dyDescent="0.25">
      <c r="A195" s="106" t="s">
        <v>115</v>
      </c>
      <c r="B195" s="282" t="s">
        <v>1103</v>
      </c>
      <c r="C195" s="69">
        <v>1177</v>
      </c>
      <c r="D195" s="69" t="s">
        <v>204</v>
      </c>
      <c r="E195" s="446" t="s">
        <v>1104</v>
      </c>
      <c r="F195" s="446" t="s">
        <v>1105</v>
      </c>
      <c r="G195" s="284" t="s">
        <v>1106</v>
      </c>
      <c r="H195" s="283">
        <v>3.26</v>
      </c>
      <c r="I195" s="66" t="s">
        <v>345</v>
      </c>
      <c r="J195" s="446" t="s">
        <v>1107</v>
      </c>
      <c r="K195" s="63"/>
      <c r="P195" s="29" t="s">
        <v>219</v>
      </c>
    </row>
    <row r="196" spans="1:16" ht="15" customHeight="1" x14ac:dyDescent="0.25">
      <c r="A196" s="106" t="s">
        <v>116</v>
      </c>
      <c r="B196" s="285" t="s">
        <v>1108</v>
      </c>
      <c r="C196" s="69">
        <v>1186</v>
      </c>
      <c r="D196" s="69" t="s">
        <v>204</v>
      </c>
      <c r="E196" s="446" t="s">
        <v>1109</v>
      </c>
      <c r="G196" s="287" t="s">
        <v>1110</v>
      </c>
      <c r="H196" s="286">
        <v>3.3</v>
      </c>
      <c r="I196" s="66" t="s">
        <v>238</v>
      </c>
      <c r="K196" s="63"/>
    </row>
    <row r="197" spans="1:16" s="18" customFormat="1" ht="15" customHeight="1" x14ac:dyDescent="0.25">
      <c r="A197" s="108" t="s">
        <v>534</v>
      </c>
      <c r="B197" s="69" t="s">
        <v>535</v>
      </c>
      <c r="C197" s="69">
        <v>1187</v>
      </c>
      <c r="D197" s="69" t="s">
        <v>201</v>
      </c>
      <c r="E197" s="446" t="s">
        <v>537</v>
      </c>
      <c r="F197" s="446" t="s">
        <v>533</v>
      </c>
      <c r="G197" s="111" t="s">
        <v>536</v>
      </c>
      <c r="H197" s="66"/>
      <c r="I197" s="66" t="s">
        <v>280</v>
      </c>
      <c r="J197" s="446"/>
      <c r="K197" s="66"/>
      <c r="P197" s="18" t="s">
        <v>219</v>
      </c>
    </row>
    <row r="198" spans="1:16" ht="15" customHeight="1" x14ac:dyDescent="0.25">
      <c r="A198" s="108" t="s">
        <v>630</v>
      </c>
      <c r="B198" s="69" t="s">
        <v>736</v>
      </c>
      <c r="C198" s="69">
        <v>1189</v>
      </c>
      <c r="D198" s="69"/>
      <c r="G198" s="288" t="s">
        <v>1111</v>
      </c>
      <c r="H198" s="66"/>
      <c r="I198" s="66" t="s">
        <v>236</v>
      </c>
      <c r="K198" s="66"/>
      <c r="P198" s="7" t="s">
        <v>219</v>
      </c>
    </row>
    <row r="199" spans="1:16" s="18" customFormat="1" ht="15" customHeight="1" x14ac:dyDescent="0.25">
      <c r="A199" s="290" t="s">
        <v>460</v>
      </c>
      <c r="B199" s="289" t="s">
        <v>1112</v>
      </c>
      <c r="C199" s="69">
        <v>1184</v>
      </c>
      <c r="D199" s="69"/>
      <c r="E199" s="446" t="s">
        <v>1113</v>
      </c>
      <c r="F199" s="446" t="s">
        <v>1114</v>
      </c>
      <c r="G199" s="291" t="s">
        <v>1115</v>
      </c>
      <c r="H199" s="66"/>
      <c r="I199" s="66" t="s">
        <v>345</v>
      </c>
      <c r="J199" s="446"/>
      <c r="K199" s="66"/>
      <c r="P199" s="18" t="s">
        <v>219</v>
      </c>
    </row>
    <row r="200" spans="1:16" s="18" customFormat="1" ht="15" customHeight="1" x14ac:dyDescent="0.25">
      <c r="A200" s="106" t="s">
        <v>173</v>
      </c>
      <c r="B200" s="69" t="s">
        <v>364</v>
      </c>
      <c r="C200" s="69">
        <v>1192</v>
      </c>
      <c r="D200" s="69" t="s">
        <v>201</v>
      </c>
      <c r="E200" s="446" t="s">
        <v>367</v>
      </c>
      <c r="F200" s="446" t="s">
        <v>365</v>
      </c>
      <c r="G200" s="111" t="s">
        <v>366</v>
      </c>
      <c r="H200" s="63"/>
      <c r="I200" s="66" t="s">
        <v>217</v>
      </c>
      <c r="J200" s="446"/>
      <c r="K200" s="63"/>
      <c r="P200" s="18" t="s">
        <v>219</v>
      </c>
    </row>
    <row r="201" spans="1:16" s="18" customFormat="1" ht="15" customHeight="1" x14ac:dyDescent="0.25">
      <c r="A201" s="108" t="s">
        <v>197</v>
      </c>
      <c r="B201" s="292" t="s">
        <v>1116</v>
      </c>
      <c r="C201" s="71">
        <v>1174</v>
      </c>
      <c r="D201" s="63"/>
      <c r="E201" s="446" t="s">
        <v>1118</v>
      </c>
      <c r="F201" s="446" t="s">
        <v>1119</v>
      </c>
      <c r="G201" s="294" t="s">
        <v>1117</v>
      </c>
      <c r="H201" s="293">
        <v>3.05</v>
      </c>
      <c r="I201" s="66" t="s">
        <v>245</v>
      </c>
      <c r="J201" s="446" t="s">
        <v>1065</v>
      </c>
      <c r="K201" s="63"/>
    </row>
    <row r="202" spans="1:16" ht="15" customHeight="1" x14ac:dyDescent="0.25">
      <c r="A202" s="106" t="s">
        <v>117</v>
      </c>
      <c r="B202" s="295" t="s">
        <v>1120</v>
      </c>
      <c r="C202" s="71">
        <v>1195</v>
      </c>
      <c r="D202" s="63"/>
      <c r="E202" s="446" t="s">
        <v>1121</v>
      </c>
      <c r="G202" s="297" t="s">
        <v>1122</v>
      </c>
      <c r="H202" s="296">
        <v>2.98</v>
      </c>
      <c r="I202" s="66" t="s">
        <v>345</v>
      </c>
      <c r="J202" s="446" t="s">
        <v>934</v>
      </c>
      <c r="K202" s="63"/>
      <c r="P202" s="7" t="s">
        <v>219</v>
      </c>
    </row>
    <row r="203" spans="1:16" ht="15" customHeight="1" x14ac:dyDescent="0.25">
      <c r="A203" s="106" t="s">
        <v>118</v>
      </c>
      <c r="B203" s="298" t="s">
        <v>1123</v>
      </c>
      <c r="C203" s="71">
        <v>1197</v>
      </c>
      <c r="D203" s="63"/>
      <c r="E203" s="446" t="s">
        <v>1125</v>
      </c>
      <c r="G203" s="300" t="s">
        <v>1124</v>
      </c>
      <c r="H203" s="299">
        <v>2.5499999999999998</v>
      </c>
      <c r="I203" s="66" t="s">
        <v>589</v>
      </c>
      <c r="J203" s="446" t="s">
        <v>1126</v>
      </c>
      <c r="K203" s="63"/>
    </row>
    <row r="204" spans="1:16" ht="15" customHeight="1" x14ac:dyDescent="0.25">
      <c r="A204" s="74" t="s">
        <v>12</v>
      </c>
      <c r="B204" s="301" t="s">
        <v>368</v>
      </c>
      <c r="C204" s="69">
        <v>1200</v>
      </c>
      <c r="D204" s="63"/>
      <c r="E204" s="446" t="s">
        <v>330</v>
      </c>
      <c r="G204" s="302" t="s">
        <v>1127</v>
      </c>
      <c r="H204" s="63"/>
      <c r="I204" s="66" t="s">
        <v>369</v>
      </c>
      <c r="K204" s="63"/>
    </row>
    <row r="205" spans="1:16" ht="15" customHeight="1" x14ac:dyDescent="0.25">
      <c r="A205" s="306" t="s">
        <v>450</v>
      </c>
      <c r="B205" s="303" t="s">
        <v>1128</v>
      </c>
      <c r="C205" s="69">
        <v>1194</v>
      </c>
      <c r="D205" s="69"/>
      <c r="E205" s="446" t="s">
        <v>1129</v>
      </c>
      <c r="G205" s="305" t="s">
        <v>1130</v>
      </c>
      <c r="H205" s="304">
        <v>3.22</v>
      </c>
      <c r="I205" s="66" t="s">
        <v>341</v>
      </c>
      <c r="J205" s="446" t="s">
        <v>1131</v>
      </c>
      <c r="K205" s="66"/>
    </row>
    <row r="206" spans="1:16" s="18" customFormat="1" ht="15" customHeight="1" x14ac:dyDescent="0.25">
      <c r="A206" s="106" t="s">
        <v>119</v>
      </c>
      <c r="B206" s="307" t="s">
        <v>1132</v>
      </c>
      <c r="C206" s="71">
        <v>1206</v>
      </c>
      <c r="D206" s="63"/>
      <c r="E206" s="446" t="s">
        <v>1133</v>
      </c>
      <c r="F206" s="446"/>
      <c r="G206" s="308" t="s">
        <v>1134</v>
      </c>
      <c r="H206" s="63"/>
      <c r="I206" s="66" t="s">
        <v>235</v>
      </c>
      <c r="J206" s="446"/>
      <c r="K206" s="63"/>
    </row>
    <row r="207" spans="1:16" ht="15" customHeight="1" x14ac:dyDescent="0.25">
      <c r="A207" s="106" t="s">
        <v>174</v>
      </c>
      <c r="B207" s="69" t="s">
        <v>371</v>
      </c>
      <c r="C207" s="63"/>
      <c r="D207" s="63"/>
      <c r="E207" s="446" t="s">
        <v>374</v>
      </c>
      <c r="F207" s="446" t="s">
        <v>370</v>
      </c>
      <c r="G207" s="111" t="s">
        <v>372</v>
      </c>
      <c r="H207" s="63"/>
      <c r="I207" s="66" t="s">
        <v>345</v>
      </c>
      <c r="K207" s="66" t="s">
        <v>373</v>
      </c>
      <c r="P207" s="7" t="s">
        <v>219</v>
      </c>
    </row>
    <row r="208" spans="1:16" s="18" customFormat="1" ht="15" customHeight="1" x14ac:dyDescent="0.25">
      <c r="A208" s="108" t="s">
        <v>189</v>
      </c>
      <c r="B208" s="69" t="s">
        <v>377</v>
      </c>
      <c r="C208" s="69">
        <v>1162</v>
      </c>
      <c r="D208" s="63"/>
      <c r="E208" s="446" t="s">
        <v>380</v>
      </c>
      <c r="F208" s="446" t="s">
        <v>375</v>
      </c>
      <c r="G208" s="111" t="s">
        <v>378</v>
      </c>
      <c r="H208" s="66">
        <v>1.87</v>
      </c>
      <c r="I208" s="66" t="s">
        <v>245</v>
      </c>
      <c r="J208" s="446" t="s">
        <v>379</v>
      </c>
      <c r="K208" s="66" t="s">
        <v>376</v>
      </c>
    </row>
    <row r="209" spans="1:16" ht="15" customHeight="1" x14ac:dyDescent="0.25">
      <c r="A209" s="108" t="s">
        <v>175</v>
      </c>
      <c r="B209" s="69" t="s">
        <v>381</v>
      </c>
      <c r="C209" s="63"/>
      <c r="D209" s="63"/>
      <c r="H209" s="63"/>
      <c r="I209" s="66" t="s">
        <v>382</v>
      </c>
      <c r="J209" s="446" t="s">
        <v>383</v>
      </c>
      <c r="K209" s="63"/>
      <c r="P209" s="7" t="s">
        <v>219</v>
      </c>
    </row>
    <row r="210" spans="1:16" ht="15" customHeight="1" x14ac:dyDescent="0.25">
      <c r="A210" s="115" t="s">
        <v>642</v>
      </c>
      <c r="B210" s="69" t="s">
        <v>660</v>
      </c>
      <c r="C210" s="69"/>
      <c r="D210" s="69"/>
      <c r="G210" s="111" t="s">
        <v>675</v>
      </c>
      <c r="H210" s="66"/>
      <c r="I210" s="66" t="s">
        <v>396</v>
      </c>
      <c r="K210" s="66"/>
    </row>
    <row r="211" spans="1:16" ht="15" customHeight="1" x14ac:dyDescent="0.25">
      <c r="A211" s="106" t="s">
        <v>120</v>
      </c>
      <c r="B211" s="309" t="s">
        <v>1135</v>
      </c>
      <c r="C211" s="71">
        <v>1223</v>
      </c>
      <c r="D211" s="63"/>
      <c r="E211" s="446" t="s">
        <v>1137</v>
      </c>
      <c r="G211" s="311" t="s">
        <v>1136</v>
      </c>
      <c r="H211" s="310">
        <v>2.0099999999999998</v>
      </c>
      <c r="I211" s="66" t="s">
        <v>598</v>
      </c>
      <c r="K211" s="63"/>
    </row>
    <row r="212" spans="1:16" ht="15" customHeight="1" x14ac:dyDescent="0.25">
      <c r="A212" s="108" t="s">
        <v>480</v>
      </c>
      <c r="B212" s="69" t="s">
        <v>538</v>
      </c>
      <c r="C212" s="69">
        <v>1279</v>
      </c>
      <c r="D212" s="69" t="s">
        <v>205</v>
      </c>
      <c r="E212" s="446" t="s">
        <v>540</v>
      </c>
      <c r="G212" s="111" t="s">
        <v>539</v>
      </c>
      <c r="H212" s="66"/>
      <c r="I212" s="66" t="s">
        <v>280</v>
      </c>
      <c r="K212" s="66"/>
    </row>
    <row r="213" spans="1:16" s="18" customFormat="1" ht="15" customHeight="1" x14ac:dyDescent="0.25">
      <c r="A213" s="106" t="s">
        <v>176</v>
      </c>
      <c r="B213" s="69" t="s">
        <v>385</v>
      </c>
      <c r="C213" s="69">
        <v>1237</v>
      </c>
      <c r="D213" s="69" t="s">
        <v>201</v>
      </c>
      <c r="E213" s="446" t="s">
        <v>387</v>
      </c>
      <c r="F213" s="446" t="s">
        <v>384</v>
      </c>
      <c r="G213" s="111" t="s">
        <v>386</v>
      </c>
      <c r="H213" s="63"/>
      <c r="I213" s="66" t="s">
        <v>345</v>
      </c>
      <c r="J213" s="446"/>
      <c r="K213" s="63"/>
    </row>
    <row r="214" spans="1:16" ht="15" customHeight="1" x14ac:dyDescent="0.25">
      <c r="A214" s="108" t="s">
        <v>545</v>
      </c>
      <c r="B214" s="69" t="s">
        <v>541</v>
      </c>
      <c r="C214" s="69">
        <v>1247</v>
      </c>
      <c r="D214" s="69" t="s">
        <v>201</v>
      </c>
      <c r="E214" s="446" t="s">
        <v>543</v>
      </c>
      <c r="F214" s="446" t="s">
        <v>542</v>
      </c>
      <c r="H214" s="66"/>
      <c r="I214" s="66" t="s">
        <v>544</v>
      </c>
      <c r="K214" s="66"/>
    </row>
    <row r="215" spans="1:16" ht="15" customHeight="1" x14ac:dyDescent="0.25">
      <c r="A215" s="108" t="s">
        <v>481</v>
      </c>
      <c r="B215" s="69" t="s">
        <v>546</v>
      </c>
      <c r="C215" s="69">
        <v>1238</v>
      </c>
      <c r="D215" s="69" t="s">
        <v>201</v>
      </c>
      <c r="E215" s="446" t="s">
        <v>548</v>
      </c>
      <c r="G215" s="111" t="s">
        <v>547</v>
      </c>
      <c r="H215" s="66"/>
      <c r="I215" s="66" t="s">
        <v>280</v>
      </c>
      <c r="K215" s="66"/>
    </row>
    <row r="216" spans="1:16" s="18" customFormat="1" ht="15" customHeight="1" x14ac:dyDescent="0.25">
      <c r="A216" s="106">
        <v>123</v>
      </c>
      <c r="B216" s="69"/>
      <c r="C216" s="69"/>
      <c r="D216" s="69"/>
      <c r="E216" s="446"/>
      <c r="F216" s="446"/>
      <c r="G216" s="111"/>
      <c r="H216" s="66"/>
      <c r="I216" s="66"/>
      <c r="J216" s="446"/>
      <c r="K216" s="66"/>
    </row>
    <row r="217" spans="1:16" s="18" customFormat="1" ht="15" customHeight="1" x14ac:dyDescent="0.25">
      <c r="A217" s="106" t="s">
        <v>177</v>
      </c>
      <c r="B217" s="69" t="s">
        <v>389</v>
      </c>
      <c r="C217" s="69">
        <v>1240</v>
      </c>
      <c r="D217" s="69" t="s">
        <v>201</v>
      </c>
      <c r="E217" s="446" t="s">
        <v>392</v>
      </c>
      <c r="F217" s="446" t="s">
        <v>388</v>
      </c>
      <c r="G217" s="111" t="s">
        <v>390</v>
      </c>
      <c r="H217" s="63"/>
      <c r="I217" s="66" t="s">
        <v>345</v>
      </c>
      <c r="J217" s="446" t="s">
        <v>391</v>
      </c>
      <c r="K217" s="63"/>
      <c r="P217" s="18" t="s">
        <v>219</v>
      </c>
    </row>
    <row r="218" spans="1:16" ht="15" customHeight="1" x14ac:dyDescent="0.25">
      <c r="A218" s="106" t="s">
        <v>121</v>
      </c>
      <c r="B218" s="312" t="s">
        <v>1138</v>
      </c>
      <c r="C218" s="69">
        <v>1242</v>
      </c>
      <c r="D218" s="69" t="s">
        <v>204</v>
      </c>
      <c r="E218" s="446" t="s">
        <v>1140</v>
      </c>
      <c r="G218" s="313" t="s">
        <v>1139</v>
      </c>
      <c r="H218" s="63"/>
      <c r="I218" s="66" t="s">
        <v>345</v>
      </c>
      <c r="J218" s="446" t="s">
        <v>1141</v>
      </c>
      <c r="K218" s="63"/>
    </row>
    <row r="219" spans="1:16" ht="15" customHeight="1" x14ac:dyDescent="0.25">
      <c r="A219" s="106" t="s">
        <v>178</v>
      </c>
      <c r="B219" s="69" t="s">
        <v>393</v>
      </c>
      <c r="C219" s="63"/>
      <c r="D219" s="63"/>
      <c r="H219" s="63"/>
      <c r="I219" s="66" t="s">
        <v>280</v>
      </c>
      <c r="K219" s="63"/>
      <c r="P219" s="7" t="s">
        <v>219</v>
      </c>
    </row>
    <row r="220" spans="1:16" ht="15" customHeight="1" x14ac:dyDescent="0.25">
      <c r="A220" s="108" t="s">
        <v>198</v>
      </c>
      <c r="B220" s="314" t="s">
        <v>1142</v>
      </c>
      <c r="C220" s="71">
        <v>1255</v>
      </c>
      <c r="D220" s="63"/>
      <c r="E220" s="446" t="s">
        <v>1143</v>
      </c>
      <c r="F220" s="446" t="s">
        <v>1144</v>
      </c>
      <c r="G220" s="316" t="s">
        <v>1145</v>
      </c>
      <c r="H220" s="315">
        <v>3.93</v>
      </c>
      <c r="I220" s="66" t="s">
        <v>345</v>
      </c>
      <c r="J220" s="446" t="s">
        <v>1146</v>
      </c>
      <c r="K220" s="63"/>
    </row>
    <row r="221" spans="1:16" ht="15" customHeight="1" x14ac:dyDescent="0.25">
      <c r="A221" s="320" t="s">
        <v>451</v>
      </c>
      <c r="B221" s="317" t="s">
        <v>1147</v>
      </c>
      <c r="C221" s="71">
        <v>1259</v>
      </c>
      <c r="D221" s="69"/>
      <c r="E221" s="446" t="s">
        <v>1148</v>
      </c>
      <c r="G221" s="319" t="s">
        <v>1149</v>
      </c>
      <c r="H221" s="318">
        <v>3.56</v>
      </c>
      <c r="I221" s="66" t="s">
        <v>345</v>
      </c>
      <c r="J221" s="446" t="s">
        <v>934</v>
      </c>
      <c r="K221" s="66"/>
    </row>
    <row r="222" spans="1:16" ht="15" customHeight="1" x14ac:dyDescent="0.25">
      <c r="A222" s="108" t="s">
        <v>179</v>
      </c>
      <c r="B222" s="69" t="s">
        <v>395</v>
      </c>
      <c r="C222" s="69">
        <v>1244</v>
      </c>
      <c r="D222" s="69" t="s">
        <v>201</v>
      </c>
      <c r="E222" s="446" t="s">
        <v>400</v>
      </c>
      <c r="F222" s="446" t="s">
        <v>397</v>
      </c>
      <c r="G222" s="111" t="s">
        <v>398</v>
      </c>
      <c r="H222" s="63"/>
      <c r="I222" s="66" t="s">
        <v>396</v>
      </c>
      <c r="J222" s="446" t="s">
        <v>399</v>
      </c>
      <c r="K222" s="66" t="s">
        <v>394</v>
      </c>
    </row>
    <row r="223" spans="1:16" ht="15" customHeight="1" x14ac:dyDescent="0.25">
      <c r="A223" s="323" t="s">
        <v>452</v>
      </c>
      <c r="B223" s="321" t="s">
        <v>1150</v>
      </c>
      <c r="C223" s="71">
        <v>1274</v>
      </c>
      <c r="D223" s="69"/>
      <c r="E223" s="446" t="s">
        <v>1151</v>
      </c>
      <c r="F223" s="446" t="s">
        <v>1152</v>
      </c>
      <c r="G223" s="322" t="s">
        <v>1153</v>
      </c>
      <c r="H223" s="66"/>
      <c r="I223" s="66" t="s">
        <v>345</v>
      </c>
      <c r="J223" s="446" t="s">
        <v>1154</v>
      </c>
      <c r="K223" s="66"/>
    </row>
    <row r="224" spans="1:16" ht="15" customHeight="1" x14ac:dyDescent="0.25">
      <c r="A224" s="108" t="s">
        <v>180</v>
      </c>
      <c r="B224" s="69" t="s">
        <v>402</v>
      </c>
      <c r="C224" s="69">
        <v>1286</v>
      </c>
      <c r="D224" s="69" t="s">
        <v>201</v>
      </c>
      <c r="E224" s="446" t="s">
        <v>404</v>
      </c>
      <c r="F224" s="446" t="s">
        <v>401</v>
      </c>
      <c r="G224" s="111" t="s">
        <v>403</v>
      </c>
      <c r="H224" s="63"/>
      <c r="I224" s="66" t="s">
        <v>236</v>
      </c>
      <c r="K224" s="63"/>
    </row>
    <row r="225" spans="1:16" ht="15" customHeight="1" x14ac:dyDescent="0.25">
      <c r="A225" s="108" t="s">
        <v>199</v>
      </c>
      <c r="B225" s="324" t="s">
        <v>1155</v>
      </c>
      <c r="C225" s="71">
        <v>1270</v>
      </c>
      <c r="D225" s="63"/>
      <c r="E225" s="446" t="s">
        <v>1118</v>
      </c>
      <c r="G225" s="326" t="s">
        <v>1156</v>
      </c>
      <c r="H225" s="325">
        <v>3.42</v>
      </c>
      <c r="I225" s="66" t="s">
        <v>245</v>
      </c>
      <c r="K225" s="63"/>
    </row>
    <row r="226" spans="1:16" ht="15" customHeight="1" x14ac:dyDescent="0.25">
      <c r="A226" s="74" t="s">
        <v>13</v>
      </c>
      <c r="B226" s="327" t="s">
        <v>1157</v>
      </c>
      <c r="C226" s="69">
        <v>1300</v>
      </c>
      <c r="D226" s="63"/>
      <c r="E226" s="446" t="s">
        <v>330</v>
      </c>
      <c r="G226" s="328" t="s">
        <v>1158</v>
      </c>
      <c r="H226" s="63"/>
      <c r="I226" s="66" t="s">
        <v>238</v>
      </c>
      <c r="K226" s="63"/>
    </row>
    <row r="227" spans="1:16" s="18" customFormat="1" ht="15" customHeight="1" x14ac:dyDescent="0.25">
      <c r="A227" s="108" t="s">
        <v>125</v>
      </c>
      <c r="B227" s="329" t="s">
        <v>1159</v>
      </c>
      <c r="C227" s="71">
        <v>1302</v>
      </c>
      <c r="D227" s="63"/>
      <c r="E227" s="446" t="s">
        <v>1160</v>
      </c>
      <c r="F227" s="446"/>
      <c r="G227" s="331" t="s">
        <v>1161</v>
      </c>
      <c r="H227" s="330">
        <v>2.14</v>
      </c>
      <c r="I227" s="66" t="s">
        <v>396</v>
      </c>
      <c r="J227" s="446" t="s">
        <v>1056</v>
      </c>
      <c r="K227" s="63"/>
    </row>
    <row r="228" spans="1:16" ht="15" customHeight="1" x14ac:dyDescent="0.25">
      <c r="A228" s="334" t="s">
        <v>453</v>
      </c>
      <c r="B228" s="332" t="s">
        <v>1162</v>
      </c>
      <c r="C228" s="71">
        <v>1302</v>
      </c>
      <c r="D228" s="69"/>
      <c r="E228" s="446" t="s">
        <v>1164</v>
      </c>
      <c r="G228" s="333" t="s">
        <v>1163</v>
      </c>
      <c r="H228" s="66"/>
      <c r="I228" s="66" t="s">
        <v>345</v>
      </c>
      <c r="K228" s="66"/>
    </row>
    <row r="229" spans="1:16" ht="15" customHeight="1" x14ac:dyDescent="0.25">
      <c r="A229" s="106" t="s">
        <v>123</v>
      </c>
      <c r="B229" s="335" t="s">
        <v>1165</v>
      </c>
      <c r="C229" s="69">
        <v>1292</v>
      </c>
      <c r="D229" s="69" t="s">
        <v>201</v>
      </c>
      <c r="E229" s="446" t="s">
        <v>1169</v>
      </c>
      <c r="G229" s="338" t="s">
        <v>1167</v>
      </c>
      <c r="H229" s="337">
        <v>3.31</v>
      </c>
      <c r="I229" s="66" t="s">
        <v>236</v>
      </c>
      <c r="K229" s="63"/>
    </row>
    <row r="230" spans="1:16" s="31" customFormat="1" ht="15" customHeight="1" x14ac:dyDescent="0.25">
      <c r="A230" s="106" t="s">
        <v>124</v>
      </c>
      <c r="B230" s="335" t="s">
        <v>1166</v>
      </c>
      <c r="C230" s="69">
        <v>1294</v>
      </c>
      <c r="D230" s="69" t="s">
        <v>201</v>
      </c>
      <c r="E230" s="446"/>
      <c r="F230" s="446"/>
      <c r="G230" s="338" t="s">
        <v>1168</v>
      </c>
      <c r="H230" s="336"/>
      <c r="I230" s="66" t="s">
        <v>236</v>
      </c>
      <c r="J230" s="446"/>
      <c r="K230" s="63"/>
      <c r="P230" s="31" t="s">
        <v>219</v>
      </c>
    </row>
    <row r="231" spans="1:16" ht="15" customHeight="1" x14ac:dyDescent="0.25">
      <c r="A231" s="108" t="s">
        <v>494</v>
      </c>
      <c r="B231" s="69" t="s">
        <v>549</v>
      </c>
      <c r="C231" s="69">
        <v>1310</v>
      </c>
      <c r="D231" s="69" t="s">
        <v>201</v>
      </c>
      <c r="H231" s="66"/>
      <c r="I231" s="66" t="s">
        <v>396</v>
      </c>
      <c r="K231" s="66"/>
      <c r="P231" s="7" t="s">
        <v>219</v>
      </c>
    </row>
    <row r="232" spans="1:16" ht="15" customHeight="1" x14ac:dyDescent="0.25">
      <c r="A232" s="108" t="s">
        <v>482</v>
      </c>
      <c r="B232" s="69" t="s">
        <v>550</v>
      </c>
      <c r="C232" s="69">
        <v>1308</v>
      </c>
      <c r="D232" s="69" t="s">
        <v>201</v>
      </c>
      <c r="E232" s="446" t="s">
        <v>552</v>
      </c>
      <c r="G232" s="111" t="s">
        <v>551</v>
      </c>
      <c r="H232" s="66"/>
      <c r="I232" s="66" t="s">
        <v>235</v>
      </c>
      <c r="K232" s="66"/>
    </row>
    <row r="233" spans="1:16" ht="15" customHeight="1" x14ac:dyDescent="0.25">
      <c r="A233" s="106" t="s">
        <v>122</v>
      </c>
      <c r="B233" s="339" t="s">
        <v>1170</v>
      </c>
      <c r="C233" s="71">
        <v>1312</v>
      </c>
      <c r="D233" s="63"/>
      <c r="E233" s="446" t="s">
        <v>1171</v>
      </c>
      <c r="G233" s="341" t="s">
        <v>1172</v>
      </c>
      <c r="H233" s="340">
        <v>3.87</v>
      </c>
      <c r="I233" s="66" t="s">
        <v>238</v>
      </c>
      <c r="K233" s="63"/>
    </row>
    <row r="234" spans="1:16" ht="15" customHeight="1" x14ac:dyDescent="0.25">
      <c r="A234" s="106" t="s">
        <v>126</v>
      </c>
      <c r="B234" s="69" t="s">
        <v>405</v>
      </c>
      <c r="C234" s="63"/>
      <c r="D234" s="63"/>
      <c r="E234" s="446" t="s">
        <v>406</v>
      </c>
      <c r="H234" s="63"/>
      <c r="I234" s="66" t="s">
        <v>235</v>
      </c>
      <c r="K234" s="66" t="s">
        <v>407</v>
      </c>
    </row>
    <row r="235" spans="1:16" s="31" customFormat="1" ht="15" customHeight="1" x14ac:dyDescent="0.25">
      <c r="A235" s="106" t="s">
        <v>739</v>
      </c>
      <c r="B235" s="342" t="s">
        <v>761</v>
      </c>
      <c r="C235" s="66">
        <v>1340</v>
      </c>
      <c r="D235" s="63"/>
      <c r="E235" s="446" t="s">
        <v>1173</v>
      </c>
      <c r="F235" s="446"/>
      <c r="G235" s="343" t="s">
        <v>1174</v>
      </c>
      <c r="H235" s="63"/>
      <c r="I235" s="66" t="s">
        <v>245</v>
      </c>
      <c r="J235" s="446"/>
      <c r="K235" s="66"/>
      <c r="P235" s="31" t="s">
        <v>219</v>
      </c>
    </row>
    <row r="236" spans="1:16" ht="15" customHeight="1" x14ac:dyDescent="0.25">
      <c r="A236" s="106">
        <v>52</v>
      </c>
      <c r="B236" s="63"/>
      <c r="C236" s="63"/>
      <c r="D236" s="63"/>
      <c r="H236" s="63"/>
      <c r="I236" s="63"/>
      <c r="K236" s="63"/>
    </row>
    <row r="237" spans="1:16" s="18" customFormat="1" ht="15" customHeight="1" x14ac:dyDescent="0.25">
      <c r="A237" s="106" t="s">
        <v>127</v>
      </c>
      <c r="B237" s="344" t="s">
        <v>1175</v>
      </c>
      <c r="C237" s="71">
        <v>1365</v>
      </c>
      <c r="D237" s="63"/>
      <c r="E237" s="446" t="s">
        <v>1176</v>
      </c>
      <c r="F237" s="446"/>
      <c r="G237" s="345" t="s">
        <v>1177</v>
      </c>
      <c r="H237" s="63"/>
      <c r="I237" s="66" t="s">
        <v>513</v>
      </c>
      <c r="J237" s="446"/>
      <c r="K237" s="63"/>
    </row>
    <row r="238" spans="1:16" ht="15" customHeight="1" x14ac:dyDescent="0.25">
      <c r="A238" s="106">
        <v>139</v>
      </c>
      <c r="B238" s="63"/>
      <c r="C238" s="63"/>
      <c r="D238" s="63"/>
      <c r="H238" s="63"/>
      <c r="I238" s="63"/>
      <c r="K238" s="63"/>
    </row>
    <row r="239" spans="1:16" s="18" customFormat="1" ht="15" customHeight="1" x14ac:dyDescent="0.25">
      <c r="A239" s="106" t="s">
        <v>129</v>
      </c>
      <c r="B239" s="346" t="s">
        <v>1178</v>
      </c>
      <c r="C239" s="69">
        <v>1381</v>
      </c>
      <c r="D239" s="69" t="s">
        <v>206</v>
      </c>
      <c r="E239" s="446" t="s">
        <v>1180</v>
      </c>
      <c r="F239" s="446"/>
      <c r="G239" s="347" t="s">
        <v>1179</v>
      </c>
      <c r="H239" s="63"/>
      <c r="I239" s="66" t="s">
        <v>280</v>
      </c>
      <c r="J239" s="446"/>
      <c r="K239" s="63"/>
    </row>
    <row r="240" spans="1:16" ht="15" customHeight="1" x14ac:dyDescent="0.25">
      <c r="A240" s="106" t="s">
        <v>128</v>
      </c>
      <c r="B240" s="348" t="s">
        <v>1181</v>
      </c>
      <c r="C240" s="69">
        <v>1364</v>
      </c>
      <c r="D240" s="69" t="s">
        <v>205</v>
      </c>
      <c r="E240" s="446" t="s">
        <v>1182</v>
      </c>
      <c r="G240" s="350" t="s">
        <v>1183</v>
      </c>
      <c r="H240" s="349">
        <v>4.09</v>
      </c>
      <c r="I240" s="66" t="s">
        <v>245</v>
      </c>
      <c r="J240" s="446" t="s">
        <v>1038</v>
      </c>
      <c r="K240" s="63"/>
      <c r="P240" s="7" t="s">
        <v>219</v>
      </c>
    </row>
    <row r="241" spans="1:16" s="18" customFormat="1" ht="15" customHeight="1" x14ac:dyDescent="0.25">
      <c r="A241" s="74" t="s">
        <v>14</v>
      </c>
      <c r="B241" s="351" t="s">
        <v>1184</v>
      </c>
      <c r="C241" s="69">
        <v>1400</v>
      </c>
      <c r="D241" s="63"/>
      <c r="E241" s="446" t="s">
        <v>1186</v>
      </c>
      <c r="F241" s="446"/>
      <c r="G241" s="353" t="s">
        <v>1185</v>
      </c>
      <c r="H241" s="352">
        <v>7.2</v>
      </c>
      <c r="I241" s="66" t="s">
        <v>238</v>
      </c>
      <c r="J241" s="446"/>
      <c r="K241" s="63"/>
    </row>
    <row r="242" spans="1:16" s="18" customFormat="1" ht="15" customHeight="1" x14ac:dyDescent="0.25">
      <c r="A242" s="356" t="s">
        <v>495</v>
      </c>
      <c r="B242" s="354" t="s">
        <v>1187</v>
      </c>
      <c r="C242" s="71">
        <v>1404</v>
      </c>
      <c r="D242" s="69"/>
      <c r="E242" s="446" t="s">
        <v>1188</v>
      </c>
      <c r="F242" s="446"/>
      <c r="G242" s="355" t="s">
        <v>1189</v>
      </c>
      <c r="H242" s="66"/>
      <c r="I242" s="66" t="s">
        <v>345</v>
      </c>
      <c r="J242" s="446" t="s">
        <v>1056</v>
      </c>
      <c r="K242" s="66"/>
    </row>
    <row r="243" spans="1:16" ht="15" customHeight="1" x14ac:dyDescent="0.25">
      <c r="A243" s="106" t="s">
        <v>130</v>
      </c>
      <c r="B243" s="357" t="s">
        <v>1190</v>
      </c>
      <c r="C243" s="71">
        <v>1402</v>
      </c>
      <c r="D243" s="63"/>
      <c r="E243" s="446" t="s">
        <v>1192</v>
      </c>
      <c r="G243" s="359" t="s">
        <v>1191</v>
      </c>
      <c r="H243" s="358">
        <v>1.21</v>
      </c>
      <c r="I243" s="66" t="s">
        <v>513</v>
      </c>
      <c r="J243" s="446" t="s">
        <v>1193</v>
      </c>
      <c r="K243" s="63"/>
    </row>
    <row r="244" spans="1:16" ht="15" customHeight="1" x14ac:dyDescent="0.25">
      <c r="A244" s="106" t="s">
        <v>131</v>
      </c>
      <c r="B244" s="360" t="s">
        <v>1194</v>
      </c>
      <c r="C244" s="69">
        <v>1429</v>
      </c>
      <c r="D244" s="69" t="s">
        <v>202</v>
      </c>
      <c r="G244" s="361" t="s">
        <v>1195</v>
      </c>
      <c r="H244" s="361">
        <v>4.37</v>
      </c>
      <c r="I244" s="66" t="s">
        <v>238</v>
      </c>
      <c r="K244" s="63"/>
    </row>
    <row r="245" spans="1:16" s="18" customFormat="1" ht="15" customHeight="1" x14ac:dyDescent="0.25">
      <c r="A245" s="106" t="s">
        <v>689</v>
      </c>
      <c r="B245" s="69" t="s">
        <v>698</v>
      </c>
      <c r="C245" s="69">
        <v>1409</v>
      </c>
      <c r="D245" s="69" t="s">
        <v>201</v>
      </c>
      <c r="E245" s="446" t="s">
        <v>700</v>
      </c>
      <c r="F245" s="446" t="s">
        <v>697</v>
      </c>
      <c r="G245" s="111" t="s">
        <v>699</v>
      </c>
      <c r="H245" s="66"/>
      <c r="I245" s="66" t="s">
        <v>235</v>
      </c>
      <c r="J245" s="446"/>
      <c r="K245" s="66"/>
    </row>
    <row r="246" spans="1:16" ht="15" customHeight="1" x14ac:dyDescent="0.25">
      <c r="A246" s="106" t="s">
        <v>181</v>
      </c>
      <c r="B246" s="69" t="s">
        <v>408</v>
      </c>
      <c r="C246" s="69">
        <v>1404</v>
      </c>
      <c r="D246" s="69" t="s">
        <v>201</v>
      </c>
      <c r="E246" s="446" t="s">
        <v>411</v>
      </c>
      <c r="F246" s="120" t="s">
        <v>409</v>
      </c>
      <c r="G246" s="111" t="s">
        <v>410</v>
      </c>
      <c r="H246" s="63"/>
      <c r="I246" s="66" t="s">
        <v>414</v>
      </c>
      <c r="K246" s="63"/>
    </row>
    <row r="247" spans="1:16" ht="15" customHeight="1" x14ac:dyDescent="0.25">
      <c r="A247" s="106" t="s">
        <v>182</v>
      </c>
      <c r="B247" s="69" t="s">
        <v>413</v>
      </c>
      <c r="C247" s="63"/>
      <c r="D247" s="63"/>
      <c r="F247" s="446" t="s">
        <v>412</v>
      </c>
      <c r="H247" s="63"/>
      <c r="I247" s="66" t="s">
        <v>280</v>
      </c>
      <c r="K247" s="63"/>
    </row>
    <row r="248" spans="1:16" ht="15" customHeight="1" x14ac:dyDescent="0.25">
      <c r="A248" s="106" t="s">
        <v>133</v>
      </c>
      <c r="B248" s="362" t="s">
        <v>1196</v>
      </c>
      <c r="C248" s="69">
        <v>1420</v>
      </c>
      <c r="D248" s="69" t="s">
        <v>202</v>
      </c>
      <c r="E248" s="446" t="s">
        <v>1197</v>
      </c>
      <c r="F248" s="446" t="s">
        <v>1198</v>
      </c>
      <c r="G248" s="363" t="s">
        <v>1199</v>
      </c>
      <c r="H248" s="63"/>
      <c r="I248" s="66" t="s">
        <v>414</v>
      </c>
      <c r="J248" s="446" t="s">
        <v>1200</v>
      </c>
      <c r="K248" s="63"/>
    </row>
    <row r="249" spans="1:16" s="31" customFormat="1" ht="15" customHeight="1" x14ac:dyDescent="0.25">
      <c r="A249" s="106" t="s">
        <v>132</v>
      </c>
      <c r="B249" s="364" t="s">
        <v>1201</v>
      </c>
      <c r="C249" s="69">
        <v>1453</v>
      </c>
      <c r="D249" s="69" t="s">
        <v>205</v>
      </c>
      <c r="E249" s="446" t="s">
        <v>1202</v>
      </c>
      <c r="F249" s="446"/>
      <c r="G249" s="365" t="s">
        <v>1203</v>
      </c>
      <c r="H249" s="63"/>
      <c r="I249" s="66" t="s">
        <v>345</v>
      </c>
      <c r="J249" s="446"/>
      <c r="K249" s="63"/>
    </row>
    <row r="250" spans="1:16" s="18" customFormat="1" ht="15" customHeight="1" x14ac:dyDescent="0.25">
      <c r="A250" s="106" t="s">
        <v>690</v>
      </c>
      <c r="B250" s="69" t="s">
        <v>701</v>
      </c>
      <c r="C250" s="69">
        <v>1465</v>
      </c>
      <c r="D250" s="69" t="s">
        <v>201</v>
      </c>
      <c r="E250" s="446" t="s">
        <v>704</v>
      </c>
      <c r="F250" s="446" t="s">
        <v>702</v>
      </c>
      <c r="G250" s="111" t="s">
        <v>703</v>
      </c>
      <c r="H250" s="66">
        <v>4.42</v>
      </c>
      <c r="I250" s="66" t="s">
        <v>245</v>
      </c>
      <c r="J250" s="446" t="s">
        <v>705</v>
      </c>
      <c r="K250" s="66"/>
    </row>
    <row r="251" spans="1:16" ht="15" customHeight="1" x14ac:dyDescent="0.25">
      <c r="A251" s="106" t="s">
        <v>134</v>
      </c>
      <c r="B251" s="366" t="s">
        <v>1204</v>
      </c>
      <c r="C251" s="69">
        <v>1473</v>
      </c>
      <c r="D251" s="69" t="s">
        <v>204</v>
      </c>
      <c r="E251" s="446" t="s">
        <v>1205</v>
      </c>
      <c r="G251" s="368" t="s">
        <v>1206</v>
      </c>
      <c r="H251" s="367">
        <v>5.13</v>
      </c>
      <c r="I251" s="66" t="s">
        <v>236</v>
      </c>
      <c r="K251" s="63"/>
    </row>
    <row r="252" spans="1:16" ht="15" customHeight="1" x14ac:dyDescent="0.25">
      <c r="A252" s="108" t="s">
        <v>752</v>
      </c>
      <c r="B252" s="369" t="s">
        <v>762</v>
      </c>
      <c r="C252" s="66">
        <v>1488</v>
      </c>
      <c r="D252" s="69"/>
      <c r="E252" s="446" t="s">
        <v>1208</v>
      </c>
      <c r="G252" s="371" t="s">
        <v>1207</v>
      </c>
      <c r="H252" s="370">
        <v>4.63</v>
      </c>
      <c r="I252" s="66" t="s">
        <v>238</v>
      </c>
      <c r="K252" s="63"/>
    </row>
    <row r="253" spans="1:16" ht="15" customHeight="1" x14ac:dyDescent="0.25">
      <c r="A253" s="373" t="s">
        <v>454</v>
      </c>
      <c r="B253" s="372" t="s">
        <v>1209</v>
      </c>
      <c r="C253" s="69">
        <v>1482</v>
      </c>
      <c r="D253" s="69" t="s">
        <v>205</v>
      </c>
      <c r="G253" s="374" t="s">
        <v>1210</v>
      </c>
      <c r="H253" s="66"/>
      <c r="I253" s="66" t="s">
        <v>414</v>
      </c>
      <c r="K253" s="66"/>
    </row>
    <row r="254" spans="1:16" ht="15" customHeight="1" x14ac:dyDescent="0.25">
      <c r="A254" s="106" t="s">
        <v>135</v>
      </c>
      <c r="B254" s="375" t="s">
        <v>1211</v>
      </c>
      <c r="C254" s="71">
        <v>1491</v>
      </c>
      <c r="D254" s="63"/>
      <c r="E254" s="446" t="s">
        <v>1212</v>
      </c>
      <c r="G254" s="376" t="s">
        <v>1213</v>
      </c>
      <c r="H254" s="63"/>
      <c r="I254" s="66" t="s">
        <v>341</v>
      </c>
      <c r="J254" s="446" t="s">
        <v>1056</v>
      </c>
      <c r="K254" s="63"/>
    </row>
    <row r="255" spans="1:16" ht="15" customHeight="1" x14ac:dyDescent="0.25">
      <c r="A255" s="74" t="s">
        <v>15</v>
      </c>
      <c r="B255" s="396" t="s">
        <v>1234</v>
      </c>
      <c r="C255" s="69">
        <v>1500</v>
      </c>
      <c r="D255" s="63"/>
      <c r="G255" s="397" t="s">
        <v>1235</v>
      </c>
      <c r="H255" s="63"/>
      <c r="I255" s="66" t="s">
        <v>238</v>
      </c>
      <c r="K255" s="63"/>
      <c r="P255" s="7" t="s">
        <v>219</v>
      </c>
    </row>
    <row r="256" spans="1:16" ht="15" customHeight="1" x14ac:dyDescent="0.25">
      <c r="A256" s="379" t="s">
        <v>455</v>
      </c>
      <c r="B256" s="377" t="s">
        <v>1214</v>
      </c>
      <c r="C256" s="69">
        <v>1500</v>
      </c>
      <c r="D256" s="69" t="s">
        <v>205</v>
      </c>
      <c r="E256" s="446" t="s">
        <v>1215</v>
      </c>
      <c r="G256" s="378" t="s">
        <v>1210</v>
      </c>
      <c r="H256" s="66"/>
      <c r="I256" s="66" t="s">
        <v>414</v>
      </c>
      <c r="K256" s="66"/>
    </row>
    <row r="257" spans="1:16" ht="15" customHeight="1" x14ac:dyDescent="0.25">
      <c r="A257" s="108" t="s">
        <v>183</v>
      </c>
      <c r="B257" s="69" t="s">
        <v>416</v>
      </c>
      <c r="C257" s="69">
        <v>1511</v>
      </c>
      <c r="D257" s="69" t="s">
        <v>201</v>
      </c>
      <c r="E257" s="446" t="s">
        <v>419</v>
      </c>
      <c r="F257" s="446" t="s">
        <v>417</v>
      </c>
      <c r="G257" s="111" t="s">
        <v>418</v>
      </c>
      <c r="H257" s="76">
        <v>5.0999999999999996</v>
      </c>
      <c r="I257" s="66" t="s">
        <v>236</v>
      </c>
      <c r="J257" s="446" t="s">
        <v>415</v>
      </c>
      <c r="K257" s="63"/>
    </row>
    <row r="258" spans="1:16" s="18" customFormat="1" ht="15" customHeight="1" x14ac:dyDescent="0.25">
      <c r="A258" s="108">
        <v>140</v>
      </c>
      <c r="B258" s="69"/>
      <c r="C258" s="69"/>
      <c r="D258" s="69"/>
      <c r="E258" s="446"/>
      <c r="F258" s="446"/>
      <c r="G258" s="111"/>
      <c r="H258" s="76"/>
      <c r="I258" s="66"/>
      <c r="J258" s="446"/>
      <c r="K258" s="66"/>
    </row>
    <row r="259" spans="1:16" s="18" customFormat="1" ht="15" customHeight="1" x14ac:dyDescent="0.25">
      <c r="A259" s="108" t="s">
        <v>483</v>
      </c>
      <c r="B259" s="69" t="s">
        <v>553</v>
      </c>
      <c r="C259" s="69">
        <v>1515</v>
      </c>
      <c r="D259" s="69" t="s">
        <v>201</v>
      </c>
      <c r="E259" s="446" t="s">
        <v>557</v>
      </c>
      <c r="F259" s="446" t="s">
        <v>554</v>
      </c>
      <c r="G259" s="111" t="s">
        <v>555</v>
      </c>
      <c r="H259" s="76"/>
      <c r="I259" s="66" t="s">
        <v>414</v>
      </c>
      <c r="J259" s="446" t="s">
        <v>556</v>
      </c>
      <c r="K259" s="66"/>
    </row>
    <row r="260" spans="1:16" ht="15" customHeight="1" x14ac:dyDescent="0.25">
      <c r="A260" s="106" t="s">
        <v>136</v>
      </c>
      <c r="B260" s="380" t="s">
        <v>1216</v>
      </c>
      <c r="C260" s="71">
        <v>1515</v>
      </c>
      <c r="D260" s="63"/>
      <c r="H260" s="63"/>
      <c r="I260" s="66" t="s">
        <v>414</v>
      </c>
      <c r="K260" s="63"/>
    </row>
    <row r="261" spans="1:16" ht="15" customHeight="1" x14ac:dyDescent="0.25">
      <c r="A261" s="106" t="s">
        <v>184</v>
      </c>
      <c r="B261" s="69" t="s">
        <v>420</v>
      </c>
      <c r="C261" s="69">
        <v>1519</v>
      </c>
      <c r="D261" s="69" t="s">
        <v>201</v>
      </c>
      <c r="F261" s="446" t="s">
        <v>421</v>
      </c>
      <c r="H261" s="63"/>
      <c r="I261" s="66" t="s">
        <v>236</v>
      </c>
      <c r="J261" s="446" t="s">
        <v>415</v>
      </c>
      <c r="K261" s="63"/>
    </row>
    <row r="262" spans="1:16" ht="15" customHeight="1" x14ac:dyDescent="0.25">
      <c r="A262" s="382" t="s">
        <v>456</v>
      </c>
      <c r="B262" s="381" t="s">
        <v>1217</v>
      </c>
      <c r="C262" s="69">
        <v>1523</v>
      </c>
      <c r="D262" s="69" t="s">
        <v>205</v>
      </c>
      <c r="E262" s="446" t="s">
        <v>1218</v>
      </c>
      <c r="G262" s="383" t="s">
        <v>1219</v>
      </c>
      <c r="H262" s="66"/>
      <c r="I262" s="66" t="s">
        <v>414</v>
      </c>
      <c r="J262" s="446" t="s">
        <v>1056</v>
      </c>
      <c r="K262" s="66"/>
    </row>
    <row r="263" spans="1:16" ht="15" customHeight="1" x14ac:dyDescent="0.25">
      <c r="A263" s="106" t="s">
        <v>154</v>
      </c>
      <c r="B263" s="384" t="s">
        <v>1220</v>
      </c>
      <c r="C263" s="69">
        <v>1528</v>
      </c>
      <c r="D263" s="69" t="s">
        <v>205</v>
      </c>
      <c r="E263" s="446" t="s">
        <v>1222</v>
      </c>
      <c r="G263" s="385" t="s">
        <v>1221</v>
      </c>
      <c r="H263" s="63"/>
      <c r="I263" s="66" t="s">
        <v>414</v>
      </c>
      <c r="K263" s="63"/>
    </row>
    <row r="264" spans="1:16" s="31" customFormat="1" ht="15" customHeight="1" x14ac:dyDescent="0.25">
      <c r="A264" s="106" t="s">
        <v>137</v>
      </c>
      <c r="B264" s="69" t="s">
        <v>422</v>
      </c>
      <c r="C264" s="63"/>
      <c r="D264" s="63"/>
      <c r="E264" s="446"/>
      <c r="F264" s="446" t="s">
        <v>423</v>
      </c>
      <c r="G264" s="111"/>
      <c r="H264" s="63"/>
      <c r="I264" s="66" t="s">
        <v>280</v>
      </c>
      <c r="J264" s="446"/>
      <c r="K264" s="63"/>
    </row>
    <row r="265" spans="1:16" s="29" customFormat="1" ht="15" customHeight="1" x14ac:dyDescent="0.25">
      <c r="A265" s="106" t="s">
        <v>138</v>
      </c>
      <c r="B265" s="386" t="s">
        <v>1223</v>
      </c>
      <c r="C265" s="69">
        <v>1544</v>
      </c>
      <c r="D265" s="69" t="s">
        <v>205</v>
      </c>
      <c r="E265" s="446" t="s">
        <v>1215</v>
      </c>
      <c r="F265" s="446"/>
      <c r="G265" s="387" t="s">
        <v>1224</v>
      </c>
      <c r="H265" s="63"/>
      <c r="I265" s="66" t="s">
        <v>414</v>
      </c>
      <c r="J265" s="446"/>
      <c r="K265" s="63"/>
      <c r="P265" s="29" t="s">
        <v>219</v>
      </c>
    </row>
    <row r="266" spans="1:16" s="19" customFormat="1" ht="15" customHeight="1" x14ac:dyDescent="0.25">
      <c r="A266" s="116" t="s">
        <v>691</v>
      </c>
      <c r="B266" s="69"/>
      <c r="C266" s="69"/>
      <c r="D266" s="69"/>
      <c r="E266" s="446"/>
      <c r="F266" s="446"/>
      <c r="G266" s="111"/>
      <c r="H266" s="66"/>
      <c r="I266" s="66" t="s">
        <v>291</v>
      </c>
      <c r="J266" s="446"/>
      <c r="K266" s="66"/>
    </row>
    <row r="267" spans="1:16" ht="15" customHeight="1" x14ac:dyDescent="0.25">
      <c r="A267" s="389" t="s">
        <v>457</v>
      </c>
      <c r="B267" s="388" t="s">
        <v>1225</v>
      </c>
      <c r="C267" s="71">
        <v>1570</v>
      </c>
      <c r="D267" s="69"/>
      <c r="E267" s="446" t="s">
        <v>1226</v>
      </c>
      <c r="G267" s="390" t="s">
        <v>1227</v>
      </c>
      <c r="H267" s="66"/>
      <c r="I267" s="66" t="s">
        <v>765</v>
      </c>
      <c r="K267" s="66"/>
    </row>
    <row r="268" spans="1:16" ht="15" customHeight="1" x14ac:dyDescent="0.25">
      <c r="A268" s="106" t="s">
        <v>139</v>
      </c>
      <c r="B268" s="391" t="s">
        <v>1228</v>
      </c>
      <c r="C268" s="69">
        <v>1565</v>
      </c>
      <c r="D268" s="69" t="s">
        <v>205</v>
      </c>
      <c r="E268" s="446" t="s">
        <v>1229</v>
      </c>
      <c r="G268" s="393" t="s">
        <v>1231</v>
      </c>
      <c r="H268" s="392">
        <v>4.5999999999999996</v>
      </c>
      <c r="I268" s="66" t="s">
        <v>245</v>
      </c>
      <c r="J268" s="446" t="s">
        <v>1230</v>
      </c>
      <c r="K268" s="63"/>
    </row>
    <row r="269" spans="1:16" ht="15" customHeight="1" x14ac:dyDescent="0.25">
      <c r="A269" s="74" t="s">
        <v>16</v>
      </c>
      <c r="B269" s="394" t="s">
        <v>1232</v>
      </c>
      <c r="C269" s="69">
        <v>1600</v>
      </c>
      <c r="D269" s="63"/>
      <c r="E269" s="446" t="s">
        <v>330</v>
      </c>
      <c r="G269" s="395" t="s">
        <v>1233</v>
      </c>
      <c r="H269" s="63"/>
      <c r="I269" s="66" t="s">
        <v>238</v>
      </c>
      <c r="K269" s="63"/>
    </row>
    <row r="270" spans="1:16" ht="15" customHeight="1" x14ac:dyDescent="0.25">
      <c r="A270" s="106">
        <v>53</v>
      </c>
      <c r="B270" s="63"/>
      <c r="C270" s="63"/>
      <c r="D270" s="63"/>
      <c r="H270" s="63"/>
      <c r="I270" s="63"/>
      <c r="K270" s="63"/>
    </row>
    <row r="271" spans="1:16" ht="15" customHeight="1" x14ac:dyDescent="0.25">
      <c r="A271" s="106" t="s">
        <v>140</v>
      </c>
      <c r="B271" s="398" t="s">
        <v>1236</v>
      </c>
      <c r="C271" s="69">
        <v>1607</v>
      </c>
      <c r="D271" s="69" t="s">
        <v>207</v>
      </c>
      <c r="E271" s="446" t="s">
        <v>1237</v>
      </c>
      <c r="G271" s="399" t="s">
        <v>1238</v>
      </c>
      <c r="H271" s="63"/>
      <c r="I271" s="66" t="s">
        <v>765</v>
      </c>
      <c r="K271" s="63"/>
    </row>
    <row r="272" spans="1:16" ht="15" customHeight="1" x14ac:dyDescent="0.25">
      <c r="A272" s="106" t="s">
        <v>185</v>
      </c>
      <c r="B272" s="69" t="s">
        <v>425</v>
      </c>
      <c r="C272" s="63"/>
      <c r="D272" s="63"/>
      <c r="F272" s="446" t="s">
        <v>424</v>
      </c>
      <c r="G272" s="111" t="s">
        <v>426</v>
      </c>
      <c r="H272" s="66">
        <v>3.5</v>
      </c>
      <c r="I272" s="66" t="s">
        <v>291</v>
      </c>
      <c r="J272" s="446" t="s">
        <v>427</v>
      </c>
      <c r="K272" s="63"/>
    </row>
    <row r="273" spans="1:16" ht="15" customHeight="1" x14ac:dyDescent="0.25">
      <c r="A273" s="106" t="s">
        <v>142</v>
      </c>
      <c r="B273" s="400" t="s">
        <v>1239</v>
      </c>
      <c r="C273" s="69">
        <v>1626</v>
      </c>
      <c r="D273" s="69" t="s">
        <v>205</v>
      </c>
      <c r="E273" s="446" t="s">
        <v>1240</v>
      </c>
      <c r="F273" s="446" t="s">
        <v>1242</v>
      </c>
      <c r="G273" s="402" t="s">
        <v>1241</v>
      </c>
      <c r="H273" s="401">
        <v>3.18</v>
      </c>
      <c r="I273" s="66" t="s">
        <v>217</v>
      </c>
      <c r="K273" s="63"/>
    </row>
    <row r="274" spans="1:16" ht="15" customHeight="1" x14ac:dyDescent="0.25">
      <c r="A274" s="106" t="s">
        <v>141</v>
      </c>
      <c r="B274" s="63"/>
      <c r="C274" s="63"/>
      <c r="D274" s="63"/>
      <c r="H274" s="63"/>
      <c r="I274" s="66" t="s">
        <v>236</v>
      </c>
      <c r="K274" s="63"/>
    </row>
    <row r="275" spans="1:16" ht="15" customHeight="1" x14ac:dyDescent="0.25">
      <c r="A275" s="406" t="s">
        <v>458</v>
      </c>
      <c r="B275" s="403" t="s">
        <v>1243</v>
      </c>
      <c r="C275" s="69">
        <v>1640</v>
      </c>
      <c r="D275" s="69" t="s">
        <v>205</v>
      </c>
      <c r="E275" s="446" t="s">
        <v>1222</v>
      </c>
      <c r="G275" s="404" t="s">
        <v>1244</v>
      </c>
      <c r="H275" s="66"/>
      <c r="I275" s="66" t="s">
        <v>765</v>
      </c>
      <c r="K275" s="66"/>
    </row>
    <row r="276" spans="1:16" ht="15" customHeight="1" x14ac:dyDescent="0.25">
      <c r="A276" s="406" t="s">
        <v>459</v>
      </c>
      <c r="B276" s="405" t="s">
        <v>1245</v>
      </c>
      <c r="C276" s="69">
        <v>1661</v>
      </c>
      <c r="D276" s="69" t="s">
        <v>205</v>
      </c>
      <c r="E276" s="446" t="s">
        <v>1247</v>
      </c>
      <c r="G276" s="407" t="s">
        <v>1249</v>
      </c>
      <c r="H276" s="66"/>
      <c r="I276" s="66" t="s">
        <v>280</v>
      </c>
      <c r="K276" s="66"/>
    </row>
    <row r="277" spans="1:16" s="19" customFormat="1" ht="15" customHeight="1" x14ac:dyDescent="0.25">
      <c r="A277" s="106" t="s">
        <v>143</v>
      </c>
      <c r="B277" s="405" t="s">
        <v>1246</v>
      </c>
      <c r="C277" s="71">
        <v>1655</v>
      </c>
      <c r="D277" s="63"/>
      <c r="E277" s="446" t="s">
        <v>1248</v>
      </c>
      <c r="F277" s="446"/>
      <c r="G277" s="407" t="s">
        <v>1250</v>
      </c>
      <c r="H277" s="63"/>
      <c r="I277" s="66" t="s">
        <v>766</v>
      </c>
      <c r="J277" s="446"/>
      <c r="K277" s="63"/>
      <c r="P277" s="19" t="s">
        <v>219</v>
      </c>
    </row>
    <row r="278" spans="1:16" ht="15" customHeight="1" x14ac:dyDescent="0.25">
      <c r="A278" s="106" t="s">
        <v>144</v>
      </c>
      <c r="B278" s="408" t="s">
        <v>1251</v>
      </c>
      <c r="C278" s="69">
        <v>1652</v>
      </c>
      <c r="D278" s="69" t="s">
        <v>205</v>
      </c>
      <c r="E278" s="446" t="s">
        <v>1252</v>
      </c>
      <c r="G278" s="409" t="s">
        <v>1244</v>
      </c>
      <c r="H278" s="63"/>
      <c r="I278" s="66" t="s">
        <v>765</v>
      </c>
      <c r="K278" s="63"/>
    </row>
    <row r="279" spans="1:16" s="18" customFormat="1" ht="15" customHeight="1" x14ac:dyDescent="0.25">
      <c r="A279" s="106">
        <v>144</v>
      </c>
      <c r="B279" s="63"/>
      <c r="C279" s="63"/>
      <c r="D279" s="63"/>
      <c r="E279" s="446"/>
      <c r="F279" s="446"/>
      <c r="G279" s="111"/>
      <c r="H279" s="63"/>
      <c r="I279" s="63"/>
      <c r="J279" s="446"/>
      <c r="K279" s="63"/>
    </row>
    <row r="280" spans="1:16" ht="15" customHeight="1" x14ac:dyDescent="0.25">
      <c r="A280" s="106" t="s">
        <v>145</v>
      </c>
      <c r="B280" s="410" t="s">
        <v>1253</v>
      </c>
      <c r="C280" s="69">
        <v>1678</v>
      </c>
      <c r="D280" s="69" t="s">
        <v>205</v>
      </c>
      <c r="G280" s="411" t="s">
        <v>1254</v>
      </c>
      <c r="H280" s="63"/>
      <c r="I280" s="66" t="s">
        <v>414</v>
      </c>
      <c r="K280" s="63"/>
    </row>
    <row r="281" spans="1:16" s="29" customFormat="1" ht="15" customHeight="1" x14ac:dyDescent="0.25">
      <c r="A281" s="116" t="s">
        <v>692</v>
      </c>
      <c r="B281" s="69" t="s">
        <v>706</v>
      </c>
      <c r="C281" s="69"/>
      <c r="D281" s="69"/>
      <c r="E281" s="446" t="s">
        <v>708</v>
      </c>
      <c r="F281" s="446"/>
      <c r="G281" s="111" t="s">
        <v>707</v>
      </c>
      <c r="H281" s="66"/>
      <c r="I281" s="66" t="s">
        <v>245</v>
      </c>
      <c r="J281" s="446" t="s">
        <v>415</v>
      </c>
      <c r="K281" s="66"/>
    </row>
    <row r="282" spans="1:16" ht="15" customHeight="1" x14ac:dyDescent="0.25">
      <c r="A282" s="108" t="s">
        <v>643</v>
      </c>
      <c r="B282" s="69" t="s">
        <v>662</v>
      </c>
      <c r="C282" s="69">
        <v>1676</v>
      </c>
      <c r="D282" s="69" t="s">
        <v>201</v>
      </c>
      <c r="E282" s="446" t="s">
        <v>677</v>
      </c>
      <c r="F282" s="446" t="s">
        <v>661</v>
      </c>
      <c r="G282" s="111" t="s">
        <v>676</v>
      </c>
      <c r="H282" s="66">
        <v>6.03</v>
      </c>
      <c r="I282" s="66" t="s">
        <v>236</v>
      </c>
      <c r="K282" s="66"/>
    </row>
    <row r="283" spans="1:16" ht="15" customHeight="1" x14ac:dyDescent="0.25">
      <c r="A283" s="107" t="s">
        <v>575</v>
      </c>
      <c r="B283" s="69" t="s">
        <v>617</v>
      </c>
      <c r="C283" s="69">
        <v>1663</v>
      </c>
      <c r="D283" s="69" t="s">
        <v>201</v>
      </c>
      <c r="H283" s="66"/>
      <c r="I283" s="66" t="s">
        <v>238</v>
      </c>
      <c r="K283" s="66"/>
    </row>
    <row r="284" spans="1:16" ht="15" customHeight="1" x14ac:dyDescent="0.25">
      <c r="A284" s="106" t="s">
        <v>186</v>
      </c>
      <c r="B284" s="69" t="s">
        <v>428</v>
      </c>
      <c r="C284" s="63"/>
      <c r="D284" s="63"/>
      <c r="F284" s="446" t="s">
        <v>429</v>
      </c>
      <c r="H284" s="63"/>
      <c r="I284" s="66" t="s">
        <v>280</v>
      </c>
      <c r="K284" s="63"/>
    </row>
    <row r="285" spans="1:16" ht="15" customHeight="1" x14ac:dyDescent="0.25">
      <c r="A285" s="74" t="s">
        <v>17</v>
      </c>
      <c r="B285" s="412" t="s">
        <v>1255</v>
      </c>
      <c r="C285" s="69">
        <v>1700</v>
      </c>
      <c r="D285" s="63"/>
      <c r="G285" s="413" t="s">
        <v>1256</v>
      </c>
      <c r="H285" s="63"/>
      <c r="I285" s="66" t="s">
        <v>238</v>
      </c>
      <c r="K285" s="63"/>
    </row>
    <row r="286" spans="1:16" ht="15" customHeight="1" x14ac:dyDescent="0.25">
      <c r="A286" s="108" t="s">
        <v>187</v>
      </c>
      <c r="B286" s="69" t="s">
        <v>431</v>
      </c>
      <c r="C286" s="63"/>
      <c r="D286" s="63"/>
      <c r="F286" s="446" t="s">
        <v>430</v>
      </c>
      <c r="H286" s="63"/>
      <c r="I286" s="66" t="s">
        <v>280</v>
      </c>
      <c r="K286" s="63"/>
    </row>
    <row r="287" spans="1:16" ht="15" customHeight="1" x14ac:dyDescent="0.25">
      <c r="A287" s="106" t="s">
        <v>146</v>
      </c>
      <c r="B287" s="425" t="s">
        <v>1271</v>
      </c>
      <c r="C287" s="69">
        <v>1767</v>
      </c>
      <c r="D287" s="69" t="s">
        <v>204</v>
      </c>
      <c r="E287" s="446" t="s">
        <v>1272</v>
      </c>
      <c r="F287" s="446" t="s">
        <v>1273</v>
      </c>
      <c r="G287" s="427" t="s">
        <v>1274</v>
      </c>
      <c r="H287" s="426">
        <v>6.11</v>
      </c>
      <c r="I287" s="66" t="s">
        <v>245</v>
      </c>
      <c r="J287" s="446" t="s">
        <v>415</v>
      </c>
      <c r="K287" s="63"/>
    </row>
    <row r="288" spans="1:16" ht="15" customHeight="1" x14ac:dyDescent="0.25">
      <c r="A288" s="106" t="s">
        <v>147</v>
      </c>
      <c r="B288" s="414" t="s">
        <v>1257</v>
      </c>
      <c r="C288" s="69">
        <v>1789</v>
      </c>
      <c r="D288" s="69" t="s">
        <v>202</v>
      </c>
      <c r="G288" s="416" t="s">
        <v>1258</v>
      </c>
      <c r="H288" s="415">
        <v>4.45</v>
      </c>
      <c r="I288" s="66" t="s">
        <v>238</v>
      </c>
      <c r="K288" s="63"/>
    </row>
    <row r="289" spans="1:16" s="18" customFormat="1" ht="15" customHeight="1" x14ac:dyDescent="0.25">
      <c r="A289" s="106" t="s">
        <v>685</v>
      </c>
      <c r="B289" s="428" t="s">
        <v>737</v>
      </c>
      <c r="C289" s="69">
        <v>1761</v>
      </c>
      <c r="D289" s="69"/>
      <c r="E289" s="446" t="s">
        <v>1275</v>
      </c>
      <c r="F289" s="446"/>
      <c r="G289" s="429" t="s">
        <v>1276</v>
      </c>
      <c r="H289" s="63"/>
      <c r="I289" s="66" t="s">
        <v>280</v>
      </c>
      <c r="J289" s="446" t="s">
        <v>1277</v>
      </c>
      <c r="K289" s="63"/>
    </row>
    <row r="290" spans="1:16" ht="15" customHeight="1" x14ac:dyDescent="0.25">
      <c r="A290" s="74" t="s">
        <v>18</v>
      </c>
      <c r="B290" s="417" t="s">
        <v>1259</v>
      </c>
      <c r="C290" s="69">
        <v>1800</v>
      </c>
      <c r="D290" s="63"/>
      <c r="G290" s="418" t="s">
        <v>1260</v>
      </c>
      <c r="H290" s="63"/>
      <c r="I290" s="66" t="s">
        <v>238</v>
      </c>
      <c r="K290" s="63"/>
    </row>
    <row r="291" spans="1:16" ht="15" customHeight="1" x14ac:dyDescent="0.25">
      <c r="A291" s="106" t="s">
        <v>148</v>
      </c>
      <c r="B291" s="430" t="s">
        <v>1278</v>
      </c>
      <c r="C291" s="71">
        <v>1811</v>
      </c>
      <c r="D291" s="63"/>
      <c r="E291" s="446" t="s">
        <v>1279</v>
      </c>
      <c r="H291" s="63"/>
      <c r="I291" s="66" t="s">
        <v>280</v>
      </c>
      <c r="K291" s="63"/>
    </row>
    <row r="292" spans="1:16" ht="15" customHeight="1" x14ac:dyDescent="0.25">
      <c r="A292" s="106" t="s">
        <v>149</v>
      </c>
      <c r="B292" s="440" t="s">
        <v>1291</v>
      </c>
      <c r="C292" s="71">
        <v>1826</v>
      </c>
      <c r="D292" s="63"/>
      <c r="E292" s="446" t="s">
        <v>1292</v>
      </c>
      <c r="F292" s="446" t="s">
        <v>1293</v>
      </c>
      <c r="G292" s="441" t="s">
        <v>1294</v>
      </c>
      <c r="H292" s="63"/>
      <c r="I292" s="66" t="s">
        <v>280</v>
      </c>
      <c r="K292" s="63"/>
    </row>
    <row r="293" spans="1:16" ht="15" customHeight="1" x14ac:dyDescent="0.25">
      <c r="A293" s="106">
        <v>70</v>
      </c>
      <c r="B293" s="63"/>
      <c r="C293" s="63"/>
      <c r="D293" s="63"/>
      <c r="H293" s="63"/>
      <c r="I293" s="63"/>
      <c r="K293" s="63"/>
      <c r="P293" s="7" t="s">
        <v>219</v>
      </c>
    </row>
    <row r="294" spans="1:16" ht="15" customHeight="1" x14ac:dyDescent="0.25">
      <c r="A294" s="106">
        <v>145</v>
      </c>
      <c r="B294" s="63"/>
      <c r="C294" s="63"/>
      <c r="D294" s="63"/>
      <c r="H294" s="63"/>
      <c r="I294" s="63"/>
      <c r="K294" s="63"/>
    </row>
    <row r="295" spans="1:16" ht="15" customHeight="1" x14ac:dyDescent="0.25">
      <c r="A295" s="116" t="s">
        <v>577</v>
      </c>
      <c r="B295" s="69" t="s">
        <v>618</v>
      </c>
      <c r="C295" s="69">
        <v>1867</v>
      </c>
      <c r="D295" s="69" t="s">
        <v>201</v>
      </c>
      <c r="E295" s="446" t="s">
        <v>620</v>
      </c>
      <c r="G295" s="111" t="s">
        <v>619</v>
      </c>
      <c r="H295" s="66"/>
      <c r="I295" s="66" t="s">
        <v>245</v>
      </c>
      <c r="J295" s="446" t="s">
        <v>415</v>
      </c>
      <c r="K295" s="66"/>
    </row>
    <row r="296" spans="1:16" ht="15" customHeight="1" x14ac:dyDescent="0.25">
      <c r="A296" s="106" t="s">
        <v>150</v>
      </c>
      <c r="B296" s="433" t="s">
        <v>1282</v>
      </c>
      <c r="C296" s="71">
        <v>1883</v>
      </c>
      <c r="D296" s="63"/>
      <c r="E296" s="446" t="s">
        <v>1283</v>
      </c>
      <c r="G296" s="434" t="s">
        <v>1284</v>
      </c>
      <c r="H296" s="63"/>
      <c r="I296" s="66" t="s">
        <v>236</v>
      </c>
      <c r="K296" s="63"/>
    </row>
    <row r="297" spans="1:16" ht="15" customHeight="1" x14ac:dyDescent="0.25">
      <c r="A297" s="432" t="s">
        <v>461</v>
      </c>
      <c r="B297" s="431" t="s">
        <v>1280</v>
      </c>
      <c r="C297" s="71">
        <v>1888</v>
      </c>
      <c r="D297" s="69"/>
      <c r="E297" s="446" t="s">
        <v>1100</v>
      </c>
      <c r="F297" s="446" t="s">
        <v>1281</v>
      </c>
      <c r="H297" s="66"/>
      <c r="I297" s="66" t="s">
        <v>280</v>
      </c>
      <c r="K297" s="66"/>
    </row>
    <row r="298" spans="1:16" ht="15" customHeight="1" x14ac:dyDescent="0.25">
      <c r="A298" s="74" t="s">
        <v>19</v>
      </c>
      <c r="B298" s="419" t="s">
        <v>1261</v>
      </c>
      <c r="C298" s="69">
        <v>1900</v>
      </c>
      <c r="D298" s="63"/>
      <c r="G298" s="420" t="s">
        <v>1262</v>
      </c>
      <c r="H298" s="63"/>
      <c r="I298" s="66" t="s">
        <v>767</v>
      </c>
      <c r="K298" s="63"/>
    </row>
    <row r="299" spans="1:16" ht="15" customHeight="1" x14ac:dyDescent="0.25">
      <c r="A299" s="108" t="s">
        <v>644</v>
      </c>
      <c r="B299" s="69" t="s">
        <v>664</v>
      </c>
      <c r="C299" s="69"/>
      <c r="D299" s="69"/>
      <c r="F299" s="446" t="s">
        <v>663</v>
      </c>
      <c r="H299" s="66"/>
      <c r="I299" s="66" t="s">
        <v>291</v>
      </c>
      <c r="K299" s="66"/>
    </row>
    <row r="300" spans="1:16" ht="15" customHeight="1" x14ac:dyDescent="0.25">
      <c r="A300" s="106" t="s">
        <v>151</v>
      </c>
      <c r="B300" s="437" t="s">
        <v>1288</v>
      </c>
      <c r="C300" s="71">
        <v>1925</v>
      </c>
      <c r="D300" s="63"/>
      <c r="E300" s="446" t="s">
        <v>436</v>
      </c>
      <c r="F300" s="446" t="s">
        <v>1290</v>
      </c>
      <c r="G300" s="439" t="s">
        <v>1289</v>
      </c>
      <c r="H300" s="438">
        <v>7.38</v>
      </c>
      <c r="I300" s="66" t="s">
        <v>280</v>
      </c>
      <c r="K300" s="63"/>
    </row>
    <row r="301" spans="1:16" ht="15" customHeight="1" x14ac:dyDescent="0.25">
      <c r="A301" s="106" t="s">
        <v>188</v>
      </c>
      <c r="B301" s="69" t="s">
        <v>433</v>
      </c>
      <c r="C301" s="69">
        <v>1965</v>
      </c>
      <c r="D301" s="69" t="s">
        <v>201</v>
      </c>
      <c r="E301" s="446" t="s">
        <v>436</v>
      </c>
      <c r="F301" s="446" t="s">
        <v>432</v>
      </c>
      <c r="G301" s="111" t="s">
        <v>434</v>
      </c>
      <c r="H301" s="66">
        <v>7.17</v>
      </c>
      <c r="I301" s="66" t="s">
        <v>245</v>
      </c>
      <c r="J301" s="446" t="s">
        <v>435</v>
      </c>
      <c r="K301" s="63"/>
    </row>
    <row r="302" spans="1:16" ht="15" customHeight="1" x14ac:dyDescent="0.25">
      <c r="A302" s="74" t="s">
        <v>20</v>
      </c>
      <c r="B302" s="63"/>
      <c r="C302" s="69">
        <v>2000</v>
      </c>
      <c r="D302" s="63"/>
      <c r="H302" s="63"/>
      <c r="I302" s="66" t="s">
        <v>238</v>
      </c>
      <c r="K302" s="63"/>
    </row>
    <row r="303" spans="1:16" ht="15" customHeight="1" x14ac:dyDescent="0.25">
      <c r="A303" s="108" t="s">
        <v>152</v>
      </c>
      <c r="B303" s="442" t="s">
        <v>1295</v>
      </c>
      <c r="C303" s="71">
        <v>2025</v>
      </c>
      <c r="D303" s="63"/>
      <c r="E303" s="446" t="s">
        <v>1296</v>
      </c>
      <c r="F303" s="446" t="s">
        <v>1298</v>
      </c>
      <c r="G303" s="443" t="s">
        <v>1297</v>
      </c>
      <c r="H303" s="63"/>
      <c r="I303" s="66" t="s">
        <v>280</v>
      </c>
      <c r="K303" s="63"/>
    </row>
    <row r="304" spans="1:16" ht="15" customHeight="1" x14ac:dyDescent="0.25">
      <c r="A304" s="108" t="s">
        <v>153</v>
      </c>
      <c r="B304" s="435" t="s">
        <v>1285</v>
      </c>
      <c r="C304" s="69">
        <v>2077</v>
      </c>
      <c r="D304" s="69" t="s">
        <v>205</v>
      </c>
      <c r="E304" s="446" t="s">
        <v>1287</v>
      </c>
      <c r="G304" s="436" t="s">
        <v>1286</v>
      </c>
      <c r="H304" s="63"/>
      <c r="I304" s="66" t="s">
        <v>236</v>
      </c>
      <c r="K304" s="63"/>
    </row>
    <row r="305" spans="1:11" ht="15" customHeight="1" x14ac:dyDescent="0.25">
      <c r="A305" s="74" t="s">
        <v>21</v>
      </c>
      <c r="B305" s="421" t="s">
        <v>1263</v>
      </c>
      <c r="C305" s="69">
        <v>2100</v>
      </c>
      <c r="D305" s="63"/>
      <c r="G305" s="422" t="s">
        <v>1265</v>
      </c>
      <c r="H305" s="63"/>
      <c r="I305" s="66" t="s">
        <v>238</v>
      </c>
      <c r="K305" s="63"/>
    </row>
    <row r="306" spans="1:11" ht="15" customHeight="1" x14ac:dyDescent="0.25">
      <c r="A306" s="74" t="s">
        <v>22</v>
      </c>
      <c r="B306" s="421" t="s">
        <v>1264</v>
      </c>
      <c r="C306" s="69">
        <v>2200</v>
      </c>
      <c r="D306" s="63"/>
      <c r="G306" s="422" t="s">
        <v>1266</v>
      </c>
      <c r="H306" s="63"/>
      <c r="I306" s="66" t="s">
        <v>238</v>
      </c>
      <c r="K306" s="63"/>
    </row>
    <row r="307" spans="1:11" ht="15" customHeight="1" x14ac:dyDescent="0.25">
      <c r="A307" s="113" t="s">
        <v>462</v>
      </c>
      <c r="B307" s="69"/>
      <c r="C307" s="69">
        <v>2209</v>
      </c>
      <c r="D307" s="69" t="s">
        <v>205</v>
      </c>
      <c r="H307" s="66"/>
      <c r="I307" s="66" t="s">
        <v>280</v>
      </c>
      <c r="K307" s="66"/>
    </row>
    <row r="308" spans="1:11" ht="15" customHeight="1" x14ac:dyDescent="0.25">
      <c r="A308" s="74" t="s">
        <v>23</v>
      </c>
      <c r="B308" s="423" t="s">
        <v>1267</v>
      </c>
      <c r="C308" s="69">
        <v>2300</v>
      </c>
      <c r="D308" s="63"/>
      <c r="G308" s="424" t="s">
        <v>1269</v>
      </c>
      <c r="H308" s="63"/>
      <c r="I308" s="66" t="s">
        <v>238</v>
      </c>
      <c r="K308" s="63"/>
    </row>
    <row r="309" spans="1:11" ht="15" customHeight="1" x14ac:dyDescent="0.25">
      <c r="A309" s="74" t="s">
        <v>25</v>
      </c>
      <c r="B309" s="423" t="s">
        <v>1268</v>
      </c>
      <c r="C309" s="69">
        <v>2500</v>
      </c>
      <c r="D309" s="63"/>
      <c r="G309" s="424" t="s">
        <v>1270</v>
      </c>
      <c r="H309" s="63"/>
      <c r="I309" s="66" t="s">
        <v>238</v>
      </c>
      <c r="K309" s="63"/>
    </row>
    <row r="310" spans="1:11" ht="15" customHeight="1" x14ac:dyDescent="0.25">
      <c r="A310" s="106" t="s">
        <v>578</v>
      </c>
      <c r="B310" s="66" t="s">
        <v>622</v>
      </c>
      <c r="C310" s="69">
        <v>2833</v>
      </c>
      <c r="D310" s="63"/>
      <c r="F310" s="446" t="s">
        <v>623</v>
      </c>
      <c r="G310" s="111" t="s">
        <v>624</v>
      </c>
      <c r="H310" s="63"/>
      <c r="I310" s="66" t="s">
        <v>621</v>
      </c>
      <c r="J310" s="446" t="s">
        <v>625</v>
      </c>
      <c r="K310" s="6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7"/>
  <sheetViews>
    <sheetView tabSelected="1" workbookViewId="0">
      <pane xSplit="1" ySplit="2" topLeftCell="B15" activePane="bottomRight" state="frozen"/>
      <selection pane="topRight" activeCell="B1" sqref="B1"/>
      <selection pane="bottomLeft" activeCell="A4" sqref="A4"/>
      <selection pane="bottomRight" activeCell="H281" sqref="H281"/>
    </sheetView>
  </sheetViews>
  <sheetFormatPr defaultRowHeight="15" x14ac:dyDescent="0.25"/>
  <cols>
    <col min="1" max="1" width="66" style="64" bestFit="1" customWidth="1"/>
    <col min="2" max="3" width="8.5703125" style="100" bestFit="1" customWidth="1"/>
    <col min="4" max="4" width="7.5703125" style="100" bestFit="1" customWidth="1"/>
    <col min="5" max="6" width="8.5703125" style="100" bestFit="1" customWidth="1"/>
    <col min="7" max="7" width="7.5703125" style="100" bestFit="1" customWidth="1"/>
    <col min="8" max="8" width="3.7109375" customWidth="1"/>
    <col min="9" max="10" width="8.5703125" style="100" bestFit="1" customWidth="1"/>
    <col min="11" max="11" width="7.5703125" style="100" bestFit="1" customWidth="1"/>
    <col min="12" max="14" width="8.5703125" style="100" bestFit="1" customWidth="1"/>
    <col min="15" max="15" width="4.42578125" style="65" customWidth="1"/>
    <col min="16" max="16" width="8.5703125" style="100" bestFit="1" customWidth="1"/>
    <col min="17" max="17" width="7.5703125" style="100" bestFit="1" customWidth="1"/>
    <col min="18" max="18" width="8.5703125" style="100" bestFit="1" customWidth="1"/>
    <col min="19" max="20" width="7.5703125" style="100" bestFit="1" customWidth="1"/>
    <col min="21" max="21" width="8.5703125" style="100" bestFit="1" customWidth="1"/>
    <col min="22" max="22" width="3.7109375" customWidth="1"/>
    <col min="23" max="26" width="8.5703125" style="100" bestFit="1" customWidth="1"/>
    <col min="27" max="27" width="7.5703125" style="100" bestFit="1" customWidth="1"/>
  </cols>
  <sheetData>
    <row r="1" spans="1:28" s="63" customFormat="1" x14ac:dyDescent="0.25">
      <c r="A1" s="64"/>
      <c r="B1" s="451" t="s">
        <v>832</v>
      </c>
      <c r="C1" s="451"/>
      <c r="D1" s="451"/>
      <c r="E1" s="451"/>
      <c r="F1" s="451"/>
      <c r="G1" s="452"/>
      <c r="I1" s="452" t="s">
        <v>768</v>
      </c>
      <c r="J1" s="452"/>
      <c r="K1" s="452"/>
      <c r="L1" s="452"/>
      <c r="M1" s="452"/>
      <c r="N1" s="452"/>
      <c r="O1" s="65"/>
      <c r="P1" s="452" t="s">
        <v>770</v>
      </c>
      <c r="Q1" s="452"/>
      <c r="R1" s="452"/>
      <c r="S1" s="452"/>
      <c r="T1" s="452"/>
      <c r="U1" s="452"/>
      <c r="W1" s="452" t="s">
        <v>834</v>
      </c>
      <c r="X1" s="452"/>
      <c r="Y1" s="452"/>
      <c r="Z1" s="452"/>
      <c r="AA1" s="452"/>
    </row>
    <row r="2" spans="1:28" x14ac:dyDescent="0.25">
      <c r="A2" s="73" t="s">
        <v>0</v>
      </c>
      <c r="B2" s="99" t="s">
        <v>826</v>
      </c>
      <c r="C2" s="99" t="s">
        <v>827</v>
      </c>
      <c r="D2" s="99" t="s">
        <v>828</v>
      </c>
      <c r="E2" s="99" t="s">
        <v>829</v>
      </c>
      <c r="F2" s="99" t="s">
        <v>830</v>
      </c>
      <c r="G2" s="99" t="s">
        <v>831</v>
      </c>
      <c r="I2" s="99" t="s">
        <v>826</v>
      </c>
      <c r="J2" s="99" t="s">
        <v>827</v>
      </c>
      <c r="K2" s="99" t="s">
        <v>828</v>
      </c>
      <c r="L2" s="99" t="s">
        <v>829</v>
      </c>
      <c r="M2" s="99" t="s">
        <v>830</v>
      </c>
      <c r="N2" s="99" t="s">
        <v>831</v>
      </c>
      <c r="O2" s="101"/>
      <c r="P2" s="99" t="s">
        <v>826</v>
      </c>
      <c r="Q2" s="99" t="s">
        <v>827</v>
      </c>
      <c r="R2" s="99" t="s">
        <v>828</v>
      </c>
      <c r="S2" s="99" t="s">
        <v>829</v>
      </c>
      <c r="T2" s="99" t="s">
        <v>830</v>
      </c>
      <c r="U2" s="99" t="s">
        <v>831</v>
      </c>
      <c r="W2" s="99" t="s">
        <v>826</v>
      </c>
      <c r="X2" s="99" t="s">
        <v>827</v>
      </c>
      <c r="Y2" s="99" t="s">
        <v>828</v>
      </c>
      <c r="Z2" s="99" t="s">
        <v>829</v>
      </c>
      <c r="AA2" s="99" t="s">
        <v>830</v>
      </c>
    </row>
    <row r="3" spans="1:28" x14ac:dyDescent="0.25">
      <c r="A3" s="81" t="s">
        <v>567</v>
      </c>
      <c r="B3" s="100">
        <v>8.2718555769641003E-2</v>
      </c>
      <c r="C3" s="100">
        <v>6.777277288041765E-2</v>
      </c>
      <c r="D3" s="100">
        <v>4.2152063158553812E-2</v>
      </c>
      <c r="E3" s="100">
        <v>0.10589925750878017</v>
      </c>
      <c r="F3" s="100">
        <v>7.5314066526544127E-2</v>
      </c>
      <c r="G3" s="100">
        <v>8.035738165398304E-2</v>
      </c>
      <c r="I3" s="100">
        <v>0.30033216946174057</v>
      </c>
      <c r="J3" s="100">
        <v>0.3112396089250789</v>
      </c>
      <c r="K3" s="100">
        <v>0.46799864931577206</v>
      </c>
      <c r="L3" s="100">
        <v>0.73541765220367339</v>
      </c>
      <c r="M3" s="100">
        <v>0.37742431677806937</v>
      </c>
      <c r="N3" s="100">
        <v>0.48134470978965649</v>
      </c>
      <c r="O3" s="41"/>
      <c r="P3" s="100">
        <v>0.2320899140152578</v>
      </c>
      <c r="W3" s="450">
        <v>1.5156361749568776</v>
      </c>
      <c r="X3" s="450">
        <v>0.69333315702179588</v>
      </c>
      <c r="Y3" s="450">
        <v>1.0484209046921116</v>
      </c>
      <c r="Z3" s="450">
        <v>1.1326980765837305</v>
      </c>
      <c r="AA3" s="450">
        <v>0.97195836691011162</v>
      </c>
    </row>
    <row r="4" spans="1:28" x14ac:dyDescent="0.25">
      <c r="A4" s="81" t="s">
        <v>568</v>
      </c>
      <c r="B4" s="100">
        <v>0.13304089031969965</v>
      </c>
      <c r="C4" s="100">
        <v>0.18535692811663287</v>
      </c>
      <c r="D4" s="100">
        <v>9.9862047233426038E-2</v>
      </c>
      <c r="E4" s="100">
        <v>0.14875639852196193</v>
      </c>
      <c r="F4" s="100">
        <v>0.1466642875741451</v>
      </c>
      <c r="G4" s="100">
        <v>0.12262315201549866</v>
      </c>
      <c r="I4" s="100">
        <v>0.58973025174771621</v>
      </c>
      <c r="J4" s="100">
        <v>0.44091650175447877</v>
      </c>
      <c r="K4" s="100">
        <v>0.967862427677179</v>
      </c>
      <c r="L4" s="100">
        <v>0.44833167281438951</v>
      </c>
      <c r="M4" s="100">
        <v>0.4589661138844236</v>
      </c>
      <c r="N4" s="100">
        <v>0.87366642416574369</v>
      </c>
      <c r="O4" s="41"/>
      <c r="P4" s="100">
        <v>0.17740882300410787</v>
      </c>
      <c r="R4" s="100">
        <v>1.2182170852296912</v>
      </c>
      <c r="U4" s="100">
        <v>0.25127875067438499</v>
      </c>
      <c r="W4" s="450">
        <v>0.48455781645140633</v>
      </c>
      <c r="X4" s="450">
        <v>0.32144300918457169</v>
      </c>
      <c r="Y4" s="450">
        <v>0.47283715140442106</v>
      </c>
      <c r="Z4" s="450">
        <v>0.48637636700103615</v>
      </c>
      <c r="AA4" s="450">
        <v>0.5086284388437321</v>
      </c>
    </row>
    <row r="5" spans="1:28" x14ac:dyDescent="0.25">
      <c r="A5" s="64" t="s">
        <v>27</v>
      </c>
      <c r="B5" s="100">
        <v>0.14070239174419125</v>
      </c>
      <c r="C5" s="100">
        <v>6.4321829431512739E-2</v>
      </c>
      <c r="D5" s="100">
        <v>5.0533540536199004E-2</v>
      </c>
      <c r="E5" s="100">
        <v>0.46809371061932953</v>
      </c>
      <c r="F5" s="100">
        <v>0.76689070066363152</v>
      </c>
      <c r="G5" s="100">
        <v>5.2745019376727161E-2</v>
      </c>
      <c r="I5" s="100">
        <v>0.18774147464637547</v>
      </c>
      <c r="J5" s="100">
        <v>0.1837169303297346</v>
      </c>
      <c r="K5" s="100">
        <v>0.241805497521771</v>
      </c>
      <c r="L5" s="100">
        <v>0.26016777579191541</v>
      </c>
      <c r="M5" s="100">
        <v>0.22074386580929023</v>
      </c>
      <c r="N5" s="100">
        <v>0.32678896093626419</v>
      </c>
      <c r="P5" s="100">
        <v>0.10061684484474268</v>
      </c>
      <c r="R5" s="100">
        <v>0.12617740087096035</v>
      </c>
      <c r="S5" s="100">
        <v>0.63739987855989799</v>
      </c>
      <c r="W5" s="450">
        <v>0.10191093223389287</v>
      </c>
      <c r="X5" s="450"/>
      <c r="Y5" s="450">
        <v>9.376593651494769E-2</v>
      </c>
      <c r="Z5" s="450"/>
      <c r="AA5" s="450"/>
    </row>
    <row r="6" spans="1:28" x14ac:dyDescent="0.25">
      <c r="A6" s="64" t="s">
        <v>28</v>
      </c>
      <c r="B6" s="100">
        <v>0.13288329432688895</v>
      </c>
      <c r="C6" s="100">
        <v>0.10889795170282211</v>
      </c>
      <c r="D6" s="100">
        <v>7.2496796242018838E-2</v>
      </c>
      <c r="E6" s="100">
        <v>0.28109300572832052</v>
      </c>
      <c r="F6" s="100">
        <v>0.30365707787125684</v>
      </c>
      <c r="G6" s="100">
        <v>7.9914523822615213E-2</v>
      </c>
      <c r="I6" s="100">
        <v>0.49780105922270301</v>
      </c>
      <c r="J6" s="100">
        <v>0.42027346744167249</v>
      </c>
      <c r="K6" s="100">
        <v>0.5192246993542784</v>
      </c>
      <c r="L6" s="100">
        <v>1.6176476404152564</v>
      </c>
      <c r="M6" s="100">
        <v>1.0335086301717578</v>
      </c>
      <c r="N6" s="100">
        <v>2.2110279930412764</v>
      </c>
      <c r="P6" s="100">
        <v>0.28490638634450027</v>
      </c>
      <c r="Q6" s="100">
        <v>0.46328069900478025</v>
      </c>
      <c r="R6" s="100">
        <v>0.83623705838053775</v>
      </c>
      <c r="S6" s="100">
        <v>0.67737665684285342</v>
      </c>
      <c r="T6" s="100">
        <v>0.24868345412111537</v>
      </c>
      <c r="U6" s="100">
        <v>0.96776804071098388</v>
      </c>
      <c r="W6" s="450">
        <v>0.32300971826838126</v>
      </c>
      <c r="X6" s="450">
        <v>0.3049780303230657</v>
      </c>
      <c r="Y6" s="450">
        <v>0.26205754211255444</v>
      </c>
      <c r="Z6" s="450">
        <v>0.32491527647694934</v>
      </c>
      <c r="AA6" s="450">
        <v>0.38240090355903272</v>
      </c>
    </row>
    <row r="7" spans="1:28" s="63" customFormat="1" x14ac:dyDescent="0.25">
      <c r="A7" s="65" t="s">
        <v>468</v>
      </c>
      <c r="C7" s="100">
        <v>1.874621198408342E-3</v>
      </c>
      <c r="D7" s="100"/>
      <c r="E7" s="100">
        <v>7.5599141223061411E-2</v>
      </c>
      <c r="F7" s="100">
        <v>0.1289828602589719</v>
      </c>
      <c r="G7" s="100">
        <v>1.4026999122294336E-3</v>
      </c>
      <c r="I7" s="100">
        <v>0.18356380583926862</v>
      </c>
      <c r="J7" s="100">
        <v>0.17647546567380021</v>
      </c>
      <c r="K7" s="100">
        <v>0.18585006220256323</v>
      </c>
      <c r="L7" s="100">
        <v>0.39910461269346315</v>
      </c>
      <c r="M7" s="100">
        <v>0.1560874439461884</v>
      </c>
      <c r="N7" s="100">
        <v>0.20058371026411501</v>
      </c>
      <c r="O7" s="65"/>
      <c r="P7" s="100"/>
      <c r="Q7" s="100"/>
      <c r="R7" s="100"/>
      <c r="S7" s="100">
        <v>1.4835478281474459E-2</v>
      </c>
      <c r="T7" s="100"/>
      <c r="U7" s="100"/>
      <c r="W7" s="450">
        <v>8.5613316692142644E-2</v>
      </c>
      <c r="X7" s="450">
        <v>9.7255962793228123E-2</v>
      </c>
      <c r="Y7" s="450">
        <v>6.5747786455719076E-2</v>
      </c>
      <c r="Z7" s="450">
        <v>8.3200988177166049E-2</v>
      </c>
      <c r="AA7" s="450">
        <v>0.11924145034761219</v>
      </c>
    </row>
    <row r="8" spans="1:28" x14ac:dyDescent="0.25">
      <c r="A8" s="64" t="s">
        <v>465</v>
      </c>
      <c r="B8" s="100">
        <v>2.5754976720601643E-2</v>
      </c>
      <c r="D8" s="100">
        <v>2.8074003858366441E-2</v>
      </c>
      <c r="E8" s="100">
        <v>0.15722619127677692</v>
      </c>
      <c r="F8" s="100">
        <v>0.11559432496215213</v>
      </c>
      <c r="G8" s="100">
        <v>1.3220568859165916E-2</v>
      </c>
      <c r="L8" s="100">
        <v>0.26336365364870518</v>
      </c>
      <c r="M8" s="100">
        <v>0.26762740079532965</v>
      </c>
      <c r="N8" s="100">
        <v>0.43642470346354556</v>
      </c>
      <c r="P8" s="100">
        <v>2.8895545633148774</v>
      </c>
      <c r="Q8" s="100">
        <v>1.7232864456808505</v>
      </c>
      <c r="R8" s="100">
        <v>2.7842542156445433</v>
      </c>
      <c r="W8" s="450"/>
      <c r="X8" s="450"/>
      <c r="Y8" s="450"/>
      <c r="Z8" s="450">
        <v>0.2111414260699597</v>
      </c>
      <c r="AA8" s="450">
        <v>0.15933688242522689</v>
      </c>
    </row>
    <row r="9" spans="1:28" x14ac:dyDescent="0.25">
      <c r="A9" s="64" t="s">
        <v>466</v>
      </c>
      <c r="E9" s="100">
        <v>0.20702046145900951</v>
      </c>
      <c r="F9" s="100">
        <v>0.11766433594122974</v>
      </c>
      <c r="L9" s="100">
        <v>8.124812716279424E-2</v>
      </c>
      <c r="M9" s="100">
        <v>4.771774261781879E-2</v>
      </c>
      <c r="N9" s="100">
        <v>0.10075018187569186</v>
      </c>
      <c r="W9" s="450"/>
      <c r="X9" s="450"/>
      <c r="Y9" s="450"/>
      <c r="Z9" s="450"/>
      <c r="AA9" s="450">
        <v>2.62692022157501E-2</v>
      </c>
    </row>
    <row r="10" spans="1:28" x14ac:dyDescent="0.25">
      <c r="A10" s="64" t="s">
        <v>569</v>
      </c>
      <c r="B10" s="100">
        <v>9.6667811774852567E-3</v>
      </c>
      <c r="C10" s="100">
        <v>9.8649719688492007E-3</v>
      </c>
      <c r="D10" s="100">
        <v>4.7753571606364512E-3</v>
      </c>
      <c r="E10" s="100">
        <v>1.6404172965099956E-2</v>
      </c>
      <c r="F10" s="100">
        <v>1.5924549352845901E-2</v>
      </c>
      <c r="G10" s="100">
        <v>8.9707899826155894E-3</v>
      </c>
      <c r="I10" s="100">
        <v>0.42297951498018638</v>
      </c>
      <c r="J10" s="100">
        <v>0.16816965151474522</v>
      </c>
      <c r="K10" s="100">
        <v>0.18061459686815037</v>
      </c>
      <c r="L10" s="100">
        <v>0.25962315092976385</v>
      </c>
      <c r="M10" s="100">
        <v>0.12632382181233612</v>
      </c>
      <c r="N10" s="100">
        <v>0.25587385734619628</v>
      </c>
      <c r="O10" s="86"/>
      <c r="P10" s="100">
        <v>0.58414829178679861</v>
      </c>
      <c r="Q10" s="100">
        <v>1.070742888488363</v>
      </c>
      <c r="R10" s="100">
        <v>1.7095644543400674</v>
      </c>
      <c r="S10" s="100">
        <v>0.26773757090176681</v>
      </c>
      <c r="T10" s="100">
        <v>1.431770052819064</v>
      </c>
      <c r="U10" s="100">
        <v>1.2790800367448707</v>
      </c>
      <c r="W10" s="450">
        <v>0.17849780532611592</v>
      </c>
      <c r="X10" s="450">
        <v>0.13661625416063744</v>
      </c>
      <c r="Y10" s="450">
        <v>0.1170417812757243</v>
      </c>
      <c r="Z10" s="450">
        <v>0.19477587291245313</v>
      </c>
      <c r="AA10" s="450">
        <v>0.10320919971996438</v>
      </c>
    </row>
    <row r="11" spans="1:28" x14ac:dyDescent="0.25">
      <c r="A11" s="64" t="s">
        <v>820</v>
      </c>
      <c r="B11" s="100">
        <v>8.7037796612701047E-3</v>
      </c>
      <c r="C11" s="100">
        <v>1.2925575280809117E-2</v>
      </c>
      <c r="D11" s="100">
        <v>1.1960012173510504E-2</v>
      </c>
      <c r="E11" s="100">
        <v>1.5582854252263726E-2</v>
      </c>
      <c r="F11" s="100">
        <v>1.7080221947278876E-2</v>
      </c>
      <c r="G11" s="100">
        <v>1.2379111827032928E-2</v>
      </c>
      <c r="K11" s="100">
        <v>0.12998195928200476</v>
      </c>
      <c r="P11" s="100">
        <v>0.50213538131809243</v>
      </c>
      <c r="Q11" s="100">
        <v>0.325313455058381</v>
      </c>
      <c r="R11" s="100">
        <v>0.4395510297632691</v>
      </c>
      <c r="S11" s="100">
        <v>1.3786235801134429E-2</v>
      </c>
      <c r="W11" s="450">
        <v>3.5212946472394785E-2</v>
      </c>
      <c r="X11" s="450">
        <v>4.2333659509677615E-2</v>
      </c>
      <c r="Y11" s="450">
        <v>5.0274057863352539E-2</v>
      </c>
      <c r="Z11" s="450">
        <v>4.8565016537488744E-2</v>
      </c>
      <c r="AA11" s="450">
        <v>4.7625090683739532E-2</v>
      </c>
    </row>
    <row r="12" spans="1:28" x14ac:dyDescent="0.25">
      <c r="A12" s="64" t="s">
        <v>32</v>
      </c>
      <c r="B12" s="100">
        <v>0.1019219051536379</v>
      </c>
      <c r="C12" s="100">
        <v>9.6790594539325828E-2</v>
      </c>
      <c r="E12" s="100">
        <v>0.22270799738282915</v>
      </c>
      <c r="F12" s="100">
        <v>0.2172242205318525</v>
      </c>
      <c r="G12" s="100">
        <v>3.0850030444778874E-2</v>
      </c>
      <c r="I12" s="100">
        <v>0.20904411992484681</v>
      </c>
      <c r="J12" s="100">
        <v>0.17783263279136374</v>
      </c>
      <c r="K12" s="100">
        <v>0.10262004699749219</v>
      </c>
      <c r="L12" s="100">
        <v>0.19629174430543408</v>
      </c>
      <c r="M12" s="100">
        <v>0.20469136559776638</v>
      </c>
      <c r="N12" s="100">
        <v>0.55742296378301415</v>
      </c>
      <c r="S12" s="100">
        <v>0.11092007167927964</v>
      </c>
      <c r="T12" s="100">
        <v>4.3139663432010811E-2</v>
      </c>
      <c r="U12" s="100">
        <v>0.18218054563217215</v>
      </c>
      <c r="W12" s="450">
        <v>8.0064694966039809E-2</v>
      </c>
      <c r="X12" s="450">
        <v>0.10296656755439526</v>
      </c>
      <c r="Y12" s="450">
        <v>0.11556809283835606</v>
      </c>
      <c r="Z12" s="450">
        <v>0.71458466244067098</v>
      </c>
      <c r="AA12" s="450">
        <v>0.26631725666618022</v>
      </c>
    </row>
    <row r="13" spans="1:28" x14ac:dyDescent="0.25">
      <c r="A13" s="64" t="s">
        <v>33</v>
      </c>
      <c r="B13" s="100">
        <v>0.48715085210985226</v>
      </c>
      <c r="C13" s="100">
        <v>0.2833264246780462</v>
      </c>
      <c r="D13" s="100">
        <v>0.21906865972831313</v>
      </c>
      <c r="E13" s="100">
        <v>0.21439645336947841</v>
      </c>
      <c r="F13" s="100">
        <v>0.26237326508144593</v>
      </c>
      <c r="G13" s="100">
        <v>0.2681543540106669</v>
      </c>
      <c r="I13" s="100">
        <v>0.73694739379121688</v>
      </c>
      <c r="J13" s="100">
        <v>0.37473729086866747</v>
      </c>
      <c r="K13" s="100">
        <v>0.46256836555360303</v>
      </c>
      <c r="L13" s="100">
        <v>0.62047944632467578</v>
      </c>
      <c r="M13" s="100">
        <v>0.46150071918097996</v>
      </c>
      <c r="N13" s="100">
        <v>0.43322040170804971</v>
      </c>
      <c r="P13" s="100">
        <v>6.059712193503942</v>
      </c>
      <c r="Q13" s="100">
        <v>9.6626087297233774</v>
      </c>
      <c r="R13" s="100">
        <v>8.8405973609246598</v>
      </c>
      <c r="S13" s="100">
        <v>4.9064140515083743</v>
      </c>
      <c r="T13" s="100">
        <v>6.9787588748311018</v>
      </c>
      <c r="U13" s="100">
        <v>9.5430781703387222</v>
      </c>
      <c r="W13" s="450">
        <v>0.65449195286242501</v>
      </c>
      <c r="X13" s="450">
        <v>0.27288492271887504</v>
      </c>
      <c r="Y13" s="450">
        <v>0.34186560122071191</v>
      </c>
      <c r="Z13" s="450">
        <v>0.38782107839810331</v>
      </c>
      <c r="AA13" s="450">
        <v>0.39348388420400299</v>
      </c>
    </row>
    <row r="14" spans="1:28" s="63" customFormat="1" x14ac:dyDescent="0.25">
      <c r="A14" s="64" t="s">
        <v>34</v>
      </c>
      <c r="C14" s="93"/>
      <c r="D14" s="93"/>
      <c r="E14" s="93"/>
      <c r="F14" s="93"/>
      <c r="G14" s="93"/>
      <c r="I14" s="100">
        <v>1.9584334811614594</v>
      </c>
      <c r="J14" s="100">
        <v>3.0751049762944231</v>
      </c>
      <c r="K14" s="100">
        <v>1.7625357516636724</v>
      </c>
      <c r="L14" s="100">
        <v>5.6033161957637754</v>
      </c>
      <c r="M14" s="100">
        <v>2.5396118749471204</v>
      </c>
      <c r="N14" s="100">
        <v>2.5344910959987335</v>
      </c>
      <c r="O14" s="65"/>
      <c r="P14" s="93"/>
      <c r="Q14" s="93"/>
      <c r="R14" s="93"/>
      <c r="S14" s="93"/>
      <c r="T14" s="93"/>
      <c r="U14" s="93"/>
      <c r="W14" s="450">
        <v>1.4870469833167388</v>
      </c>
      <c r="X14" s="450"/>
      <c r="Y14" s="450"/>
      <c r="Z14" s="450">
        <v>1.5191142602471348</v>
      </c>
      <c r="AA14" s="450">
        <v>2.5585906847970694</v>
      </c>
    </row>
    <row r="15" spans="1:28" s="63" customFormat="1" x14ac:dyDescent="0.25">
      <c r="A15" s="64" t="s">
        <v>570</v>
      </c>
      <c r="C15" s="93"/>
      <c r="D15" s="93"/>
      <c r="E15" s="93"/>
      <c r="F15" s="93"/>
      <c r="G15" s="93"/>
      <c r="I15" s="100">
        <v>3.1453813375378039</v>
      </c>
      <c r="J15" s="100"/>
      <c r="K15" s="100">
        <v>0.21300148101340821</v>
      </c>
      <c r="L15" s="100"/>
      <c r="M15" s="100">
        <v>0.28950869362890275</v>
      </c>
      <c r="N15" s="100">
        <v>0.39801492962201468</v>
      </c>
      <c r="O15" s="65"/>
      <c r="P15" s="100"/>
      <c r="Q15" s="100"/>
      <c r="R15" s="100"/>
      <c r="S15" s="100"/>
      <c r="T15" s="100"/>
      <c r="U15" s="100"/>
      <c r="W15" s="450"/>
      <c r="X15" s="450"/>
      <c r="Y15" s="450"/>
      <c r="Z15" s="450">
        <v>0.10476533054616696</v>
      </c>
      <c r="AA15" s="450">
        <v>0.14787741884995043</v>
      </c>
      <c r="AB15" s="93"/>
    </row>
    <row r="16" spans="1:28" x14ac:dyDescent="0.25">
      <c r="A16" s="64" t="s">
        <v>773</v>
      </c>
      <c r="L16" s="100">
        <v>3.3143856713693576E-2</v>
      </c>
      <c r="M16" s="100">
        <v>3.0990946780607508E-2</v>
      </c>
      <c r="N16" s="100">
        <v>3.2401708049976261E-2</v>
      </c>
      <c r="W16" s="450"/>
      <c r="X16" s="450"/>
      <c r="Y16" s="450"/>
      <c r="Z16" s="450"/>
      <c r="AA16" s="450"/>
    </row>
    <row r="17" spans="1:27" x14ac:dyDescent="0.25">
      <c r="A17" s="64" t="s">
        <v>155</v>
      </c>
      <c r="B17" s="100">
        <v>6.7594702170382145E-2</v>
      </c>
      <c r="C17" s="100">
        <v>5.0231512311544324E-2</v>
      </c>
      <c r="D17" s="100">
        <v>3.6973060719232766E-2</v>
      </c>
      <c r="E17" s="100">
        <v>4.513212801832691E-2</v>
      </c>
      <c r="F17" s="100">
        <v>5.1244800851661658E-2</v>
      </c>
      <c r="G17" s="100">
        <v>3.8907409179864495E-2</v>
      </c>
      <c r="I17" s="100">
        <v>0.29049920992404787</v>
      </c>
      <c r="J17" s="100">
        <v>0.13926211341172651</v>
      </c>
      <c r="K17" s="100">
        <v>0.19925894433364277</v>
      </c>
      <c r="L17" s="100">
        <v>0.26451359470662056</v>
      </c>
      <c r="M17" s="100">
        <v>0.15398593366613086</v>
      </c>
      <c r="N17" s="100">
        <v>0.45258371026411487</v>
      </c>
      <c r="P17" s="100">
        <v>0.16538892149108259</v>
      </c>
      <c r="Q17" s="100">
        <v>0.13362393229370739</v>
      </c>
      <c r="R17" s="100">
        <v>0.17438446678235814</v>
      </c>
      <c r="S17" s="100">
        <v>0.13609176132577047</v>
      </c>
      <c r="T17" s="100">
        <v>5.0102444417147771E-2</v>
      </c>
      <c r="U17" s="100">
        <v>0.29517417360493425</v>
      </c>
      <c r="W17" s="450">
        <v>0.13758665339111004</v>
      </c>
      <c r="X17" s="450">
        <v>0.13094720854758332</v>
      </c>
      <c r="Y17" s="450">
        <v>9.279820105607646E-2</v>
      </c>
      <c r="Z17" s="450">
        <v>0.17820218720165781</v>
      </c>
      <c r="AA17" s="450">
        <v>0.20090228998914969</v>
      </c>
    </row>
    <row r="18" spans="1:27" s="63" customFormat="1" x14ac:dyDescent="0.25">
      <c r="A18" s="74" t="s">
        <v>26</v>
      </c>
      <c r="C18" s="93"/>
      <c r="D18" s="93"/>
      <c r="E18" s="93"/>
      <c r="F18" s="93"/>
      <c r="G18" s="93"/>
      <c r="I18" s="100">
        <v>6.1756089835976621E-2</v>
      </c>
      <c r="J18" s="100">
        <v>4.8591928856507524E-2</v>
      </c>
      <c r="K18" s="100">
        <v>6.6869745858099197E-2</v>
      </c>
      <c r="L18" s="100">
        <v>6.7653268433661623E-2</v>
      </c>
      <c r="M18" s="100">
        <v>5.0797381335138357E-2</v>
      </c>
      <c r="N18" s="100">
        <v>5.9859465443618504E-2</v>
      </c>
      <c r="O18" s="65"/>
      <c r="P18" s="93"/>
      <c r="Q18" s="93"/>
      <c r="R18" s="93"/>
      <c r="S18" s="93"/>
      <c r="T18" s="93"/>
      <c r="U18" s="93"/>
      <c r="W18" s="93"/>
      <c r="X18" s="93"/>
      <c r="Y18" s="93"/>
      <c r="Z18" s="93"/>
      <c r="AA18" s="93"/>
    </row>
    <row r="19" spans="1:27" x14ac:dyDescent="0.25">
      <c r="A19" s="64" t="s">
        <v>35</v>
      </c>
      <c r="B19" s="100">
        <v>0.43314272452258751</v>
      </c>
      <c r="C19" s="100">
        <v>0.34842172070535343</v>
      </c>
      <c r="D19" s="100">
        <v>3.1411583208151121E-2</v>
      </c>
      <c r="E19" s="100">
        <v>0.41251303519149968</v>
      </c>
      <c r="F19" s="100">
        <v>0.43773239068475012</v>
      </c>
      <c r="G19" s="100">
        <v>0.54197381273847556</v>
      </c>
      <c r="I19" s="100">
        <v>4.9873252813885776</v>
      </c>
      <c r="J19" s="100">
        <v>7.4617558428200059</v>
      </c>
      <c r="K19" s="100">
        <v>5.0506766967476961</v>
      </c>
      <c r="L19" s="100">
        <v>14.49988949309807</v>
      </c>
      <c r="M19" s="100">
        <v>5.7927377950757286</v>
      </c>
      <c r="N19" s="100">
        <v>8.2104314091412256</v>
      </c>
      <c r="W19" s="450">
        <v>1.1706399846676669</v>
      </c>
      <c r="X19" s="450">
        <v>0.92574135853077077</v>
      </c>
      <c r="Y19" s="450">
        <v>0.38553616961471282</v>
      </c>
      <c r="Z19" s="450">
        <v>2.3607299118151421</v>
      </c>
      <c r="AA19" s="450">
        <v>4.7757240422422305</v>
      </c>
    </row>
    <row r="20" spans="1:27" x14ac:dyDescent="0.25">
      <c r="A20" s="75" t="s">
        <v>794</v>
      </c>
      <c r="C20" s="100">
        <v>3.4472163818889123E-2</v>
      </c>
      <c r="E20" s="100">
        <v>3.3842771227177687E-2</v>
      </c>
      <c r="F20" s="100">
        <v>2.5903957003917233E-2</v>
      </c>
      <c r="O20" s="75"/>
      <c r="W20" s="450"/>
      <c r="X20" s="450">
        <v>0.14220784863402636</v>
      </c>
      <c r="Y20" s="450"/>
      <c r="Z20" s="450">
        <v>0.13310529244886049</v>
      </c>
      <c r="AA20" s="450"/>
    </row>
    <row r="21" spans="1:27" s="63" customFormat="1" x14ac:dyDescent="0.25">
      <c r="A21" s="75" t="s">
        <v>632</v>
      </c>
      <c r="C21" s="93"/>
      <c r="D21" s="93"/>
      <c r="E21" s="93"/>
      <c r="F21" s="93"/>
      <c r="G21" s="93"/>
      <c r="I21" s="100">
        <v>9.6139942419959018E-2</v>
      </c>
      <c r="J21" s="100">
        <v>0.12980325395762426</v>
      </c>
      <c r="K21" s="100">
        <v>5.4851464228589504E-2</v>
      </c>
      <c r="L21" s="100">
        <v>0.10067414533977259</v>
      </c>
      <c r="M21" s="100">
        <v>0.42134548185125664</v>
      </c>
      <c r="N21" s="100">
        <v>0.25494524750909364</v>
      </c>
      <c r="O21" s="75"/>
      <c r="P21" s="100"/>
      <c r="Q21" s="100"/>
      <c r="R21" s="100"/>
      <c r="S21" s="100"/>
      <c r="T21" s="100"/>
      <c r="U21" s="100"/>
      <c r="W21" s="450"/>
      <c r="X21" s="450">
        <v>3.0024595459474165E-2</v>
      </c>
      <c r="Y21" s="450"/>
      <c r="Z21" s="450">
        <v>0.14755693104025555</v>
      </c>
      <c r="AA21" s="450">
        <v>4.994955551748425E-2</v>
      </c>
    </row>
    <row r="22" spans="1:27" x14ac:dyDescent="0.25">
      <c r="A22" s="75" t="s">
        <v>633</v>
      </c>
      <c r="B22" s="100">
        <v>3.2923583752025483E-2</v>
      </c>
      <c r="C22" s="100">
        <v>2.1164797945544479E-2</v>
      </c>
      <c r="E22" s="100">
        <v>1.6652130414001168E-2</v>
      </c>
      <c r="F22" s="100">
        <v>1.1109894276570007E-2</v>
      </c>
      <c r="I22" s="100">
        <v>0.2496251629640171</v>
      </c>
      <c r="J22" s="100">
        <v>0.22383901856266514</v>
      </c>
      <c r="K22" s="100">
        <v>0.27200683240852286</v>
      </c>
      <c r="L22" s="100">
        <v>0.38210305358025631</v>
      </c>
      <c r="M22" s="100">
        <v>0.19479681022083095</v>
      </c>
      <c r="N22" s="100">
        <v>0.52322182508302983</v>
      </c>
      <c r="O22" s="75"/>
      <c r="W22" s="450">
        <v>0.40338292969096939</v>
      </c>
      <c r="X22" s="450">
        <v>0.41148279262362902</v>
      </c>
      <c r="Y22" s="450">
        <v>0.46863493083301544</v>
      </c>
      <c r="Z22" s="450">
        <v>0.33824480912887478</v>
      </c>
      <c r="AA22" s="450">
        <v>0.23298371182558267</v>
      </c>
    </row>
    <row r="23" spans="1:27" x14ac:dyDescent="0.25">
      <c r="A23" s="75" t="s">
        <v>469</v>
      </c>
      <c r="B23" s="100">
        <v>2.7564362548145288E-2</v>
      </c>
      <c r="C23" s="100">
        <v>1.6088505952419913E-2</v>
      </c>
      <c r="D23" s="100">
        <v>4.8035841032018078E-3</v>
      </c>
      <c r="E23" s="100">
        <v>7.696834779923889</v>
      </c>
      <c r="F23" s="100">
        <v>4.506178456498569</v>
      </c>
      <c r="G23" s="100">
        <v>3.0302771119750143E-2</v>
      </c>
      <c r="I23" s="100">
        <v>6.722234577891055E-2</v>
      </c>
      <c r="J23" s="100">
        <v>7.6416892293680982E-2</v>
      </c>
      <c r="K23" s="100">
        <v>4.2736893031338263E-2</v>
      </c>
      <c r="L23" s="100">
        <v>2.002298132866867</v>
      </c>
      <c r="M23" s="100">
        <v>1.7951308697859385</v>
      </c>
      <c r="N23" s="100">
        <v>4.9325183931677969</v>
      </c>
      <c r="O23" s="75"/>
      <c r="S23" s="100">
        <v>1.7292438428387364</v>
      </c>
      <c r="W23" s="450"/>
      <c r="X23" s="450">
        <v>3.3239762281672795E-2</v>
      </c>
      <c r="Y23" s="450">
        <v>2.4139177224084967E-2</v>
      </c>
      <c r="Z23" s="450">
        <v>5.0641817449652286E-2</v>
      </c>
      <c r="AA23" s="450">
        <v>0.16531196263935685</v>
      </c>
    </row>
    <row r="24" spans="1:27" x14ac:dyDescent="0.25">
      <c r="A24" s="75" t="s">
        <v>470</v>
      </c>
      <c r="E24" s="100">
        <v>15.542952980891272</v>
      </c>
      <c r="F24" s="100">
        <v>9.0326130730966998</v>
      </c>
      <c r="G24" s="100">
        <v>4.3917187486211602E-2</v>
      </c>
      <c r="L24" s="100">
        <v>6.5403009468760693</v>
      </c>
      <c r="M24" s="100">
        <v>4.4126678653016347</v>
      </c>
      <c r="N24" s="100">
        <v>9.9507538510200799</v>
      </c>
      <c r="O24" s="75"/>
      <c r="S24" s="100">
        <v>1.9559900478355521</v>
      </c>
      <c r="U24" s="100">
        <v>8.1319549146264991E-2</v>
      </c>
      <c r="W24" s="450"/>
      <c r="X24" s="450"/>
      <c r="Y24" s="450"/>
      <c r="Z24" s="450">
        <v>0.20594263685846537</v>
      </c>
      <c r="AA24" s="450">
        <v>0.67324242751117291</v>
      </c>
    </row>
    <row r="25" spans="1:27" x14ac:dyDescent="0.25">
      <c r="A25" s="75" t="s">
        <v>471</v>
      </c>
      <c r="E25" s="100">
        <v>0.11499533321105414</v>
      </c>
      <c r="F25" s="100">
        <v>6.9003540320230192E-2</v>
      </c>
      <c r="L25" s="100">
        <v>0.13344906263071832</v>
      </c>
      <c r="M25" s="100">
        <v>8.4309607411794607E-2</v>
      </c>
      <c r="N25" s="100">
        <v>0.25431953186778411</v>
      </c>
      <c r="O25" s="75"/>
      <c r="W25" s="450"/>
      <c r="X25" s="450"/>
      <c r="Y25" s="450"/>
      <c r="Z25" s="450"/>
      <c r="AA25" s="450">
        <v>0.67324242751117291</v>
      </c>
    </row>
    <row r="26" spans="1:27" s="63" customFormat="1" x14ac:dyDescent="0.25">
      <c r="A26" s="75" t="s">
        <v>485</v>
      </c>
      <c r="C26" s="93"/>
      <c r="D26" s="93"/>
      <c r="E26" s="93"/>
      <c r="F26" s="93"/>
      <c r="G26" s="93"/>
      <c r="I26" s="100">
        <v>3.4686308244225424E-2</v>
      </c>
      <c r="J26" s="100">
        <v>1.2337220153751339E-2</v>
      </c>
      <c r="K26" s="100"/>
      <c r="L26" s="100">
        <v>1.7733049397269648E-2</v>
      </c>
      <c r="M26" s="100">
        <v>1.455998815466622E-2</v>
      </c>
      <c r="N26" s="100"/>
      <c r="O26" s="75"/>
      <c r="P26" s="100">
        <v>3.1073916260556729E-2</v>
      </c>
      <c r="Q26" s="100">
        <v>1.602343076561398E-2</v>
      </c>
      <c r="R26" s="100">
        <v>2.8749549785534199E-2</v>
      </c>
      <c r="S26" s="100">
        <v>2.6917228203723172E-2</v>
      </c>
      <c r="T26" s="100">
        <v>1.6376366539737133E-2</v>
      </c>
      <c r="U26" s="100">
        <v>0.11796100960907539</v>
      </c>
      <c r="W26" s="450"/>
      <c r="X26" s="450"/>
      <c r="Y26" s="450"/>
      <c r="Z26" s="450"/>
      <c r="AA26" s="450"/>
    </row>
    <row r="27" spans="1:27" s="63" customFormat="1" x14ac:dyDescent="0.25">
      <c r="A27" s="32" t="s">
        <v>678</v>
      </c>
      <c r="C27" s="93"/>
      <c r="D27" s="93"/>
      <c r="E27" s="100"/>
      <c r="F27" s="100"/>
      <c r="G27" s="100"/>
      <c r="I27" s="100">
        <v>5.9694035360673879E-2</v>
      </c>
      <c r="J27" s="100">
        <v>8.9524429325261598E-2</v>
      </c>
      <c r="K27" s="100">
        <v>4.4850784937106321E-2</v>
      </c>
      <c r="L27" s="100">
        <v>0.14434635129482448</v>
      </c>
      <c r="M27" s="100">
        <v>4.6593028174972524E-2</v>
      </c>
      <c r="N27" s="100">
        <v>5.2896884390321017E-2</v>
      </c>
      <c r="O27" s="32"/>
      <c r="P27" s="100"/>
      <c r="Q27" s="100"/>
      <c r="R27" s="100"/>
      <c r="S27" s="100"/>
      <c r="T27" s="100"/>
      <c r="U27" s="100"/>
      <c r="W27" s="450"/>
      <c r="X27" s="450"/>
      <c r="Y27" s="450"/>
      <c r="Z27" s="450"/>
      <c r="AA27" s="450"/>
    </row>
    <row r="28" spans="1:27" x14ac:dyDescent="0.25">
      <c r="A28" s="75" t="s">
        <v>472</v>
      </c>
      <c r="B28" s="100">
        <v>0.36722776967776505</v>
      </c>
      <c r="C28" s="100">
        <v>0.23065642199696249</v>
      </c>
      <c r="D28" s="100">
        <v>0.18500720813469693</v>
      </c>
      <c r="E28" s="100">
        <v>0.25047716642333451</v>
      </c>
      <c r="F28" s="100">
        <v>0.15393075287001007</v>
      </c>
      <c r="G28" s="100">
        <v>0.10713249554189332</v>
      </c>
      <c r="I28" s="100">
        <v>0.73656459834622179</v>
      </c>
      <c r="J28" s="100">
        <v>0.49367348779899689</v>
      </c>
      <c r="K28" s="100">
        <v>0.79487038170652269</v>
      </c>
      <c r="L28" s="100">
        <v>0.6318335171312317</v>
      </c>
      <c r="M28" s="100">
        <v>0.36885303325154428</v>
      </c>
      <c r="N28" s="100">
        <v>0.38052278981496102</v>
      </c>
      <c r="O28" s="75"/>
      <c r="P28" s="100">
        <v>6.8086137830735069E-2</v>
      </c>
      <c r="Q28" s="100">
        <v>7.2928584489198867E-2</v>
      </c>
      <c r="R28" s="100">
        <v>7.8153040175501787E-2</v>
      </c>
      <c r="S28" s="100">
        <v>4.97318543311168E-2</v>
      </c>
      <c r="T28" s="100">
        <v>4.0584694754944112E-2</v>
      </c>
      <c r="U28" s="100">
        <v>3.6858780128607042E-2</v>
      </c>
      <c r="W28" s="450">
        <v>9.0012013443838315E-2</v>
      </c>
      <c r="X28" s="450">
        <v>5.1635352478247569E-2</v>
      </c>
      <c r="Y28" s="450">
        <v>5.1171522075210307E-2</v>
      </c>
      <c r="Z28" s="450">
        <v>0.11542081235040472</v>
      </c>
      <c r="AA28" s="450">
        <v>0.11419065687811047</v>
      </c>
    </row>
    <row r="29" spans="1:27" x14ac:dyDescent="0.25">
      <c r="A29" s="75" t="s">
        <v>795</v>
      </c>
      <c r="B29" s="100">
        <v>0.10856870285285129</v>
      </c>
      <c r="C29" s="100">
        <v>3.515586019838416E-2</v>
      </c>
      <c r="D29" s="100">
        <v>1.6171985221399308E-2</v>
      </c>
      <c r="E29" s="100">
        <v>8.2755443608267504E-2</v>
      </c>
      <c r="F29" s="100">
        <v>0.12435327819819829</v>
      </c>
      <c r="G29" s="100">
        <v>4.8588102166840109E-3</v>
      </c>
      <c r="K29" s="100">
        <v>0.17496934104776771</v>
      </c>
      <c r="O29" s="75"/>
      <c r="W29" s="450"/>
      <c r="X29" s="450"/>
      <c r="Y29" s="450"/>
      <c r="Z29" s="450"/>
      <c r="AA29" s="450"/>
    </row>
    <row r="30" spans="1:27" s="63" customFormat="1" x14ac:dyDescent="0.25">
      <c r="A30" s="64" t="s">
        <v>36</v>
      </c>
      <c r="C30" s="93"/>
      <c r="D30" s="93"/>
      <c r="E30" s="93"/>
      <c r="F30" s="93"/>
      <c r="G30" s="93"/>
      <c r="I30" s="100"/>
      <c r="J30" s="100"/>
      <c r="K30" s="100"/>
      <c r="L30" s="100">
        <v>4.1544814997908505E-2</v>
      </c>
      <c r="M30" s="100">
        <v>3.6365322785345648E-2</v>
      </c>
      <c r="N30" s="100">
        <v>5.4437260793926905E-2</v>
      </c>
      <c r="O30" s="65"/>
      <c r="P30" s="100"/>
      <c r="Q30" s="100"/>
      <c r="R30" s="100"/>
      <c r="S30" s="100"/>
      <c r="T30" s="100"/>
      <c r="U30" s="100"/>
      <c r="W30" s="93"/>
      <c r="X30" s="93"/>
      <c r="Y30" s="93"/>
      <c r="Z30" s="93"/>
      <c r="AA30" s="93"/>
    </row>
    <row r="31" spans="1:27" x14ac:dyDescent="0.25">
      <c r="A31" s="65" t="s">
        <v>440</v>
      </c>
      <c r="B31" s="100">
        <v>1.2359508821354313E-2</v>
      </c>
      <c r="C31" s="100">
        <v>4.8075156907517579E-3</v>
      </c>
      <c r="D31" s="100">
        <v>3.3729913322757643E-3</v>
      </c>
      <c r="E31" s="100">
        <v>3.0252099538716538E-2</v>
      </c>
      <c r="F31" s="100">
        <v>2.2710351082382677E-2</v>
      </c>
      <c r="G31" s="100">
        <v>5.6839757283497572E-3</v>
      </c>
      <c r="I31" s="100">
        <v>0.12176360788617323</v>
      </c>
      <c r="J31" s="100">
        <v>7.7695083706104312E-2</v>
      </c>
      <c r="K31" s="100">
        <v>9.1224288619893013E-2</v>
      </c>
      <c r="L31" s="100">
        <v>0.13708415408601743</v>
      </c>
      <c r="M31" s="100">
        <v>8.4378902614434412E-2</v>
      </c>
      <c r="N31" s="100">
        <v>0.16095438873952228</v>
      </c>
      <c r="W31" s="450"/>
      <c r="X31" s="450">
        <v>3.9313065062735422E-2</v>
      </c>
      <c r="Y31" s="450"/>
      <c r="Z31" s="450">
        <v>2.4111703836425913E-2</v>
      </c>
      <c r="AA31" s="450"/>
    </row>
    <row r="32" spans="1:27" x14ac:dyDescent="0.25">
      <c r="A32" s="64" t="s">
        <v>37</v>
      </c>
      <c r="B32" s="100">
        <v>2.3770195936053176</v>
      </c>
      <c r="C32" s="100">
        <v>2.654262569065958</v>
      </c>
      <c r="D32" s="100">
        <v>0.43413987117223418</v>
      </c>
      <c r="E32" s="100">
        <v>1.5555851285938826</v>
      </c>
      <c r="F32" s="100">
        <v>2.1571655835864667</v>
      </c>
      <c r="G32" s="100">
        <v>0.601931495514062</v>
      </c>
      <c r="I32" s="100">
        <v>0.68478009355888259</v>
      </c>
      <c r="J32" s="100">
        <v>0.52816643077170189</v>
      </c>
      <c r="K32" s="100">
        <v>0.86051075610671235</v>
      </c>
      <c r="L32" s="100">
        <v>0.70115579723922872</v>
      </c>
      <c r="M32" s="100">
        <v>0.65722102123699155</v>
      </c>
      <c r="N32" s="100">
        <v>0.75321417048869155</v>
      </c>
      <c r="P32" s="100">
        <v>7.5403820069910434</v>
      </c>
      <c r="Q32" s="100">
        <v>8.2186453517226976</v>
      </c>
      <c r="R32" s="100">
        <v>10.273155954290953</v>
      </c>
      <c r="S32" s="100">
        <v>5.7709594656635517</v>
      </c>
      <c r="T32" s="100">
        <v>5.090158948532121</v>
      </c>
      <c r="U32" s="100">
        <v>7.2439699625260623</v>
      </c>
      <c r="W32" s="450">
        <v>0.34946734166327764</v>
      </c>
      <c r="X32" s="450">
        <v>0.34852257228458189</v>
      </c>
      <c r="Y32" s="450">
        <v>0.39383821551187587</v>
      </c>
      <c r="Z32" s="450">
        <v>0.55364164098944413</v>
      </c>
      <c r="AA32" s="450">
        <v>0.45051893307275642</v>
      </c>
    </row>
    <row r="33" spans="1:28" s="92" customFormat="1" x14ac:dyDescent="0.25">
      <c r="A33" s="65" t="s">
        <v>38</v>
      </c>
      <c r="C33" s="94"/>
      <c r="D33" s="94"/>
      <c r="E33" s="94"/>
      <c r="F33" s="94"/>
      <c r="G33" s="94"/>
      <c r="I33" s="100">
        <v>4.2611591716531075E-2</v>
      </c>
      <c r="J33" s="100">
        <v>2.8899033027080523E-2</v>
      </c>
      <c r="K33" s="100">
        <v>3.7606674433759223E-2</v>
      </c>
      <c r="L33" s="100">
        <v>5.6195383503821729E-2</v>
      </c>
      <c r="M33" s="100">
        <v>3.900120568576023E-2</v>
      </c>
      <c r="N33" s="100">
        <v>5.2374790447572331E-2</v>
      </c>
      <c r="O33" s="65"/>
      <c r="P33" s="100"/>
      <c r="Q33" s="100"/>
      <c r="R33" s="100"/>
      <c r="S33" s="100"/>
      <c r="T33" s="100"/>
      <c r="U33" s="100"/>
      <c r="W33" s="450">
        <v>2.3428552730604364E-2</v>
      </c>
      <c r="X33" s="450">
        <v>1.9470460890952574E-2</v>
      </c>
      <c r="Y33" s="450"/>
      <c r="Z33" s="450">
        <v>3.1183686027518746E-2</v>
      </c>
      <c r="AA33" s="450">
        <v>7.2648515113251572E-2</v>
      </c>
      <c r="AB33" s="94"/>
    </row>
    <row r="34" spans="1:28" x14ac:dyDescent="0.25">
      <c r="A34" s="65" t="s">
        <v>634</v>
      </c>
      <c r="E34" s="100">
        <v>8.1571675901930707E-2</v>
      </c>
      <c r="F34" s="100">
        <v>0.12607030970221164</v>
      </c>
      <c r="I34" s="91"/>
      <c r="J34" s="91"/>
      <c r="K34" s="91"/>
      <c r="L34" s="91">
        <v>0.22050279499562689</v>
      </c>
      <c r="M34" s="91">
        <v>0.10044073102631361</v>
      </c>
      <c r="N34" s="91">
        <v>0.39475483156729374</v>
      </c>
      <c r="W34" s="450"/>
      <c r="X34" s="450"/>
      <c r="Y34" s="450"/>
      <c r="Z34" s="450"/>
      <c r="AA34" s="450"/>
    </row>
    <row r="35" spans="1:28" x14ac:dyDescent="0.25">
      <c r="A35" s="64" t="s">
        <v>40</v>
      </c>
      <c r="B35" s="100">
        <v>1.992105264165735E-2</v>
      </c>
      <c r="C35" s="100">
        <v>1.6537089860654448E-2</v>
      </c>
      <c r="D35" s="100">
        <v>7.6040817185383794E-3</v>
      </c>
      <c r="W35" s="91"/>
      <c r="X35" s="91"/>
      <c r="Y35" s="91"/>
      <c r="Z35" s="91"/>
      <c r="AA35" s="91"/>
    </row>
    <row r="36" spans="1:28" s="63" customFormat="1" x14ac:dyDescent="0.25">
      <c r="A36" s="64">
        <v>134</v>
      </c>
      <c r="C36" s="93"/>
      <c r="D36" s="93"/>
      <c r="E36" s="93"/>
      <c r="F36" s="93"/>
      <c r="G36" s="93"/>
      <c r="I36" s="100"/>
      <c r="J36" s="100"/>
      <c r="K36" s="100"/>
      <c r="L36" s="100">
        <v>0.11746120850287105</v>
      </c>
      <c r="M36" s="100">
        <v>5.1334419155596937E-2</v>
      </c>
      <c r="N36" s="100">
        <v>0.12611956349833933</v>
      </c>
      <c r="O36" s="65"/>
      <c r="P36" s="91"/>
      <c r="Q36" s="91"/>
      <c r="R36" s="91"/>
      <c r="S36" s="91"/>
      <c r="T36" s="91"/>
      <c r="U36" s="91"/>
      <c r="W36" s="450"/>
      <c r="X36" s="450"/>
      <c r="Y36" s="450"/>
      <c r="Z36" s="450"/>
      <c r="AA36" s="450"/>
    </row>
    <row r="37" spans="1:28" s="63" customFormat="1" x14ac:dyDescent="0.25">
      <c r="A37" s="64" t="s">
        <v>627</v>
      </c>
      <c r="C37" s="93"/>
      <c r="D37" s="93"/>
      <c r="E37" s="93"/>
      <c r="F37" s="93"/>
      <c r="G37" s="93"/>
      <c r="I37" s="100"/>
      <c r="J37" s="100"/>
      <c r="K37" s="100"/>
      <c r="L37" s="100">
        <v>5.8763585199832685E-2</v>
      </c>
      <c r="M37" s="100">
        <v>4.565887553938576E-2</v>
      </c>
      <c r="N37" s="100"/>
      <c r="O37" s="65"/>
      <c r="P37" s="100"/>
      <c r="Q37" s="100"/>
      <c r="R37" s="100"/>
      <c r="S37" s="100"/>
      <c r="T37" s="100"/>
      <c r="U37" s="100">
        <v>0.1061680057158688</v>
      </c>
      <c r="W37" s="450"/>
      <c r="X37" s="450"/>
      <c r="Y37" s="450"/>
      <c r="Z37" s="450"/>
      <c r="AA37" s="450"/>
    </row>
    <row r="38" spans="1:28" x14ac:dyDescent="0.25">
      <c r="A38" s="64" t="s">
        <v>41</v>
      </c>
      <c r="B38" s="100">
        <v>1.2286168280350059E-2</v>
      </c>
      <c r="C38" s="100">
        <v>1.7679656319001671E-2</v>
      </c>
      <c r="D38" s="100">
        <v>6.5836777448007259E-3</v>
      </c>
      <c r="E38" s="100">
        <v>5.1529585092710405E-2</v>
      </c>
      <c r="F38" s="100">
        <v>5.7661834886802231E-2</v>
      </c>
      <c r="G38" s="100">
        <v>7.0115988837593235E-3</v>
      </c>
      <c r="I38" s="100">
        <v>6.4245047873393232E-2</v>
      </c>
      <c r="J38" s="100">
        <v>5.8629133474405862E-2</v>
      </c>
      <c r="K38" s="100">
        <v>8.7182366067020831E-2</v>
      </c>
      <c r="L38" s="100">
        <v>4.6636498459900366E-2</v>
      </c>
      <c r="M38" s="100">
        <v>3.3159087063203335E-2</v>
      </c>
      <c r="N38" s="100">
        <v>5.2458484896409904E-2</v>
      </c>
      <c r="W38" s="450"/>
      <c r="X38" s="450"/>
      <c r="Y38" s="450"/>
      <c r="Z38" s="450"/>
      <c r="AA38" s="450"/>
    </row>
    <row r="39" spans="1:28" s="63" customFormat="1" x14ac:dyDescent="0.25">
      <c r="A39" s="64" t="s">
        <v>39</v>
      </c>
      <c r="B39" s="100"/>
      <c r="C39" s="100"/>
      <c r="D39" s="100"/>
      <c r="E39" s="93"/>
      <c r="F39" s="93"/>
      <c r="G39" s="93"/>
      <c r="I39" s="100">
        <v>4.4098665379392638E-2</v>
      </c>
      <c r="J39" s="100">
        <v>2.7851693675836321E-2</v>
      </c>
      <c r="K39" s="100">
        <v>3.4180557255978371E-2</v>
      </c>
      <c r="L39" s="100">
        <v>3.7901737840818343E-2</v>
      </c>
      <c r="M39" s="100">
        <v>3.1583953803198256E-2</v>
      </c>
      <c r="N39" s="100">
        <v>4.7504570615214271E-2</v>
      </c>
      <c r="O39" s="65"/>
      <c r="P39" s="100">
        <v>7.1057586813971882E-2</v>
      </c>
      <c r="Q39" s="100">
        <v>6.6368231329833091E-2</v>
      </c>
      <c r="R39" s="100">
        <v>5.1715006057430998E-2</v>
      </c>
      <c r="S39" s="100">
        <v>3.586724523495697E-2</v>
      </c>
      <c r="T39" s="100">
        <v>2.6552511976415675E-2</v>
      </c>
      <c r="U39" s="100">
        <v>9.012886951196393E-2</v>
      </c>
      <c r="W39" s="450"/>
      <c r="X39" s="450">
        <v>2.070590102122161E-2</v>
      </c>
      <c r="Y39" s="450"/>
      <c r="Z39" s="450"/>
      <c r="AA39" s="450"/>
    </row>
    <row r="40" spans="1:28" s="63" customFormat="1" x14ac:dyDescent="0.25">
      <c r="A40" s="64" t="s">
        <v>571</v>
      </c>
      <c r="C40" s="93"/>
      <c r="D40" s="93"/>
      <c r="E40" s="93"/>
      <c r="F40" s="93"/>
      <c r="G40" s="93"/>
      <c r="I40" s="100">
        <v>0.4914132586899661</v>
      </c>
      <c r="J40" s="100">
        <v>0.30495314279591701</v>
      </c>
      <c r="K40" s="100">
        <v>0.29662113307399157</v>
      </c>
      <c r="L40" s="100">
        <v>0.31026208312735287</v>
      </c>
      <c r="M40" s="100">
        <v>0.26993946188340817</v>
      </c>
      <c r="N40" s="100">
        <v>0.36285728293531527</v>
      </c>
      <c r="O40" s="65"/>
      <c r="P40" s="100"/>
      <c r="Q40" s="100"/>
      <c r="R40" s="100"/>
      <c r="S40" s="100">
        <v>0.12526291782059445</v>
      </c>
      <c r="T40" s="100">
        <v>0.2026512713425869</v>
      </c>
      <c r="U40" s="100">
        <v>0.28099170324142247</v>
      </c>
      <c r="W40" s="450">
        <v>0.32664647286223808</v>
      </c>
      <c r="X40" s="450">
        <v>0.29935621101468551</v>
      </c>
      <c r="Y40" s="450">
        <v>0.25222759853032706</v>
      </c>
      <c r="Z40" s="450">
        <v>0.36332478180016559</v>
      </c>
      <c r="AA40" s="450">
        <v>0.4660583717747786</v>
      </c>
    </row>
    <row r="41" spans="1:28" x14ac:dyDescent="0.25">
      <c r="A41" s="74" t="s">
        <v>821</v>
      </c>
      <c r="B41" s="100">
        <v>7.4041010192228821E-2</v>
      </c>
      <c r="C41" s="100">
        <v>7.8292720103011318E-2</v>
      </c>
      <c r="D41" s="100">
        <v>4.5558541909054846E-2</v>
      </c>
      <c r="I41" s="100">
        <v>8.882429613783073E-2</v>
      </c>
      <c r="J41" s="100">
        <v>7.3058602308948992E-2</v>
      </c>
      <c r="K41" s="100">
        <v>0.11821671767935077</v>
      </c>
      <c r="L41" s="100">
        <v>0.10769198007377268</v>
      </c>
      <c r="M41" s="100">
        <v>7.1115534309163245E-2</v>
      </c>
      <c r="N41" s="100">
        <v>8.1825272813537825E-2</v>
      </c>
      <c r="S41" s="100">
        <v>3.0356589606504447E-2</v>
      </c>
      <c r="T41" s="100">
        <v>4.5119272816607298E-2</v>
      </c>
      <c r="U41" s="100">
        <v>3.1592715183505628E-2</v>
      </c>
      <c r="W41" s="450"/>
      <c r="X41" s="450"/>
      <c r="Y41" s="450"/>
      <c r="Z41" s="450"/>
      <c r="AA41" s="450"/>
    </row>
    <row r="42" spans="1:28" x14ac:dyDescent="0.25">
      <c r="A42" s="65" t="s">
        <v>796</v>
      </c>
      <c r="B42" s="100">
        <v>2.8343151008365416E-2</v>
      </c>
      <c r="C42" s="100">
        <v>3.0187105443535003E-2</v>
      </c>
      <c r="E42" s="100">
        <v>2.9772319300525076E-2</v>
      </c>
      <c r="F42" s="100">
        <v>4.3830978842031847E-2</v>
      </c>
      <c r="W42" s="450"/>
      <c r="X42" s="450"/>
      <c r="Y42" s="450"/>
      <c r="Z42" s="450"/>
      <c r="AA42" s="450"/>
    </row>
    <row r="43" spans="1:28" s="63" customFormat="1" x14ac:dyDescent="0.25">
      <c r="A43" s="65" t="s">
        <v>43</v>
      </c>
      <c r="C43" s="93"/>
      <c r="D43" s="93"/>
      <c r="E43" s="93"/>
      <c r="F43" s="93"/>
      <c r="G43" s="93"/>
      <c r="I43" s="100">
        <v>0.32415685386546755</v>
      </c>
      <c r="J43" s="100">
        <v>0.20546440950365574</v>
      </c>
      <c r="K43" s="100">
        <v>0.24485541359767787</v>
      </c>
      <c r="L43" s="100">
        <v>0.24284519146670722</v>
      </c>
      <c r="M43" s="100">
        <v>0.18875746679076072</v>
      </c>
      <c r="N43" s="100">
        <v>0.2333620433338604</v>
      </c>
      <c r="O43" s="65"/>
      <c r="P43" s="100">
        <v>0.12741591610746816</v>
      </c>
      <c r="Q43" s="100">
        <v>0.24285257163754148</v>
      </c>
      <c r="R43" s="100">
        <v>0.20262833567990571</v>
      </c>
      <c r="S43" s="100">
        <v>0.16320358988789002</v>
      </c>
      <c r="T43" s="100">
        <v>7.9104778282766242E-2</v>
      </c>
      <c r="U43" s="100">
        <v>0.34157087239906087</v>
      </c>
      <c r="W43" s="450">
        <v>0.13135555586718833</v>
      </c>
      <c r="X43" s="450">
        <v>0.15551622129112938</v>
      </c>
      <c r="Y43" s="450">
        <v>0.12312727126709098</v>
      </c>
      <c r="Z43" s="450">
        <v>0.15725319325107573</v>
      </c>
      <c r="AA43" s="450">
        <v>0.21547937063898459</v>
      </c>
    </row>
    <row r="44" spans="1:28" x14ac:dyDescent="0.25">
      <c r="A44" s="64">
        <v>15</v>
      </c>
      <c r="E44" s="100">
        <v>5.4887530450943092E-3</v>
      </c>
      <c r="F44" s="100">
        <v>1.0514327558437087E-2</v>
      </c>
      <c r="G44" s="100">
        <v>1.4938645455107018E-2</v>
      </c>
      <c r="M44" s="100">
        <v>6.8899420424739857E-2</v>
      </c>
      <c r="N44" s="100">
        <v>0.16420253044440922</v>
      </c>
      <c r="W44" s="450"/>
      <c r="X44" s="450"/>
      <c r="Y44" s="450"/>
      <c r="Z44" s="450"/>
      <c r="AA44" s="450"/>
    </row>
    <row r="45" spans="1:28" x14ac:dyDescent="0.25">
      <c r="A45" s="64" t="s">
        <v>572</v>
      </c>
      <c r="B45" s="100">
        <v>0.19365598575623288</v>
      </c>
      <c r="C45" s="100">
        <v>0.1144837431080987</v>
      </c>
      <c r="D45" s="100">
        <v>8.1355565557587328E-2</v>
      </c>
      <c r="I45" s="100">
        <v>0.93024806648445513</v>
      </c>
      <c r="J45" s="100">
        <v>0.32266435593174853</v>
      </c>
      <c r="K45" s="100">
        <v>0.58400518552161318</v>
      </c>
      <c r="L45" s="100">
        <v>0.63880503479484352</v>
      </c>
      <c r="M45" s="100">
        <v>0.38571175649378137</v>
      </c>
      <c r="N45" s="100">
        <v>0.37256185355052956</v>
      </c>
      <c r="O45" s="86"/>
      <c r="W45" s="450">
        <v>5.0764980577486712E-2</v>
      </c>
      <c r="X45" s="450">
        <v>7.8427779645840495E-2</v>
      </c>
      <c r="Y45" s="450">
        <v>8.8628104483305561E-2</v>
      </c>
      <c r="Z45" s="450">
        <v>0.13731318972187156</v>
      </c>
      <c r="AA45" s="450">
        <v>9.9850464364198588E-2</v>
      </c>
    </row>
    <row r="46" spans="1:28" s="63" customFormat="1" x14ac:dyDescent="0.25">
      <c r="A46" s="64" t="s">
        <v>45</v>
      </c>
      <c r="C46" s="93"/>
      <c r="D46" s="93"/>
      <c r="E46" s="93"/>
      <c r="F46" s="93"/>
      <c r="G46" s="93"/>
      <c r="I46" s="100">
        <v>2.8353642857886979E-2</v>
      </c>
      <c r="J46" s="100">
        <v>2.2683037527120718E-2</v>
      </c>
      <c r="K46" s="100">
        <v>2.4325431962244039E-2</v>
      </c>
      <c r="L46" s="100">
        <v>2.4706164201239687E-2</v>
      </c>
      <c r="M46" s="100">
        <v>2.0704606988746942E-2</v>
      </c>
      <c r="N46" s="100">
        <v>2.0327787442669609E-2</v>
      </c>
      <c r="O46" s="65"/>
      <c r="P46" s="100"/>
      <c r="Q46" s="100">
        <v>0.15037875819554372</v>
      </c>
      <c r="R46" s="100"/>
      <c r="S46" s="100"/>
      <c r="T46" s="100"/>
      <c r="U46" s="100"/>
      <c r="W46" s="450"/>
      <c r="X46" s="450"/>
      <c r="Y46" s="450"/>
      <c r="Z46" s="450"/>
      <c r="AA46" s="450"/>
    </row>
    <row r="47" spans="1:28" x14ac:dyDescent="0.25">
      <c r="A47" s="64" t="s">
        <v>46</v>
      </c>
      <c r="B47" s="100">
        <v>5.1677315406837019E-3</v>
      </c>
      <c r="C47" s="100">
        <v>5.6662105573781971E-3</v>
      </c>
      <c r="D47" s="100">
        <v>5.7295561236299034E-3</v>
      </c>
      <c r="E47" s="100">
        <v>1.1118587553826838E-2</v>
      </c>
      <c r="F47" s="100">
        <v>1.3695653753824571E-2</v>
      </c>
      <c r="G47" s="100">
        <v>1.259959040402292E-2</v>
      </c>
      <c r="I47" s="100">
        <v>0.12294192472920336</v>
      </c>
      <c r="J47" s="100">
        <v>7.0765876838185873E-2</v>
      </c>
      <c r="K47" s="100">
        <v>5.7865551628127426E-2</v>
      </c>
      <c r="L47" s="100">
        <v>0.17687530897060502</v>
      </c>
      <c r="M47" s="100">
        <v>5.6552880954395493E-2</v>
      </c>
      <c r="N47" s="100">
        <v>0.10050706942906842</v>
      </c>
      <c r="W47" s="450"/>
      <c r="X47" s="450">
        <v>2.6123702693410612E-2</v>
      </c>
      <c r="Y47" s="450"/>
      <c r="Z47" s="450"/>
      <c r="AA47" s="450">
        <v>3.3961721415322013E-2</v>
      </c>
    </row>
    <row r="48" spans="1:28" x14ac:dyDescent="0.25">
      <c r="A48" s="64" t="s">
        <v>47</v>
      </c>
      <c r="B48" s="100">
        <v>1.1069251470736358E-2</v>
      </c>
      <c r="C48" s="91">
        <v>7.4552027250604112E-3</v>
      </c>
      <c r="D48" s="91">
        <v>3.8504115744834601E-3</v>
      </c>
      <c r="E48" s="91">
        <v>1.2800206317119379E-2</v>
      </c>
      <c r="F48" s="91">
        <v>6.9220064471068338E-3</v>
      </c>
      <c r="G48" s="91">
        <v>3.6875856577599565E-3</v>
      </c>
      <c r="I48" s="100">
        <v>1.8172544252935394E-2</v>
      </c>
      <c r="L48" s="100">
        <v>8.5387914971289502E-2</v>
      </c>
      <c r="W48" s="450"/>
      <c r="X48" s="450"/>
      <c r="Y48" s="450"/>
      <c r="Z48" s="450"/>
      <c r="AA48" s="450"/>
    </row>
    <row r="49" spans="1:28" s="63" customFormat="1" x14ac:dyDescent="0.25">
      <c r="A49" s="64" t="s">
        <v>775</v>
      </c>
      <c r="C49" s="93"/>
      <c r="D49" s="93"/>
      <c r="E49" s="93"/>
      <c r="F49" s="93"/>
      <c r="G49" s="93"/>
      <c r="I49" s="100">
        <v>9.288224291275804E-2</v>
      </c>
      <c r="J49" s="100">
        <v>7.87193378512306E-2</v>
      </c>
      <c r="K49" s="100">
        <v>0.1180330957129599</v>
      </c>
      <c r="L49" s="100">
        <v>8.2607293607635843E-2</v>
      </c>
      <c r="M49" s="100">
        <v>8.0070606650308865E-2</v>
      </c>
      <c r="N49" s="100">
        <v>0.11807493278507031</v>
      </c>
      <c r="O49" s="65"/>
      <c r="P49" s="100">
        <v>7.900196463654223E-2</v>
      </c>
      <c r="Q49" s="100">
        <v>3.325496956873808E-2</v>
      </c>
      <c r="R49" s="100"/>
      <c r="S49" s="100">
        <v>6.5911941116360354E-2</v>
      </c>
      <c r="T49" s="100">
        <v>6.1689227367645247E-2</v>
      </c>
      <c r="U49" s="100">
        <v>7.1919161283737459E-2</v>
      </c>
      <c r="W49" s="450"/>
      <c r="X49" s="450"/>
      <c r="Y49" s="450"/>
      <c r="Z49" s="450"/>
      <c r="AA49" s="450"/>
    </row>
    <row r="50" spans="1:28" s="63" customFormat="1" x14ac:dyDescent="0.25">
      <c r="A50" s="64">
        <v>10</v>
      </c>
      <c r="C50" s="93"/>
      <c r="D50" s="93"/>
      <c r="E50" s="93"/>
      <c r="F50" s="93"/>
      <c r="G50" s="93"/>
      <c r="I50" s="100"/>
      <c r="J50" s="100"/>
      <c r="K50" s="100"/>
      <c r="L50" s="100">
        <v>4.4087462448188008E-2</v>
      </c>
      <c r="M50" s="100">
        <v>1.4805186564007113E-2</v>
      </c>
      <c r="N50" s="100">
        <v>4.3457346196425724E-2</v>
      </c>
      <c r="O50" s="65"/>
      <c r="P50" s="100"/>
      <c r="Q50" s="100"/>
      <c r="R50" s="100"/>
      <c r="S50" s="100"/>
      <c r="T50" s="100"/>
      <c r="U50" s="100"/>
      <c r="W50" s="450"/>
      <c r="X50" s="450"/>
      <c r="Y50" s="450"/>
      <c r="Z50" s="450"/>
      <c r="AA50" s="450"/>
    </row>
    <row r="51" spans="1:28" s="63" customFormat="1" x14ac:dyDescent="0.25">
      <c r="A51" s="64" t="s">
        <v>50</v>
      </c>
      <c r="C51" s="93"/>
      <c r="D51" s="93"/>
      <c r="E51" s="93"/>
      <c r="F51" s="93"/>
      <c r="G51" s="93"/>
      <c r="I51" s="100">
        <v>0.93644998280933434</v>
      </c>
      <c r="J51" s="100">
        <v>0.82733733694050626</v>
      </c>
      <c r="K51" s="100">
        <v>0.7767545072174723</v>
      </c>
      <c r="L51" s="100">
        <v>1.2168149218542039</v>
      </c>
      <c r="M51" s="100">
        <v>0.54618478720703978</v>
      </c>
      <c r="N51" s="100">
        <v>0.85101113395540051</v>
      </c>
      <c r="O51" s="65"/>
      <c r="P51" s="100"/>
      <c r="Q51" s="100"/>
      <c r="R51" s="100"/>
      <c r="S51" s="100"/>
      <c r="T51" s="100"/>
      <c r="U51" s="100"/>
      <c r="W51" s="450">
        <v>7.5357481757795872E-2</v>
      </c>
      <c r="X51" s="450">
        <v>0.1955414590283471</v>
      </c>
      <c r="Y51" s="450">
        <v>9.512719095709439E-2</v>
      </c>
      <c r="Z51" s="450">
        <v>0.30145059340400793</v>
      </c>
      <c r="AA51" s="450">
        <v>0.42975526494457456</v>
      </c>
      <c r="AB51" s="93"/>
    </row>
    <row r="52" spans="1:28" x14ac:dyDescent="0.25">
      <c r="A52" s="64">
        <v>102</v>
      </c>
      <c r="B52" s="100">
        <v>1.260691346620418E-2</v>
      </c>
      <c r="C52" s="100">
        <v>7.6065563784343624E-3</v>
      </c>
      <c r="D52" s="100">
        <v>6.039795883280053E-3</v>
      </c>
      <c r="E52" s="100">
        <v>6.6513520780215347E-3</v>
      </c>
      <c r="F52" s="100">
        <v>6.2124137004654009E-3</v>
      </c>
      <c r="G52" s="100">
        <v>8.2930627311783717E-3</v>
      </c>
      <c r="W52" s="450"/>
      <c r="X52" s="450"/>
      <c r="Y52" s="450"/>
      <c r="Z52" s="450"/>
      <c r="AA52" s="450"/>
    </row>
    <row r="53" spans="1:28" x14ac:dyDescent="0.25">
      <c r="A53" s="64" t="s">
        <v>797</v>
      </c>
      <c r="B53" s="100">
        <v>1.3176786703876937E-2</v>
      </c>
      <c r="C53" s="100">
        <v>7.1960446601482628E-3</v>
      </c>
      <c r="D53" s="100">
        <v>2.1203566037958565E-3</v>
      </c>
      <c r="E53" s="100">
        <v>9.0235342726630984E-3</v>
      </c>
      <c r="F53" s="100">
        <v>7.9780628957548984E-3</v>
      </c>
      <c r="G53" s="100">
        <v>2.6895942664708966E-3</v>
      </c>
      <c r="S53" s="100">
        <v>2.0271492676569462E-2</v>
      </c>
      <c r="T53" s="100">
        <v>1.1750399213855792E-2</v>
      </c>
      <c r="U53" s="100">
        <v>1.8610227322436241E-2</v>
      </c>
      <c r="W53" s="450"/>
      <c r="X53" s="450"/>
      <c r="Y53" s="450"/>
      <c r="Z53" s="450"/>
      <c r="AA53" s="450"/>
    </row>
    <row r="54" spans="1:28" x14ac:dyDescent="0.25">
      <c r="A54" s="64" t="s">
        <v>53</v>
      </c>
      <c r="B54" s="100">
        <v>3.4150266534462202E-2</v>
      </c>
      <c r="C54" s="100">
        <v>3.5525761580725262E-2</v>
      </c>
      <c r="D54" s="100">
        <v>2.9258380707551941E-2</v>
      </c>
      <c r="E54" s="100">
        <v>5.24967611284297E-2</v>
      </c>
      <c r="F54" s="100">
        <v>9.9912738762358969E-2</v>
      </c>
      <c r="G54" s="100">
        <v>2.2219869002599178E-2</v>
      </c>
      <c r="L54" s="100">
        <v>1.9104992964976995E-2</v>
      </c>
      <c r="M54" s="100">
        <v>3.198506641847873E-2</v>
      </c>
      <c r="N54" s="100">
        <v>2.1814360272022763E-2</v>
      </c>
      <c r="S54" s="100">
        <v>5.5030848747834066E-2</v>
      </c>
      <c r="T54" s="100">
        <v>4.7151946935265941E-2</v>
      </c>
      <c r="U54" s="100">
        <v>8.8015514501100872E-2</v>
      </c>
      <c r="W54" s="450"/>
      <c r="X54" s="450"/>
      <c r="Y54" s="450"/>
      <c r="Z54" s="450">
        <v>2.5876305918656368E-2</v>
      </c>
      <c r="AA54" s="450">
        <v>2.2039056931410311E-2</v>
      </c>
    </row>
    <row r="55" spans="1:28" x14ac:dyDescent="0.25">
      <c r="A55" s="65" t="s">
        <v>798</v>
      </c>
      <c r="B55" s="100">
        <v>0.1205145940017012</v>
      </c>
      <c r="C55" s="100">
        <v>9.8060201884132558E-2</v>
      </c>
      <c r="D55" s="100">
        <v>3.3780721819375283E-2</v>
      </c>
      <c r="E55" s="100">
        <v>7.0414623319591349E-2</v>
      </c>
      <c r="F55" s="100">
        <v>7.5798990406025391E-2</v>
      </c>
      <c r="G55" s="100">
        <v>4.4906082778573123E-2</v>
      </c>
      <c r="P55" s="100">
        <v>1.632689510882045E-2</v>
      </c>
      <c r="Q55" s="100">
        <v>8.9302040070004963E-3</v>
      </c>
      <c r="R55" s="100">
        <v>4.3611145673029698E-2</v>
      </c>
      <c r="S55" s="100">
        <v>9.1568798779675074E-3</v>
      </c>
      <c r="T55" s="100">
        <v>4.9984031445768334E-3</v>
      </c>
      <c r="U55" s="100">
        <v>1.9824382846560996E-2</v>
      </c>
      <c r="W55" s="450"/>
      <c r="X55" s="450"/>
      <c r="Y55" s="450"/>
      <c r="Z55" s="450"/>
      <c r="AA55" s="450"/>
    </row>
    <row r="56" spans="1:28" x14ac:dyDescent="0.25">
      <c r="A56" s="64" t="s">
        <v>54</v>
      </c>
      <c r="B56" s="100">
        <v>0.15626284177553812</v>
      </c>
      <c r="C56" s="100">
        <v>0.10901176751277322</v>
      </c>
      <c r="D56" s="100">
        <v>2.4900525688313999E-2</v>
      </c>
      <c r="E56" s="100">
        <v>1.1136396345719028</v>
      </c>
      <c r="F56" s="100">
        <v>0.61635128236678938</v>
      </c>
      <c r="G56" s="100">
        <v>3.2727492415957821E-2</v>
      </c>
      <c r="L56" s="100">
        <v>0.15942335627638132</v>
      </c>
      <c r="M56" s="100">
        <v>0.42831098231660902</v>
      </c>
      <c r="N56" s="100">
        <v>0.28081878854973891</v>
      </c>
      <c r="W56" s="450"/>
      <c r="X56" s="450"/>
      <c r="Y56" s="450"/>
      <c r="Z56" s="450"/>
      <c r="AA56" s="450">
        <v>9.258730491098717E-2</v>
      </c>
    </row>
    <row r="57" spans="1:28" s="63" customFormat="1" x14ac:dyDescent="0.25">
      <c r="A57" s="65" t="s">
        <v>825</v>
      </c>
      <c r="B57" s="100">
        <v>7.7932463127707904E-3</v>
      </c>
      <c r="C57" s="100">
        <v>5.8808842740348064E-3</v>
      </c>
      <c r="D57" s="100">
        <v>1.8387286995642273E-3</v>
      </c>
      <c r="E57" s="100"/>
      <c r="F57" s="100">
        <v>1.0897881045540994E-2</v>
      </c>
      <c r="G57" s="100">
        <v>5.9944649559212542E-3</v>
      </c>
      <c r="I57" s="100">
        <v>2.9979342031693265E-2</v>
      </c>
      <c r="J57" s="100">
        <v>4.9861615192992668E-2</v>
      </c>
      <c r="K57" s="100">
        <v>0.11941026046089143</v>
      </c>
      <c r="L57" s="100"/>
      <c r="M57" s="100"/>
      <c r="N57" s="100"/>
      <c r="O57" s="65"/>
      <c r="P57" s="100">
        <v>3.8347766182736706E-2</v>
      </c>
      <c r="Q57" s="100"/>
      <c r="R57" s="100">
        <v>2.8187289217772832E-2</v>
      </c>
      <c r="S57" s="100">
        <v>1.8969536306147533E-2</v>
      </c>
      <c r="T57" s="100">
        <v>1.5818204151824101E-2</v>
      </c>
      <c r="U57" s="100">
        <v>2.6244236741954766E-2</v>
      </c>
      <c r="W57" s="93"/>
      <c r="X57" s="93"/>
      <c r="Y57" s="93"/>
      <c r="Z57" s="93"/>
      <c r="AA57" s="93"/>
    </row>
    <row r="58" spans="1:28" x14ac:dyDescent="0.25">
      <c r="A58" s="64" t="s">
        <v>55</v>
      </c>
      <c r="B58" s="100">
        <v>0.63940485778637191</v>
      </c>
      <c r="C58" s="100">
        <v>0.82824646573188976</v>
      </c>
      <c r="D58" s="100">
        <v>0.11872239212560681</v>
      </c>
      <c r="E58" s="100">
        <v>0.39920194101245893</v>
      </c>
      <c r="F58" s="100">
        <v>0.73377039969506186</v>
      </c>
      <c r="G58" s="100">
        <v>0.15365008122001766</v>
      </c>
      <c r="I58" s="100">
        <v>8.5100310821088404E-2</v>
      </c>
      <c r="J58" s="100">
        <v>9.2083242171804872E-2</v>
      </c>
      <c r="K58" s="100">
        <v>5.5073154163622386E-2</v>
      </c>
      <c r="L58" s="100">
        <v>8.5943719815948588E-2</v>
      </c>
      <c r="M58" s="100">
        <v>0.10773005330400208</v>
      </c>
      <c r="N58" s="100">
        <v>5.2426601296852733E-2</v>
      </c>
      <c r="P58" s="100">
        <v>2.7001892174623014</v>
      </c>
      <c r="Q58" s="100">
        <v>1.6210210798526763</v>
      </c>
      <c r="R58" s="100">
        <v>2.431463409842507</v>
      </c>
      <c r="S58" s="100">
        <v>1.4484888408394176</v>
      </c>
      <c r="T58" s="100">
        <v>1.2987893379191744</v>
      </c>
      <c r="U58" s="100">
        <v>2.0752841749172508</v>
      </c>
      <c r="W58" s="450"/>
      <c r="X58" s="450"/>
      <c r="Y58" s="450"/>
      <c r="Z58" s="450"/>
      <c r="AA58" s="450"/>
    </row>
    <row r="59" spans="1:28" x14ac:dyDescent="0.25">
      <c r="A59" s="64" t="s">
        <v>799</v>
      </c>
      <c r="B59" s="100">
        <v>2.5749040541042555E-2</v>
      </c>
      <c r="C59" s="100">
        <v>2.3259569912496746E-2</v>
      </c>
      <c r="D59" s="100">
        <v>3.8949331611660911E-3</v>
      </c>
      <c r="E59" s="100">
        <v>8.3207085000097467E-3</v>
      </c>
      <c r="G59" s="100">
        <v>4.5920365690329422E-3</v>
      </c>
      <c r="P59" s="100">
        <v>0.21205950042099353</v>
      </c>
      <c r="Q59" s="100">
        <v>0.1959002690489251</v>
      </c>
      <c r="R59" s="100">
        <v>0.31345142595199899</v>
      </c>
      <c r="S59" s="100">
        <v>0.12544152362898567</v>
      </c>
      <c r="T59" s="100">
        <v>8.7975432993489741E-2</v>
      </c>
      <c r="U59" s="100">
        <v>9.9937125442906907E-2</v>
      </c>
      <c r="W59" s="450">
        <v>2.4681316523860942E-2</v>
      </c>
      <c r="X59" s="450"/>
      <c r="Y59" s="450"/>
      <c r="Z59" s="450"/>
      <c r="AA59" s="450"/>
    </row>
    <row r="60" spans="1:28" s="63" customFormat="1" x14ac:dyDescent="0.25">
      <c r="A60" s="65" t="s">
        <v>635</v>
      </c>
      <c r="B60" s="100"/>
      <c r="C60" s="100"/>
      <c r="D60" s="100"/>
      <c r="E60" s="100">
        <v>3.26169036762112</v>
      </c>
      <c r="F60" s="100">
        <v>1.8909537763541091</v>
      </c>
      <c r="G60" s="100"/>
      <c r="I60" s="100"/>
      <c r="J60" s="100"/>
      <c r="K60" s="100"/>
      <c r="L60" s="100">
        <v>4.1611783093128487</v>
      </c>
      <c r="M60" s="100">
        <v>0.58758200778407677</v>
      </c>
      <c r="N60" s="100">
        <v>4.9099527755812087</v>
      </c>
      <c r="O60" s="65"/>
      <c r="P60" s="100"/>
      <c r="Q60" s="100"/>
      <c r="R60" s="100"/>
      <c r="S60" s="100"/>
      <c r="T60" s="100"/>
      <c r="U60" s="100"/>
      <c r="W60" s="450"/>
      <c r="X60" s="450"/>
      <c r="Y60" s="450"/>
      <c r="Z60" s="450"/>
      <c r="AA60" s="450">
        <v>0.17790087500555207</v>
      </c>
    </row>
    <row r="61" spans="1:28" x14ac:dyDescent="0.25">
      <c r="A61" s="64">
        <v>17</v>
      </c>
      <c r="B61" s="100">
        <v>8.2876151762451708E-2</v>
      </c>
      <c r="C61" s="100">
        <v>8.8076337813339137E-2</v>
      </c>
      <c r="D61" s="100">
        <v>3.2581461673200779E-2</v>
      </c>
      <c r="E61" s="100">
        <v>0.49252610297501181</v>
      </c>
      <c r="F61" s="100">
        <v>0.85121006676913136</v>
      </c>
      <c r="G61" s="100">
        <v>5.3431842727091922E-2</v>
      </c>
      <c r="L61" s="100">
        <v>0.54626352815910562</v>
      </c>
      <c r="M61" s="100">
        <v>0.27264330738641185</v>
      </c>
      <c r="N61" s="100">
        <v>0.24297295587537548</v>
      </c>
      <c r="W61" s="450"/>
      <c r="X61" s="450"/>
      <c r="Y61" s="450"/>
      <c r="Z61" s="450"/>
      <c r="AA61" s="450"/>
    </row>
    <row r="62" spans="1:28" x14ac:dyDescent="0.25">
      <c r="A62" s="65" t="s">
        <v>56</v>
      </c>
      <c r="B62" s="100">
        <v>7.6906078532974704E-3</v>
      </c>
      <c r="C62" s="100">
        <v>9.375376964775476E-3</v>
      </c>
      <c r="D62" s="100">
        <v>8.1462956243620079E-3</v>
      </c>
      <c r="E62" s="100">
        <v>1.0861981927374155E-2</v>
      </c>
      <c r="F62" s="100">
        <v>2.5970743677757931E-2</v>
      </c>
      <c r="G62" s="100">
        <v>5.801138913043331E-3</v>
      </c>
      <c r="I62" s="100">
        <v>0.4044525305004037</v>
      </c>
      <c r="J62" s="100">
        <v>0.50339235957463768</v>
      </c>
      <c r="K62" s="100">
        <v>0.42757942378705022</v>
      </c>
      <c r="L62" s="100">
        <v>0.69261748488420727</v>
      </c>
      <c r="M62" s="100">
        <v>0.42036602081394381</v>
      </c>
      <c r="N62" s="100">
        <v>0.20510719595128882</v>
      </c>
      <c r="W62" s="450"/>
      <c r="X62" s="450">
        <v>7.7692938345114732E-2</v>
      </c>
      <c r="Y62" s="450">
        <v>9.3972734756158777E-2</v>
      </c>
      <c r="Z62" s="450">
        <v>8.5105853501830211E-2</v>
      </c>
      <c r="AA62" s="450">
        <v>0.27359945177317119</v>
      </c>
    </row>
    <row r="63" spans="1:28" x14ac:dyDescent="0.25">
      <c r="A63" s="64" t="s">
        <v>58</v>
      </c>
      <c r="B63" s="100">
        <v>1.5440650268257869</v>
      </c>
      <c r="C63" s="100">
        <v>2.1171125944273803</v>
      </c>
      <c r="D63" s="100">
        <v>0.22022160202782357</v>
      </c>
      <c r="E63" s="100">
        <v>1.0714325267251275</v>
      </c>
      <c r="F63" s="100">
        <v>1.9403945851921036</v>
      </c>
      <c r="G63" s="100">
        <v>0.29384988314228128</v>
      </c>
      <c r="I63" s="450">
        <v>0.16570159369606174</v>
      </c>
      <c r="J63" s="100">
        <v>0.22187191599924944</v>
      </c>
      <c r="K63" s="100">
        <v>0.1487897750834305</v>
      </c>
      <c r="L63" s="100">
        <v>0.18463102255010078</v>
      </c>
      <c r="M63" s="100">
        <v>0.27747531517048829</v>
      </c>
      <c r="N63" s="100">
        <v>0.14513215245927558</v>
      </c>
      <c r="P63" s="100">
        <v>1.0947598805909218</v>
      </c>
      <c r="Q63" s="100">
        <v>0.5938308126322388</v>
      </c>
      <c r="R63" s="100">
        <v>0.89952496643855795</v>
      </c>
      <c r="S63" s="100">
        <v>1.4581415517675458</v>
      </c>
      <c r="T63" s="100">
        <v>0.32239331777422925</v>
      </c>
      <c r="U63" s="100">
        <v>0.54830014143859074</v>
      </c>
      <c r="W63" s="450"/>
      <c r="X63" s="450"/>
      <c r="Y63" s="450"/>
      <c r="Z63" s="450"/>
      <c r="AA63" s="450"/>
    </row>
    <row r="64" spans="1:28" x14ac:dyDescent="0.25">
      <c r="A64" s="64" t="s">
        <v>59</v>
      </c>
      <c r="B64" s="100">
        <v>1.5440650268257869</v>
      </c>
      <c r="C64" s="100">
        <v>2.1192124426863255</v>
      </c>
      <c r="D64" s="100">
        <v>0.22022160202782357</v>
      </c>
      <c r="E64" s="100">
        <v>1.0709025354262267</v>
      </c>
      <c r="F64" s="100">
        <v>1.9408946707742767</v>
      </c>
      <c r="G64" s="100">
        <v>0.29371873640252005</v>
      </c>
      <c r="I64" s="450">
        <v>0.16570159369606174</v>
      </c>
      <c r="J64" s="100">
        <v>0.2208124265395221</v>
      </c>
      <c r="K64" s="100">
        <v>0.14660646511719758</v>
      </c>
      <c r="L64" s="100">
        <v>0.18284382248925735</v>
      </c>
      <c r="M64" s="100">
        <v>0.27795904898891627</v>
      </c>
      <c r="N64" s="100">
        <v>0.14513215245927558</v>
      </c>
      <c r="P64" s="100">
        <v>1.0660126042915825</v>
      </c>
      <c r="Q64" s="100">
        <v>0.60125708539038214</v>
      </c>
      <c r="R64" s="100">
        <v>0.87917160538292793</v>
      </c>
      <c r="S64" s="100">
        <v>1.463360573434237</v>
      </c>
      <c r="T64" s="100">
        <v>0.32477336936494289</v>
      </c>
      <c r="U64" s="100">
        <v>0.55877925372916692</v>
      </c>
      <c r="W64" s="450"/>
      <c r="X64" s="450"/>
      <c r="Y64" s="450"/>
      <c r="Z64" s="450"/>
      <c r="AA64" s="450"/>
    </row>
    <row r="65" spans="1:27" s="63" customFormat="1" x14ac:dyDescent="0.25">
      <c r="A65" s="64" t="s">
        <v>776</v>
      </c>
      <c r="B65" s="100">
        <v>1.6166323325700553E-2</v>
      </c>
      <c r="C65" s="100">
        <v>1.027014022187938E-2</v>
      </c>
      <c r="D65" s="100"/>
      <c r="E65" s="100"/>
      <c r="F65" s="100"/>
      <c r="G65" s="100"/>
      <c r="I65" s="100"/>
      <c r="J65" s="100"/>
      <c r="K65" s="100"/>
      <c r="L65" s="100">
        <v>7.3339088108909753E-2</v>
      </c>
      <c r="M65" s="100">
        <v>5.688336576698539E-2</v>
      </c>
      <c r="N65" s="100">
        <v>6.8388328325162076E-2</v>
      </c>
      <c r="O65" s="65"/>
      <c r="P65" s="100"/>
      <c r="Q65" s="100"/>
      <c r="R65" s="100"/>
      <c r="S65" s="100"/>
      <c r="T65" s="100"/>
      <c r="U65" s="100"/>
      <c r="W65" s="450"/>
      <c r="X65" s="450"/>
      <c r="Y65" s="450"/>
      <c r="Z65" s="450"/>
      <c r="AA65" s="450"/>
    </row>
    <row r="66" spans="1:27" x14ac:dyDescent="0.25">
      <c r="A66" s="64" t="s">
        <v>473</v>
      </c>
      <c r="E66" s="100">
        <v>1.1306142000235697</v>
      </c>
      <c r="F66" s="100">
        <v>0.79454389212686616</v>
      </c>
      <c r="L66" s="100">
        <v>2.3301527170399665</v>
      </c>
      <c r="M66" s="100">
        <v>1.490832980793638</v>
      </c>
      <c r="N66" s="100">
        <v>3.9501667562865705</v>
      </c>
      <c r="W66" s="450"/>
      <c r="X66" s="450"/>
      <c r="Y66" s="450"/>
      <c r="Z66" s="450"/>
      <c r="AA66" s="450">
        <v>0.17399433583546428</v>
      </c>
    </row>
    <row r="67" spans="1:27" x14ac:dyDescent="0.25">
      <c r="A67" s="65" t="s">
        <v>60</v>
      </c>
      <c r="B67" s="100">
        <v>2.8810002807238461E-2</v>
      </c>
      <c r="C67" s="100">
        <v>2.2635720343868015E-2</v>
      </c>
      <c r="D67" s="100">
        <v>8.0824000907367896E-3</v>
      </c>
      <c r="E67" s="100">
        <v>0.42672650861326217</v>
      </c>
      <c r="F67" s="100">
        <v>0.54896352846152319</v>
      </c>
      <c r="G67" s="100">
        <v>3.0581627645081079E-2</v>
      </c>
      <c r="I67" s="100">
        <v>3.7354849329911323E-2</v>
      </c>
      <c r="J67" s="100">
        <v>2.3879823212707194E-2</v>
      </c>
      <c r="K67" s="100">
        <v>3.262872771074822E-2</v>
      </c>
      <c r="L67" s="100">
        <v>1.0827653344487964</v>
      </c>
      <c r="M67" s="100">
        <v>0.62810504272781142</v>
      </c>
      <c r="N67" s="100">
        <v>1.5000137592914746</v>
      </c>
      <c r="P67" s="100">
        <v>0.84570744775852824</v>
      </c>
      <c r="Q67" s="100">
        <v>5.4686806154167641E-2</v>
      </c>
      <c r="R67" s="100">
        <v>2.6709145083658035E-2</v>
      </c>
      <c r="S67" s="100">
        <v>3.3304918324126589E-2</v>
      </c>
      <c r="T67" s="100">
        <v>1.6851001105515292E-2</v>
      </c>
      <c r="U67" s="100">
        <v>5.6191306630116206E-2</v>
      </c>
      <c r="W67" s="450">
        <v>2.8790194786071883E-2</v>
      </c>
      <c r="X67" s="450">
        <v>2.0945810648964988E-2</v>
      </c>
      <c r="Y67" s="450"/>
      <c r="Z67" s="450">
        <v>2.4184097768004599E-2</v>
      </c>
      <c r="AA67" s="450">
        <v>7.198438230361022E-2</v>
      </c>
    </row>
    <row r="68" spans="1:27" x14ac:dyDescent="0.25">
      <c r="A68" s="65" t="s">
        <v>636</v>
      </c>
      <c r="B68" s="100">
        <v>0.13789094050914039</v>
      </c>
      <c r="C68" s="100">
        <v>6.2852242899503183E-2</v>
      </c>
      <c r="D68" s="100">
        <v>1.0720079569185007E-2</v>
      </c>
      <c r="E68" s="100">
        <v>0.22924111467522157</v>
      </c>
      <c r="F68" s="100">
        <v>0.1626592573973446</v>
      </c>
      <c r="G68" s="100">
        <v>2.8696970252362439E-2</v>
      </c>
      <c r="I68" s="100">
        <v>0.21499398986619017</v>
      </c>
      <c r="J68" s="100">
        <v>0.1186944097715155</v>
      </c>
      <c r="L68" s="100">
        <v>0.3607444955698369</v>
      </c>
      <c r="M68" s="100">
        <v>0.34231963364074808</v>
      </c>
      <c r="N68" s="100">
        <v>0.55944358690494989</v>
      </c>
      <c r="S68" s="100">
        <v>9.9103831287116972E-2</v>
      </c>
      <c r="T68" s="100">
        <v>3.1050730868443684E-2</v>
      </c>
      <c r="U68" s="100">
        <v>5.2160394278298647E-2</v>
      </c>
      <c r="W68" s="450"/>
      <c r="X68" s="450">
        <v>3.295451540144248E-2</v>
      </c>
      <c r="Y68" s="450"/>
      <c r="Z68" s="450">
        <v>3.8434390737196455E-2</v>
      </c>
      <c r="AA68" s="450">
        <v>6.9486481513207576E-2</v>
      </c>
    </row>
    <row r="69" spans="1:27" x14ac:dyDescent="0.25">
      <c r="A69" s="64" t="s">
        <v>474</v>
      </c>
      <c r="E69" s="100">
        <v>0.31229343602033072</v>
      </c>
      <c r="F69" s="100">
        <v>0.27028366418006389</v>
      </c>
      <c r="L69" s="100">
        <v>0.39324789899988594</v>
      </c>
      <c r="M69" s="100">
        <v>0.25490773331077088</v>
      </c>
      <c r="N69" s="100">
        <v>0.54096504823659619</v>
      </c>
      <c r="W69" s="450"/>
      <c r="X69" s="450"/>
      <c r="Y69" s="450"/>
      <c r="Z69" s="450"/>
      <c r="AA69" s="450">
        <v>0.11154258593011378</v>
      </c>
    </row>
    <row r="70" spans="1:27" x14ac:dyDescent="0.25">
      <c r="A70" s="64" t="s">
        <v>441</v>
      </c>
      <c r="E70" s="100">
        <v>1.3797199203799727E-2</v>
      </c>
      <c r="F70" s="100">
        <v>1.973552477159083E-2</v>
      </c>
      <c r="L70" s="100">
        <v>8.6467581853443345E-2</v>
      </c>
      <c r="M70" s="100">
        <v>4.6635671376597021E-2</v>
      </c>
      <c r="N70" s="100">
        <v>5.5770393800411162E-2</v>
      </c>
      <c r="P70" s="100">
        <v>0.10341101727349269</v>
      </c>
      <c r="S70" s="100">
        <v>9.285849266175969E-2</v>
      </c>
      <c r="U70" s="100">
        <v>3.1152301657893584E-2</v>
      </c>
      <c r="W70" s="450"/>
      <c r="X70" s="450"/>
      <c r="Y70" s="450"/>
      <c r="Z70" s="450"/>
      <c r="AA70" s="450"/>
    </row>
    <row r="71" spans="1:27" s="63" customFormat="1" x14ac:dyDescent="0.25">
      <c r="A71" s="64" t="s">
        <v>777</v>
      </c>
      <c r="C71" s="93"/>
      <c r="D71" s="93"/>
      <c r="E71" s="93"/>
      <c r="F71" s="93"/>
      <c r="G71" s="93"/>
      <c r="I71" s="100"/>
      <c r="J71" s="100"/>
      <c r="K71" s="100"/>
      <c r="L71" s="100">
        <v>5.292284290983762E-2</v>
      </c>
      <c r="M71" s="100">
        <v>6.7237668161435019E-2</v>
      </c>
      <c r="N71" s="100">
        <v>5.4748125889609332E-2</v>
      </c>
      <c r="O71" s="65"/>
      <c r="P71" s="100"/>
      <c r="Q71" s="100"/>
      <c r="R71" s="100"/>
      <c r="S71" s="100"/>
      <c r="T71" s="100"/>
      <c r="U71" s="100"/>
      <c r="W71" s="450"/>
      <c r="X71" s="93"/>
      <c r="Y71" s="93"/>
      <c r="Z71" s="93"/>
      <c r="AA71" s="93"/>
    </row>
    <row r="72" spans="1:27" x14ac:dyDescent="0.25">
      <c r="A72" s="64" t="s">
        <v>61</v>
      </c>
      <c r="B72" s="100">
        <v>7.4200712571334676E-2</v>
      </c>
      <c r="C72" s="100">
        <v>8.5193538307769975E-2</v>
      </c>
      <c r="D72" s="100">
        <v>2.3521511239711919E-2</v>
      </c>
      <c r="E72" s="100">
        <v>0.1171497620395862</v>
      </c>
      <c r="F72" s="100">
        <v>0.16239624571180686</v>
      </c>
      <c r="G72" s="100">
        <v>2.470771994061741E-2</v>
      </c>
      <c r="I72" s="100">
        <v>4.7115345532337441E-2</v>
      </c>
      <c r="J72" s="100">
        <v>2.5414381914124165E-2</v>
      </c>
      <c r="K72" s="100">
        <v>2.747611619043859E-2</v>
      </c>
      <c r="L72" s="100">
        <v>3.8904741985777848E-2</v>
      </c>
      <c r="M72" s="100">
        <v>5.8737012437600496E-2</v>
      </c>
      <c r="N72" s="100">
        <v>4.8574663925351862E-2</v>
      </c>
      <c r="P72" s="100">
        <v>9.5209450667210968E-2</v>
      </c>
      <c r="Q72" s="100">
        <v>6.1723219183449571E-2</v>
      </c>
      <c r="R72" s="100">
        <v>6.6028486297108807E-2</v>
      </c>
      <c r="S72" s="100">
        <v>3.7501888245486718E-2</v>
      </c>
      <c r="T72" s="100">
        <v>4.1616017688244689E-2</v>
      </c>
      <c r="U72" s="100">
        <v>0.15965856432539624</v>
      </c>
      <c r="W72" s="450"/>
      <c r="X72" s="450"/>
      <c r="Y72" s="450"/>
      <c r="Z72" s="450"/>
      <c r="AA72" s="450"/>
    </row>
    <row r="73" spans="1:27" x14ac:dyDescent="0.25">
      <c r="A73" s="64" t="s">
        <v>475</v>
      </c>
      <c r="E73" s="100">
        <v>2.2528940093557792</v>
      </c>
      <c r="F73" s="100">
        <v>1.5636123646316822</v>
      </c>
      <c r="L73" s="100">
        <v>2.7375385024907786</v>
      </c>
      <c r="M73" s="100">
        <v>2.1151161265758534</v>
      </c>
      <c r="N73" s="100">
        <v>3.1987878854973886</v>
      </c>
      <c r="W73" s="450"/>
      <c r="X73" s="450"/>
      <c r="Y73" s="450"/>
      <c r="Z73" s="450"/>
      <c r="AA73" s="450">
        <v>0.12835529836272228</v>
      </c>
    </row>
    <row r="74" spans="1:27" x14ac:dyDescent="0.25">
      <c r="A74" s="65" t="s">
        <v>559</v>
      </c>
      <c r="B74" s="100">
        <v>7.910189050084887E-2</v>
      </c>
      <c r="C74" s="100">
        <v>6.236718984089698E-2</v>
      </c>
      <c r="D74" s="100">
        <v>2.3791335149779859E-2</v>
      </c>
      <c r="E74" s="100">
        <v>1.3790358108124678E-2</v>
      </c>
      <c r="F74" s="100">
        <v>4.2464044836538047E-2</v>
      </c>
      <c r="G74" s="100">
        <v>2.8364351709489605E-2</v>
      </c>
      <c r="I74" s="100">
        <v>0.17774626024928158</v>
      </c>
      <c r="J74" s="100">
        <v>6.0613246189697961E-2</v>
      </c>
      <c r="K74" s="100">
        <v>4.8070887225765697E-2</v>
      </c>
      <c r="L74" s="100">
        <v>8.8040765106285876E-2</v>
      </c>
      <c r="M74" s="100">
        <v>7.0078771469667511E-2</v>
      </c>
      <c r="N74" s="100">
        <v>8.3379598291949977E-2</v>
      </c>
      <c r="P74" s="100">
        <v>2.141004771260174E-2</v>
      </c>
      <c r="Q74" s="100">
        <v>0.14372371548729201</v>
      </c>
      <c r="R74" s="100">
        <v>1.8931796601290067E-2</v>
      </c>
      <c r="S74" s="100">
        <v>0.12622312397257229</v>
      </c>
      <c r="T74" s="100">
        <v>7.1620194079351426E-2</v>
      </c>
      <c r="U74" s="100">
        <v>0.29247605021799034</v>
      </c>
      <c r="W74" s="450"/>
      <c r="X74" s="450"/>
      <c r="Y74" s="450"/>
      <c r="Z74" s="450"/>
      <c r="AA74" s="450"/>
    </row>
    <row r="75" spans="1:27" x14ac:dyDescent="0.25">
      <c r="A75" s="64" t="s">
        <v>64</v>
      </c>
      <c r="B75" s="100">
        <v>0.49957929720995731</v>
      </c>
      <c r="C75" s="100">
        <v>0.80710865228588757</v>
      </c>
      <c r="D75" s="100">
        <v>0.15337956051163645</v>
      </c>
      <c r="E75" s="100">
        <v>0.57192114875678579</v>
      </c>
      <c r="F75" s="100">
        <v>1.182661302347658</v>
      </c>
      <c r="G75" s="100">
        <v>6.6613854987818702E-2</v>
      </c>
      <c r="I75" s="100">
        <v>0.4909390964309393</v>
      </c>
      <c r="J75" s="100">
        <v>0.57442067875605884</v>
      </c>
      <c r="K75" s="100">
        <v>0.34683054442052896</v>
      </c>
      <c r="L75" s="100">
        <v>0.40270137278016505</v>
      </c>
      <c r="M75" s="100">
        <v>0.50062319147135992</v>
      </c>
      <c r="N75" s="100">
        <v>0.38076390953661216</v>
      </c>
      <c r="P75" s="100">
        <v>1.7957471997550583</v>
      </c>
      <c r="Q75" s="100">
        <v>1.0991758744090065</v>
      </c>
      <c r="R75" s="100">
        <v>1.4152900036017158</v>
      </c>
      <c r="S75" s="100">
        <v>0.843119114968233</v>
      </c>
      <c r="T75" s="100">
        <v>0.77699889448470705</v>
      </c>
      <c r="U75" s="100">
        <v>1.4417296335719803</v>
      </c>
      <c r="W75" s="450">
        <v>0.28024279310231992</v>
      </c>
      <c r="X75" s="450">
        <v>0.17206809655323541</v>
      </c>
      <c r="Y75" s="450">
        <v>0.10323046961270504</v>
      </c>
      <c r="Z75" s="450">
        <v>0.23614674249930998</v>
      </c>
      <c r="AA75" s="450">
        <v>0.42754924417879137</v>
      </c>
    </row>
    <row r="76" spans="1:27" x14ac:dyDescent="0.25">
      <c r="A76" s="64" t="s">
        <v>63</v>
      </c>
      <c r="B76" s="100">
        <v>0.51608455723951563</v>
      </c>
      <c r="C76" s="100">
        <v>0.72461236165267506</v>
      </c>
      <c r="D76" s="100">
        <v>8.2761138993057717E-2</v>
      </c>
      <c r="E76" s="100">
        <v>0.32919687989243218</v>
      </c>
      <c r="F76" s="100">
        <v>0.58006093250235513</v>
      </c>
      <c r="G76" s="100">
        <v>0.11232243091207397</v>
      </c>
      <c r="P76" s="100">
        <v>1.424889240425586</v>
      </c>
      <c r="Q76" s="100">
        <v>0.90870882637201889</v>
      </c>
      <c r="R76" s="100">
        <v>1.1325554500507515</v>
      </c>
      <c r="S76" s="100">
        <v>0.6584828280733972</v>
      </c>
      <c r="T76" s="100">
        <v>0.59677484338533349</v>
      </c>
      <c r="U76" s="100">
        <v>0.37675251162858509</v>
      </c>
      <c r="W76" s="450"/>
      <c r="X76" s="450"/>
      <c r="Y76" s="450"/>
      <c r="Z76" s="450">
        <v>2.7238216756480388E-2</v>
      </c>
      <c r="AA76" s="450"/>
    </row>
    <row r="77" spans="1:27" x14ac:dyDescent="0.25">
      <c r="A77" s="64" t="s">
        <v>637</v>
      </c>
      <c r="B77" s="100">
        <v>1.5999344339393217E-2</v>
      </c>
      <c r="C77" s="100">
        <v>0.35825342960298451</v>
      </c>
      <c r="D77" s="100">
        <v>0.23505190934737769</v>
      </c>
      <c r="E77" s="100">
        <v>0.47854354880160144</v>
      </c>
      <c r="F77" s="100">
        <v>0.28885349209097921</v>
      </c>
      <c r="G77" s="100">
        <v>0.30479208286410359</v>
      </c>
      <c r="I77" s="100">
        <v>0.3240544600221561</v>
      </c>
      <c r="J77" s="100">
        <v>0.20617397583906946</v>
      </c>
      <c r="K77" s="100">
        <v>0.283928824470291</v>
      </c>
      <c r="L77" s="100">
        <v>0.27960018253032665</v>
      </c>
      <c r="M77" s="100">
        <v>0.17836585159488966</v>
      </c>
      <c r="N77" s="100">
        <v>0.21832494069270905</v>
      </c>
      <c r="Q77" s="100">
        <v>0.22508358801556827</v>
      </c>
      <c r="R77" s="100">
        <v>0.29283756262073934</v>
      </c>
      <c r="T77" s="100">
        <v>8.8065348237317279E-2</v>
      </c>
      <c r="W77" s="450">
        <v>5.6965693904930191E-2</v>
      </c>
      <c r="X77" s="450">
        <v>5.5606140175228483E-2</v>
      </c>
      <c r="Y77" s="450">
        <v>4.4953520589475375E-2</v>
      </c>
      <c r="Z77" s="450">
        <v>8.3755254215815353E-2</v>
      </c>
      <c r="AA77" s="450">
        <v>7.7350321596795238E-2</v>
      </c>
    </row>
    <row r="78" spans="1:27" x14ac:dyDescent="0.25">
      <c r="A78" s="64" t="s">
        <v>57</v>
      </c>
      <c r="B78" s="100">
        <v>0.74905068999470337</v>
      </c>
      <c r="C78" s="100">
        <v>0.36045213196916448</v>
      </c>
      <c r="D78" s="100">
        <v>0.23039638838835963</v>
      </c>
      <c r="E78" s="100">
        <v>0.48031991028612947</v>
      </c>
      <c r="F78" s="100">
        <v>0.29450141429866344</v>
      </c>
      <c r="G78" s="100">
        <v>0.31270772537112423</v>
      </c>
      <c r="I78" s="100">
        <v>0.3094089898488257</v>
      </c>
      <c r="J78" s="100">
        <v>0.20672802078589933</v>
      </c>
      <c r="K78" s="100">
        <v>0.27802381074623345</v>
      </c>
      <c r="L78" s="100">
        <v>0.28771844697113735</v>
      </c>
      <c r="M78" s="100">
        <v>0.15709222438446577</v>
      </c>
      <c r="N78" s="100">
        <v>0.22885848489640981</v>
      </c>
      <c r="W78" s="450"/>
      <c r="X78" s="450"/>
      <c r="Y78" s="450"/>
      <c r="Z78" s="450"/>
      <c r="AA78" s="450"/>
    </row>
    <row r="79" spans="1:27" x14ac:dyDescent="0.25">
      <c r="A79" s="64" t="s">
        <v>65</v>
      </c>
      <c r="B79" s="100">
        <v>0.44167818476990789</v>
      </c>
      <c r="C79" s="100">
        <v>0.19763540975495</v>
      </c>
      <c r="D79" s="100">
        <v>0.14043494125973255</v>
      </c>
      <c r="E79" s="100">
        <v>0.26853817531456459</v>
      </c>
      <c r="F79" s="100">
        <v>0.15695256792881368</v>
      </c>
      <c r="G79" s="100">
        <v>0.18624887062428427</v>
      </c>
      <c r="I79" s="100">
        <v>0.19760909056180431</v>
      </c>
      <c r="J79" s="100">
        <v>0.12632467789890947</v>
      </c>
      <c r="K79" s="100">
        <v>0.16108572895479956</v>
      </c>
      <c r="L79" s="100">
        <v>0.15639198387648781</v>
      </c>
      <c r="M79" s="100">
        <v>9.2887553938573522E-2</v>
      </c>
      <c r="N79" s="100">
        <v>0.12170966313458793</v>
      </c>
      <c r="Q79" s="100">
        <v>6.8792936812684474E-2</v>
      </c>
      <c r="R79" s="100">
        <v>0.12028722045774534</v>
      </c>
      <c r="T79" s="100">
        <v>5.2509519715022726E-2</v>
      </c>
      <c r="W79" s="450">
        <v>2.4351764854366211E-2</v>
      </c>
      <c r="X79" s="450">
        <v>3.2506810033133979E-2</v>
      </c>
      <c r="Y79" s="450">
        <v>2.0386692633565563E-2</v>
      </c>
      <c r="Z79" s="450">
        <v>4.5655685412170327E-2</v>
      </c>
      <c r="AA79" s="450">
        <v>3.7407174749416766E-2</v>
      </c>
    </row>
    <row r="80" spans="1:27" x14ac:dyDescent="0.25">
      <c r="A80" s="74" t="s">
        <v>715</v>
      </c>
      <c r="B80" s="100">
        <v>0.59632868358133151</v>
      </c>
      <c r="C80" s="100">
        <v>0.34334916913790803</v>
      </c>
      <c r="D80" s="100">
        <v>0.14305222035696305</v>
      </c>
      <c r="E80" s="100">
        <v>0.2568800447433473</v>
      </c>
      <c r="F80" s="100">
        <v>0.49203910366018538</v>
      </c>
      <c r="G80" s="100">
        <v>0.1348578123610554</v>
      </c>
      <c r="I80" s="100">
        <v>0.21494830645917429</v>
      </c>
      <c r="J80" s="100">
        <v>0.17775608710792015</v>
      </c>
      <c r="K80" s="100">
        <v>0.14853673505657478</v>
      </c>
      <c r="L80" s="100">
        <v>0.29389458873635776</v>
      </c>
      <c r="M80" s="100">
        <v>0.14756546662154166</v>
      </c>
      <c r="P80" s="100">
        <v>0.54159181486489938</v>
      </c>
      <c r="R80" s="100">
        <v>0.41549641465570869</v>
      </c>
      <c r="S80" s="100">
        <v>0.37697874798216902</v>
      </c>
      <c r="T80" s="100">
        <v>0.17513573271096916</v>
      </c>
      <c r="U80" s="100">
        <v>0.52352674939123078</v>
      </c>
      <c r="W80" s="450">
        <v>6.0387421877556358E-2</v>
      </c>
      <c r="X80" s="450">
        <v>7.3333005897620929E-2</v>
      </c>
      <c r="Y80" s="450">
        <v>3.9526572570120669E-2</v>
      </c>
      <c r="Z80" s="450">
        <v>6.1410414771981739E-2</v>
      </c>
      <c r="AA80" s="450">
        <v>0.10741819427788248</v>
      </c>
    </row>
    <row r="81" spans="1:28" x14ac:dyDescent="0.25">
      <c r="A81" s="65" t="s">
        <v>558</v>
      </c>
      <c r="B81" s="100">
        <v>0.1574473968320716</v>
      </c>
      <c r="C81" s="100">
        <v>0.12757015669311103</v>
      </c>
      <c r="D81" s="100">
        <v>7.6609718382360123E-2</v>
      </c>
      <c r="E81" s="100">
        <v>0.16292469489681372</v>
      </c>
      <c r="F81" s="100">
        <v>0.24253236021098074</v>
      </c>
      <c r="G81" s="100">
        <v>9.0243619324187008E-2</v>
      </c>
      <c r="I81" s="100">
        <v>0.2313376225485935</v>
      </c>
      <c r="J81" s="100">
        <v>0.16552700291966849</v>
      </c>
      <c r="K81" s="100">
        <v>0.18493195237060886</v>
      </c>
      <c r="L81" s="100">
        <v>0.22264935163706887</v>
      </c>
      <c r="M81" s="100">
        <v>0.17557671968863703</v>
      </c>
      <c r="N81" s="100">
        <v>0.25277915546417828</v>
      </c>
      <c r="P81" s="100">
        <v>0.415300181154798</v>
      </c>
      <c r="Q81" s="100">
        <v>0.15157772379385107</v>
      </c>
      <c r="R81" s="100">
        <v>0.21248852362398088</v>
      </c>
      <c r="S81" s="100">
        <v>0.17576517631029423</v>
      </c>
      <c r="T81" s="100">
        <v>0.1096926667485567</v>
      </c>
      <c r="U81" s="100">
        <v>0.22373479535148214</v>
      </c>
      <c r="W81" s="450">
        <v>0.10139206364787989</v>
      </c>
      <c r="X81" s="450">
        <v>0.11420453901459483</v>
      </c>
      <c r="Y81" s="450">
        <v>9.5097074708374321E-2</v>
      </c>
      <c r="Z81" s="450">
        <v>5.4372367236316423E-2</v>
      </c>
      <c r="AA81" s="450">
        <v>0.15802130724179722</v>
      </c>
    </row>
    <row r="82" spans="1:28" x14ac:dyDescent="0.25">
      <c r="A82" s="65" t="s">
        <v>476</v>
      </c>
      <c r="B82" s="100">
        <v>0.16074504032197837</v>
      </c>
      <c r="C82" s="100">
        <v>0.12629400360336579</v>
      </c>
      <c r="D82" s="100">
        <v>8.3707639698987896E-2</v>
      </c>
      <c r="E82" s="100">
        <v>0.89850163224670498</v>
      </c>
      <c r="F82" s="100">
        <v>0.75132414291897109</v>
      </c>
      <c r="G82" s="100">
        <v>9.5684987160245441E-2</v>
      </c>
      <c r="I82" s="100">
        <v>0.4342239342656799</v>
      </c>
      <c r="J82" s="100">
        <v>0.2310403878606053</v>
      </c>
      <c r="K82" s="100">
        <v>0.26342810371043235</v>
      </c>
      <c r="L82" s="100">
        <v>0.74235562991976278</v>
      </c>
      <c r="M82" s="100">
        <v>0.43549769439038855</v>
      </c>
      <c r="N82" s="100">
        <v>0.92120686383045969</v>
      </c>
      <c r="P82" s="100">
        <v>0.67529599673411067</v>
      </c>
      <c r="Q82" s="100">
        <v>0.42406028785622857</v>
      </c>
      <c r="R82" s="100">
        <v>0.50181343112537247</v>
      </c>
      <c r="S82" s="100">
        <v>0.61258593368185654</v>
      </c>
      <c r="T82" s="100">
        <v>0.22473160545387544</v>
      </c>
      <c r="U82" s="100">
        <v>0.64030142459281714</v>
      </c>
      <c r="W82" s="450">
        <v>0.12910478808191581</v>
      </c>
      <c r="X82" s="450">
        <v>0.15199691706683088</v>
      </c>
      <c r="Y82" s="450">
        <v>0.19691408838115126</v>
      </c>
      <c r="Z82" s="450">
        <v>0.16408989516453784</v>
      </c>
      <c r="AA82" s="450">
        <v>0.27325469493249749</v>
      </c>
    </row>
    <row r="83" spans="1:28" x14ac:dyDescent="0.25">
      <c r="A83" s="65" t="s">
        <v>486</v>
      </c>
      <c r="B83" s="100">
        <v>2.0078265655141668E-2</v>
      </c>
      <c r="C83" s="100">
        <v>1.4243674572813329E-2</v>
      </c>
      <c r="D83" s="100">
        <v>1.3600510753695293E-2</v>
      </c>
      <c r="E83" s="100">
        <v>1.9744176581845255E-2</v>
      </c>
      <c r="F83" s="100">
        <v>1.7955089783593631E-2</v>
      </c>
      <c r="G83" s="100">
        <v>1.4786727026749998E-2</v>
      </c>
      <c r="I83" s="100">
        <v>0.12694946222742351</v>
      </c>
      <c r="J83" s="100">
        <v>0.12551062063054103</v>
      </c>
      <c r="K83" s="100">
        <v>0.11039486976955436</v>
      </c>
      <c r="L83" s="100">
        <v>0.17890846864661367</v>
      </c>
      <c r="M83" s="100">
        <v>0.10531804721211613</v>
      </c>
      <c r="N83" s="100">
        <v>0.13416817966155298</v>
      </c>
      <c r="S83" s="100">
        <v>2.4375161056232688E-2</v>
      </c>
      <c r="T83" s="100">
        <v>2.535413339884535E-2</v>
      </c>
      <c r="U83" s="100">
        <v>4.7772531750776441E-2</v>
      </c>
      <c r="W83" s="450"/>
      <c r="X83" s="450"/>
      <c r="Y83" s="450"/>
      <c r="Z83" s="450">
        <v>3.3979901634745471E-2</v>
      </c>
      <c r="AA83" s="450">
        <v>7.3879487390994453E-2</v>
      </c>
    </row>
    <row r="84" spans="1:28" x14ac:dyDescent="0.25">
      <c r="A84" s="65" t="s">
        <v>68</v>
      </c>
      <c r="B84" s="100">
        <v>4.1140022220460516E-2</v>
      </c>
      <c r="C84" s="100">
        <v>2.8652729395297401E-2</v>
      </c>
      <c r="D84" s="100">
        <v>1.9248080439601273E-2</v>
      </c>
      <c r="E84" s="100">
        <v>3.3052560138071382E-2</v>
      </c>
      <c r="F84" s="100">
        <v>3.7807898470221785E-2</v>
      </c>
      <c r="G84" s="100">
        <v>2.2788171541564758E-2</v>
      </c>
      <c r="I84" s="100">
        <v>0.21945521085477487</v>
      </c>
      <c r="J84" s="100">
        <v>0.2141140717327828</v>
      </c>
      <c r="K84" s="100">
        <v>0.18052950376177412</v>
      </c>
      <c r="L84" s="100">
        <v>0.27630847625204397</v>
      </c>
      <c r="M84" s="100">
        <v>0.18258486335561391</v>
      </c>
      <c r="N84" s="100">
        <v>0.18840616795824758</v>
      </c>
      <c r="P84" s="100">
        <v>5.6496108999055945E-2</v>
      </c>
      <c r="Q84" s="100">
        <v>3.3099548102290835E-2</v>
      </c>
      <c r="R84" s="100">
        <v>3.8669853639370026E-2</v>
      </c>
      <c r="S84" s="100">
        <v>2.8719813989307345E-2</v>
      </c>
      <c r="U84" s="100">
        <v>3.7822545603009572E-2</v>
      </c>
      <c r="W84" s="450">
        <v>7.1045263103769032E-2</v>
      </c>
      <c r="X84" s="450">
        <v>6.5208192441524399E-2</v>
      </c>
      <c r="Y84" s="450">
        <v>6.2621719838576909E-2</v>
      </c>
      <c r="Z84" s="450">
        <v>9.0229986471384041E-2</v>
      </c>
      <c r="AA84" s="450">
        <v>0.1966086925255448</v>
      </c>
    </row>
    <row r="85" spans="1:28" s="63" customFormat="1" x14ac:dyDescent="0.25">
      <c r="A85" s="64" t="s">
        <v>69</v>
      </c>
      <c r="C85" s="93"/>
      <c r="D85" s="93"/>
      <c r="E85" s="93"/>
      <c r="F85" s="93"/>
      <c r="G85" s="93"/>
      <c r="I85" s="100">
        <v>0.71245951234081106</v>
      </c>
      <c r="J85" s="100">
        <v>0.70166268984544322</v>
      </c>
      <c r="K85" s="100">
        <v>0.54382556426610873</v>
      </c>
      <c r="L85" s="100">
        <v>1.13506529261893</v>
      </c>
      <c r="M85" s="100">
        <v>0.44877039089601511</v>
      </c>
      <c r="N85" s="100">
        <v>0.58632345405661834</v>
      </c>
      <c r="O85" s="65"/>
      <c r="P85" s="93"/>
      <c r="Q85" s="93"/>
      <c r="R85" s="93"/>
      <c r="S85" s="93"/>
      <c r="T85" s="93"/>
      <c r="U85" s="93"/>
      <c r="W85" s="450">
        <v>0.2550589687136266</v>
      </c>
      <c r="X85" s="450">
        <v>0.28655977150024747</v>
      </c>
      <c r="Y85" s="450">
        <v>0.12612082638986488</v>
      </c>
      <c r="Z85" s="450">
        <v>0.25729934438245711</v>
      </c>
      <c r="AA85" s="450">
        <v>0.64475662916642884</v>
      </c>
      <c r="AB85" s="93"/>
    </row>
    <row r="86" spans="1:28" x14ac:dyDescent="0.25">
      <c r="A86" s="64">
        <v>4</v>
      </c>
      <c r="B86" s="100">
        <v>1.5696982161205953E-2</v>
      </c>
      <c r="C86" s="100">
        <v>1.1993541353545169E-2</v>
      </c>
      <c r="I86" s="100">
        <v>0.12563567045324284</v>
      </c>
      <c r="J86" s="100">
        <v>0.13435589960624614</v>
      </c>
      <c r="K86" s="100">
        <v>0.10631263995576712</v>
      </c>
      <c r="L86" s="100">
        <v>0.29038407422899948</v>
      </c>
      <c r="M86" s="100">
        <v>9.2111980709027874E-2</v>
      </c>
      <c r="N86" s="100">
        <v>0.13290479202910002</v>
      </c>
      <c r="W86" s="450"/>
      <c r="X86" s="450"/>
      <c r="Y86" s="450"/>
      <c r="Z86" s="450"/>
      <c r="AA86" s="450"/>
    </row>
    <row r="87" spans="1:28" x14ac:dyDescent="0.25">
      <c r="A87" s="64" t="s">
        <v>70</v>
      </c>
      <c r="B87" s="100">
        <v>6.5556677684981884E-2</v>
      </c>
      <c r="C87" s="100">
        <v>7.6720138278193892E-2</v>
      </c>
      <c r="D87" s="100">
        <v>1.3561249642672569E-2</v>
      </c>
      <c r="E87" s="100">
        <v>4.032232144966174E-2</v>
      </c>
      <c r="F87" s="100">
        <v>5.9026012219079334E-2</v>
      </c>
      <c r="G87" s="100">
        <v>1.7651455138243736E-2</v>
      </c>
      <c r="I87" s="100">
        <v>2.9174368894275618E-2</v>
      </c>
      <c r="J87" s="100">
        <v>3.6322749310261603E-2</v>
      </c>
      <c r="K87" s="100">
        <v>2.4291842578148148E-2</v>
      </c>
      <c r="L87" s="100">
        <v>2.463589002547819E-2</v>
      </c>
      <c r="M87" s="100">
        <v>2.7879325662069559E-2</v>
      </c>
      <c r="P87" s="100">
        <v>0.5705071824050213</v>
      </c>
      <c r="Q87" s="100">
        <v>0.14329010265653161</v>
      </c>
      <c r="R87" s="100">
        <v>0.18725162895779446</v>
      </c>
      <c r="S87" s="100">
        <v>0.13356942078995304</v>
      </c>
      <c r="T87" s="100">
        <v>5.9723866846824708E-2</v>
      </c>
      <c r="U87" s="100">
        <v>0.11486551668829557</v>
      </c>
      <c r="W87" s="450"/>
      <c r="X87" s="450"/>
      <c r="Y87" s="450"/>
      <c r="Z87" s="450"/>
      <c r="AA87" s="450"/>
    </row>
    <row r="88" spans="1:28" x14ac:dyDescent="0.25">
      <c r="A88" s="65" t="s">
        <v>800</v>
      </c>
      <c r="D88" s="100">
        <v>8.9480690975025333E-3</v>
      </c>
      <c r="E88" s="100">
        <v>1.1036623483003169E-2</v>
      </c>
      <c r="F88" s="100">
        <v>9.8353088238352995E-3</v>
      </c>
      <c r="G88" s="100">
        <v>4.7903858307215986E-3</v>
      </c>
      <c r="W88" s="450"/>
      <c r="X88" s="450"/>
      <c r="Y88" s="450"/>
      <c r="Z88" s="450"/>
      <c r="AA88" s="450"/>
    </row>
    <row r="89" spans="1:28" s="63" customFormat="1" x14ac:dyDescent="0.25">
      <c r="A89" s="82" t="s">
        <v>786</v>
      </c>
      <c r="B89" s="100">
        <v>4.7233031813709657E-2</v>
      </c>
      <c r="C89" s="100">
        <v>3.1654688176073593E-2</v>
      </c>
      <c r="D89" s="100">
        <v>9.7524214867592551E-2</v>
      </c>
      <c r="E89" s="100">
        <v>0.1154237406930443</v>
      </c>
      <c r="F89" s="100"/>
      <c r="G89" s="100">
        <v>5.9089073209341293E-2</v>
      </c>
      <c r="I89" s="100">
        <v>0.84103152316224672</v>
      </c>
      <c r="J89" s="100">
        <v>0.78703785712372221</v>
      </c>
      <c r="K89" s="100">
        <v>0.66605733299105496</v>
      </c>
      <c r="L89" s="100">
        <v>1.1191481918089516</v>
      </c>
      <c r="M89" s="100">
        <v>0.53078526102039114</v>
      </c>
      <c r="N89" s="100">
        <v>0.72915799462280517</v>
      </c>
      <c r="O89" s="86"/>
      <c r="P89" s="100"/>
      <c r="Q89" s="100"/>
      <c r="R89" s="100"/>
      <c r="S89" s="100"/>
      <c r="T89" s="100"/>
      <c r="U89" s="100"/>
      <c r="W89" s="450">
        <v>0.51211861990305108</v>
      </c>
      <c r="X89" s="450">
        <v>0.72564917278404739</v>
      </c>
      <c r="Y89" s="450">
        <v>0.40669986146525589</v>
      </c>
      <c r="Z89" s="450">
        <v>0.55179785804454951</v>
      </c>
      <c r="AA89" s="450">
        <v>0.82743122312535822</v>
      </c>
    </row>
    <row r="90" spans="1:28" x14ac:dyDescent="0.25">
      <c r="A90" s="64" t="s">
        <v>72</v>
      </c>
      <c r="B90" s="100">
        <v>0.54659920102852921</v>
      </c>
      <c r="C90" s="100">
        <v>1.2469660138243461</v>
      </c>
      <c r="D90" s="100">
        <v>6.466920846007658E-2</v>
      </c>
      <c r="E90" s="100">
        <v>0.29550228937912154</v>
      </c>
      <c r="F90" s="100">
        <v>0.68333154984929767</v>
      </c>
      <c r="G90" s="100">
        <v>9.3408518700289656E-2</v>
      </c>
      <c r="I90" s="100">
        <v>0.58409071391610135</v>
      </c>
      <c r="J90" s="100">
        <v>3.6187214850132494</v>
      </c>
      <c r="K90" s="100">
        <v>4.2587465057957008</v>
      </c>
      <c r="L90" s="100">
        <v>0.53023303038369396</v>
      </c>
      <c r="M90" s="100">
        <v>3.4232136602081407</v>
      </c>
      <c r="N90" s="100">
        <v>3.2486139807053598</v>
      </c>
      <c r="P90" s="100">
        <v>7.9303527670757523</v>
      </c>
      <c r="Q90" s="100">
        <v>0.18992111381030743</v>
      </c>
      <c r="R90" s="100">
        <v>0.26951141089027864</v>
      </c>
      <c r="S90" s="100">
        <v>4.9441569243072729</v>
      </c>
      <c r="T90" s="100">
        <v>0.12249207714040045</v>
      </c>
      <c r="U90" s="100">
        <v>0.18812166635073849</v>
      </c>
      <c r="W90" s="450"/>
      <c r="X90" s="450"/>
      <c r="Y90" s="450"/>
      <c r="Z90" s="450">
        <v>2.3043893345640304E-2</v>
      </c>
      <c r="AA90" s="450">
        <v>0.46923944102860216</v>
      </c>
    </row>
    <row r="91" spans="1:28" x14ac:dyDescent="0.25">
      <c r="A91" s="64" t="s">
        <v>71</v>
      </c>
      <c r="B91" s="100">
        <v>1.053327190344938E-2</v>
      </c>
      <c r="C91" s="100">
        <v>6.0787260751352656E-3</v>
      </c>
      <c r="D91" s="100">
        <v>3.563138281738759E-3</v>
      </c>
      <c r="E91" s="100">
        <v>6.7812554494812841E-2</v>
      </c>
      <c r="F91" s="100">
        <v>6.4486731254684779E-2</v>
      </c>
      <c r="G91" s="100">
        <v>5.0438547366577534E-3</v>
      </c>
      <c r="I91" s="100">
        <v>1.7679478515143371E-2</v>
      </c>
      <c r="J91" s="100">
        <v>1.5612889400798181E-2</v>
      </c>
      <c r="K91" s="100">
        <v>0</v>
      </c>
      <c r="L91" s="100">
        <v>2.8116058866030347E-2</v>
      </c>
      <c r="M91" s="100">
        <v>1.3619172518825625E-2</v>
      </c>
      <c r="Q91" s="100">
        <v>3.777851787999896E-2</v>
      </c>
      <c r="R91" s="100">
        <v>8.1615009331718016E-2</v>
      </c>
      <c r="S91" s="100">
        <v>0.19792882425247693</v>
      </c>
      <c r="T91" s="100">
        <v>2.3748925193465175E-2</v>
      </c>
      <c r="U91" s="100">
        <v>0.20308207812659479</v>
      </c>
      <c r="W91" s="450"/>
      <c r="X91" s="450"/>
      <c r="Y91" s="450"/>
      <c r="Z91" s="450"/>
      <c r="AA91" s="450"/>
    </row>
    <row r="92" spans="1:28" x14ac:dyDescent="0.25">
      <c r="A92" s="64" t="s">
        <v>160</v>
      </c>
      <c r="B92" s="100">
        <v>0.157121289935648</v>
      </c>
      <c r="C92" s="100">
        <v>9.3986343973018707E-2</v>
      </c>
      <c r="D92" s="100">
        <v>5.9601574139604305E-2</v>
      </c>
      <c r="E92" s="100">
        <v>8.5495237887485143E-2</v>
      </c>
      <c r="F92" s="100">
        <v>8.31792311237428E-2</v>
      </c>
      <c r="G92" s="100">
        <v>8.3732305881442537E-2</v>
      </c>
      <c r="I92" s="100">
        <v>0.10789948150180391</v>
      </c>
      <c r="J92" s="100">
        <v>5.4731378673023724E-2</v>
      </c>
      <c r="K92" s="100">
        <v>5.8087241563160308E-2</v>
      </c>
      <c r="L92" s="100">
        <v>6.9261588774384916E-2</v>
      </c>
      <c r="M92" s="100">
        <v>6.6482083932650843E-2</v>
      </c>
      <c r="N92" s="100">
        <v>6.8037608730033172E-2</v>
      </c>
      <c r="W92" s="450">
        <v>3.6556862855086081E-2</v>
      </c>
      <c r="X92" s="450">
        <v>4.5839740368667427E-2</v>
      </c>
      <c r="Y92" s="450"/>
      <c r="Z92" s="450">
        <v>4.7341106631736594E-2</v>
      </c>
      <c r="AA92" s="450">
        <v>3.0598755914271879E-2</v>
      </c>
    </row>
    <row r="93" spans="1:28" x14ac:dyDescent="0.25">
      <c r="A93" s="65" t="s">
        <v>192</v>
      </c>
      <c r="B93" s="100">
        <v>6.0964564071866829E-3</v>
      </c>
      <c r="C93" s="100">
        <v>1.0029016352205962E-2</v>
      </c>
      <c r="E93" s="100">
        <v>2.1066573283559414E-2</v>
      </c>
      <c r="F93" s="100">
        <v>3.1792837511405735E-2</v>
      </c>
      <c r="G93" s="100">
        <v>6.1425820295025859E-3</v>
      </c>
      <c r="I93" s="100">
        <v>2.681615991831824E-2</v>
      </c>
      <c r="J93" s="100">
        <v>9.6242224305573915E-2</v>
      </c>
      <c r="K93" s="100">
        <v>0.10948571710669226</v>
      </c>
      <c r="L93" s="100">
        <v>3.5496444461345401E-2</v>
      </c>
      <c r="M93" s="100">
        <v>8.2595883746509904E-2</v>
      </c>
      <c r="N93" s="100">
        <v>7.5042037007749446E-2</v>
      </c>
      <c r="P93" s="100">
        <v>0.38103436838210902</v>
      </c>
      <c r="Q93" s="100">
        <v>0.1660841626831753</v>
      </c>
      <c r="R93" s="100">
        <v>0.21597878262008446</v>
      </c>
      <c r="S93" s="100">
        <v>1.9337960102483596</v>
      </c>
      <c r="T93" s="100">
        <v>7.8107357818449824E-2</v>
      </c>
      <c r="U93" s="100">
        <v>0.22556206529505252</v>
      </c>
      <c r="W93" s="450"/>
      <c r="X93" s="450"/>
      <c r="Y93" s="450"/>
      <c r="Z93" s="450"/>
      <c r="AA93" s="450"/>
    </row>
    <row r="94" spans="1:28" x14ac:dyDescent="0.25">
      <c r="A94" s="65" t="s">
        <v>801</v>
      </c>
      <c r="B94" s="100">
        <v>0.15000151276833926</v>
      </c>
      <c r="C94" s="100">
        <v>0.54352726683488783</v>
      </c>
      <c r="D94" s="100">
        <v>3.53194751020404E-2</v>
      </c>
      <c r="E94" s="100">
        <v>0.14220443594714391</v>
      </c>
      <c r="F94" s="100">
        <v>9.758698369076943E-2</v>
      </c>
      <c r="G94" s="100">
        <v>3.4242060768728967E-2</v>
      </c>
      <c r="K94" s="100">
        <v>0.26755511936968085</v>
      </c>
      <c r="P94" s="100">
        <v>0.92955374684254832</v>
      </c>
      <c r="Q94" s="100">
        <v>0.3801373978005903</v>
      </c>
      <c r="R94" s="100">
        <v>0.4099020988179824</v>
      </c>
      <c r="S94" s="100">
        <v>0.28699607541134131</v>
      </c>
      <c r="T94" s="100">
        <v>0.11234246407075298</v>
      </c>
      <c r="U94" s="100">
        <v>0.62100879252271024</v>
      </c>
      <c r="W94" s="450"/>
      <c r="X94" s="450"/>
      <c r="Y94" s="450"/>
      <c r="Z94" s="450"/>
      <c r="AA94" s="450"/>
    </row>
    <row r="95" spans="1:28" s="63" customFormat="1" x14ac:dyDescent="0.25">
      <c r="A95" s="65" t="s">
        <v>74</v>
      </c>
      <c r="C95" s="93"/>
      <c r="D95" s="93"/>
      <c r="E95" s="93"/>
      <c r="F95" s="93"/>
      <c r="G95" s="93"/>
      <c r="I95" s="100">
        <v>0.55634670824839161</v>
      </c>
      <c r="J95" s="100">
        <v>0.4943721190367758</v>
      </c>
      <c r="K95" s="100">
        <v>0.52238210145929209</v>
      </c>
      <c r="L95" s="100">
        <v>0.5462858881241206</v>
      </c>
      <c r="M95" s="100">
        <v>0.49025023267619955</v>
      </c>
      <c r="N95" s="100">
        <v>0.59771984817333512</v>
      </c>
      <c r="O95" s="65"/>
      <c r="P95" s="100">
        <v>5.4839519301916155</v>
      </c>
      <c r="Q95" s="100">
        <v>3.3295770968837344</v>
      </c>
      <c r="R95" s="100">
        <v>5.4096067581284178E-2</v>
      </c>
      <c r="S95" s="100">
        <v>1.4470120107222724</v>
      </c>
      <c r="T95" s="100">
        <v>5.2997911804446629E-2</v>
      </c>
      <c r="U95" s="100">
        <v>0.13693606100815092</v>
      </c>
      <c r="W95" s="450">
        <v>0.20618248280955653</v>
      </c>
      <c r="X95" s="450">
        <v>0.23864774088248963</v>
      </c>
      <c r="Y95" s="450">
        <v>0.1612825506454916</v>
      </c>
      <c r="Z95" s="450">
        <v>0.21925407102749614</v>
      </c>
      <c r="AA95" s="450">
        <v>0.22704035770108524</v>
      </c>
    </row>
    <row r="96" spans="1:28" x14ac:dyDescent="0.25">
      <c r="A96" s="65" t="s">
        <v>75</v>
      </c>
      <c r="B96" s="100">
        <v>0.39055082767577121</v>
      </c>
      <c r="C96" s="100">
        <v>0.38972403540099165</v>
      </c>
      <c r="D96" s="100">
        <v>9.5696263727916911E-2</v>
      </c>
      <c r="E96" s="100">
        <v>0.29554617565326335</v>
      </c>
      <c r="F96" s="100">
        <v>0.48923393805554799</v>
      </c>
      <c r="G96" s="100">
        <v>0.11725916890165963</v>
      </c>
      <c r="I96" s="100">
        <v>0.12772923072648756</v>
      </c>
      <c r="J96" s="100">
        <v>0.2109015830498481</v>
      </c>
      <c r="K96" s="100">
        <v>0.13470686597816006</v>
      </c>
      <c r="L96" s="100">
        <v>0.11872502566832718</v>
      </c>
      <c r="M96" s="100">
        <v>0.1522908664015569</v>
      </c>
      <c r="N96" s="100">
        <v>0.10469577732089191</v>
      </c>
      <c r="W96" s="450"/>
      <c r="X96" s="450"/>
      <c r="Y96" s="450"/>
      <c r="Z96" s="450"/>
      <c r="AA96" s="450"/>
    </row>
    <row r="97" spans="1:28" x14ac:dyDescent="0.25">
      <c r="A97" s="65" t="s">
        <v>193</v>
      </c>
      <c r="B97" s="100">
        <v>1.6570558004708347E-2</v>
      </c>
      <c r="C97" s="100">
        <v>1.0435654058181519E-2</v>
      </c>
      <c r="D97" s="100">
        <v>2.0888322411217283E-2</v>
      </c>
      <c r="E97" s="100">
        <v>1.2271376713710602E-2</v>
      </c>
      <c r="F97" s="100">
        <v>1.2831937913704601E-2</v>
      </c>
      <c r="G97" s="100">
        <v>1.5385847691932778E-2</v>
      </c>
      <c r="I97" s="100">
        <v>0.11720156834417418</v>
      </c>
      <c r="J97" s="100">
        <v>7.6957572121179443E-2</v>
      </c>
      <c r="K97" s="100">
        <v>5.9381552496988635E-2</v>
      </c>
      <c r="L97" s="100">
        <v>0.14120158192949767</v>
      </c>
      <c r="M97" s="100">
        <v>4.8068216431170173E-2</v>
      </c>
      <c r="N97" s="100">
        <v>0.14053892139807048</v>
      </c>
      <c r="W97" s="450"/>
      <c r="X97" s="450">
        <v>2.4646463883211241E-2</v>
      </c>
      <c r="Y97" s="450"/>
      <c r="Z97" s="450">
        <v>2.605955305796492E-2</v>
      </c>
      <c r="AA97" s="450">
        <v>4.3551460774920316E-2</v>
      </c>
    </row>
    <row r="98" spans="1:28" s="63" customFormat="1" x14ac:dyDescent="0.25">
      <c r="A98" s="64" t="s">
        <v>73</v>
      </c>
      <c r="C98" s="93"/>
      <c r="D98" s="93"/>
      <c r="E98" s="93"/>
      <c r="F98" s="93"/>
      <c r="G98" s="93"/>
      <c r="I98" s="100">
        <v>5.9097000489673313E-2</v>
      </c>
      <c r="J98" s="100">
        <v>0.10338284306109848</v>
      </c>
      <c r="K98" s="100">
        <v>3.4408965067830428E-2</v>
      </c>
      <c r="L98" s="100">
        <v>5.1590827851085673E-2</v>
      </c>
      <c r="M98" s="100">
        <v>8.673360690413745E-2</v>
      </c>
      <c r="N98" s="100">
        <v>3.7602720227739979E-2</v>
      </c>
      <c r="O98" s="65"/>
      <c r="P98" s="100"/>
      <c r="Q98" s="100"/>
      <c r="R98" s="100"/>
      <c r="S98" s="100"/>
      <c r="T98" s="100">
        <v>5.7725586537280431E-2</v>
      </c>
      <c r="U98" s="100">
        <v>0.11119995333984631</v>
      </c>
      <c r="W98" s="450"/>
      <c r="X98" s="450"/>
      <c r="Y98" s="450"/>
      <c r="Z98" s="450"/>
      <c r="AA98" s="450"/>
    </row>
    <row r="99" spans="1:28" s="63" customFormat="1" x14ac:dyDescent="0.25">
      <c r="A99" s="64" t="s">
        <v>778</v>
      </c>
      <c r="C99" s="93"/>
      <c r="D99" s="93"/>
      <c r="E99" s="93"/>
      <c r="F99" s="93"/>
      <c r="G99" s="93"/>
      <c r="I99" s="100">
        <v>4.4675221481730913E-2</v>
      </c>
      <c r="J99" s="100">
        <v>0.12894545629871662</v>
      </c>
      <c r="K99" s="100">
        <v>4.8196287593057031E-2</v>
      </c>
      <c r="L99" s="100">
        <v>0.14904034680762066</v>
      </c>
      <c r="M99" s="100">
        <v>5.3347977832303946E-2</v>
      </c>
      <c r="N99" s="100">
        <v>9.7703305393009587E-2</v>
      </c>
      <c r="O99" s="65"/>
      <c r="P99" s="100"/>
      <c r="Q99" s="100">
        <v>1.7701068359323981E-2</v>
      </c>
      <c r="R99" s="100">
        <v>2.0418191938705348E-2</v>
      </c>
      <c r="S99" s="100"/>
      <c r="T99" s="100"/>
      <c r="U99" s="100"/>
      <c r="W99" s="450"/>
      <c r="X99" s="450"/>
      <c r="Y99" s="450"/>
      <c r="Z99" s="450"/>
      <c r="AA99" s="450"/>
    </row>
    <row r="100" spans="1:28" x14ac:dyDescent="0.25">
      <c r="A100" s="64" t="s">
        <v>161</v>
      </c>
      <c r="B100" s="100">
        <v>0.7258069087172605</v>
      </c>
      <c r="C100" s="100">
        <v>1.3316098431439132</v>
      </c>
      <c r="D100" s="100">
        <v>4.4151428822171802E-2</v>
      </c>
      <c r="E100" s="100">
        <v>0.39228210819851106</v>
      </c>
      <c r="F100" s="100">
        <v>0.71383037989212383</v>
      </c>
      <c r="G100" s="100">
        <v>6.7391096276776641E-2</v>
      </c>
      <c r="I100" s="100">
        <v>0.73277917672349258</v>
      </c>
      <c r="J100" s="100">
        <v>3.4238276698899006</v>
      </c>
      <c r="K100" s="100">
        <v>4.0925260796587759</v>
      </c>
      <c r="L100" s="100">
        <v>0.67841730995931093</v>
      </c>
      <c r="M100" s="100">
        <v>3.0454042220154003</v>
      </c>
      <c r="N100" s="100">
        <v>3.1195910169223451</v>
      </c>
      <c r="P100" s="100">
        <v>2.3376329446584845</v>
      </c>
      <c r="Q100" s="100">
        <v>2.4809967870856514E-2</v>
      </c>
      <c r="R100" s="100">
        <v>4.5721096231295638E-2</v>
      </c>
      <c r="S100" s="100">
        <v>1.6213872606371162</v>
      </c>
      <c r="T100" s="100">
        <v>3.1648691806903329E-2</v>
      </c>
      <c r="U100" s="100">
        <v>4.9431825141074047E-2</v>
      </c>
      <c r="W100" s="450"/>
      <c r="X100" s="450"/>
      <c r="Y100" s="450"/>
      <c r="Z100" s="450"/>
      <c r="AA100" s="450">
        <v>0.38696311524819321</v>
      </c>
    </row>
    <row r="101" spans="1:28" x14ac:dyDescent="0.25">
      <c r="A101" s="64" t="s">
        <v>77</v>
      </c>
      <c r="B101" s="100">
        <v>2.8545555582364109E-2</v>
      </c>
      <c r="C101" s="100">
        <v>1.7508932604075007E-2</v>
      </c>
      <c r="D101" s="100">
        <v>1.020827377876133E-2</v>
      </c>
      <c r="E101" s="100">
        <v>2.2042397496830186E-2</v>
      </c>
      <c r="F101" s="100">
        <v>2.3491116119345908E-2</v>
      </c>
      <c r="G101" s="100">
        <v>1.1219427095106503E-2</v>
      </c>
      <c r="I101" s="100">
        <v>4.6563994068352751E-2</v>
      </c>
      <c r="J101" s="100">
        <v>2.9964597541049392E-2</v>
      </c>
      <c r="K101" s="100">
        <v>3.851358780434827E-2</v>
      </c>
      <c r="L101" s="100">
        <v>3.5466098794539297E-2</v>
      </c>
      <c r="M101" s="100">
        <v>2.6819908621710815E-2</v>
      </c>
      <c r="N101" s="100">
        <v>3.3997880752807193E-2</v>
      </c>
      <c r="P101" s="100">
        <v>0.14974816931594925</v>
      </c>
      <c r="Q101" s="100">
        <v>6.458610871666276E-2</v>
      </c>
      <c r="R101" s="100">
        <v>6.668151010117547E-2</v>
      </c>
      <c r="S101" s="100">
        <v>5.2549560890363278E-2</v>
      </c>
      <c r="T101" s="100">
        <v>3.2783687507677191E-2</v>
      </c>
      <c r="U101" s="100">
        <v>3.6922296262813313E-2</v>
      </c>
      <c r="W101" s="450"/>
      <c r="X101" s="450"/>
      <c r="Y101" s="450"/>
      <c r="Z101" s="450"/>
      <c r="AA101" s="450"/>
    </row>
    <row r="102" spans="1:28" x14ac:dyDescent="0.25">
      <c r="A102" s="65" t="s">
        <v>488</v>
      </c>
      <c r="B102" s="100">
        <v>0.29271837576935755</v>
      </c>
      <c r="C102" s="100">
        <v>0.35424476196799287</v>
      </c>
      <c r="D102" s="100">
        <v>4.604289058261949E-2</v>
      </c>
      <c r="E102" s="100">
        <v>0.18237560790557017</v>
      </c>
      <c r="F102" s="100">
        <v>0.30395254311875469</v>
      </c>
      <c r="G102" s="100">
        <v>5.9694031669358161E-2</v>
      </c>
      <c r="I102" s="100">
        <v>4.0987467832621888E-2</v>
      </c>
      <c r="J102" s="100">
        <v>0.10003791819569792</v>
      </c>
      <c r="K102" s="100">
        <v>3.4955352382456915E-2</v>
      </c>
      <c r="L102" s="100">
        <v>4.8032399132980949E-2</v>
      </c>
      <c r="M102" s="100">
        <v>7.5008059057449894E-2</v>
      </c>
      <c r="P102" s="100">
        <v>0.20004786569030181</v>
      </c>
      <c r="Q102" s="100">
        <v>0.11792571115116371</v>
      </c>
      <c r="R102" s="100">
        <v>0.15390026521724895</v>
      </c>
      <c r="S102" s="100">
        <v>0.10590471394932097</v>
      </c>
      <c r="T102" s="100">
        <v>4.9889694140768943E-2</v>
      </c>
      <c r="U102" s="100">
        <v>9.6639010804741826E-2</v>
      </c>
      <c r="W102" s="450"/>
      <c r="X102" s="450"/>
      <c r="Y102" s="450"/>
      <c r="Z102" s="450"/>
      <c r="AA102" s="450"/>
    </row>
    <row r="103" spans="1:28" s="63" customFormat="1" x14ac:dyDescent="0.25">
      <c r="A103" s="65" t="s">
        <v>779</v>
      </c>
      <c r="C103" s="93"/>
      <c r="D103" s="93"/>
      <c r="E103" s="93"/>
      <c r="F103" s="93"/>
      <c r="G103" s="93"/>
      <c r="I103" s="100">
        <v>5.1326095427283377E-2</v>
      </c>
      <c r="J103" s="100">
        <v>4.0886330056518254E-2</v>
      </c>
      <c r="K103" s="100"/>
      <c r="L103" s="100">
        <v>5.4464083355515835E-2</v>
      </c>
      <c r="M103" s="100">
        <v>0.10703976647770543</v>
      </c>
      <c r="N103" s="100">
        <v>0.79207828562391225</v>
      </c>
      <c r="O103" s="65"/>
      <c r="P103" s="93"/>
      <c r="Q103" s="93"/>
      <c r="R103" s="93"/>
      <c r="S103" s="93"/>
      <c r="T103" s="93"/>
      <c r="U103" s="93"/>
      <c r="W103" s="450">
        <v>2.6544101492565222E-2</v>
      </c>
      <c r="X103" s="450">
        <v>4.1084996014099887E-2</v>
      </c>
      <c r="Y103" s="450">
        <v>2.0354568634930834E-2</v>
      </c>
      <c r="Z103" s="450">
        <v>4.9284431232551933E-2</v>
      </c>
      <c r="AA103" s="450">
        <v>3.0173626313195728E-2</v>
      </c>
      <c r="AB103" s="93"/>
    </row>
    <row r="104" spans="1:28" s="63" customFormat="1" x14ac:dyDescent="0.25">
      <c r="A104" s="65" t="s">
        <v>672</v>
      </c>
      <c r="B104" s="100"/>
      <c r="C104" s="100"/>
      <c r="D104" s="100"/>
      <c r="E104" s="100">
        <v>3.1708865685670759E-2</v>
      </c>
      <c r="F104" s="100">
        <v>0.37592038427022212</v>
      </c>
      <c r="G104" s="100">
        <v>2.9625722681665728E-2</v>
      </c>
      <c r="I104" s="100">
        <v>8.8803817369168439E-2</v>
      </c>
      <c r="J104" s="100">
        <v>8.1038793560656575E-2</v>
      </c>
      <c r="K104" s="100">
        <v>0.13303859323473083</v>
      </c>
      <c r="L104" s="100">
        <v>0.10514773548313495</v>
      </c>
      <c r="M104" s="100">
        <v>7.5117332261612685E-2</v>
      </c>
      <c r="N104" s="100">
        <v>0.13555113079234532</v>
      </c>
      <c r="O104" s="65"/>
      <c r="P104" s="100"/>
      <c r="Q104" s="100"/>
      <c r="R104" s="100"/>
      <c r="S104" s="100"/>
      <c r="T104" s="100"/>
      <c r="U104" s="100"/>
      <c r="W104" s="450"/>
      <c r="X104" s="450"/>
      <c r="Y104" s="450"/>
      <c r="Z104" s="450"/>
      <c r="AA104" s="450"/>
    </row>
    <row r="105" spans="1:28" x14ac:dyDescent="0.25">
      <c r="A105" s="64" t="s">
        <v>76</v>
      </c>
      <c r="B105" s="100">
        <v>6.5762529072918102E-2</v>
      </c>
      <c r="C105" s="100">
        <v>4.1898378244936162E-2</v>
      </c>
      <c r="D105" s="100">
        <v>1.749505900200822E-2</v>
      </c>
      <c r="E105" s="100">
        <v>4.218942425984186E-2</v>
      </c>
      <c r="F105" s="100">
        <v>3.1650994144074268E-2</v>
      </c>
      <c r="G105" s="100">
        <v>1.5889934487723321E-2</v>
      </c>
      <c r="I105" s="100">
        <v>0.25494964281621213</v>
      </c>
      <c r="J105" s="100">
        <v>0.2855202592880286</v>
      </c>
      <c r="K105" s="100">
        <v>0.28220233012776219</v>
      </c>
      <c r="L105" s="100">
        <v>0.30563197322888541</v>
      </c>
      <c r="M105" s="100">
        <v>0.2018529274896354</v>
      </c>
      <c r="N105" s="100">
        <v>0.30784213189941467</v>
      </c>
      <c r="P105" s="100">
        <v>3.3065586201617636</v>
      </c>
      <c r="Q105" s="100">
        <v>0.24497165843847138</v>
      </c>
      <c r="R105" s="100">
        <v>0.29538600569725942</v>
      </c>
      <c r="S105" s="100">
        <v>1.2801707270115366</v>
      </c>
      <c r="T105" s="100">
        <v>0.57583785775703222</v>
      </c>
      <c r="W105" s="450">
        <v>8.5627340167440294E-2</v>
      </c>
      <c r="X105" s="450">
        <v>7.2600053649082105E-2</v>
      </c>
      <c r="Y105" s="450">
        <v>6.5655429959644226E-2</v>
      </c>
      <c r="Z105" s="450">
        <v>9.1381502445557511E-2</v>
      </c>
      <c r="AA105" s="450">
        <v>0.17004761028517526</v>
      </c>
    </row>
    <row r="106" spans="1:28" x14ac:dyDescent="0.25">
      <c r="A106" s="65" t="s">
        <v>194</v>
      </c>
      <c r="B106" s="100">
        <v>2.548497629549459E-2</v>
      </c>
      <c r="C106" s="100">
        <v>2.2547686753776729E-2</v>
      </c>
      <c r="D106" s="100">
        <v>1.4952709606860277E-2</v>
      </c>
      <c r="E106" s="100">
        <v>5.1152034057813977E-3</v>
      </c>
      <c r="G106" s="100">
        <v>1.4693322309404483E-2</v>
      </c>
      <c r="I106" s="100">
        <v>2.0250351627209128E-2</v>
      </c>
      <c r="J106" s="100">
        <v>2.2257783730211818E-2</v>
      </c>
      <c r="K106" s="100">
        <v>2.8358397346023988E-2</v>
      </c>
      <c r="L106" s="100">
        <v>2.5239609080883751E-2</v>
      </c>
      <c r="M106" s="100">
        <v>1.5368876385481012E-2</v>
      </c>
      <c r="N106" s="100">
        <v>2.6792187252886273E-2</v>
      </c>
      <c r="W106" s="450"/>
      <c r="X106" s="450"/>
      <c r="Y106" s="450"/>
      <c r="Z106" s="450"/>
      <c r="AA106" s="450"/>
    </row>
    <row r="107" spans="1:28" x14ac:dyDescent="0.25">
      <c r="A107" s="64" t="s">
        <v>78</v>
      </c>
      <c r="B107" s="100">
        <v>7.9210848119207672E-2</v>
      </c>
      <c r="C107" s="100">
        <v>6.5219264421244594E-2</v>
      </c>
      <c r="D107" s="100">
        <v>2.1851246065549119E-2</v>
      </c>
      <c r="E107" s="100">
        <v>1.1109770285042642</v>
      </c>
      <c r="F107" s="100">
        <v>0.66819177523991202</v>
      </c>
      <c r="G107" s="100">
        <v>2.0737747928091944E-2</v>
      </c>
      <c r="I107" s="100">
        <v>0.21533267719406649</v>
      </c>
      <c r="J107" s="100">
        <v>0.12082432378860493</v>
      </c>
      <c r="K107" s="100">
        <v>0.12280502754684945</v>
      </c>
      <c r="L107" s="100">
        <v>0.14765402897668933</v>
      </c>
      <c r="M107" s="100">
        <v>0.14658067518402579</v>
      </c>
      <c r="N107" s="100">
        <v>0.42453012810374796</v>
      </c>
      <c r="P107" s="100">
        <v>0.17279503993059983</v>
      </c>
      <c r="Q107" s="100">
        <v>9.3993417443773999E-2</v>
      </c>
      <c r="R107" s="100">
        <v>9.8625454307324584E-2</v>
      </c>
      <c r="S107" s="100">
        <v>0.56958511914458776</v>
      </c>
      <c r="W107" s="450"/>
      <c r="X107" s="450">
        <v>2.6401393364893097E-2</v>
      </c>
      <c r="Y107" s="450">
        <v>2.597024514626458E-2</v>
      </c>
      <c r="Z107" s="450">
        <v>3.6158506513191531E-2</v>
      </c>
      <c r="AA107" s="450">
        <v>4.2938089708691049E-2</v>
      </c>
    </row>
    <row r="108" spans="1:28" s="63" customFormat="1" x14ac:dyDescent="0.25">
      <c r="A108" s="64" t="s">
        <v>787</v>
      </c>
      <c r="B108" s="100">
        <v>4.1135426468543797E-2</v>
      </c>
      <c r="C108" s="100">
        <v>2.782262206779014E-2</v>
      </c>
      <c r="D108" s="100">
        <v>1.2793476804894861E-2</v>
      </c>
      <c r="E108" s="100">
        <v>1.3450110406248788E-2</v>
      </c>
      <c r="F108" s="100">
        <v>0.29552163399549458</v>
      </c>
      <c r="G108" s="100">
        <v>0.51124067395304917</v>
      </c>
      <c r="I108" s="100">
        <v>7.8230471579839173E-2</v>
      </c>
      <c r="J108" s="100">
        <v>5.4042467522031297E-2</v>
      </c>
      <c r="K108" s="100">
        <v>5.5677763077348418E-2</v>
      </c>
      <c r="L108" s="100">
        <v>7.1336274099707192E-2</v>
      </c>
      <c r="M108" s="100">
        <v>6.4035430239444996E-2</v>
      </c>
      <c r="N108" s="100">
        <v>0.18317725763087131</v>
      </c>
      <c r="O108" s="65"/>
      <c r="P108" s="100"/>
      <c r="Q108" s="100"/>
      <c r="R108" s="100"/>
      <c r="S108" s="100">
        <v>0.24135616012321723</v>
      </c>
      <c r="T108" s="100"/>
      <c r="U108" s="100"/>
      <c r="W108" s="450"/>
      <c r="X108" s="450"/>
      <c r="Y108" s="450"/>
      <c r="Z108" s="450"/>
      <c r="AA108" s="450"/>
    </row>
    <row r="109" spans="1:28" x14ac:dyDescent="0.25">
      <c r="A109" s="65" t="s">
        <v>80</v>
      </c>
      <c r="B109" s="100">
        <v>0.14797555213172037</v>
      </c>
      <c r="C109" s="100">
        <v>0.44766055743831068</v>
      </c>
      <c r="E109" s="100">
        <v>0.56083934822687198</v>
      </c>
      <c r="F109" s="100">
        <v>1.1030482039396869</v>
      </c>
      <c r="G109" s="100">
        <v>6.2579802994788747E-3</v>
      </c>
      <c r="I109" s="100">
        <v>0.13600107797615502</v>
      </c>
      <c r="J109" s="100">
        <v>0.5894090525808251</v>
      </c>
      <c r="K109" s="100">
        <v>0.60359227503406354</v>
      </c>
      <c r="L109" s="100">
        <v>0.14257991405863787</v>
      </c>
      <c r="M109" s="100">
        <v>0.48913351383365783</v>
      </c>
      <c r="N109" s="100">
        <v>0.48625279139648875</v>
      </c>
      <c r="P109" s="100">
        <v>0.17473222259076876</v>
      </c>
      <c r="S109" s="100">
        <v>1.266229344075352</v>
      </c>
      <c r="W109" s="450"/>
      <c r="X109" s="450"/>
      <c r="Y109" s="450"/>
      <c r="Z109" s="450"/>
      <c r="AA109" s="450">
        <v>3.0641057367115275E-2</v>
      </c>
    </row>
    <row r="110" spans="1:28" x14ac:dyDescent="0.25">
      <c r="A110" s="65" t="s">
        <v>82</v>
      </c>
      <c r="B110" s="100">
        <v>1.1379661959467766</v>
      </c>
      <c r="C110" s="100">
        <v>1.3606479699707938</v>
      </c>
      <c r="D110" s="100">
        <v>0.15957357814475084</v>
      </c>
      <c r="E110" s="100">
        <v>0.7346030492957738</v>
      </c>
      <c r="F110" s="100">
        <v>1.2951135210560965</v>
      </c>
      <c r="G110" s="100">
        <v>0.20403568114507667</v>
      </c>
      <c r="I110" s="100">
        <v>0.2079760733746136</v>
      </c>
      <c r="J110" s="100">
        <v>0.39393689229368017</v>
      </c>
      <c r="K110" s="100">
        <v>0.17494023024821792</v>
      </c>
      <c r="L110" s="100">
        <v>0.18907426702665703</v>
      </c>
      <c r="M110" s="100">
        <v>0.320734178018445</v>
      </c>
      <c r="N110" s="100">
        <v>0.12387176972955868</v>
      </c>
      <c r="P110" s="100">
        <v>1.0339181996785141</v>
      </c>
      <c r="Q110" s="100">
        <v>0.40191599404435385</v>
      </c>
      <c r="R110" s="100">
        <v>0.53433378081922667</v>
      </c>
      <c r="S110" s="100">
        <v>0.48836852627993421</v>
      </c>
      <c r="T110" s="100">
        <v>0.20822405109937356</v>
      </c>
      <c r="U110" s="100">
        <v>0.29129758971143604</v>
      </c>
      <c r="W110" s="450"/>
      <c r="X110" s="450"/>
      <c r="Y110" s="450"/>
      <c r="Z110" s="450"/>
      <c r="AA110" s="450"/>
    </row>
    <row r="111" spans="1:28" s="63" customFormat="1" x14ac:dyDescent="0.25">
      <c r="A111" s="65" t="s">
        <v>79</v>
      </c>
      <c r="C111" s="93"/>
      <c r="D111" s="93"/>
      <c r="E111" s="93"/>
      <c r="F111" s="93"/>
      <c r="G111" s="93"/>
      <c r="I111" s="100">
        <v>0.29929720399934645</v>
      </c>
      <c r="J111" s="100">
        <v>0.25512190287413211</v>
      </c>
      <c r="K111" s="100">
        <v>0.24802177287178384</v>
      </c>
      <c r="L111" s="100">
        <v>0.50947180286724725</v>
      </c>
      <c r="M111" s="100">
        <v>0.27475281326677398</v>
      </c>
      <c r="N111" s="100">
        <v>0.32125914913806719</v>
      </c>
      <c r="O111" s="65"/>
      <c r="P111" s="100"/>
      <c r="Q111" s="100">
        <v>7.8360499438393016E-2</v>
      </c>
      <c r="R111" s="100">
        <v>0.48862093579123145</v>
      </c>
      <c r="S111" s="100"/>
      <c r="T111" s="100"/>
      <c r="U111" s="100"/>
      <c r="W111" s="450">
        <v>0.15046487820611704</v>
      </c>
      <c r="X111" s="450">
        <v>0.19381864343384353</v>
      </c>
      <c r="Y111" s="450">
        <v>9.1262272371353426E-2</v>
      </c>
      <c r="Z111" s="450">
        <v>0.14208213996461747</v>
      </c>
      <c r="AA111" s="450">
        <v>0.20717771051846776</v>
      </c>
    </row>
    <row r="112" spans="1:28" x14ac:dyDescent="0.25">
      <c r="A112" s="65">
        <v>19</v>
      </c>
      <c r="B112" s="100">
        <v>1.0695256839340554</v>
      </c>
      <c r="C112" s="100">
        <v>0.61765114893186135</v>
      </c>
      <c r="D112" s="100">
        <v>0.16777158039572121</v>
      </c>
      <c r="E112" s="100">
        <v>0.65823254226603167</v>
      </c>
      <c r="F112" s="100">
        <v>0.65295614358458243</v>
      </c>
      <c r="G112" s="100">
        <v>0.21113131712191285</v>
      </c>
      <c r="W112" s="450">
        <v>4.8327233121578848E-2</v>
      </c>
      <c r="X112" s="450">
        <v>3.7665811555710041E-2</v>
      </c>
      <c r="Y112" s="450">
        <v>2.1832272572128417E-2</v>
      </c>
      <c r="Z112" s="450">
        <v>3.9169641604792485E-2</v>
      </c>
      <c r="AA112" s="450">
        <v>9.5637239660996159E-2</v>
      </c>
    </row>
    <row r="113" spans="1:28" s="63" customFormat="1" x14ac:dyDescent="0.25">
      <c r="A113" s="74" t="s">
        <v>10</v>
      </c>
      <c r="C113" s="93"/>
      <c r="D113" s="93"/>
      <c r="E113" s="93"/>
      <c r="F113" s="93"/>
      <c r="G113" s="93"/>
      <c r="I113" s="100">
        <v>0.45880633310991159</v>
      </c>
      <c r="J113" s="100">
        <v>0.39473636943186891</v>
      </c>
      <c r="K113" s="100">
        <v>0.38602935566043345</v>
      </c>
      <c r="L113" s="100">
        <v>0.5000933946838042</v>
      </c>
      <c r="M113" s="100">
        <v>0.29908342499365442</v>
      </c>
      <c r="N113" s="100">
        <v>0.34228638304602227</v>
      </c>
      <c r="O113" s="65"/>
      <c r="P113" s="100">
        <v>2.6557910851427549</v>
      </c>
      <c r="Q113" s="100">
        <v>1.251413159888201</v>
      </c>
      <c r="R113" s="100">
        <v>1.6418043940931861</v>
      </c>
      <c r="S113" s="100">
        <v>1.2807673237267301</v>
      </c>
      <c r="T113" s="100">
        <v>0.54051345043606436</v>
      </c>
      <c r="U113" s="100">
        <v>0.96207521033522392</v>
      </c>
      <c r="W113" s="450">
        <v>3.090306506425089E-2</v>
      </c>
      <c r="X113" s="450">
        <v>3.5245935704219765E-2</v>
      </c>
      <c r="Y113" s="450"/>
      <c r="Z113" s="450">
        <v>3.2203988000705841E-2</v>
      </c>
      <c r="AA113" s="450">
        <v>9.4173609392614599E-2</v>
      </c>
    </row>
    <row r="114" spans="1:28" x14ac:dyDescent="0.25">
      <c r="A114" s="64" t="s">
        <v>83</v>
      </c>
      <c r="B114" s="100">
        <v>0.28345774416751213</v>
      </c>
      <c r="C114" s="100">
        <v>0.22247798124951323</v>
      </c>
      <c r="D114" s="100">
        <v>0.14397896220309747</v>
      </c>
      <c r="E114" s="100">
        <v>0.31250099228156608</v>
      </c>
      <c r="F114" s="100">
        <v>0.51948967964199333</v>
      </c>
      <c r="G114" s="100">
        <v>0.15647435205568441</v>
      </c>
      <c r="I114" s="100">
        <v>0.42443035697541465</v>
      </c>
      <c r="J114" s="100">
        <v>0.31699754533522534</v>
      </c>
      <c r="K114" s="100">
        <v>0.33533625718291515</v>
      </c>
      <c r="L114" s="100">
        <v>0.42301220671559492</v>
      </c>
      <c r="M114" s="100">
        <v>0.25613505795752611</v>
      </c>
      <c r="N114" s="100">
        <v>0.45173082397596054</v>
      </c>
      <c r="P114" s="100">
        <v>0.65926211313244709</v>
      </c>
      <c r="Q114" s="100">
        <v>0.32986508371862183</v>
      </c>
      <c r="R114" s="100">
        <v>0.31721043842703256</v>
      </c>
      <c r="S114" s="100">
        <v>0.410826947854805</v>
      </c>
      <c r="T114" s="100">
        <v>0.17739786267043361</v>
      </c>
      <c r="U114" s="100">
        <v>0.33981604234408941</v>
      </c>
      <c r="W114" s="450">
        <v>0.14516166729772306</v>
      </c>
      <c r="X114" s="450">
        <v>0.17825852056988925</v>
      </c>
      <c r="Y114" s="450">
        <v>0.1425522516915293</v>
      </c>
      <c r="Z114" s="450">
        <v>0.20202883993249268</v>
      </c>
      <c r="AA114" s="450">
        <v>0.29096208309274385</v>
      </c>
    </row>
    <row r="115" spans="1:28" x14ac:dyDescent="0.25">
      <c r="A115" s="64" t="s">
        <v>85</v>
      </c>
      <c r="B115" s="100">
        <v>7.1283942021525729E-2</v>
      </c>
      <c r="C115" s="100">
        <v>0.1748177444191179</v>
      </c>
      <c r="D115" s="100">
        <v>4.6089465037852332E-3</v>
      </c>
      <c r="E115" s="100">
        <v>8.5766558323503023E-2</v>
      </c>
      <c r="F115" s="100">
        <v>0.15592082032580368</v>
      </c>
      <c r="G115" s="100">
        <v>5.9499347999774641E-3</v>
      </c>
      <c r="I115" s="100">
        <v>1.9821872775198167E-2</v>
      </c>
      <c r="J115" s="100">
        <v>4.0843804676827362E-2</v>
      </c>
      <c r="K115" s="100">
        <v>4.5907730889990339E-2</v>
      </c>
      <c r="L115" s="100">
        <v>1.7736243677986083E-2</v>
      </c>
      <c r="M115" s="100">
        <v>3.5359209747017534E-2</v>
      </c>
      <c r="N115" s="100">
        <v>3.4412367547050432E-2</v>
      </c>
      <c r="P115" s="100">
        <v>1.2214143341923303</v>
      </c>
      <c r="Q115" s="100">
        <v>2.9172217433325497E-2</v>
      </c>
      <c r="R115" s="100">
        <v>2.77464392128614E-2</v>
      </c>
      <c r="S115" s="100">
        <v>1.5351611747108391</v>
      </c>
      <c r="T115" s="100">
        <v>1.3794865495639356E-2</v>
      </c>
      <c r="U115" s="100">
        <v>3.6695002989166087E-2</v>
      </c>
      <c r="W115" s="450"/>
      <c r="X115" s="450"/>
      <c r="Y115" s="450"/>
      <c r="Z115" s="450"/>
      <c r="AA115" s="450"/>
    </row>
    <row r="116" spans="1:28" x14ac:dyDescent="0.25">
      <c r="A116" s="64" t="s">
        <v>84</v>
      </c>
      <c r="B116" s="100">
        <v>1.5279810440552608</v>
      </c>
      <c r="C116" s="100">
        <v>0.140370828473563</v>
      </c>
      <c r="D116" s="100">
        <v>8.5995946611047615E-3</v>
      </c>
      <c r="E116" s="100">
        <v>12.872640483513154</v>
      </c>
      <c r="F116" s="100">
        <v>7.0840968273949168</v>
      </c>
      <c r="G116" s="100">
        <v>1.507508693902016E-2</v>
      </c>
      <c r="I116" s="100">
        <v>0.30637655679690989</v>
      </c>
      <c r="L116" s="100">
        <v>8.6446371829486246</v>
      </c>
      <c r="M116" s="100">
        <v>17.814030903629757</v>
      </c>
      <c r="N116" s="100">
        <v>10.563405187411034</v>
      </c>
      <c r="P116" s="100">
        <v>9.8364605924527324E-2</v>
      </c>
      <c r="Q116" s="100">
        <v>1.248987801373978E-2</v>
      </c>
      <c r="R116" s="100">
        <v>1.3942176091156151E-2</v>
      </c>
      <c r="S116" s="100">
        <v>0.4986130355582542</v>
      </c>
      <c r="W116" s="450"/>
      <c r="X116" s="450">
        <v>3.7735706486627399E-2</v>
      </c>
      <c r="Y116" s="450"/>
      <c r="Z116" s="450">
        <v>0.11109753724894011</v>
      </c>
      <c r="AA116" s="450">
        <v>3.3640018866447972</v>
      </c>
    </row>
    <row r="117" spans="1:28" s="63" customFormat="1" x14ac:dyDescent="0.25">
      <c r="A117" s="64" t="s">
        <v>81</v>
      </c>
      <c r="C117" s="93"/>
      <c r="D117" s="93"/>
      <c r="E117" s="93"/>
      <c r="F117" s="93"/>
      <c r="G117" s="93"/>
      <c r="I117" s="100">
        <v>0.69284557783203005</v>
      </c>
      <c r="J117" s="100">
        <v>0.38438933704765121</v>
      </c>
      <c r="K117" s="100">
        <v>0.30730479650875786</v>
      </c>
      <c r="L117" s="100">
        <v>0.6928506673765068</v>
      </c>
      <c r="M117" s="100">
        <v>0.68668880615957384</v>
      </c>
      <c r="N117" s="100">
        <v>0.42385060888818576</v>
      </c>
      <c r="O117" s="65"/>
      <c r="P117" s="93"/>
      <c r="Q117" s="93"/>
      <c r="R117" s="93"/>
      <c r="S117" s="93"/>
      <c r="T117" s="93"/>
      <c r="U117" s="93"/>
      <c r="W117" s="450">
        <v>8.5279090530882021E-2</v>
      </c>
      <c r="X117" s="450">
        <v>0.17026027361031876</v>
      </c>
      <c r="Y117" s="450">
        <v>0.10871965787941454</v>
      </c>
      <c r="Z117" s="450">
        <v>0.18852284707234418</v>
      </c>
      <c r="AA117" s="450">
        <v>0.12468141718327316</v>
      </c>
      <c r="AB117" s="93"/>
    </row>
    <row r="118" spans="1:28" x14ac:dyDescent="0.25">
      <c r="A118" s="64" t="s">
        <v>86</v>
      </c>
      <c r="B118" s="100">
        <v>0.42266019737988525</v>
      </c>
      <c r="C118" s="100">
        <v>1.1991782017609658</v>
      </c>
      <c r="D118" s="100">
        <v>2.3355613799998256E-2</v>
      </c>
      <c r="E118" s="100">
        <v>0.23366898158157612</v>
      </c>
      <c r="F118" s="100">
        <v>0.63527246080950461</v>
      </c>
      <c r="G118" s="100">
        <v>3.3627327396431754E-2</v>
      </c>
      <c r="I118" s="100">
        <v>0.28053392603499888</v>
      </c>
      <c r="J118" s="100">
        <v>1.1875989885623948</v>
      </c>
      <c r="K118" s="100">
        <v>1.3547740644931978</v>
      </c>
      <c r="L118" s="100">
        <v>0.2394368939422748</v>
      </c>
      <c r="M118" s="100">
        <v>0.96607107200270792</v>
      </c>
      <c r="N118" s="100">
        <v>0.9770689229795978</v>
      </c>
      <c r="P118" s="100">
        <v>2.7433969331258128</v>
      </c>
      <c r="Q118" s="100">
        <v>6.6449207219914846E-2</v>
      </c>
      <c r="R118" s="100">
        <v>8.8938541632559515E-2</v>
      </c>
      <c r="S118" s="100">
        <v>1.703628037853768</v>
      </c>
      <c r="T118" s="100">
        <v>4.0652991033042624E-2</v>
      </c>
      <c r="U118" s="100">
        <v>6.8899257811930403E-2</v>
      </c>
      <c r="W118" s="450"/>
      <c r="X118" s="450"/>
      <c r="Y118" s="450"/>
      <c r="Z118" s="450"/>
      <c r="AA118" s="450">
        <v>0.11859423811910821</v>
      </c>
    </row>
    <row r="119" spans="1:28" x14ac:dyDescent="0.25">
      <c r="A119" s="64" t="s">
        <v>640</v>
      </c>
      <c r="B119" s="100">
        <v>0.18934785131363824</v>
      </c>
      <c r="C119" s="100">
        <v>0.44169925401217425</v>
      </c>
      <c r="D119" s="100">
        <v>7.5129856766229085E-3</v>
      </c>
      <c r="G119" s="100">
        <v>1.2521526868450724E-2</v>
      </c>
      <c r="I119" s="100">
        <v>6.739720295748855E-2</v>
      </c>
      <c r="J119" s="100">
        <v>7.3850789382047852E-2</v>
      </c>
      <c r="L119" s="100">
        <v>0.33693272996919799</v>
      </c>
      <c r="M119" s="100">
        <v>3.8366888061595751E-2</v>
      </c>
      <c r="N119" s="100">
        <v>3.4476134746164774E-2</v>
      </c>
      <c r="Q119" s="100">
        <v>2.3122534806572108E-2</v>
      </c>
      <c r="R119" s="100">
        <v>3.2606397956844897E-2</v>
      </c>
      <c r="W119" s="450"/>
      <c r="X119" s="450">
        <v>2.6486400713306105E-2</v>
      </c>
      <c r="Y119" s="450"/>
      <c r="Z119" s="450"/>
      <c r="AA119" s="450"/>
    </row>
    <row r="120" spans="1:28" x14ac:dyDescent="0.25">
      <c r="A120" s="64" t="s">
        <v>478</v>
      </c>
      <c r="B120" s="100">
        <v>0.13158231355513197</v>
      </c>
      <c r="C120" s="100">
        <v>5.4023636017039779E-2</v>
      </c>
      <c r="D120" s="100">
        <v>2.1061404890856679E-2</v>
      </c>
      <c r="E120" s="100">
        <v>0.30001934868380548</v>
      </c>
      <c r="F120" s="100">
        <v>0.29903990083995829</v>
      </c>
      <c r="L120" s="100">
        <v>5.716005628018405E-2</v>
      </c>
      <c r="M120" s="100">
        <v>7.7823842964717865E-2</v>
      </c>
      <c r="N120" s="100">
        <v>7.235783647003001E-2</v>
      </c>
      <c r="W120" s="450"/>
      <c r="X120" s="450"/>
      <c r="Y120" s="450"/>
      <c r="Z120" s="450"/>
      <c r="AA120" s="450"/>
    </row>
    <row r="121" spans="1:28" x14ac:dyDescent="0.25">
      <c r="A121" s="65" t="s">
        <v>822</v>
      </c>
      <c r="B121" s="100">
        <v>1.5067364148615894E-2</v>
      </c>
      <c r="C121" s="100">
        <v>4.6179963367873937E-2</v>
      </c>
      <c r="E121" s="100">
        <v>2.500510823323283E-2</v>
      </c>
      <c r="F121" s="100">
        <v>4.4089855517744581E-2</v>
      </c>
      <c r="I121" s="100">
        <v>0.2785317325757859</v>
      </c>
      <c r="J121" s="100">
        <v>1.1859696590148094</v>
      </c>
      <c r="L121" s="100">
        <v>0.2381911244628665</v>
      </c>
      <c r="M121" s="100">
        <v>0.97200380742871684</v>
      </c>
      <c r="N121" s="100">
        <v>0.9770689229795978</v>
      </c>
      <c r="P121" s="100">
        <v>2.1080846069451176</v>
      </c>
      <c r="Q121" s="100">
        <v>4.2708251704411879E-2</v>
      </c>
      <c r="R121" s="100">
        <v>6.2885956582954067E-2</v>
      </c>
      <c r="S121" s="100">
        <v>2.0859100454659893</v>
      </c>
      <c r="T121" s="100">
        <v>1.9005036236334604E-2</v>
      </c>
      <c r="U121" s="100">
        <v>5.1223400067073967E-2</v>
      </c>
      <c r="W121" s="450"/>
      <c r="X121" s="450"/>
      <c r="Y121" s="450"/>
      <c r="Z121" s="450"/>
      <c r="AA121" s="450"/>
    </row>
    <row r="122" spans="1:28" x14ac:dyDescent="0.25">
      <c r="A122" s="64" t="s">
        <v>479</v>
      </c>
      <c r="B122" s="100">
        <v>5.8688326445450141E-2</v>
      </c>
      <c r="E122" s="100">
        <v>0.40281003813329996</v>
      </c>
      <c r="F122" s="100">
        <v>0.47486991635000425</v>
      </c>
      <c r="L122" s="100">
        <v>0.18260105715480854</v>
      </c>
      <c r="M122" s="100">
        <v>0.33017698197817091</v>
      </c>
      <c r="N122" s="100">
        <v>0.37863767199114323</v>
      </c>
      <c r="W122" s="450"/>
      <c r="X122" s="450"/>
      <c r="Y122" s="450"/>
      <c r="Z122" s="450"/>
      <c r="AA122" s="450">
        <v>0.12970682978106884</v>
      </c>
    </row>
    <row r="123" spans="1:28" s="63" customFormat="1" x14ac:dyDescent="0.25">
      <c r="A123" s="64" t="s">
        <v>574</v>
      </c>
      <c r="C123" s="93"/>
      <c r="D123" s="93"/>
      <c r="E123" s="93"/>
      <c r="F123" s="93"/>
      <c r="G123" s="93"/>
      <c r="I123" s="100">
        <v>0.59588963524537375</v>
      </c>
      <c r="J123" s="100">
        <v>6.2460062679130894E-2</v>
      </c>
      <c r="K123" s="100">
        <v>0.28173879662723894</v>
      </c>
      <c r="L123" s="100">
        <v>0.1182506749819371</v>
      </c>
      <c r="M123" s="100">
        <v>0.19092427447330579</v>
      </c>
      <c r="N123" s="100">
        <v>0.15854518424798345</v>
      </c>
      <c r="O123" s="65"/>
      <c r="P123" s="100"/>
      <c r="Q123" s="100"/>
      <c r="R123" s="100"/>
      <c r="S123" s="100"/>
      <c r="T123" s="100"/>
      <c r="U123" s="100"/>
      <c r="W123" s="450">
        <v>4.3669102076876694E-2</v>
      </c>
      <c r="X123" s="450">
        <v>5.8090243801075248E-2</v>
      </c>
      <c r="Y123" s="450">
        <v>3.1441363663742047E-2</v>
      </c>
      <c r="Z123" s="450">
        <v>2.5503024708953773E-2</v>
      </c>
      <c r="AA123" s="450">
        <v>9.0197272825335198E-2</v>
      </c>
      <c r="AB123" s="93"/>
    </row>
    <row r="124" spans="1:28" s="63" customFormat="1" x14ac:dyDescent="0.25">
      <c r="A124" s="64" t="s">
        <v>88</v>
      </c>
      <c r="C124" s="93"/>
      <c r="D124" s="93"/>
      <c r="E124" s="93"/>
      <c r="F124" s="93"/>
      <c r="G124" s="93"/>
      <c r="I124" s="100">
        <v>7.1793837060292187E-2</v>
      </c>
      <c r="J124" s="100">
        <v>0.12276348110250952</v>
      </c>
      <c r="K124" s="100">
        <v>6.7102632254497377E-2</v>
      </c>
      <c r="L124" s="100">
        <v>6.6370764726014372E-2</v>
      </c>
      <c r="M124" s="100">
        <v>9.6560199678483838E-2</v>
      </c>
      <c r="N124" s="100">
        <v>5.1448173335442014E-2</v>
      </c>
      <c r="O124" s="65"/>
      <c r="P124" s="93"/>
      <c r="Q124" s="93"/>
      <c r="R124" s="93"/>
      <c r="S124" s="93"/>
      <c r="T124" s="93"/>
      <c r="U124" s="93"/>
      <c r="W124" s="450"/>
      <c r="X124" s="450"/>
      <c r="Y124" s="450"/>
      <c r="Z124" s="450"/>
      <c r="AA124" s="450"/>
    </row>
    <row r="125" spans="1:28" s="63" customFormat="1" x14ac:dyDescent="0.25">
      <c r="A125" s="65" t="s">
        <v>788</v>
      </c>
      <c r="B125" s="100">
        <v>0.11229719808495017</v>
      </c>
      <c r="C125" s="100">
        <v>7.0676411900484903E-2</v>
      </c>
      <c r="D125" s="100">
        <v>1.7414483911412565E-2</v>
      </c>
      <c r="E125" s="100">
        <v>1.9209538500976536E-2</v>
      </c>
      <c r="F125" s="100">
        <v>6.3271414276108884E-2</v>
      </c>
      <c r="G125" s="100">
        <v>4.3398709847341663E-2</v>
      </c>
      <c r="I125" s="93"/>
      <c r="J125" s="93"/>
      <c r="K125" s="93"/>
      <c r="L125" s="93"/>
      <c r="M125" s="93"/>
      <c r="N125" s="93"/>
      <c r="O125" s="92"/>
      <c r="P125" s="100">
        <v>0.31330829484856987</v>
      </c>
      <c r="Q125" s="100">
        <v>0.17811038842305985</v>
      </c>
      <c r="R125" s="100">
        <v>0.13757113388559641</v>
      </c>
      <c r="S125" s="100">
        <v>0.16783614472105798</v>
      </c>
      <c r="T125" s="100">
        <v>8.7695369119272823E-2</v>
      </c>
      <c r="U125" s="100">
        <v>0.14650914976451201</v>
      </c>
      <c r="W125" s="93"/>
      <c r="X125" s="93"/>
      <c r="Y125" s="93"/>
      <c r="Z125" s="93"/>
      <c r="AA125" s="93"/>
    </row>
    <row r="126" spans="1:28" x14ac:dyDescent="0.25">
      <c r="A126" s="64" t="s">
        <v>89</v>
      </c>
      <c r="B126" s="100">
        <v>0.92763356691242438</v>
      </c>
      <c r="C126" s="100">
        <v>1.6453121311756598</v>
      </c>
      <c r="D126" s="100">
        <v>0.10134575797808872</v>
      </c>
      <c r="E126" s="100">
        <v>0.66492184306345814</v>
      </c>
      <c r="F126" s="100">
        <v>1.6070851012588725</v>
      </c>
      <c r="G126" s="100">
        <v>0.13102604674716037</v>
      </c>
      <c r="I126" s="100">
        <v>0.21372588149902538</v>
      </c>
      <c r="J126" s="100">
        <v>0.54520331288672086</v>
      </c>
      <c r="K126" s="100">
        <v>0.59374610690942153</v>
      </c>
      <c r="L126" s="100">
        <v>0.18605088032855457</v>
      </c>
      <c r="M126" s="100">
        <v>0.40205209831627059</v>
      </c>
      <c r="N126" s="100">
        <v>0.41813148821761803</v>
      </c>
      <c r="P126" s="100">
        <v>30.32865481080805</v>
      </c>
      <c r="Q126" s="100">
        <v>0.85683332027270598</v>
      </c>
      <c r="R126" s="100">
        <v>1.3231712124684849</v>
      </c>
      <c r="S126" s="100">
        <v>9.8409038697925144</v>
      </c>
      <c r="T126" s="100">
        <v>0.34169512344920772</v>
      </c>
      <c r="U126" s="100">
        <v>1.0291534973243317</v>
      </c>
      <c r="W126" s="450"/>
      <c r="X126" s="450"/>
      <c r="Y126" s="450"/>
      <c r="Z126" s="450"/>
      <c r="AA126" s="450"/>
    </row>
    <row r="127" spans="1:28" x14ac:dyDescent="0.25">
      <c r="A127" s="64" t="s">
        <v>91</v>
      </c>
      <c r="B127" s="100">
        <v>1.6001557959899766</v>
      </c>
      <c r="C127" s="100">
        <v>3.479739783928967</v>
      </c>
      <c r="D127" s="100">
        <v>0.14058569879388841</v>
      </c>
      <c r="E127" s="100">
        <v>1.4764166134330465</v>
      </c>
      <c r="F127" s="100">
        <v>4.1870474200420666</v>
      </c>
      <c r="G127" s="100">
        <v>0.15127002584242433</v>
      </c>
      <c r="I127" s="100">
        <v>0.86099674731808096</v>
      </c>
      <c r="J127" s="100">
        <v>2.6607923520745649</v>
      </c>
      <c r="K127" s="100">
        <v>4.3810364961197461</v>
      </c>
      <c r="L127" s="100">
        <v>0.75688481575845157</v>
      </c>
      <c r="M127" s="100">
        <v>1.9703158050596505</v>
      </c>
      <c r="N127" s="100">
        <v>3.128010279930411</v>
      </c>
      <c r="P127" s="100">
        <v>7.1162088127982024</v>
      </c>
      <c r="Q127" s="100">
        <v>0.16254930386855784</v>
      </c>
      <c r="R127" s="100">
        <v>0.24732981893192757</v>
      </c>
      <c r="S127" s="100">
        <v>5.1467902788679405</v>
      </c>
      <c r="T127" s="100">
        <v>0.1215791671784793</v>
      </c>
      <c r="U127" s="100">
        <v>0.25234172730056426</v>
      </c>
      <c r="W127" s="450"/>
      <c r="X127" s="450">
        <v>2.0348870157886983E-2</v>
      </c>
      <c r="Y127" s="450">
        <v>3.4790290521412651E-2</v>
      </c>
      <c r="Z127" s="450">
        <v>2.2808613068009576E-2</v>
      </c>
      <c r="AA127" s="450">
        <v>0.32480536044010433</v>
      </c>
    </row>
    <row r="128" spans="1:28" x14ac:dyDescent="0.25">
      <c r="A128" s="64" t="s">
        <v>90</v>
      </c>
      <c r="B128" s="100">
        <v>2.7578276187073145</v>
      </c>
      <c r="C128" s="100">
        <v>7.2421556928143351</v>
      </c>
      <c r="D128" s="100">
        <v>0.13847150079574319</v>
      </c>
      <c r="E128" s="100">
        <v>2.5589756014258911</v>
      </c>
      <c r="F128" s="100">
        <v>7.5633523602260171</v>
      </c>
      <c r="G128" s="100">
        <v>0.15453661145877667</v>
      </c>
      <c r="I128" s="100">
        <v>1.6945834504266373</v>
      </c>
      <c r="J128" s="100">
        <v>6.057586030589543</v>
      </c>
      <c r="K128" s="100">
        <v>7.869217898540712</v>
      </c>
      <c r="L128" s="100">
        <v>1.4306911815035936</v>
      </c>
      <c r="M128" s="100">
        <v>4.556923153397074</v>
      </c>
      <c r="N128" s="100">
        <v>5.5268207180135986</v>
      </c>
      <c r="P128" s="100">
        <v>7.6846979817824614</v>
      </c>
      <c r="Q128" s="100">
        <v>0.14681712509468955</v>
      </c>
      <c r="R128" s="100">
        <v>0.21763020202350941</v>
      </c>
      <c r="S128" s="100">
        <v>5.6789284243887259</v>
      </c>
      <c r="T128" s="100">
        <v>0.10846382508291363</v>
      </c>
      <c r="U128" s="100">
        <v>0.23647634184395092</v>
      </c>
      <c r="W128" s="450"/>
      <c r="X128" s="450"/>
      <c r="Y128" s="450">
        <v>2.4285742967855923E-2</v>
      </c>
      <c r="Z128" s="450">
        <v>0</v>
      </c>
      <c r="AA128" s="450">
        <v>0.52085567378811637</v>
      </c>
    </row>
    <row r="129" spans="1:28" x14ac:dyDescent="0.25">
      <c r="A129" s="64" t="s">
        <v>92</v>
      </c>
      <c r="B129" s="100">
        <v>2.3736114605797463</v>
      </c>
      <c r="C129" s="100">
        <v>4.8803147942251561</v>
      </c>
      <c r="D129" s="100">
        <v>0.78318012946415516</v>
      </c>
      <c r="E129" s="100">
        <v>5.478526123369222</v>
      </c>
      <c r="F129" s="100">
        <v>4.8211506754977105</v>
      </c>
      <c r="G129" s="100">
        <v>0.47237630153975235</v>
      </c>
      <c r="I129" s="100">
        <v>0.80485184009557142</v>
      </c>
      <c r="J129" s="100">
        <v>0.48215761497870391</v>
      </c>
      <c r="K129" s="100">
        <v>0.55903931596927414</v>
      </c>
      <c r="L129" s="100">
        <v>0.69897889493098075</v>
      </c>
      <c r="M129" s="100">
        <v>0.85070255520771676</v>
      </c>
      <c r="N129" s="100">
        <v>0.54530719595128863</v>
      </c>
      <c r="P129" s="100">
        <v>1.2753468221366058</v>
      </c>
      <c r="Q129" s="100">
        <v>0.38340777890969885</v>
      </c>
      <c r="R129" s="100">
        <v>0.21400910251792674</v>
      </c>
      <c r="S129" s="100">
        <v>0.22629995705167125</v>
      </c>
      <c r="T129" s="100">
        <v>0.13855447733693649</v>
      </c>
      <c r="U129" s="100">
        <v>0.25810489785800728</v>
      </c>
      <c r="W129" s="450">
        <v>0.15628228320875814</v>
      </c>
      <c r="X129" s="450">
        <v>0.23034157841644534</v>
      </c>
      <c r="Y129" s="450">
        <v>0.14389342863452928</v>
      </c>
      <c r="Z129" s="450">
        <v>0.24842656314334452</v>
      </c>
      <c r="AA129" s="450">
        <v>0.21960799243650025</v>
      </c>
    </row>
    <row r="130" spans="1:28" x14ac:dyDescent="0.25">
      <c r="A130" s="64" t="s">
        <v>93</v>
      </c>
      <c r="B130" s="100">
        <v>0.11007917331614521</v>
      </c>
      <c r="C130" s="100">
        <v>0.15444738617049741</v>
      </c>
      <c r="D130" s="100">
        <v>1.6973245477402279E-2</v>
      </c>
      <c r="E130" s="100">
        <v>8.0210297862596466E-2</v>
      </c>
      <c r="F130" s="100">
        <v>0.17120506967240948</v>
      </c>
      <c r="G130" s="100">
        <v>2.121970540858115E-2</v>
      </c>
      <c r="I130" s="100">
        <v>3.2531311664993831E-2</v>
      </c>
      <c r="J130" s="100">
        <v>5.8078733560120922E-2</v>
      </c>
      <c r="K130" s="100">
        <v>3.021924922493633E-2</v>
      </c>
      <c r="L130" s="100">
        <v>2.8317298551165531E-2</v>
      </c>
      <c r="M130" s="100">
        <v>4.5272421524663702E-2</v>
      </c>
      <c r="N130" s="100">
        <v>2.5186050925193725E-2</v>
      </c>
      <c r="P130" s="100">
        <v>0.13459791289260836</v>
      </c>
      <c r="Q130" s="100">
        <v>6.8536948515006663E-2</v>
      </c>
      <c r="R130" s="100">
        <v>9.0652434432402354E-2</v>
      </c>
      <c r="W130" s="450"/>
      <c r="X130" s="450"/>
      <c r="Y130" s="450"/>
      <c r="Z130" s="450"/>
      <c r="AA130" s="450"/>
    </row>
    <row r="131" spans="1:28" x14ac:dyDescent="0.25">
      <c r="A131" s="64">
        <v>78</v>
      </c>
      <c r="B131" s="100">
        <v>0.10830808542124087</v>
      </c>
      <c r="C131" s="100">
        <v>0.15388859329135954</v>
      </c>
      <c r="D131" s="100">
        <v>1.6111297294883791E-2</v>
      </c>
      <c r="E131" s="100">
        <v>7.318062028601717E-2</v>
      </c>
      <c r="F131" s="100">
        <v>0.16034202295206121</v>
      </c>
      <c r="G131" s="100">
        <v>2.0563157133751345E-2</v>
      </c>
      <c r="I131" s="100">
        <v>2.4076730787262881E-2</v>
      </c>
      <c r="J131" s="100">
        <v>4.8787545603085618E-2</v>
      </c>
      <c r="L131" s="100">
        <v>2.1027949956268773E-2</v>
      </c>
      <c r="M131" s="100">
        <v>4.2223432608511739E-2</v>
      </c>
      <c r="W131" s="450"/>
      <c r="X131" s="450"/>
      <c r="Y131" s="450"/>
      <c r="Z131" s="450"/>
      <c r="AA131" s="450"/>
    </row>
    <row r="132" spans="1:28" x14ac:dyDescent="0.25">
      <c r="A132" s="65" t="s">
        <v>802</v>
      </c>
      <c r="E132" s="100">
        <v>5.1002820725731833E-2</v>
      </c>
      <c r="F132" s="100">
        <v>2.4612455601898293E-2</v>
      </c>
      <c r="S132" s="100">
        <v>0.21145861410186156</v>
      </c>
      <c r="W132" s="450"/>
      <c r="X132" s="450"/>
      <c r="Y132" s="450"/>
      <c r="Z132" s="450"/>
      <c r="AA132" s="450"/>
    </row>
    <row r="133" spans="1:28" x14ac:dyDescent="0.25">
      <c r="A133" s="64" t="s">
        <v>94</v>
      </c>
      <c r="B133" s="100">
        <v>0.2687821678697962</v>
      </c>
      <c r="C133" s="100">
        <v>0.21493541286751852</v>
      </c>
      <c r="D133" s="100">
        <v>0.10404412538305244</v>
      </c>
      <c r="E133" s="100">
        <v>0.36933410452703697</v>
      </c>
      <c r="F133" s="100">
        <v>0.50492805458814416</v>
      </c>
      <c r="G133" s="100">
        <v>0.1011224178788576</v>
      </c>
      <c r="I133" s="100">
        <v>0.21172211274991531</v>
      </c>
      <c r="J133" s="100">
        <v>0.23444727827926976</v>
      </c>
      <c r="K133" s="100">
        <v>0.27532098497265073</v>
      </c>
      <c r="L133" s="100">
        <v>0.31809286230368483</v>
      </c>
      <c r="M133" s="100">
        <v>0.2544013452914799</v>
      </c>
      <c r="N133" s="100">
        <v>0.4206443144077176</v>
      </c>
      <c r="W133" s="450"/>
      <c r="X133" s="450"/>
      <c r="Y133" s="450"/>
      <c r="Z133" s="450"/>
      <c r="AA133" s="450"/>
    </row>
    <row r="134" spans="1:28" x14ac:dyDescent="0.25">
      <c r="A134" s="64" t="s">
        <v>95</v>
      </c>
      <c r="B134" s="100">
        <v>2.7210489650558171E-2</v>
      </c>
      <c r="C134" s="100">
        <v>2.639979085676988E-2</v>
      </c>
      <c r="D134" s="100">
        <v>8.9946435527353697E-3</v>
      </c>
      <c r="E134" s="100">
        <v>9.8603809819089172E-2</v>
      </c>
      <c r="F134" s="100">
        <v>0.2020377077811111</v>
      </c>
      <c r="G134" s="100">
        <v>7.8932416663781702E-3</v>
      </c>
      <c r="I134" s="100">
        <v>1.6746906896060693E-2</v>
      </c>
      <c r="J134" s="100">
        <v>1.2916780328395754E-2</v>
      </c>
      <c r="L134" s="100">
        <v>1.7303418640909611E-2</v>
      </c>
      <c r="M134" s="100">
        <v>3.3448261274219494E-2</v>
      </c>
      <c r="N134" s="100">
        <v>5.8227423691285751E-2</v>
      </c>
      <c r="W134" s="450"/>
      <c r="X134" s="450"/>
      <c r="Y134" s="450"/>
      <c r="Z134" s="450"/>
      <c r="AA134" s="450"/>
    </row>
    <row r="135" spans="1:28" s="63" customFormat="1" x14ac:dyDescent="0.25">
      <c r="A135" s="64" t="s">
        <v>780</v>
      </c>
      <c r="C135" s="93"/>
      <c r="D135" s="93"/>
      <c r="E135" s="93"/>
      <c r="F135" s="93"/>
      <c r="G135" s="93"/>
      <c r="I135" s="100">
        <v>9.7494691731464259E-2</v>
      </c>
      <c r="J135" s="100">
        <v>2.1263904856293304E-2</v>
      </c>
      <c r="K135" s="100"/>
      <c r="L135" s="100">
        <v>0.14127025896490095</v>
      </c>
      <c r="M135" s="100">
        <v>1.8295266096962526E-2</v>
      </c>
      <c r="N135" s="100"/>
      <c r="O135" s="65"/>
      <c r="P135" s="100"/>
      <c r="Q135" s="100"/>
      <c r="R135" s="100"/>
      <c r="S135" s="100"/>
      <c r="T135" s="100"/>
      <c r="U135" s="100"/>
      <c r="W135" s="450"/>
      <c r="X135" s="450"/>
      <c r="Y135" s="450"/>
      <c r="Z135" s="450"/>
      <c r="AA135" s="450"/>
    </row>
    <row r="136" spans="1:28" s="63" customFormat="1" x14ac:dyDescent="0.25">
      <c r="A136" s="64" t="s">
        <v>96</v>
      </c>
      <c r="C136" s="93"/>
      <c r="D136" s="93"/>
      <c r="E136" s="93"/>
      <c r="F136" s="93"/>
      <c r="G136" s="93"/>
      <c r="I136" s="100">
        <v>4.9282944430745823E-2</v>
      </c>
      <c r="J136" s="100">
        <v>3.3228116679613125E-2</v>
      </c>
      <c r="K136" s="100">
        <v>3.5806283446219479E-2</v>
      </c>
      <c r="L136" s="100">
        <v>7.5645358786173331E-2</v>
      </c>
      <c r="M136" s="100">
        <v>6.87421736187495E-2</v>
      </c>
      <c r="N136" s="100">
        <v>0.12134698718962511</v>
      </c>
      <c r="O136" s="65"/>
      <c r="P136" s="100">
        <v>9.0005051922537174E-2</v>
      </c>
      <c r="Q136" s="100"/>
      <c r="R136" s="100"/>
      <c r="S136" s="100"/>
      <c r="T136" s="100"/>
      <c r="U136" s="100"/>
      <c r="W136" s="93"/>
      <c r="X136" s="93"/>
      <c r="Y136" s="93"/>
      <c r="Z136" s="93"/>
      <c r="AA136" s="93"/>
    </row>
    <row r="137" spans="1:28" x14ac:dyDescent="0.25">
      <c r="A137" s="64" t="s">
        <v>446</v>
      </c>
      <c r="E137" s="100">
        <v>0.6874289187570839</v>
      </c>
      <c r="F137" s="100">
        <v>0.35507993475205102</v>
      </c>
      <c r="G137" s="100">
        <v>3.0052424755236872E-3</v>
      </c>
      <c r="L137" s="100">
        <v>0.16323573031144237</v>
      </c>
      <c r="M137" s="100">
        <v>0.16340208562484143</v>
      </c>
      <c r="N137" s="100">
        <v>1.1573786493752958</v>
      </c>
      <c r="W137" s="450"/>
      <c r="X137" s="450"/>
      <c r="Y137" s="450"/>
      <c r="Z137" s="450"/>
      <c r="AA137" s="450">
        <v>7.734186130622657E-2</v>
      </c>
    </row>
    <row r="138" spans="1:28" s="63" customFormat="1" x14ac:dyDescent="0.25">
      <c r="A138" s="64" t="s">
        <v>163</v>
      </c>
      <c r="C138" s="93"/>
      <c r="D138" s="93"/>
      <c r="E138" s="93"/>
      <c r="F138" s="93"/>
      <c r="G138" s="93"/>
      <c r="I138" s="100">
        <v>5.7422467329056953E-2</v>
      </c>
      <c r="J138" s="100">
        <v>0.12760894436557438</v>
      </c>
      <c r="K138" s="100">
        <v>5.3198866531071677E-2</v>
      </c>
      <c r="L138" s="100">
        <v>4.7406320112560366E-2</v>
      </c>
      <c r="M138" s="100">
        <v>9.1452343683898846E-2</v>
      </c>
      <c r="N138" s="100">
        <v>4.1538352048078417E-2</v>
      </c>
      <c r="O138" s="65"/>
      <c r="P138" s="100">
        <v>0.28580471002474933</v>
      </c>
      <c r="Q138" s="100">
        <v>8.4746493221534366E-2</v>
      </c>
      <c r="R138" s="100">
        <v>0.12324350872597492</v>
      </c>
      <c r="S138" s="100">
        <v>0.11624039216267049</v>
      </c>
      <c r="T138" s="100">
        <v>4.6218400687876186E-2</v>
      </c>
      <c r="U138" s="100">
        <v>5.8718303903413469E-2</v>
      </c>
      <c r="W138" s="450"/>
      <c r="X138" s="450"/>
      <c r="Y138" s="450"/>
      <c r="Z138" s="450"/>
      <c r="AA138" s="450"/>
    </row>
    <row r="139" spans="1:28" x14ac:dyDescent="0.25">
      <c r="A139" s="64" t="s">
        <v>444</v>
      </c>
      <c r="B139" s="100">
        <v>9.5502788663965124E-2</v>
      </c>
      <c r="C139" s="100">
        <v>0.22500303575619851</v>
      </c>
      <c r="D139" s="100">
        <v>2.4539349127761817E-2</v>
      </c>
      <c r="E139" s="100">
        <v>0.20589490760454904</v>
      </c>
      <c r="F139" s="100">
        <v>0.14705886775411578</v>
      </c>
      <c r="G139" s="100">
        <v>2.3281533086381038E-2</v>
      </c>
      <c r="W139" s="450"/>
      <c r="X139" s="450"/>
      <c r="Y139" s="450"/>
      <c r="Z139" s="450"/>
      <c r="AA139" s="450"/>
    </row>
    <row r="140" spans="1:28" s="63" customFormat="1" x14ac:dyDescent="0.25">
      <c r="A140" s="64" t="s">
        <v>687</v>
      </c>
      <c r="C140" s="93"/>
      <c r="D140" s="93"/>
      <c r="E140" s="93"/>
      <c r="F140" s="93"/>
      <c r="G140" s="93"/>
      <c r="I140" s="100">
        <v>0.18627803033197041</v>
      </c>
      <c r="J140" s="100">
        <v>0.15936446789703437</v>
      </c>
      <c r="K140" s="100">
        <v>0.12524137753993805</v>
      </c>
      <c r="L140" s="100">
        <v>0.22002045860744571</v>
      </c>
      <c r="M140" s="100">
        <v>0.16000395549538884</v>
      </c>
      <c r="N140" s="100">
        <v>0.19126572829353145</v>
      </c>
      <c r="O140" s="65"/>
      <c r="P140" s="93"/>
      <c r="Q140" s="93"/>
      <c r="R140" s="93"/>
      <c r="S140" s="93"/>
      <c r="T140" s="93"/>
      <c r="U140" s="93"/>
      <c r="W140" s="450">
        <v>0.17508308909113857</v>
      </c>
      <c r="X140" s="450">
        <v>0.15468881643324278</v>
      </c>
      <c r="Y140" s="450">
        <v>8.7190555544401388E-2</v>
      </c>
      <c r="Z140" s="450">
        <v>0.17284956088555878</v>
      </c>
      <c r="AA140" s="450">
        <v>0.18459931006330413</v>
      </c>
      <c r="AB140" s="93"/>
    </row>
    <row r="141" spans="1:28" x14ac:dyDescent="0.25">
      <c r="A141" s="64" t="s">
        <v>97</v>
      </c>
      <c r="B141" s="100">
        <v>0.12927716098957262</v>
      </c>
      <c r="C141" s="100">
        <v>7.6407946320616732E-2</v>
      </c>
      <c r="D141" s="100">
        <v>3.4275848052828524E-2</v>
      </c>
      <c r="E141" s="100">
        <v>9.6140111835134254E-2</v>
      </c>
      <c r="F141" s="100">
        <v>0.10109647930227096</v>
      </c>
      <c r="G141" s="100">
        <v>2.726684628067982E-2</v>
      </c>
      <c r="P141" s="100">
        <v>11.563052483861915</v>
      </c>
      <c r="Q141" s="100">
        <v>5.8214742836245854</v>
      </c>
      <c r="R141" s="100">
        <v>7.7365592482236991</v>
      </c>
      <c r="S141" s="100">
        <v>5.8496819750307303</v>
      </c>
      <c r="T141" s="100">
        <v>2.5466512713425868</v>
      </c>
      <c r="U141" s="100">
        <v>4.9141803123314025</v>
      </c>
      <c r="W141" s="450"/>
      <c r="X141" s="450"/>
      <c r="Y141" s="450"/>
      <c r="Z141" s="450"/>
      <c r="AA141" s="450"/>
    </row>
    <row r="142" spans="1:28" x14ac:dyDescent="0.25">
      <c r="A142" s="64" t="s">
        <v>98</v>
      </c>
      <c r="B142" s="100">
        <v>1.5404002976515325E-2</v>
      </c>
      <c r="C142" s="100">
        <v>1.0853245867931714E-2</v>
      </c>
      <c r="D142" s="100">
        <v>4.9901385327019397E-3</v>
      </c>
      <c r="E142" s="100">
        <v>3.1591147209149205E-2</v>
      </c>
      <c r="F142" s="100">
        <v>2.6494386285600868E-2</v>
      </c>
      <c r="G142" s="100">
        <v>5.3380524437620109E-3</v>
      </c>
      <c r="W142" s="450"/>
      <c r="X142" s="450"/>
      <c r="Y142" s="450"/>
      <c r="Z142" s="450"/>
      <c r="AA142" s="450"/>
    </row>
    <row r="143" spans="1:28" s="63" customFormat="1" x14ac:dyDescent="0.25">
      <c r="A143" s="64" t="s">
        <v>164</v>
      </c>
      <c r="C143" s="93"/>
      <c r="D143" s="93"/>
      <c r="E143" s="93"/>
      <c r="F143" s="93"/>
      <c r="G143" s="93"/>
      <c r="I143" s="100">
        <v>4.7989631425227455E-2</v>
      </c>
      <c r="J143" s="100">
        <v>0.1005287825784156</v>
      </c>
      <c r="K143" s="100"/>
      <c r="L143" s="100">
        <v>4.175244324447655E-2</v>
      </c>
      <c r="M143" s="100">
        <v>8.0992765885438744E-2</v>
      </c>
      <c r="N143" s="100"/>
      <c r="O143" s="65"/>
      <c r="P143" s="100"/>
      <c r="Q143" s="100"/>
      <c r="R143" s="100"/>
      <c r="S143" s="100"/>
      <c r="T143" s="100"/>
      <c r="U143" s="100"/>
      <c r="W143" s="450"/>
      <c r="X143" s="450"/>
      <c r="Y143" s="450"/>
      <c r="Z143" s="450"/>
      <c r="AA143" s="450"/>
    </row>
    <row r="144" spans="1:28" x14ac:dyDescent="0.25">
      <c r="A144" s="75" t="s">
        <v>195</v>
      </c>
      <c r="B144" s="100">
        <v>1.6420047129435903E-2</v>
      </c>
      <c r="C144" s="100">
        <v>2.6146243430376449E-2</v>
      </c>
      <c r="D144" s="100">
        <v>2.3183301146065191E-3</v>
      </c>
      <c r="E144" s="100">
        <v>3.1434834626838243E-2</v>
      </c>
      <c r="F144" s="100">
        <v>4.9523509034495254E-2</v>
      </c>
      <c r="G144" s="100">
        <v>2.8548174365428309E-3</v>
      </c>
      <c r="I144" s="100">
        <v>2.1964267035252966E-2</v>
      </c>
      <c r="J144" s="100">
        <v>5.9682547879891634E-2</v>
      </c>
      <c r="K144" s="100">
        <v>0.14061859757903683</v>
      </c>
      <c r="L144" s="100">
        <v>1.9140130052857741E-2</v>
      </c>
      <c r="M144" s="100">
        <v>4.3743929266435416E-2</v>
      </c>
      <c r="N144" s="100">
        <v>0.10595717222837255</v>
      </c>
      <c r="O144" s="75"/>
      <c r="P144" s="100">
        <v>1.2388443854769982</v>
      </c>
      <c r="Q144" s="100">
        <v>3.6550818901340022E-2</v>
      </c>
      <c r="R144" s="100">
        <v>4.3667725352804429E-2</v>
      </c>
      <c r="S144" s="100">
        <v>1.2902926114064834</v>
      </c>
      <c r="T144" s="100">
        <v>2.3546493059820661E-2</v>
      </c>
      <c r="U144" s="100">
        <v>3.6885026465055912E-2</v>
      </c>
      <c r="W144" s="450"/>
      <c r="X144" s="450"/>
      <c r="Y144" s="450"/>
      <c r="Z144" s="450"/>
      <c r="AA144" s="450"/>
    </row>
    <row r="145" spans="1:28" s="63" customFormat="1" x14ac:dyDescent="0.25">
      <c r="A145" s="64" t="s">
        <v>165</v>
      </c>
      <c r="C145" s="93"/>
      <c r="D145" s="93"/>
      <c r="E145" s="93"/>
      <c r="F145" s="93"/>
      <c r="G145" s="93"/>
      <c r="I145" s="100">
        <v>4.9309724358996505E-2</v>
      </c>
      <c r="J145" s="100">
        <v>5.0059661961267383E-2</v>
      </c>
      <c r="K145" s="100">
        <v>4.3993135996524574E-2</v>
      </c>
      <c r="L145" s="100">
        <v>4.0394873939993151E-2</v>
      </c>
      <c r="M145" s="100">
        <v>3.4839495727218901E-2</v>
      </c>
      <c r="N145" s="100">
        <v>3.1941388581369586E-2</v>
      </c>
      <c r="O145" s="65"/>
      <c r="P145" s="100">
        <v>4.3196601433929525</v>
      </c>
      <c r="Q145" s="100">
        <v>1.9247009116317948</v>
      </c>
      <c r="R145" s="100">
        <v>2.5969943354834486</v>
      </c>
      <c r="S145" s="100">
        <v>1.9931741776876026</v>
      </c>
      <c r="T145" s="100">
        <v>1.1215241370838964</v>
      </c>
      <c r="U145" s="100">
        <v>1.3954893629430889</v>
      </c>
      <c r="W145" s="450"/>
      <c r="X145" s="450"/>
      <c r="Y145" s="450"/>
      <c r="Z145" s="450"/>
      <c r="AA145" s="450"/>
    </row>
    <row r="146" spans="1:28" x14ac:dyDescent="0.25">
      <c r="A146" s="75" t="s">
        <v>100</v>
      </c>
      <c r="B146" s="100">
        <v>6.8613618668250664E-2</v>
      </c>
      <c r="C146" s="100">
        <v>5.0619848649018362E-2</v>
      </c>
      <c r="D146" s="100">
        <v>1.4487606575953828E-2</v>
      </c>
      <c r="E146" s="100">
        <v>8.487489249476303E-2</v>
      </c>
      <c r="F146" s="100">
        <v>0.13569435711498609</v>
      </c>
      <c r="G146" s="100">
        <v>4.5590326638197239E-2</v>
      </c>
      <c r="P146" s="100">
        <v>0.28477136223305183</v>
      </c>
      <c r="Q146" s="100">
        <v>6.3578481310242144E-2</v>
      </c>
      <c r="R146" s="100">
        <v>7.0203595167152355E-2</v>
      </c>
      <c r="S146" s="100">
        <v>0.11994206418553677</v>
      </c>
      <c r="T146" s="100">
        <v>5.0632109077508904E-2</v>
      </c>
      <c r="U146" s="100">
        <v>7.5629868330878799E-2</v>
      </c>
      <c r="W146" s="450">
        <v>2.9505392026251947E-2</v>
      </c>
      <c r="X146" s="450">
        <v>3.6301915876728014E-2</v>
      </c>
      <c r="Y146" s="450">
        <v>2.2000923564960747E-2</v>
      </c>
      <c r="Z146" s="450">
        <v>3.4556790777013117E-2</v>
      </c>
      <c r="AA146" s="450">
        <v>8.5387597637040846E-2</v>
      </c>
    </row>
    <row r="147" spans="1:28" s="63" customFormat="1" x14ac:dyDescent="0.25">
      <c r="A147" s="75" t="s">
        <v>166</v>
      </c>
      <c r="C147" s="93"/>
      <c r="D147" s="93"/>
      <c r="E147" s="93"/>
      <c r="F147" s="93"/>
      <c r="G147" s="93"/>
      <c r="I147" s="100">
        <v>7.9249684143262306E-2</v>
      </c>
      <c r="J147" s="100">
        <v>9.358985562371068E-2</v>
      </c>
      <c r="K147" s="100">
        <v>4.9577930925534669E-2</v>
      </c>
      <c r="L147" s="100">
        <v>5.7757386774156746E-2</v>
      </c>
      <c r="M147" s="100">
        <v>5.4581965479312995E-2</v>
      </c>
      <c r="N147" s="100">
        <v>3.8019199746955543E-2</v>
      </c>
      <c r="O147" s="75"/>
      <c r="P147" s="100">
        <v>4.3660450590666704</v>
      </c>
      <c r="Q147" s="100">
        <v>2.0663381918867381</v>
      </c>
      <c r="R147" s="100">
        <v>2.6834480861792342</v>
      </c>
      <c r="S147" s="100">
        <v>2.0885710054351847</v>
      </c>
      <c r="T147" s="100">
        <v>1.232689841542808</v>
      </c>
      <c r="U147" s="100">
        <v>1.6514221139965877</v>
      </c>
      <c r="W147" s="450"/>
      <c r="X147" s="450"/>
      <c r="Y147" s="450"/>
      <c r="Z147" s="450"/>
      <c r="AA147" s="450"/>
    </row>
    <row r="148" spans="1:28" s="63" customFormat="1" x14ac:dyDescent="0.25">
      <c r="A148" s="64" t="s">
        <v>99</v>
      </c>
      <c r="C148" s="93"/>
      <c r="D148" s="93"/>
      <c r="E148" s="93"/>
      <c r="F148" s="93"/>
      <c r="G148" s="93"/>
      <c r="I148" s="100">
        <v>0.51893514848218469</v>
      </c>
      <c r="J148" s="100">
        <v>0.53726929204724905</v>
      </c>
      <c r="K148" s="100">
        <v>0.50890827985229381</v>
      </c>
      <c r="L148" s="100">
        <v>0.58028102064874321</v>
      </c>
      <c r="M148" s="100">
        <v>0.82892653777815417</v>
      </c>
      <c r="N148" s="100">
        <v>0.68856020876166335</v>
      </c>
      <c r="O148" s="65"/>
      <c r="P148" s="93"/>
      <c r="Q148" s="93"/>
      <c r="R148" s="93"/>
      <c r="S148" s="93"/>
      <c r="T148" s="93"/>
      <c r="U148" s="93"/>
      <c r="W148" s="450">
        <v>0.13535224632701809</v>
      </c>
      <c r="X148" s="450">
        <v>0.1016253405016567</v>
      </c>
      <c r="Y148" s="450">
        <v>5.8698576505310497E-2</v>
      </c>
      <c r="Z148" s="450">
        <v>0.11876676937555711</v>
      </c>
      <c r="AA148" s="450">
        <v>9.4638925373891972E-2</v>
      </c>
      <c r="AB148" s="93"/>
    </row>
    <row r="149" spans="1:28" s="63" customFormat="1" x14ac:dyDescent="0.25">
      <c r="A149" s="64" t="s">
        <v>167</v>
      </c>
      <c r="C149" s="93"/>
      <c r="D149" s="93"/>
      <c r="E149" s="93"/>
      <c r="F149" s="93"/>
      <c r="G149" s="93"/>
      <c r="I149" s="100">
        <v>7.9985344525207586E-2</v>
      </c>
      <c r="J149" s="100">
        <v>9.1812294752631474E-2</v>
      </c>
      <c r="K149" s="100">
        <v>7.354059753954309E-2</v>
      </c>
      <c r="L149" s="100">
        <v>8.0895159143628548E-2</v>
      </c>
      <c r="M149" s="100">
        <v>6.7329617564937841E-2</v>
      </c>
      <c r="N149" s="100">
        <v>6.0947493278507001E-2</v>
      </c>
      <c r="O149" s="65"/>
      <c r="P149" s="100">
        <v>0.50764289541499752</v>
      </c>
      <c r="Q149" s="100">
        <v>0.17792055220332786</v>
      </c>
      <c r="R149" s="100">
        <v>0.18802252709472514</v>
      </c>
      <c r="S149" s="100">
        <v>0.23086959998815218</v>
      </c>
      <c r="T149" s="100">
        <v>0.15407296400933546</v>
      </c>
      <c r="U149" s="100">
        <v>0.15991210393549232</v>
      </c>
      <c r="W149" s="450"/>
      <c r="X149" s="450"/>
      <c r="Y149" s="450"/>
      <c r="Z149" s="450"/>
      <c r="AA149" s="450"/>
    </row>
    <row r="150" spans="1:28" s="63" customFormat="1" x14ac:dyDescent="0.25">
      <c r="A150" s="64" t="s">
        <v>781</v>
      </c>
      <c r="C150" s="93"/>
      <c r="D150" s="93"/>
      <c r="E150" s="93"/>
      <c r="F150" s="93"/>
      <c r="G150" s="93"/>
      <c r="I150" s="100"/>
      <c r="J150" s="100">
        <v>0.15286780489111471</v>
      </c>
      <c r="K150" s="100"/>
      <c r="L150" s="100">
        <v>8.7028178119177096E-2</v>
      </c>
      <c r="M150" s="100"/>
      <c r="N150" s="100"/>
      <c r="O150" s="65"/>
      <c r="P150" s="100"/>
      <c r="Q150" s="100"/>
      <c r="R150" s="100"/>
      <c r="S150" s="100"/>
      <c r="T150" s="100"/>
      <c r="U150" s="100"/>
      <c r="W150" s="450"/>
      <c r="X150" s="450"/>
      <c r="Y150" s="450"/>
      <c r="Z150" s="450"/>
      <c r="AA150" s="450"/>
    </row>
    <row r="151" spans="1:28" x14ac:dyDescent="0.25">
      <c r="A151" s="64" t="s">
        <v>447</v>
      </c>
      <c r="E151" s="100">
        <v>0.12618091187158567</v>
      </c>
      <c r="F151" s="100">
        <v>0.13690842106028167</v>
      </c>
      <c r="L151" s="100">
        <v>0.12890519831159447</v>
      </c>
      <c r="M151" s="100">
        <v>0.19291784414925128</v>
      </c>
      <c r="N151" s="100">
        <v>0.15778994148347295</v>
      </c>
      <c r="W151" s="450"/>
      <c r="X151" s="450"/>
      <c r="Y151" s="450"/>
      <c r="Z151" s="450"/>
      <c r="AA151" s="450"/>
    </row>
    <row r="152" spans="1:28" x14ac:dyDescent="0.25">
      <c r="A152" s="64">
        <v>33</v>
      </c>
      <c r="E152" s="100">
        <v>4.5067718457159969E-2</v>
      </c>
      <c r="F152" s="100">
        <v>5.4279898063236583E-2</v>
      </c>
      <c r="M152" s="100">
        <v>4.5043214315931994E-2</v>
      </c>
      <c r="N152" s="100">
        <v>0.20952705993990184</v>
      </c>
      <c r="S152" s="100">
        <v>0.17897901455800244</v>
      </c>
      <c r="W152" s="450"/>
      <c r="X152" s="450"/>
      <c r="Y152" s="450"/>
      <c r="Z152" s="450"/>
      <c r="AA152" s="450"/>
    </row>
    <row r="153" spans="1:28" x14ac:dyDescent="0.25">
      <c r="A153" s="64" t="s">
        <v>102</v>
      </c>
      <c r="B153" s="100">
        <v>0.10075113735285456</v>
      </c>
      <c r="C153" s="100">
        <v>6.5823075995163627E-2</v>
      </c>
      <c r="D153" s="100">
        <v>2.3382429395435347E-2</v>
      </c>
      <c r="E153" s="100">
        <v>8.8277885822629493E-2</v>
      </c>
      <c r="F153" s="100">
        <v>0.10562444036401118</v>
      </c>
      <c r="G153" s="100">
        <v>2.7472662489249292E-2</v>
      </c>
      <c r="I153" s="100">
        <v>0.12445105245062431</v>
      </c>
      <c r="J153" s="100">
        <v>0.19546608523290335</v>
      </c>
      <c r="K153" s="100">
        <v>0.1812595130427915</v>
      </c>
      <c r="L153" s="100">
        <v>0.10563326615203254</v>
      </c>
      <c r="M153" s="100">
        <v>0.14191524240629502</v>
      </c>
      <c r="N153" s="100">
        <v>0.16611554641783954</v>
      </c>
      <c r="P153" s="100">
        <v>1.0419856607047175</v>
      </c>
      <c r="Q153" s="100">
        <v>2.3666509939137475E-2</v>
      </c>
      <c r="R153" s="100">
        <v>2.6964932385972955E-2</v>
      </c>
      <c r="S153" s="100">
        <v>0.80132109059135392</v>
      </c>
      <c r="U153" s="100">
        <v>3.1367521616774321E-2</v>
      </c>
      <c r="W153" s="450"/>
      <c r="X153" s="450"/>
      <c r="Y153" s="450"/>
      <c r="Z153" s="450"/>
      <c r="AA153" s="450"/>
    </row>
    <row r="154" spans="1:28" x14ac:dyDescent="0.25">
      <c r="A154" s="65" t="s">
        <v>489</v>
      </c>
      <c r="B154" s="100">
        <v>0.39918739446525936</v>
      </c>
      <c r="C154" s="100">
        <v>0.51001959849469247</v>
      </c>
      <c r="D154" s="100">
        <v>1.4630024331624492E-2</v>
      </c>
      <c r="E154" s="100">
        <v>0.27393489626123796</v>
      </c>
      <c r="F154" s="100">
        <v>0.32881836204993237</v>
      </c>
      <c r="G154" s="100">
        <v>2.4254679908957553E-2</v>
      </c>
      <c r="I154" s="100">
        <v>0.21175834441754859</v>
      </c>
      <c r="J154" s="100">
        <v>0.49773283904320448</v>
      </c>
      <c r="K154" s="100">
        <v>0.5328060069903835</v>
      </c>
      <c r="L154" s="100">
        <v>0.26018534433585583</v>
      </c>
      <c r="M154" s="100">
        <v>0.46079444115407414</v>
      </c>
      <c r="N154" s="100">
        <v>0.43268037324055014</v>
      </c>
      <c r="P154" s="100">
        <v>1.4635777817467404</v>
      </c>
      <c r="Q154" s="100">
        <v>0.13814029725988036</v>
      </c>
      <c r="R154" s="100">
        <v>0.14200438754461217</v>
      </c>
      <c r="W154" s="450"/>
      <c r="X154" s="450"/>
      <c r="Y154" s="450"/>
      <c r="Z154" s="450"/>
      <c r="AA154" s="450"/>
    </row>
    <row r="155" spans="1:28" x14ac:dyDescent="0.25">
      <c r="A155" s="64" t="s">
        <v>448</v>
      </c>
      <c r="E155" s="100">
        <v>0.23503216670278679</v>
      </c>
      <c r="F155" s="100">
        <v>0.17315002793011183</v>
      </c>
      <c r="J155" s="100">
        <v>7.1756110679559448E-2</v>
      </c>
      <c r="K155" s="100">
        <v>0.22414419936415167</v>
      </c>
      <c r="L155" s="100">
        <v>0.60523154732478979</v>
      </c>
      <c r="M155" s="100">
        <v>0.81579642947795961</v>
      </c>
      <c r="N155" s="100">
        <v>0.51793114028151166</v>
      </c>
      <c r="W155" s="450"/>
      <c r="X155" s="450"/>
      <c r="Y155" s="450"/>
      <c r="Z155" s="450"/>
      <c r="AA155" s="450"/>
    </row>
    <row r="156" spans="1:28" s="63" customFormat="1" x14ac:dyDescent="0.25">
      <c r="A156" s="64" t="s">
        <v>789</v>
      </c>
      <c r="B156" s="100"/>
      <c r="C156" s="100"/>
      <c r="D156" s="100"/>
      <c r="E156" s="100"/>
      <c r="F156" s="100">
        <v>9.4015462931892377E-2</v>
      </c>
      <c r="G156" s="100">
        <v>0.12980581186416401</v>
      </c>
      <c r="I156" s="100">
        <v>5.9809031523162109E-2</v>
      </c>
      <c r="J156" s="100">
        <v>0.13187120242144984</v>
      </c>
      <c r="K156" s="100">
        <v>0.11134656898560459</v>
      </c>
      <c r="L156" s="100">
        <v>0.22271164011103928</v>
      </c>
      <c r="M156" s="100">
        <v>0.36141445976817005</v>
      </c>
      <c r="N156" s="100">
        <v>0.22774455163688109</v>
      </c>
      <c r="O156" s="65"/>
      <c r="P156" s="100">
        <v>0.75333442196310563</v>
      </c>
      <c r="Q156" s="100">
        <v>3.0188334247577255E-2</v>
      </c>
      <c r="R156" s="100">
        <v>4.1034412756622243E-2</v>
      </c>
      <c r="S156" s="100">
        <v>0.89957187921152792</v>
      </c>
      <c r="T156" s="100">
        <v>1.9857020022110306E-2</v>
      </c>
      <c r="U156" s="100">
        <v>3.1675128679955082E-2</v>
      </c>
      <c r="W156" s="450"/>
      <c r="X156" s="450"/>
      <c r="Y156" s="450"/>
      <c r="Z156" s="450"/>
      <c r="AA156" s="450"/>
    </row>
    <row r="157" spans="1:28" x14ac:dyDescent="0.25">
      <c r="A157" s="64" t="s">
        <v>101</v>
      </c>
      <c r="B157" s="100">
        <v>0.14546339924024562</v>
      </c>
      <c r="C157" s="100">
        <v>0.20128806901726592</v>
      </c>
      <c r="D157" s="100">
        <v>1.2318750952659312E-2</v>
      </c>
      <c r="E157" s="100">
        <v>0.16047196848139422</v>
      </c>
      <c r="F157" s="100">
        <v>0.39090064774302391</v>
      </c>
      <c r="G157" s="100">
        <v>1.4624626398100953E-2</v>
      </c>
      <c r="I157" s="100">
        <v>5.5177679225690709E-2</v>
      </c>
      <c r="J157" s="100">
        <v>0.11142864489861487</v>
      </c>
      <c r="K157" s="100">
        <v>0.12157789538121291</v>
      </c>
      <c r="L157" s="100">
        <v>4.4381336274099709E-2</v>
      </c>
      <c r="M157" s="100">
        <v>8.5234431847026018E-2</v>
      </c>
      <c r="N157" s="100">
        <v>8.7729716906531655E-2</v>
      </c>
      <c r="P157" s="100">
        <v>2.361523945602531</v>
      </c>
      <c r="Q157" s="100">
        <v>0.14402933416921349</v>
      </c>
      <c r="R157" s="100">
        <v>0.20291948528207984</v>
      </c>
      <c r="S157" s="100">
        <v>3.7843105312263967E-2</v>
      </c>
      <c r="W157" s="450"/>
      <c r="X157" s="450"/>
      <c r="Y157" s="450"/>
      <c r="Z157" s="450"/>
      <c r="AA157" s="450"/>
    </row>
    <row r="158" spans="1:28" s="63" customFormat="1" x14ac:dyDescent="0.25">
      <c r="A158" s="64" t="s">
        <v>103</v>
      </c>
      <c r="C158" s="93"/>
      <c r="D158" s="93"/>
      <c r="E158" s="93"/>
      <c r="F158" s="93"/>
      <c r="G158" s="93"/>
      <c r="I158" s="100">
        <v>0.24862485387935918</v>
      </c>
      <c r="J158" s="100">
        <v>0.18480801007151801</v>
      </c>
      <c r="K158" s="100">
        <v>9.6444078908394418E-2</v>
      </c>
      <c r="L158" s="100">
        <v>0.26816944898657641</v>
      </c>
      <c r="M158" s="100">
        <v>0.30753344191555981</v>
      </c>
      <c r="N158" s="100">
        <v>0.2454678475407242</v>
      </c>
      <c r="O158" s="65"/>
      <c r="P158" s="100"/>
      <c r="Q158" s="100">
        <v>8.3904082752135414E-2</v>
      </c>
      <c r="R158" s="100"/>
      <c r="S158" s="100"/>
      <c r="T158" s="100"/>
      <c r="U158" s="100"/>
      <c r="W158" s="450">
        <v>8.2876401763218296E-2</v>
      </c>
      <c r="X158" s="450">
        <v>0.13549226810939879</v>
      </c>
      <c r="Y158" s="450">
        <v>7.1917601943501913E-2</v>
      </c>
      <c r="Z158" s="450">
        <v>0.15984353861537556</v>
      </c>
      <c r="AA158" s="450">
        <v>0.10808444216016599</v>
      </c>
    </row>
    <row r="159" spans="1:28" s="63" customFormat="1" x14ac:dyDescent="0.25">
      <c r="A159" s="74" t="s">
        <v>11</v>
      </c>
      <c r="C159" s="93"/>
      <c r="D159" s="93"/>
      <c r="E159" s="93"/>
      <c r="F159" s="93"/>
      <c r="G159" s="93"/>
      <c r="I159" s="100">
        <v>0.46568089822085207</v>
      </c>
      <c r="J159" s="100">
        <v>0.41987858891597135</v>
      </c>
      <c r="K159" s="100">
        <v>0.49336983076953483</v>
      </c>
      <c r="L159" s="100">
        <v>0.41502810206487434</v>
      </c>
      <c r="M159" s="100">
        <v>0.29442865301632976</v>
      </c>
      <c r="N159" s="100">
        <v>0.33003311719120654</v>
      </c>
      <c r="O159" s="65"/>
      <c r="P159" s="100">
        <v>3.9143104125736734</v>
      </c>
      <c r="Q159" s="100">
        <v>1.7550570749418803</v>
      </c>
      <c r="R159" s="100">
        <v>2.0892199993451426</v>
      </c>
      <c r="S159" s="100">
        <v>1.5614386209143549</v>
      </c>
      <c r="T159" s="100">
        <v>1.1191829013634689</v>
      </c>
      <c r="U159" s="100">
        <v>2.5633841442965246</v>
      </c>
      <c r="W159" s="450">
        <v>6.9991165210562478E-2</v>
      </c>
      <c r="X159" s="450">
        <v>9.4458276504346711E-2</v>
      </c>
      <c r="Y159" s="450">
        <v>4.6101953540666971E-2</v>
      </c>
      <c r="Z159" s="450">
        <v>0.10199400035292042</v>
      </c>
      <c r="AA159" s="450">
        <v>0.12384807856225823</v>
      </c>
    </row>
    <row r="160" spans="1:28" x14ac:dyDescent="0.25">
      <c r="A160" s="64" t="s">
        <v>104</v>
      </c>
      <c r="B160" s="100">
        <v>4.7933118022356037E-2</v>
      </c>
      <c r="C160" s="100">
        <v>4.5217204515388444E-2</v>
      </c>
      <c r="E160" s="100">
        <v>2.6309071409034659</v>
      </c>
      <c r="F160" s="100">
        <v>1.4673342995055281</v>
      </c>
      <c r="G160" s="100">
        <v>1.4358531563802686E-2</v>
      </c>
      <c r="I160" s="100">
        <v>3.7167389832156533E-2</v>
      </c>
      <c r="J160" s="100">
        <v>5.3811615460852183E-2</v>
      </c>
      <c r="K160" s="100">
        <v>5.4222223099859822E-2</v>
      </c>
      <c r="L160" s="100">
        <v>1.4976864281096702</v>
      </c>
      <c r="M160" s="100">
        <v>3.9968739952618684</v>
      </c>
      <c r="N160" s="100">
        <v>2.0166894828404227</v>
      </c>
      <c r="W160" s="450"/>
      <c r="X160" s="450"/>
      <c r="Y160" s="450"/>
      <c r="Z160" s="450"/>
      <c r="AA160" s="450">
        <v>0.14361554747597807</v>
      </c>
    </row>
    <row r="161" spans="1:27" x14ac:dyDescent="0.25">
      <c r="A161" s="64" t="s">
        <v>105</v>
      </c>
      <c r="B161" s="100">
        <v>1.3481063778696161</v>
      </c>
      <c r="C161" s="100">
        <v>1.0804900866028773</v>
      </c>
      <c r="D161" s="100">
        <v>0.7203441326194141</v>
      </c>
      <c r="E161" s="100">
        <v>1.4052483078937081</v>
      </c>
      <c r="F161" s="100">
        <v>2.0948801811986364</v>
      </c>
      <c r="G161" s="100">
        <v>0.71964302563402871</v>
      </c>
      <c r="I161" s="100">
        <v>1.8166510892629506</v>
      </c>
      <c r="J161" s="100">
        <v>1.1586221948410222</v>
      </c>
      <c r="K161" s="100">
        <v>1.5638926127051209</v>
      </c>
      <c r="L161" s="100">
        <v>1.5758249229950183</v>
      </c>
      <c r="M161" s="100">
        <v>1.3508340172603441</v>
      </c>
      <c r="N161" s="100">
        <v>1.8204877747904464</v>
      </c>
      <c r="P161" s="100">
        <v>3.7247181894726098</v>
      </c>
      <c r="Q161" s="100">
        <v>1.3572244860643106</v>
      </c>
      <c r="R161" s="100">
        <v>1.4091452146295145</v>
      </c>
      <c r="W161" s="450">
        <v>0.53238487895403563</v>
      </c>
      <c r="X161" s="450">
        <v>0.6651371640792948</v>
      </c>
      <c r="Y161" s="450">
        <v>0.45250065251872229</v>
      </c>
      <c r="Z161" s="450">
        <v>0.65717627469877338</v>
      </c>
      <c r="AA161" s="450">
        <v>0.96835639820049624</v>
      </c>
    </row>
    <row r="162" spans="1:27" x14ac:dyDescent="0.25">
      <c r="A162" s="64" t="s">
        <v>107</v>
      </c>
      <c r="B162" s="100">
        <v>0.11750744033086349</v>
      </c>
      <c r="C162" s="100">
        <v>0.17397775168088717</v>
      </c>
      <c r="D162" s="100">
        <v>1.6754614976805152E-2</v>
      </c>
      <c r="I162" s="100">
        <v>0.10803023056326314</v>
      </c>
      <c r="J162" s="100">
        <v>0.17897717301047283</v>
      </c>
      <c r="K162" s="100">
        <v>0.20432870203984924</v>
      </c>
      <c r="L162" s="100">
        <v>9.7179602235996504E-2</v>
      </c>
      <c r="M162" s="100">
        <v>0.10616424824435236</v>
      </c>
      <c r="N162" s="100">
        <v>0.12770975802625328</v>
      </c>
      <c r="W162" s="450"/>
      <c r="X162" s="450"/>
      <c r="Y162" s="450"/>
      <c r="Z162" s="450"/>
      <c r="AA162" s="450"/>
    </row>
    <row r="163" spans="1:27" x14ac:dyDescent="0.25">
      <c r="A163" s="64" t="s">
        <v>106</v>
      </c>
      <c r="B163" s="100">
        <v>8.256153424581987E-2</v>
      </c>
      <c r="C163" s="100">
        <v>7.3745297583591496E-2</v>
      </c>
      <c r="D163" s="100">
        <v>2.2654944102955467E-2</v>
      </c>
      <c r="E163" s="100">
        <v>3.8429145029550311E-2</v>
      </c>
      <c r="F163" s="100">
        <v>7.3057102982043778E-2</v>
      </c>
      <c r="G163" s="100">
        <v>2.6227311512199293E-2</v>
      </c>
      <c r="I163" s="100">
        <v>1.7583385831420328E-2</v>
      </c>
      <c r="J163" s="100">
        <v>3.4440697506227642E-2</v>
      </c>
      <c r="K163" s="100">
        <v>0</v>
      </c>
      <c r="L163" s="100">
        <v>0.17556405673650985</v>
      </c>
      <c r="M163" s="100">
        <v>0.19516327523479152</v>
      </c>
      <c r="W163" s="450"/>
      <c r="X163" s="450"/>
      <c r="Y163" s="450"/>
      <c r="Z163" s="450"/>
      <c r="AA163" s="450"/>
    </row>
    <row r="164" spans="1:27" s="63" customFormat="1" x14ac:dyDescent="0.25">
      <c r="A164" s="64" t="s">
        <v>790</v>
      </c>
      <c r="B164" s="100">
        <v>2.4816294391612446E-2</v>
      </c>
      <c r="C164" s="100"/>
      <c r="D164" s="100">
        <v>5.7411420005101382E-2</v>
      </c>
      <c r="E164" s="100">
        <v>1.3234035044738829E-2</v>
      </c>
      <c r="F164" s="100"/>
      <c r="G164" s="100"/>
      <c r="I164" s="100">
        <v>0.22554213101716586</v>
      </c>
      <c r="J164" s="100">
        <v>0.16487454209412539</v>
      </c>
      <c r="K164" s="100">
        <v>0.12904593511186593</v>
      </c>
      <c r="L164" s="100">
        <v>0.16997566262311289</v>
      </c>
      <c r="M164" s="100">
        <v>9.8028724934427658E-2</v>
      </c>
      <c r="N164" s="100">
        <v>8.697845959196579E-2</v>
      </c>
      <c r="O164" s="65"/>
      <c r="P164" s="100"/>
      <c r="Q164" s="100">
        <v>8.7235848810176847E-2</v>
      </c>
      <c r="R164" s="100"/>
      <c r="S164" s="100"/>
      <c r="T164" s="100"/>
      <c r="U164" s="100"/>
      <c r="W164" s="450"/>
      <c r="X164" s="450"/>
      <c r="Y164" s="450"/>
      <c r="Z164" s="450"/>
      <c r="AA164" s="450"/>
    </row>
    <row r="165" spans="1:27" s="63" customFormat="1" x14ac:dyDescent="0.25">
      <c r="A165" s="64" t="s">
        <v>169</v>
      </c>
      <c r="C165" s="93"/>
      <c r="D165" s="93"/>
      <c r="E165" s="93"/>
      <c r="F165" s="93"/>
      <c r="G165" s="93"/>
      <c r="I165" s="100">
        <v>6.2524831305760989E-2</v>
      </c>
      <c r="J165" s="100">
        <v>0.11703834998526742</v>
      </c>
      <c r="K165" s="100">
        <v>6.5962832487510142E-2</v>
      </c>
      <c r="L165" s="100">
        <v>4.7903030763965473E-2</v>
      </c>
      <c r="M165" s="100">
        <v>8.3195553769354474E-2</v>
      </c>
      <c r="N165" s="100">
        <v>4.9509251937371469E-2</v>
      </c>
      <c r="O165" s="65"/>
      <c r="P165" s="100">
        <v>0.19051626565968413</v>
      </c>
      <c r="Q165" s="100">
        <v>8.5344669957944777E-2</v>
      </c>
      <c r="R165" s="100">
        <v>9.7312334239219422E-2</v>
      </c>
      <c r="S165" s="100"/>
      <c r="T165" s="100"/>
      <c r="U165" s="100"/>
      <c r="W165" s="450"/>
      <c r="X165" s="450"/>
      <c r="Y165" s="450"/>
      <c r="Z165" s="450"/>
      <c r="AA165" s="450"/>
    </row>
    <row r="166" spans="1:27" x14ac:dyDescent="0.25">
      <c r="A166" s="64" t="s">
        <v>108</v>
      </c>
      <c r="B166" s="100">
        <v>5.6110301109835786E-3</v>
      </c>
      <c r="C166" s="100">
        <v>1.0585137498715898E-2</v>
      </c>
      <c r="E166" s="100">
        <v>0.10475460021734033</v>
      </c>
      <c r="F166" s="100">
        <v>5.9949623049998277E-2</v>
      </c>
      <c r="G166" s="100">
        <v>1.6922816885346389E-3</v>
      </c>
      <c r="L166" s="100">
        <v>1.608799482830741E-2</v>
      </c>
      <c r="M166" s="100">
        <v>4.1451857179118388E-2</v>
      </c>
      <c r="N166" s="100">
        <v>5.3106120512414964E-2</v>
      </c>
      <c r="P166" s="100">
        <v>5.0331844972316485E-2</v>
      </c>
      <c r="Q166" s="100">
        <v>7.3733772170415058E-3</v>
      </c>
      <c r="R166" s="100">
        <v>1.2607838643135456E-2</v>
      </c>
      <c r="S166" s="100">
        <v>2.3382432652577636E-2</v>
      </c>
      <c r="W166" s="450"/>
      <c r="X166" s="450"/>
      <c r="Y166" s="450"/>
      <c r="Z166" s="450"/>
      <c r="AA166" s="450"/>
    </row>
    <row r="167" spans="1:27" x14ac:dyDescent="0.25">
      <c r="A167" s="64" t="s">
        <v>833</v>
      </c>
      <c r="B167" s="100">
        <v>6.4442782314167904E-2</v>
      </c>
      <c r="C167" s="100">
        <v>0.1113677013441086</v>
      </c>
      <c r="D167" s="100">
        <v>1.2622703802374452E-2</v>
      </c>
      <c r="E167" s="100">
        <v>0</v>
      </c>
      <c r="F167" s="100">
        <v>7.0454928768817107E-2</v>
      </c>
      <c r="G167" s="100">
        <v>1.3839103586238825E-2</v>
      </c>
      <c r="J167" s="100">
        <v>2.3627100956258473E-2</v>
      </c>
      <c r="M167" s="100">
        <v>1.5808634402233696E-2</v>
      </c>
      <c r="N167" s="100">
        <v>3.4928483314882158E-2</v>
      </c>
      <c r="W167" s="450"/>
      <c r="X167" s="450"/>
      <c r="Y167" s="450"/>
      <c r="Z167" s="450"/>
      <c r="AA167" s="450"/>
    </row>
    <row r="168" spans="1:27" x14ac:dyDescent="0.25">
      <c r="A168" s="65" t="s">
        <v>109</v>
      </c>
      <c r="B168" s="100">
        <v>0.19229487723023223</v>
      </c>
      <c r="C168" s="100">
        <v>0.15736972731896037</v>
      </c>
      <c r="D168" s="100">
        <v>5.220868127316855E-2</v>
      </c>
      <c r="E168" s="100">
        <v>0.14553966370464436</v>
      </c>
      <c r="F168" s="100">
        <v>8.9266968012817027E-2</v>
      </c>
      <c r="G168" s="100">
        <v>4.2546799089575531E-2</v>
      </c>
      <c r="W168" s="450">
        <v>3.4983896375866533E-2</v>
      </c>
      <c r="X168" s="450">
        <v>4.7016619881140836E-2</v>
      </c>
      <c r="Y168" s="450">
        <v>2.351075150079306E-2</v>
      </c>
      <c r="Z168" s="450">
        <v>7.0088637319976652E-2</v>
      </c>
      <c r="AA168" s="450"/>
    </row>
    <row r="169" spans="1:27" x14ac:dyDescent="0.25">
      <c r="A169" s="80" t="s">
        <v>490</v>
      </c>
      <c r="B169" s="100">
        <v>5.5977215793914223E-2</v>
      </c>
      <c r="C169" s="100">
        <v>0.12551786527494332</v>
      </c>
      <c r="D169" s="100">
        <v>2.2299284626631968E-3</v>
      </c>
      <c r="E169" s="100">
        <v>3.9275762888656522E-2</v>
      </c>
      <c r="F169" s="100">
        <v>0.10311198333365494</v>
      </c>
      <c r="G169" s="100">
        <v>4.1007114642750715E-3</v>
      </c>
      <c r="I169" s="100">
        <v>3.4070369894459669E-2</v>
      </c>
      <c r="J169" s="100">
        <v>0.12846917204617864</v>
      </c>
      <c r="K169" s="100">
        <v>0.16463276791532561</v>
      </c>
      <c r="L169" s="100">
        <v>4.6457618739780202E-2</v>
      </c>
      <c r="M169" s="100">
        <v>0.10971562737964301</v>
      </c>
      <c r="N169" s="100">
        <v>0.24990166060414348</v>
      </c>
      <c r="O169" s="80"/>
      <c r="W169" s="450"/>
      <c r="X169" s="450"/>
      <c r="Y169" s="450"/>
      <c r="Z169" s="450"/>
      <c r="AA169" s="450"/>
    </row>
    <row r="170" spans="1:27" x14ac:dyDescent="0.25">
      <c r="A170" s="64" t="s">
        <v>110</v>
      </c>
      <c r="B170" s="100">
        <v>2.4459549149077379E-2</v>
      </c>
      <c r="C170" s="100">
        <v>0.1230565315914349</v>
      </c>
      <c r="D170" s="100">
        <v>7.9573034134585042E-3</v>
      </c>
      <c r="E170" s="100">
        <v>9.1920720220226499</v>
      </c>
      <c r="F170" s="100">
        <v>16.803657579084568</v>
      </c>
      <c r="G170" s="100">
        <v>3.5252135037697897E-2</v>
      </c>
      <c r="L170" s="100">
        <v>5.1052639464577707</v>
      </c>
      <c r="M170" s="100">
        <v>8.8083357517556511</v>
      </c>
      <c r="N170" s="100">
        <v>35.184472750276747</v>
      </c>
      <c r="S170" s="100">
        <v>5.8741584349036619E-2</v>
      </c>
      <c r="W170" s="450"/>
      <c r="X170" s="450"/>
      <c r="Y170" s="450"/>
      <c r="Z170" s="450"/>
      <c r="AA170" s="450">
        <v>0.33784901342436607</v>
      </c>
    </row>
    <row r="171" spans="1:27" x14ac:dyDescent="0.25">
      <c r="A171" s="64" t="s">
        <v>688</v>
      </c>
      <c r="D171" s="100">
        <v>2.1409109501548122E-2</v>
      </c>
      <c r="G171" s="100">
        <v>2.0305208059686702E-2</v>
      </c>
      <c r="I171" s="100">
        <v>0.10760017642135508</v>
      </c>
      <c r="J171" s="100">
        <v>7.8496990865989671E-2</v>
      </c>
      <c r="L171" s="100">
        <v>0.12728410084800548</v>
      </c>
      <c r="M171" s="100">
        <v>0.15738939419578651</v>
      </c>
      <c r="W171" s="450">
        <v>7.2230246766420314E-2</v>
      </c>
      <c r="X171" s="450">
        <v>9.6205649777280758E-2</v>
      </c>
      <c r="Y171" s="450">
        <v>4.9037283915915435E-2</v>
      </c>
      <c r="Z171" s="450">
        <v>0.46621013243564863</v>
      </c>
      <c r="AA171" s="450">
        <v>7.7728919599743651E-2</v>
      </c>
    </row>
    <row r="172" spans="1:27" x14ac:dyDescent="0.25">
      <c r="A172" s="64" t="s">
        <v>111</v>
      </c>
      <c r="B172" s="100">
        <v>4.7288755305699842E-2</v>
      </c>
      <c r="C172" s="100">
        <v>5.7572765640022228E-2</v>
      </c>
      <c r="D172" s="100">
        <v>4.4723024409120283E-3</v>
      </c>
      <c r="E172" s="100">
        <v>3.5213700985001609E-2</v>
      </c>
      <c r="F172" s="100">
        <v>5.8533194229932105E-2</v>
      </c>
      <c r="G172" s="100">
        <v>3.2650922269761786E-3</v>
      </c>
      <c r="I172" s="100">
        <v>1.6438150076229268E-2</v>
      </c>
      <c r="J172" s="100">
        <v>4.4389206332199282E-2</v>
      </c>
      <c r="K172" s="100">
        <v>3.8150822456112655E-2</v>
      </c>
      <c r="P172" s="100">
        <v>0.13005669379736176</v>
      </c>
      <c r="Q172" s="100">
        <v>2.2334978972389834E-2</v>
      </c>
      <c r="R172" s="100">
        <v>2.3155233947807868E-2</v>
      </c>
      <c r="S172" s="100">
        <v>5.8873805962412804E-2</v>
      </c>
      <c r="W172" s="450"/>
      <c r="X172" s="450"/>
      <c r="Y172" s="450"/>
      <c r="Z172" s="450"/>
      <c r="AA172" s="450"/>
    </row>
    <row r="173" spans="1:27" x14ac:dyDescent="0.25">
      <c r="A173" s="64" t="s">
        <v>171</v>
      </c>
      <c r="B173" s="100">
        <v>0.33987634363509422</v>
      </c>
      <c r="C173" s="100">
        <v>0.47088820014590332</v>
      </c>
      <c r="D173" s="100">
        <v>1.9850084141949702E-2</v>
      </c>
      <c r="E173" s="100">
        <v>0.19980078213085159</v>
      </c>
      <c r="F173" s="100">
        <v>0.3231977559677589</v>
      </c>
      <c r="G173" s="100">
        <v>2.9163043500396089E-2</v>
      </c>
      <c r="I173" s="100">
        <v>0.16012349217043378</v>
      </c>
      <c r="J173" s="100">
        <v>0.43196430182412232</v>
      </c>
      <c r="K173" s="100">
        <v>0.5175810588258527</v>
      </c>
      <c r="L173" s="100">
        <v>0.13390584477316805</v>
      </c>
      <c r="M173" s="100">
        <v>0.27721412556053826</v>
      </c>
      <c r="N173" s="100">
        <v>0.36641031156096771</v>
      </c>
      <c r="P173" s="100">
        <v>0.89924129308805134</v>
      </c>
      <c r="Q173" s="100">
        <v>5.7122613170336699E-2</v>
      </c>
      <c r="S173" s="100">
        <v>0.53066771322364226</v>
      </c>
      <c r="W173" s="450"/>
      <c r="X173" s="450"/>
      <c r="Y173" s="450"/>
      <c r="Z173" s="450"/>
      <c r="AA173" s="450"/>
    </row>
    <row r="174" spans="1:27" s="63" customFormat="1" x14ac:dyDescent="0.25">
      <c r="A174" s="64" t="s">
        <v>791</v>
      </c>
      <c r="B174" s="100">
        <v>4.6851967383948645E-2</v>
      </c>
      <c r="C174" s="100">
        <v>6.9153524302547537E-2</v>
      </c>
      <c r="D174" s="100">
        <v>6.6419022290559945E-2</v>
      </c>
      <c r="E174" s="100">
        <v>6.0353953127135831E-3</v>
      </c>
      <c r="F174" s="100"/>
      <c r="G174" s="100"/>
      <c r="I174" s="100">
        <v>3.9051436549087069E-2</v>
      </c>
      <c r="J174" s="100">
        <v>7.6793545656657441E-2</v>
      </c>
      <c r="K174" s="100">
        <v>9.2008040915463801E-2</v>
      </c>
      <c r="L174" s="100">
        <v>3.1786287409210176E-2</v>
      </c>
      <c r="M174" s="100">
        <v>5.5170974701751446E-2</v>
      </c>
      <c r="N174" s="100">
        <v>5.8918899256681916E-2</v>
      </c>
      <c r="O174" s="65"/>
      <c r="P174" s="100"/>
      <c r="Q174" s="100"/>
      <c r="R174" s="100"/>
      <c r="S174" s="100"/>
      <c r="T174" s="100"/>
      <c r="U174" s="100"/>
      <c r="W174" s="450"/>
      <c r="X174" s="450"/>
      <c r="Y174" s="450"/>
      <c r="Z174" s="450"/>
      <c r="AA174" s="450"/>
    </row>
    <row r="175" spans="1:27" x14ac:dyDescent="0.25">
      <c r="A175" s="75" t="s">
        <v>463</v>
      </c>
      <c r="B175" s="100">
        <v>0.12073633903168272</v>
      </c>
      <c r="C175" s="100">
        <v>0.17619048064336387</v>
      </c>
      <c r="E175" s="100">
        <v>0.1002362501398875</v>
      </c>
      <c r="F175" s="100">
        <v>0.18075368448170909</v>
      </c>
      <c r="G175" s="100">
        <v>1.8203330394071515E-2</v>
      </c>
      <c r="I175" s="100">
        <v>6.2713866093412882E-2</v>
      </c>
      <c r="J175" s="100">
        <v>0.14202140304824112</v>
      </c>
      <c r="K175" s="100">
        <v>0.16826937856677401</v>
      </c>
      <c r="L175" s="100">
        <v>0.11104757196638398</v>
      </c>
      <c r="M175" s="100">
        <v>9.5167632625433665E-2</v>
      </c>
      <c r="N175" s="100">
        <v>0.1200178396330855</v>
      </c>
      <c r="O175" s="75"/>
      <c r="P175" s="100">
        <v>0.54141913096726457</v>
      </c>
      <c r="W175" s="450"/>
      <c r="X175" s="450"/>
      <c r="Y175" s="450"/>
      <c r="Z175" s="450"/>
      <c r="AA175" s="450"/>
    </row>
    <row r="176" spans="1:27" s="63" customFormat="1" x14ac:dyDescent="0.25">
      <c r="A176" s="75" t="s">
        <v>792</v>
      </c>
      <c r="B176" s="100">
        <v>3.3217903364358481E-2</v>
      </c>
      <c r="C176" s="100">
        <v>2.8149241381558287E-2</v>
      </c>
      <c r="D176" s="100">
        <v>1.5173777888860776E-2</v>
      </c>
      <c r="E176" s="100">
        <v>7.1779873677232202E-3</v>
      </c>
      <c r="F176" s="100">
        <v>4.4040611309828261E-2</v>
      </c>
      <c r="G176" s="100">
        <v>5.4788926382013076E-2</v>
      </c>
      <c r="I176" s="100">
        <v>5.2446126544120855E-2</v>
      </c>
      <c r="J176" s="100">
        <v>5.0887084348967264E-2</v>
      </c>
      <c r="K176" s="100">
        <v>5.0762516537983082E-2</v>
      </c>
      <c r="L176" s="100">
        <v>4.0509868045784693E-2</v>
      </c>
      <c r="M176" s="100">
        <v>3.5535112953718605E-2</v>
      </c>
      <c r="N176" s="100">
        <v>4.7789530286256494E-2</v>
      </c>
      <c r="O176" s="75"/>
      <c r="P176" s="100">
        <v>0.46543546041384937</v>
      </c>
      <c r="Q176" s="100">
        <v>0.15648851970848682</v>
      </c>
      <c r="R176" s="100">
        <v>0.21977905111162047</v>
      </c>
      <c r="S176" s="100">
        <v>0.22412949661596787</v>
      </c>
      <c r="T176" s="100">
        <v>0.11918978012529173</v>
      </c>
      <c r="U176" s="100">
        <v>0.20508729823128849</v>
      </c>
      <c r="W176" s="450"/>
      <c r="X176" s="450"/>
      <c r="Y176" s="450"/>
      <c r="Z176" s="450"/>
      <c r="AA176" s="450"/>
    </row>
    <row r="177" spans="1:27" x14ac:dyDescent="0.25">
      <c r="A177" s="65" t="s">
        <v>196</v>
      </c>
      <c r="B177" s="100">
        <v>0.39437200390485722</v>
      </c>
      <c r="C177" s="100">
        <v>0.76490289120210464</v>
      </c>
      <c r="D177" s="100">
        <v>3.9024004705174718E-2</v>
      </c>
      <c r="E177" s="100">
        <v>0.26799372736065241</v>
      </c>
      <c r="F177" s="100">
        <v>0.58492107268670634</v>
      </c>
      <c r="G177" s="100">
        <v>4.2731436321537593E-2</v>
      </c>
      <c r="I177" s="100">
        <v>0.18621816931588064</v>
      </c>
      <c r="J177" s="100">
        <v>0.7037039080706059</v>
      </c>
      <c r="K177" s="100">
        <v>0.94766401137418343</v>
      </c>
      <c r="L177" s="100">
        <v>0.17024078792257671</v>
      </c>
      <c r="M177" s="100">
        <v>0.43953947034436097</v>
      </c>
      <c r="N177" s="100">
        <v>0.64829919342084419</v>
      </c>
      <c r="P177" s="100">
        <v>0.13476508560202075</v>
      </c>
      <c r="S177" s="100">
        <v>8.4322734475660133E-2</v>
      </c>
      <c r="W177" s="450"/>
      <c r="X177" s="450"/>
      <c r="Y177" s="450"/>
      <c r="Z177" s="450"/>
      <c r="AA177" s="450"/>
    </row>
    <row r="178" spans="1:27" x14ac:dyDescent="0.25">
      <c r="A178" s="65" t="s">
        <v>491</v>
      </c>
      <c r="E178" s="100">
        <v>2.8599523162723725E-2</v>
      </c>
      <c r="F178" s="100">
        <v>2.2127440000380919E-2</v>
      </c>
      <c r="L178" s="100">
        <v>6.3895197170779933E-2</v>
      </c>
      <c r="M178" s="100">
        <v>6.2369680175987846E-2</v>
      </c>
      <c r="N178" s="100">
        <v>5.1900521904159391E-2</v>
      </c>
      <c r="W178" s="450"/>
      <c r="X178" s="450"/>
      <c r="Y178" s="450"/>
      <c r="Z178" s="450"/>
      <c r="AA178" s="450"/>
    </row>
    <row r="179" spans="1:27" x14ac:dyDescent="0.25">
      <c r="A179" s="64" t="s">
        <v>803</v>
      </c>
      <c r="B179" s="100">
        <v>3.7485824977681881E-2</v>
      </c>
      <c r="C179" s="100">
        <v>1.7994520009206788E-2</v>
      </c>
      <c r="D179" s="100">
        <v>1.4725226110640376E-2</v>
      </c>
      <c r="E179" s="100">
        <v>2.065055722015046E-2</v>
      </c>
      <c r="F179" s="100">
        <v>1.5378853359269451E-2</v>
      </c>
      <c r="G179" s="100">
        <v>7.284346088915046E-3</v>
      </c>
      <c r="W179" s="450"/>
      <c r="X179" s="450"/>
      <c r="Y179" s="450"/>
      <c r="Z179" s="450"/>
      <c r="AA179" s="450"/>
    </row>
    <row r="180" spans="1:27" s="63" customFormat="1" x14ac:dyDescent="0.25">
      <c r="A180" s="64" t="s">
        <v>112</v>
      </c>
      <c r="C180" s="93"/>
      <c r="D180" s="93"/>
      <c r="E180" s="93"/>
      <c r="F180" s="93"/>
      <c r="G180" s="93"/>
      <c r="I180" s="100">
        <v>8.8296574022302524E-2</v>
      </c>
      <c r="J180" s="100">
        <v>6.9521705729515257E-2</v>
      </c>
      <c r="K180" s="100">
        <v>6.2516561679271762E-2</v>
      </c>
      <c r="L180" s="100">
        <v>8.9203483287066967E-2</v>
      </c>
      <c r="M180" s="100">
        <v>6.2806772992639009E-2</v>
      </c>
      <c r="N180" s="100">
        <v>8.1337055195318628E-2</v>
      </c>
      <c r="O180" s="65"/>
      <c r="P180" s="100">
        <v>0.47516362615773222</v>
      </c>
      <c r="Q180" s="100">
        <v>0.33781835279366823</v>
      </c>
      <c r="R180" s="100">
        <v>0.36601041223273634</v>
      </c>
      <c r="S180" s="100">
        <v>0.24807493742872797</v>
      </c>
      <c r="T180" s="100">
        <v>0.18717160054047413</v>
      </c>
      <c r="U180" s="100"/>
      <c r="W180" s="450"/>
      <c r="X180" s="450">
        <v>3.0041596929156766E-2</v>
      </c>
      <c r="Y180" s="450"/>
      <c r="Z180" s="450">
        <v>2.5095808843823668E-2</v>
      </c>
      <c r="AA180" s="450">
        <v>2.2658773215566089E-2</v>
      </c>
    </row>
    <row r="181" spans="1:27" x14ac:dyDescent="0.25">
      <c r="A181" s="64" t="s">
        <v>114</v>
      </c>
      <c r="B181" s="100">
        <v>0.18757197617715399</v>
      </c>
      <c r="C181" s="100">
        <v>0.14965242762309708</v>
      </c>
      <c r="D181" s="100">
        <v>3.4808439137323052E-2</v>
      </c>
      <c r="E181" s="100">
        <v>0.11928999236766062</v>
      </c>
      <c r="F181" s="100">
        <v>0.14436371847148985</v>
      </c>
      <c r="G181" s="100">
        <v>4.3336802069566152E-2</v>
      </c>
      <c r="I181" s="100">
        <v>7.3512478338027321E-2</v>
      </c>
      <c r="J181" s="100">
        <v>0.10239989928481477</v>
      </c>
      <c r="K181" s="100">
        <v>0.10503848265239632</v>
      </c>
      <c r="L181" s="100">
        <v>6.5717534319504126E-2</v>
      </c>
      <c r="M181" s="100">
        <v>6.8455664607834879E-2</v>
      </c>
      <c r="N181" s="100">
        <v>8.2566566503242081E-2</v>
      </c>
      <c r="W181" s="450"/>
      <c r="X181" s="450"/>
      <c r="Y181" s="450"/>
      <c r="Z181" s="450"/>
      <c r="AA181" s="450"/>
    </row>
    <row r="182" spans="1:27" x14ac:dyDescent="0.25">
      <c r="A182" s="64" t="s">
        <v>172</v>
      </c>
      <c r="B182" s="100">
        <v>0.21336774019601645</v>
      </c>
      <c r="C182" s="100">
        <v>0.28790884689489232</v>
      </c>
      <c r="D182" s="100">
        <v>2.6422342805439897E-2</v>
      </c>
      <c r="E182" s="100">
        <v>0.14831224361219145</v>
      </c>
      <c r="F182" s="100">
        <v>0.24947128260737178</v>
      </c>
      <c r="G182" s="100">
        <v>3.1752173390652332E-2</v>
      </c>
      <c r="I182" s="100">
        <v>0.14769445488232177</v>
      </c>
      <c r="J182" s="100">
        <v>0.26005363190742709</v>
      </c>
      <c r="K182" s="100">
        <v>0.29361600284354589</v>
      </c>
      <c r="L182" s="100">
        <v>0.11634209225386925</v>
      </c>
      <c r="M182" s="100">
        <v>0.16531836449784254</v>
      </c>
      <c r="N182" s="100">
        <v>0.28148834414043949</v>
      </c>
      <c r="P182" s="100">
        <v>0.41532957415865074</v>
      </c>
      <c r="Q182" s="100">
        <v>0.16107802418828202</v>
      </c>
      <c r="S182" s="100">
        <v>0.25380471839225149</v>
      </c>
      <c r="W182" s="450"/>
      <c r="X182" s="450"/>
      <c r="Y182" s="450"/>
      <c r="Z182" s="450"/>
      <c r="AA182" s="450"/>
    </row>
    <row r="183" spans="1:27" x14ac:dyDescent="0.25">
      <c r="A183" s="64" t="s">
        <v>449</v>
      </c>
      <c r="E183" s="100">
        <v>9.4573500925548615E-2</v>
      </c>
      <c r="F183" s="100">
        <v>7.7709364945191067E-2</v>
      </c>
      <c r="G183" s="100">
        <v>4.7411039813081953E-3</v>
      </c>
      <c r="L183" s="100">
        <v>0.15216275620793246</v>
      </c>
      <c r="M183" s="100">
        <v>0.18827240037228202</v>
      </c>
      <c r="N183" s="100">
        <v>0.19744516843270588</v>
      </c>
      <c r="W183" s="450"/>
      <c r="X183" s="450"/>
      <c r="Y183" s="450"/>
      <c r="Z183" s="450"/>
      <c r="AA183" s="450"/>
    </row>
    <row r="184" spans="1:27" x14ac:dyDescent="0.25">
      <c r="A184" s="64" t="s">
        <v>115</v>
      </c>
      <c r="B184" s="100">
        <v>8.6268582635640745E-2</v>
      </c>
      <c r="C184" s="100">
        <v>0.15906828133718615</v>
      </c>
      <c r="E184" s="100">
        <v>0.11962481882390723</v>
      </c>
      <c r="F184" s="100">
        <v>0.32034585222176581</v>
      </c>
      <c r="I184" s="100">
        <v>0.11081376781143727</v>
      </c>
      <c r="J184" s="100">
        <v>0.31167458280877425</v>
      </c>
      <c r="K184" s="100">
        <v>0.32030388815386757</v>
      </c>
      <c r="L184" s="100">
        <v>8.5197855268661818E-2</v>
      </c>
      <c r="M184" s="100">
        <v>0.19608410186987063</v>
      </c>
      <c r="N184" s="100">
        <v>0.24588034160999511</v>
      </c>
      <c r="W184" s="450"/>
      <c r="X184" s="450"/>
      <c r="Y184" s="450"/>
      <c r="Z184" s="450"/>
      <c r="AA184" s="450"/>
    </row>
    <row r="185" spans="1:27" x14ac:dyDescent="0.25">
      <c r="A185" s="64" t="s">
        <v>116</v>
      </c>
      <c r="B185" s="100">
        <v>17.685964611944282</v>
      </c>
      <c r="C185" s="100">
        <v>12.338046848564456</v>
      </c>
      <c r="D185" s="100">
        <v>7.6261199039462806</v>
      </c>
      <c r="E185" s="100">
        <v>12.629045201184363</v>
      </c>
      <c r="F185" s="100">
        <v>12.192845330333403</v>
      </c>
      <c r="G185" s="100">
        <v>9.0077304622243766</v>
      </c>
      <c r="I185" s="100">
        <v>6.2814180554060153</v>
      </c>
      <c r="J185" s="100">
        <v>4.9631139785176517</v>
      </c>
      <c r="K185" s="100">
        <v>6.7120479413913658</v>
      </c>
      <c r="L185" s="100">
        <v>5.594303532722364</v>
      </c>
      <c r="M185" s="100">
        <v>3.6555897918605647</v>
      </c>
      <c r="N185" s="100">
        <v>4.9658128420053744</v>
      </c>
      <c r="P185" s="100">
        <v>0.16112785446380731</v>
      </c>
      <c r="Q185" s="100">
        <v>2.7223336729096466</v>
      </c>
      <c r="R185" s="100">
        <v>0.14830594937952263</v>
      </c>
      <c r="S185" s="100">
        <v>0.10658021711120653</v>
      </c>
      <c r="T185" s="100">
        <v>8.8255988207836866E-2</v>
      </c>
      <c r="U185" s="100">
        <v>0.13211250929557747</v>
      </c>
      <c r="W185" s="450">
        <v>0.36197394438289698</v>
      </c>
      <c r="X185" s="450">
        <v>0.17306929421232192</v>
      </c>
      <c r="Y185" s="450">
        <v>0.13308571084385729</v>
      </c>
      <c r="Z185" s="450">
        <v>0.23122847977268304</v>
      </c>
      <c r="AA185" s="450">
        <v>0.23763264149307212</v>
      </c>
    </row>
    <row r="186" spans="1:27" x14ac:dyDescent="0.25">
      <c r="A186" s="65" t="s">
        <v>534</v>
      </c>
      <c r="B186" s="100">
        <v>4.2704492768775845E-2</v>
      </c>
      <c r="E186" s="100">
        <v>0.95317166748609239</v>
      </c>
      <c r="F186" s="100">
        <v>0.74238224682399911</v>
      </c>
      <c r="G186" s="100">
        <v>1.8672933471539734E-2</v>
      </c>
      <c r="I186" s="100">
        <v>3.9114448144971038E-2</v>
      </c>
      <c r="J186" s="100">
        <v>5.0670812417967878E-2</v>
      </c>
      <c r="K186" s="100">
        <v>4.4541762603424122E-2</v>
      </c>
      <c r="L186" s="100">
        <v>0.25358915465642468</v>
      </c>
      <c r="M186" s="100">
        <v>0.56199342160927346</v>
      </c>
      <c r="N186" s="100">
        <v>0.64963830460224536</v>
      </c>
      <c r="S186" s="100">
        <v>5.0437747138012225E-2</v>
      </c>
      <c r="T186" s="100">
        <v>3.670065102567252E-2</v>
      </c>
      <c r="U186" s="100">
        <v>8.1758387891690112E-2</v>
      </c>
      <c r="W186" s="450"/>
      <c r="X186" s="450"/>
      <c r="Y186" s="450"/>
      <c r="Z186" s="450"/>
      <c r="AA186" s="450"/>
    </row>
    <row r="187" spans="1:27" s="63" customFormat="1" x14ac:dyDescent="0.25">
      <c r="A187" s="65" t="s">
        <v>782</v>
      </c>
      <c r="C187" s="93"/>
      <c r="D187" s="93"/>
      <c r="E187" s="93"/>
      <c r="F187" s="93"/>
      <c r="G187" s="93"/>
      <c r="I187" s="100"/>
      <c r="J187" s="100"/>
      <c r="K187" s="100"/>
      <c r="L187" s="100">
        <v>0.23644545005133663</v>
      </c>
      <c r="M187" s="100">
        <v>0.50219032913106043</v>
      </c>
      <c r="N187" s="100">
        <v>0.57546908113237349</v>
      </c>
      <c r="O187" s="65"/>
      <c r="P187" s="100"/>
      <c r="Q187" s="100"/>
      <c r="R187" s="100"/>
      <c r="S187" s="100"/>
      <c r="T187" s="100"/>
      <c r="U187" s="100"/>
      <c r="W187" s="450"/>
      <c r="X187" s="450"/>
      <c r="Y187" s="450"/>
      <c r="Z187" s="450"/>
      <c r="AA187" s="450"/>
    </row>
    <row r="188" spans="1:27" x14ac:dyDescent="0.25">
      <c r="A188" s="65" t="s">
        <v>804</v>
      </c>
      <c r="E188" s="100">
        <v>1.2282735514076716E-2</v>
      </c>
      <c r="F188" s="100">
        <v>8.6822550689581793E-2</v>
      </c>
      <c r="W188" s="450"/>
      <c r="X188" s="450"/>
      <c r="Y188" s="450"/>
      <c r="Z188" s="450"/>
      <c r="AA188" s="450"/>
    </row>
    <row r="189" spans="1:27" x14ac:dyDescent="0.25">
      <c r="A189" s="65" t="s">
        <v>492</v>
      </c>
      <c r="B189" s="100">
        <v>0.15599399028841021</v>
      </c>
      <c r="C189" s="100">
        <v>0.40024799022252727</v>
      </c>
      <c r="D189" s="100">
        <v>1.4668387312656499E-2</v>
      </c>
      <c r="E189" s="100">
        <v>1.6050501226427746E-2</v>
      </c>
      <c r="F189" s="100">
        <v>0.15760489705454478</v>
      </c>
      <c r="G189" s="100">
        <v>1.651322090826584E-2</v>
      </c>
      <c r="J189" s="100">
        <v>6.7272720649291337E-2</v>
      </c>
      <c r="K189" s="100">
        <v>9.6735186903892142E-2</v>
      </c>
      <c r="W189" s="450"/>
      <c r="X189" s="450"/>
      <c r="Y189" s="450"/>
      <c r="Z189" s="450"/>
      <c r="AA189" s="450"/>
    </row>
    <row r="190" spans="1:27" s="63" customFormat="1" x14ac:dyDescent="0.25">
      <c r="A190" s="65" t="s">
        <v>197</v>
      </c>
      <c r="C190" s="93"/>
      <c r="D190" s="93"/>
      <c r="E190" s="93"/>
      <c r="F190" s="93"/>
      <c r="G190" s="93"/>
      <c r="I190" s="100">
        <v>0.53926899047394017</v>
      </c>
      <c r="J190" s="100">
        <v>0.34711401923231366</v>
      </c>
      <c r="K190" s="100">
        <v>0.23236016271400653</v>
      </c>
      <c r="L190" s="100">
        <v>0.48933984865193747</v>
      </c>
      <c r="M190" s="100">
        <v>0.51303502834419179</v>
      </c>
      <c r="N190" s="100">
        <v>0.46857532816700903</v>
      </c>
      <c r="O190" s="65"/>
      <c r="P190" s="100"/>
      <c r="Q190" s="100">
        <v>0.36500078363764599</v>
      </c>
      <c r="R190" s="100"/>
      <c r="S190" s="100"/>
      <c r="T190" s="100"/>
      <c r="U190" s="100"/>
      <c r="W190" s="450">
        <v>0.15847695709284007</v>
      </c>
      <c r="X190" s="450">
        <v>0.32846083805911219</v>
      </c>
      <c r="Y190" s="450">
        <v>0.13613548296424197</v>
      </c>
      <c r="Z190" s="450">
        <v>0.34200703126060461</v>
      </c>
      <c r="AA190" s="450">
        <v>0.29138721269382001</v>
      </c>
    </row>
    <row r="191" spans="1:27" x14ac:dyDescent="0.25">
      <c r="A191" s="64" t="s">
        <v>117</v>
      </c>
      <c r="B191" s="100">
        <v>0.10030228558232197</v>
      </c>
      <c r="C191" s="100">
        <v>0.19556615283459478</v>
      </c>
      <c r="D191" s="100">
        <v>9.3114268308893081E-3</v>
      </c>
      <c r="E191" s="100">
        <v>0.12638588658728328</v>
      </c>
      <c r="F191" s="100">
        <v>0.42741253389141765</v>
      </c>
      <c r="G191" s="100">
        <v>9.8521612398933169E-3</v>
      </c>
      <c r="I191" s="100">
        <v>0.13268036687307011</v>
      </c>
      <c r="J191" s="100">
        <v>0.40495461066616562</v>
      </c>
      <c r="K191" s="100">
        <v>0.43749948855670329</v>
      </c>
      <c r="L191" s="100">
        <v>0.10912780925580864</v>
      </c>
      <c r="M191" s="100">
        <v>0.25083530755563088</v>
      </c>
      <c r="N191" s="100">
        <v>0.28905472086035094</v>
      </c>
      <c r="W191" s="450"/>
      <c r="X191" s="450"/>
      <c r="Y191" s="450"/>
      <c r="Z191" s="450"/>
      <c r="AA191" s="450"/>
    </row>
    <row r="192" spans="1:27" x14ac:dyDescent="0.25">
      <c r="A192" s="64" t="s">
        <v>118</v>
      </c>
      <c r="B192" s="100">
        <v>0.34717171682355413</v>
      </c>
      <c r="C192" s="100">
        <v>0.38713232116523877</v>
      </c>
      <c r="D192" s="100">
        <v>0.27284894018095013</v>
      </c>
      <c r="E192" s="100">
        <v>0.23259428417420944</v>
      </c>
      <c r="F192" s="100">
        <v>0.51139145085465643</v>
      </c>
      <c r="G192" s="100">
        <v>4.9138076745280042E-2</v>
      </c>
      <c r="I192" s="100">
        <v>0.11340984556185661</v>
      </c>
      <c r="J192" s="100">
        <v>0.16993870730988625</v>
      </c>
      <c r="K192" s="100">
        <v>0.11975287217866951</v>
      </c>
      <c r="L192" s="100">
        <v>0.16645396813324714</v>
      </c>
      <c r="M192" s="100">
        <v>0.21094925543616219</v>
      </c>
      <c r="N192" s="100">
        <v>0.24700224576941313</v>
      </c>
      <c r="W192" s="450"/>
      <c r="X192" s="450"/>
      <c r="Y192" s="450"/>
      <c r="Z192" s="450"/>
      <c r="AA192" s="450"/>
    </row>
    <row r="193" spans="1:27" s="63" customFormat="1" x14ac:dyDescent="0.25">
      <c r="A193" s="74" t="s">
        <v>12</v>
      </c>
      <c r="C193" s="93"/>
      <c r="D193" s="93"/>
      <c r="E193" s="93"/>
      <c r="F193" s="93"/>
      <c r="G193" s="93"/>
      <c r="I193" s="100">
        <v>0.17940504051092696</v>
      </c>
      <c r="J193" s="100">
        <v>0.21806528701149058</v>
      </c>
      <c r="K193" s="100">
        <v>0.25304674473252908</v>
      </c>
      <c r="L193" s="100">
        <v>0.15892025706354335</v>
      </c>
      <c r="M193" s="100">
        <v>0.15014671291987486</v>
      </c>
      <c r="N193" s="100">
        <v>0.20980404871105476</v>
      </c>
      <c r="O193" s="65"/>
      <c r="P193" s="100">
        <v>8.8352108794937863</v>
      </c>
      <c r="Q193" s="100">
        <v>3.9258273907478518</v>
      </c>
      <c r="R193" s="100">
        <v>5.6801825742444585</v>
      </c>
      <c r="S193" s="100">
        <v>4.4924287131792129</v>
      </c>
      <c r="T193" s="100">
        <v>3.5388522294558409</v>
      </c>
      <c r="U193" s="100">
        <v>15.710959361922395</v>
      </c>
      <c r="W193" s="93"/>
      <c r="X193" s="93"/>
      <c r="Y193" s="93"/>
      <c r="Z193" s="93"/>
      <c r="AA193" s="93"/>
    </row>
    <row r="194" spans="1:27" x14ac:dyDescent="0.25">
      <c r="A194" s="65" t="s">
        <v>450</v>
      </c>
      <c r="E194" s="100">
        <v>8.3663115019341594E-2</v>
      </c>
      <c r="F194" s="100">
        <v>0.26800176527328529</v>
      </c>
      <c r="G194" s="100">
        <v>1.0428338013751402E-2</v>
      </c>
      <c r="I194" s="100">
        <v>8.4189793260565124E-2</v>
      </c>
      <c r="J194" s="100">
        <v>0.12434421021616232</v>
      </c>
      <c r="K194" s="100">
        <v>0.13236008767599383</v>
      </c>
      <c r="L194" s="100">
        <v>6.2352359584743507E-2</v>
      </c>
      <c r="M194" s="100">
        <v>6.2484283780353693E-2</v>
      </c>
      <c r="N194" s="100">
        <v>9.3436881227265484E-2</v>
      </c>
      <c r="W194" s="93"/>
      <c r="X194" s="93"/>
      <c r="Y194" s="93"/>
      <c r="Z194" s="93"/>
      <c r="AA194" s="93"/>
    </row>
    <row r="195" spans="1:27" x14ac:dyDescent="0.25">
      <c r="A195" s="64" t="s">
        <v>119</v>
      </c>
      <c r="B195" s="100">
        <v>0.59162588894288892</v>
      </c>
      <c r="C195" s="100">
        <v>0.45211006095691575</v>
      </c>
      <c r="D195" s="100">
        <v>0.38501857589429372</v>
      </c>
      <c r="E195" s="100">
        <v>1.1124057848821338</v>
      </c>
      <c r="F195" s="100">
        <v>2.3071495322301461</v>
      </c>
      <c r="G195" s="100">
        <v>0.38978087226158203</v>
      </c>
      <c r="I195" s="100">
        <v>1.0133020757292119</v>
      </c>
      <c r="J195" s="100">
        <v>0.64066671523852725</v>
      </c>
      <c r="K195" s="100">
        <v>0.63971877727533055</v>
      </c>
      <c r="L195" s="100">
        <v>0.85025523824010341</v>
      </c>
      <c r="M195" s="100">
        <v>0.71939214400541529</v>
      </c>
      <c r="N195" s="100">
        <v>0.90877624545310709</v>
      </c>
      <c r="P195" s="100">
        <v>0.85816089607838131</v>
      </c>
      <c r="Q195" s="100">
        <v>0.38796659091502755</v>
      </c>
      <c r="R195" s="100">
        <v>2.4228350086768606</v>
      </c>
      <c r="S195" s="100">
        <v>1.8502399478696148</v>
      </c>
      <c r="T195" s="100">
        <v>1.5295737624370471</v>
      </c>
      <c r="U195" s="100">
        <v>13.85328986162348</v>
      </c>
      <c r="W195" s="450">
        <v>0.28777106209127412</v>
      </c>
      <c r="X195" s="450">
        <v>0.3352160886796659</v>
      </c>
      <c r="Y195" s="450">
        <v>0.20945047884835466</v>
      </c>
      <c r="Z195" s="450">
        <v>0.3585354707641632</v>
      </c>
      <c r="AA195" s="450">
        <v>0.49903869948413382</v>
      </c>
    </row>
    <row r="196" spans="1:27" x14ac:dyDescent="0.25">
      <c r="A196" s="64" t="s">
        <v>174</v>
      </c>
      <c r="B196" s="100">
        <v>5.3280275377454847E-2</v>
      </c>
      <c r="C196" s="100">
        <v>0.10426850699172391</v>
      </c>
      <c r="D196" s="100">
        <v>9.5863829123327624E-3</v>
      </c>
      <c r="E196" s="100">
        <v>4.3345698506201583E-2</v>
      </c>
      <c r="F196" s="100">
        <v>0.11795453844895029</v>
      </c>
      <c r="G196" s="100">
        <v>1.2048801249559619E-2</v>
      </c>
      <c r="I196" s="100">
        <v>1.6253841158268671E-2</v>
      </c>
      <c r="J196" s="100">
        <v>7.36806878632843E-2</v>
      </c>
      <c r="K196" s="100">
        <v>0.1009831243458858</v>
      </c>
      <c r="L196" s="100">
        <v>0</v>
      </c>
      <c r="M196" s="100">
        <v>4.4292960487350895E-2</v>
      </c>
      <c r="N196" s="100">
        <v>6.8625462596868539E-2</v>
      </c>
      <c r="W196" s="450"/>
      <c r="X196" s="450"/>
      <c r="Y196" s="450"/>
      <c r="Z196" s="450"/>
      <c r="AA196" s="450"/>
    </row>
    <row r="197" spans="1:27" s="63" customFormat="1" x14ac:dyDescent="0.25">
      <c r="A197" s="65" t="s">
        <v>189</v>
      </c>
      <c r="C197" s="93"/>
      <c r="D197" s="93"/>
      <c r="E197" s="93"/>
      <c r="F197" s="93"/>
      <c r="G197" s="93"/>
      <c r="I197" s="100">
        <v>9.6322676048022512E-2</v>
      </c>
      <c r="J197" s="100">
        <v>0.11150883561460341</v>
      </c>
      <c r="K197" s="100"/>
      <c r="L197" s="100">
        <v>0.15397551051450736</v>
      </c>
      <c r="M197" s="100">
        <v>0.12743920805482703</v>
      </c>
      <c r="N197" s="100">
        <v>9.8376846433654852E-2</v>
      </c>
      <c r="O197" s="65"/>
      <c r="P197" s="100"/>
      <c r="Q197" s="100">
        <v>0.26935584985502703</v>
      </c>
      <c r="R197" s="100"/>
      <c r="S197" s="100"/>
      <c r="T197" s="100"/>
      <c r="U197" s="100"/>
      <c r="W197" s="450">
        <v>0.35561897282717936</v>
      </c>
      <c r="X197" s="450">
        <v>0.1084939342534277</v>
      </c>
      <c r="Y197" s="450"/>
      <c r="Z197" s="450">
        <v>9.363023894522042E-2</v>
      </c>
      <c r="AA197" s="450">
        <v>3.7658868393834991E-2</v>
      </c>
    </row>
    <row r="198" spans="1:27" s="63" customFormat="1" x14ac:dyDescent="0.25">
      <c r="A198" s="65" t="s">
        <v>175</v>
      </c>
      <c r="C198" s="93"/>
      <c r="D198" s="93"/>
      <c r="E198" s="93"/>
      <c r="F198" s="93"/>
      <c r="G198" s="93"/>
      <c r="I198" s="100">
        <v>9.4550474913786015E-2</v>
      </c>
      <c r="J198" s="100">
        <v>9.3542470200626546E-2</v>
      </c>
      <c r="K198" s="100">
        <v>9.1432542801287528E-2</v>
      </c>
      <c r="L198" s="100">
        <v>7.4476252043959384E-2</v>
      </c>
      <c r="M198" s="100">
        <v>6.7456214569760586E-2</v>
      </c>
      <c r="N198" s="100">
        <v>7.8025146291317363E-2</v>
      </c>
      <c r="O198" s="65"/>
      <c r="P198" s="100"/>
      <c r="Q198" s="100">
        <v>6.2195360865135961E-2</v>
      </c>
      <c r="R198" s="100"/>
      <c r="S198" s="100"/>
      <c r="T198" s="100"/>
      <c r="U198" s="100"/>
      <c r="W198" s="450"/>
      <c r="X198" s="450"/>
      <c r="Y198" s="450"/>
      <c r="Z198" s="450"/>
      <c r="AA198" s="450"/>
    </row>
    <row r="199" spans="1:27" s="63" customFormat="1" x14ac:dyDescent="0.25">
      <c r="A199" s="65" t="s">
        <v>783</v>
      </c>
      <c r="C199" s="93"/>
      <c r="D199" s="93"/>
      <c r="E199" s="93"/>
      <c r="F199" s="93"/>
      <c r="G199" s="93"/>
      <c r="I199" s="100">
        <v>0.44026202044126078</v>
      </c>
      <c r="J199" s="100">
        <v>0.39803755390673029</v>
      </c>
      <c r="K199" s="100">
        <v>0.36402159120080585</v>
      </c>
      <c r="L199" s="100">
        <v>0.99216754762900705</v>
      </c>
      <c r="M199" s="100">
        <v>7.1236800913782927E-2</v>
      </c>
      <c r="N199" s="100">
        <v>0.51541233591649505</v>
      </c>
      <c r="O199" s="65"/>
      <c r="P199" s="100">
        <v>3.1063463373561606</v>
      </c>
      <c r="Q199" s="100">
        <v>1.7972768591803148</v>
      </c>
      <c r="R199" s="100">
        <v>3.0235438263318164</v>
      </c>
      <c r="S199" s="100">
        <v>1.3965833271625963</v>
      </c>
      <c r="T199" s="100">
        <v>0.22197469598329445</v>
      </c>
      <c r="U199" s="100">
        <v>0.82142949213338956</v>
      </c>
      <c r="W199" s="450"/>
      <c r="X199" s="450"/>
      <c r="Y199" s="450"/>
      <c r="Z199" s="450"/>
      <c r="AA199" s="450">
        <v>0.22148194679746278</v>
      </c>
    </row>
    <row r="200" spans="1:27" x14ac:dyDescent="0.25">
      <c r="A200" s="64" t="s">
        <v>480</v>
      </c>
      <c r="B200" s="100">
        <v>5.8002601961543512E-2</v>
      </c>
      <c r="E200" s="100">
        <v>1.6265500083448461</v>
      </c>
      <c r="F200" s="100">
        <v>1.0982574817990651</v>
      </c>
      <c r="G200" s="100">
        <v>6.9381512789861788E-3</v>
      </c>
      <c r="L200" s="100">
        <v>0.64694565920066927</v>
      </c>
      <c r="M200" s="100">
        <v>0.8802316397326343</v>
      </c>
      <c r="N200" s="100">
        <v>1.7694102482998566</v>
      </c>
      <c r="W200" s="450"/>
      <c r="X200" s="450"/>
      <c r="Y200" s="450"/>
      <c r="Z200" s="450"/>
      <c r="AA200" s="450">
        <v>4.1565407563922789E-2</v>
      </c>
    </row>
    <row r="201" spans="1:27" x14ac:dyDescent="0.25">
      <c r="A201" s="64" t="s">
        <v>176</v>
      </c>
      <c r="B201" s="100">
        <v>0.16436591836336081</v>
      </c>
      <c r="C201" s="100">
        <v>0.37328566606094038</v>
      </c>
      <c r="E201" s="100">
        <v>0.11174039151977781</v>
      </c>
      <c r="F201" s="100">
        <v>0.45492375668399276</v>
      </c>
      <c r="G201" s="100">
        <v>7.1878188301466436E-3</v>
      </c>
      <c r="J201" s="100">
        <v>0.26956959687139992</v>
      </c>
      <c r="K201" s="100">
        <v>0.33867728125431973</v>
      </c>
      <c r="L201" s="100">
        <v>0</v>
      </c>
      <c r="M201" s="100">
        <v>0.16249191979016844</v>
      </c>
      <c r="N201" s="100">
        <v>0.22260332120828707</v>
      </c>
      <c r="P201" s="100">
        <v>0.38008185135100658</v>
      </c>
      <c r="W201" s="450"/>
      <c r="X201" s="450"/>
      <c r="Y201" s="450"/>
      <c r="Z201" s="450"/>
      <c r="AA201" s="450"/>
    </row>
    <row r="202" spans="1:27" x14ac:dyDescent="0.25">
      <c r="A202" s="65" t="s">
        <v>545</v>
      </c>
      <c r="B202" s="100">
        <v>0.16436591836336081</v>
      </c>
      <c r="C202" s="100">
        <v>0.37581659837940712</v>
      </c>
      <c r="D202" s="100">
        <v>6.2513696482358423E-3</v>
      </c>
      <c r="E202" s="100">
        <v>0.11357561224256667</v>
      </c>
      <c r="F202" s="100">
        <v>0.45914860899522519</v>
      </c>
      <c r="G202" s="100">
        <v>1.1503035313907053E-2</v>
      </c>
      <c r="I202" s="100">
        <v>7.3304540071610233E-2</v>
      </c>
      <c r="J202" s="100">
        <v>0.28513267082741733</v>
      </c>
      <c r="K202" s="100">
        <v>0.37126794099642602</v>
      </c>
      <c r="L202" s="100">
        <v>5.3441913526257746E-2</v>
      </c>
      <c r="M202" s="100">
        <v>0.17728111515356637</v>
      </c>
      <c r="N202" s="100">
        <v>0.2568004744583266</v>
      </c>
      <c r="P202" s="100">
        <v>0.38581348710228869</v>
      </c>
      <c r="W202" s="450"/>
      <c r="X202" s="450"/>
      <c r="Y202" s="450"/>
      <c r="Z202" s="450"/>
      <c r="AA202" s="450"/>
    </row>
    <row r="203" spans="1:27" x14ac:dyDescent="0.25">
      <c r="A203" s="65" t="s">
        <v>481</v>
      </c>
      <c r="B203" s="100">
        <v>6.0976819410311411E-2</v>
      </c>
      <c r="E203" s="100">
        <v>0.36380353044423114</v>
      </c>
      <c r="F203" s="100">
        <v>0.34195917266723419</v>
      </c>
      <c r="G203" s="100">
        <v>4.1673709355201987E-3</v>
      </c>
      <c r="L203" s="100">
        <v>0.17481020648743203</v>
      </c>
      <c r="M203" s="100">
        <v>0.29591849987308583</v>
      </c>
      <c r="N203" s="100">
        <v>0.25230687964573761</v>
      </c>
      <c r="W203" s="450"/>
      <c r="X203" s="450"/>
      <c r="Y203" s="450"/>
      <c r="Z203" s="450"/>
      <c r="AA203" s="450"/>
    </row>
    <row r="204" spans="1:27" x14ac:dyDescent="0.25">
      <c r="A204" s="64">
        <v>123</v>
      </c>
      <c r="B204" s="100">
        <v>0.12294708719328622</v>
      </c>
      <c r="C204" s="100">
        <v>0.10320328719295613</v>
      </c>
      <c r="D204" s="100">
        <v>7.072144985894227E-2</v>
      </c>
      <c r="E204" s="100">
        <v>4.7008395315166054E-2</v>
      </c>
      <c r="F204" s="100">
        <v>7.8753768184332218E-2</v>
      </c>
      <c r="G204" s="100">
        <v>7.5408968074729202E-2</v>
      </c>
      <c r="I204" s="100">
        <v>3.1623944684264743E-2</v>
      </c>
      <c r="J204" s="100">
        <v>4.4312660648755678E-2</v>
      </c>
      <c r="K204" s="100">
        <v>4.8617274540392191E-2</v>
      </c>
      <c r="L204" s="100">
        <v>3.5309579039434158E-2</v>
      </c>
      <c r="M204" s="100">
        <v>2.6058993992723593E-2</v>
      </c>
      <c r="N204" s="100">
        <v>3.8469555590700595E-2</v>
      </c>
      <c r="W204" s="450"/>
      <c r="X204" s="450"/>
      <c r="Y204" s="450"/>
      <c r="Z204" s="450"/>
      <c r="AA204" s="450"/>
    </row>
    <row r="205" spans="1:27" x14ac:dyDescent="0.25">
      <c r="A205" s="64" t="s">
        <v>805</v>
      </c>
      <c r="B205" s="100">
        <v>5.2668274413878863E-2</v>
      </c>
      <c r="C205" s="100">
        <v>9.7935431970406828E-2</v>
      </c>
      <c r="E205" s="100">
        <v>2.5639393971858829E-2</v>
      </c>
      <c r="F205" s="100">
        <v>4.3719834790068052E-2</v>
      </c>
      <c r="W205" s="450"/>
      <c r="X205" s="450"/>
      <c r="Y205" s="450"/>
      <c r="Z205" s="450"/>
      <c r="AA205" s="450"/>
    </row>
    <row r="206" spans="1:27" x14ac:dyDescent="0.25">
      <c r="A206" s="64" t="s">
        <v>121</v>
      </c>
      <c r="B206" s="100">
        <v>8.5119261677135405E-2</v>
      </c>
      <c r="C206" s="100">
        <v>7.6290790844880663E-2</v>
      </c>
      <c r="D206" s="100">
        <v>1.1566887846145716E-2</v>
      </c>
      <c r="E206" s="100">
        <v>6.6050133356188617E-2</v>
      </c>
      <c r="F206" s="100">
        <v>0.5639764961029412</v>
      </c>
      <c r="G206" s="100">
        <v>1.1092081710120903E-2</v>
      </c>
      <c r="I206" s="100">
        <v>3.6800347286132434E-2</v>
      </c>
      <c r="J206" s="100">
        <v>3.9953201725015298E-2</v>
      </c>
      <c r="K206" s="100">
        <v>4.3028001026835981E-2</v>
      </c>
      <c r="L206" s="100">
        <v>3.5605050005704075E-2</v>
      </c>
      <c r="M206" s="100">
        <v>3.0387278957610644E-2</v>
      </c>
      <c r="N206" s="100">
        <v>4.8869587221255707E-2</v>
      </c>
      <c r="W206" s="450"/>
      <c r="X206" s="450"/>
      <c r="Y206" s="450"/>
      <c r="Z206" s="450"/>
      <c r="AA206" s="450"/>
    </row>
    <row r="207" spans="1:27" s="63" customFormat="1" x14ac:dyDescent="0.25">
      <c r="A207" s="64" t="s">
        <v>178</v>
      </c>
      <c r="C207" s="93"/>
      <c r="D207" s="93"/>
      <c r="E207" s="93"/>
      <c r="F207" s="93"/>
      <c r="G207" s="93"/>
      <c r="I207" s="100">
        <v>0.15735255724143643</v>
      </c>
      <c r="J207" s="100">
        <v>0.14189868695256169</v>
      </c>
      <c r="K207" s="100">
        <v>0.11544671313757632</v>
      </c>
      <c r="L207" s="100">
        <v>0.11477210328174317</v>
      </c>
      <c r="M207" s="100">
        <v>6.7469540570268244E-2</v>
      </c>
      <c r="N207" s="100">
        <v>7.609618851810844E-2</v>
      </c>
      <c r="O207" s="65"/>
      <c r="P207" s="93"/>
      <c r="Q207" s="93"/>
      <c r="R207" s="93"/>
      <c r="S207" s="93"/>
      <c r="T207" s="93"/>
      <c r="U207" s="93"/>
      <c r="W207" s="450"/>
      <c r="X207" s="450"/>
      <c r="Y207" s="450"/>
      <c r="Z207" s="450"/>
      <c r="AA207" s="450"/>
    </row>
    <row r="208" spans="1:27" x14ac:dyDescent="0.25">
      <c r="A208" s="65" t="s">
        <v>198</v>
      </c>
      <c r="E208" s="100">
        <v>1.2758643433961549E-2</v>
      </c>
      <c r="F208" s="100">
        <v>3.3067297660812407E-2</v>
      </c>
      <c r="G208" s="100">
        <v>2.5921166690085727E-3</v>
      </c>
      <c r="J208" s="100">
        <v>3.2226947740604743E-2</v>
      </c>
      <c r="K208" s="100">
        <v>2.3230418040718008E-2</v>
      </c>
      <c r="M208" s="100">
        <v>1.5243611980709035E-2</v>
      </c>
      <c r="N208" s="100">
        <v>2.8649406927091555E-2</v>
      </c>
      <c r="W208" s="450"/>
      <c r="X208" s="450"/>
      <c r="Y208" s="450"/>
      <c r="Z208" s="450"/>
      <c r="AA208" s="450"/>
    </row>
    <row r="209" spans="1:27" x14ac:dyDescent="0.25">
      <c r="A209" s="65" t="s">
        <v>451</v>
      </c>
      <c r="B209" s="100">
        <v>5.4199425760798003E-2</v>
      </c>
      <c r="E209" s="100">
        <v>0.12095921971237195</v>
      </c>
      <c r="F209" s="100">
        <v>7.6947896620744666E-2</v>
      </c>
      <c r="L209" s="100">
        <v>5.4681294444233176E-2</v>
      </c>
      <c r="M209" s="100">
        <v>4.4790020306286503E-2</v>
      </c>
      <c r="W209" s="450"/>
      <c r="X209" s="450"/>
      <c r="Y209" s="450"/>
      <c r="Z209" s="450"/>
      <c r="AA209" s="450"/>
    </row>
    <row r="210" spans="1:27" x14ac:dyDescent="0.25">
      <c r="A210" s="65" t="s">
        <v>179</v>
      </c>
      <c r="B210" s="100">
        <v>0.61517796857807816</v>
      </c>
      <c r="C210" s="100">
        <v>0.2713033606789621</v>
      </c>
      <c r="D210" s="100">
        <v>0.23597467376069611</v>
      </c>
      <c r="E210" s="100">
        <v>0.26219131653272104</v>
      </c>
      <c r="F210" s="100">
        <v>0.21899162397373442</v>
      </c>
      <c r="G210" s="100">
        <v>0.15664405539388485</v>
      </c>
      <c r="I210" s="100">
        <v>1.8081082921509819</v>
      </c>
      <c r="J210" s="100">
        <v>1.1028252516540298</v>
      </c>
      <c r="K210" s="100">
        <v>1.6302383641713243</v>
      </c>
      <c r="L210" s="100">
        <v>2.1507395520401564</v>
      </c>
      <c r="M210" s="100">
        <v>1.3645731237837386</v>
      </c>
      <c r="N210" s="100">
        <v>1.667083820971057</v>
      </c>
      <c r="W210" s="450">
        <v>0.45770286125640985</v>
      </c>
      <c r="X210" s="450">
        <v>0.80234469157444943</v>
      </c>
      <c r="Y210" s="450">
        <v>0.37647318649988959</v>
      </c>
      <c r="Z210" s="450">
        <v>0.69677349296195246</v>
      </c>
      <c r="AA210" s="450">
        <v>1.5073340143867242</v>
      </c>
    </row>
    <row r="211" spans="1:27" x14ac:dyDescent="0.25">
      <c r="A211" s="65" t="s">
        <v>452</v>
      </c>
      <c r="E211" s="100">
        <v>0.24903821294059075</v>
      </c>
      <c r="F211" s="100">
        <v>0.43890109482529838</v>
      </c>
      <c r="M211" s="100">
        <v>5.8183983416532727E-2</v>
      </c>
      <c r="N211" s="100">
        <v>0.24028476988771141</v>
      </c>
      <c r="W211" s="450"/>
      <c r="X211" s="450"/>
      <c r="Y211" s="450"/>
      <c r="Z211" s="450"/>
      <c r="AA211" s="450"/>
    </row>
    <row r="212" spans="1:27" x14ac:dyDescent="0.25">
      <c r="A212" s="65" t="s">
        <v>493</v>
      </c>
      <c r="B212" s="100">
        <v>5.4048914885525559E-2</v>
      </c>
      <c r="C212" s="100">
        <v>0.21607530759323779</v>
      </c>
      <c r="E212" s="100">
        <v>3.216773540500642E-2</v>
      </c>
      <c r="F212" s="100">
        <v>0.37807497499572085</v>
      </c>
      <c r="I212" s="100">
        <v>4.9276643271157425E-2</v>
      </c>
      <c r="J212" s="100">
        <v>0.20652997401762463</v>
      </c>
      <c r="K212" s="100">
        <v>0.18812742244426461</v>
      </c>
      <c r="L212" s="100">
        <v>4.7214663269574471E-2</v>
      </c>
      <c r="M212" s="100">
        <v>0.11173584905660382</v>
      </c>
      <c r="N212" s="100">
        <v>0.18240806579155455</v>
      </c>
      <c r="W212" s="450"/>
      <c r="X212" s="450"/>
      <c r="Y212" s="450"/>
      <c r="Z212" s="450"/>
      <c r="AA212" s="450"/>
    </row>
    <row r="213" spans="1:27" s="63" customFormat="1" x14ac:dyDescent="0.25">
      <c r="A213" s="65" t="s">
        <v>199</v>
      </c>
      <c r="C213" s="93"/>
      <c r="D213" s="93"/>
      <c r="E213" s="93"/>
      <c r="F213" s="93"/>
      <c r="G213" s="93"/>
      <c r="I213" s="100">
        <v>0.67318123404654184</v>
      </c>
      <c r="J213" s="100">
        <v>0.62444996544611842</v>
      </c>
      <c r="K213" s="100">
        <v>0.36698865346260945</v>
      </c>
      <c r="L213" s="100">
        <v>0.68733414457922959</v>
      </c>
      <c r="M213" s="100">
        <v>3.5380531347829779E-2</v>
      </c>
      <c r="N213" s="100">
        <v>0.79024896409931944</v>
      </c>
      <c r="O213" s="65"/>
      <c r="P213" s="100"/>
      <c r="Q213" s="100">
        <v>0.63026931013765897</v>
      </c>
      <c r="R213" s="100"/>
      <c r="S213" s="100"/>
      <c r="T213" s="100"/>
      <c r="U213" s="100"/>
      <c r="W213" s="450">
        <v>0.76825739621459643</v>
      </c>
      <c r="X213" s="450">
        <v>0.85299962596766699</v>
      </c>
      <c r="Y213" s="450">
        <v>0.33302146284658779</v>
      </c>
      <c r="Z213" s="450">
        <v>0.96897241338744777</v>
      </c>
      <c r="AA213" s="450">
        <v>0.43192744454808307</v>
      </c>
    </row>
    <row r="214" spans="1:27" x14ac:dyDescent="0.25">
      <c r="A214" s="74" t="s">
        <v>13</v>
      </c>
      <c r="B214" s="100">
        <v>0.27352306895121492</v>
      </c>
      <c r="C214" s="100">
        <v>0.35785293688205327</v>
      </c>
      <c r="D214" s="100">
        <v>0.20309259514917424</v>
      </c>
      <c r="E214" s="100">
        <v>0.59445029666475935</v>
      </c>
      <c r="F214" s="100">
        <v>0.4588142997160376</v>
      </c>
      <c r="G214" s="100">
        <v>6.543122636456758E-2</v>
      </c>
      <c r="I214" s="100">
        <v>0.17372927101167884</v>
      </c>
      <c r="J214" s="100">
        <v>0.15881892802614267</v>
      </c>
      <c r="K214" s="100">
        <v>0.2363416243755061</v>
      </c>
      <c r="L214" s="100">
        <v>0.1154540822147013</v>
      </c>
      <c r="M214" s="100">
        <v>0.13538949995769528</v>
      </c>
      <c r="N214" s="100">
        <v>0.18896612367547039</v>
      </c>
      <c r="P214" s="100">
        <v>4.2310604444671238</v>
      </c>
      <c r="Q214" s="100">
        <v>1.4734301125826084</v>
      </c>
      <c r="R214" s="100">
        <v>2.2650389967584559</v>
      </c>
      <c r="S214" s="100">
        <v>0.32754545858448231</v>
      </c>
      <c r="T214" s="100">
        <v>0.19879277730008599</v>
      </c>
      <c r="U214" s="100">
        <v>0.45223487554862124</v>
      </c>
      <c r="W214" s="450"/>
      <c r="X214" s="450">
        <v>2.4561456534798232E-2</v>
      </c>
      <c r="Y214" s="450">
        <v>2.9058164515028007E-2</v>
      </c>
      <c r="Z214" s="450"/>
      <c r="AA214" s="450">
        <v>4.2713892008621038E-2</v>
      </c>
    </row>
    <row r="215" spans="1:27" x14ac:dyDescent="0.25">
      <c r="A215" s="65" t="s">
        <v>125</v>
      </c>
      <c r="B215" s="100">
        <v>1.8865561618118292E-2</v>
      </c>
      <c r="C215" s="100">
        <v>1.4867123381547866E-2</v>
      </c>
      <c r="D215" s="100">
        <v>7.818863090603867E-3</v>
      </c>
      <c r="E215" s="100">
        <v>0.51373130525394861</v>
      </c>
      <c r="F215" s="100">
        <v>0.58229872463766663</v>
      </c>
      <c r="G215" s="100">
        <v>6.7607094685638146E-3</v>
      </c>
      <c r="L215" s="100">
        <v>0.16936076358519983</v>
      </c>
      <c r="M215" s="100">
        <v>0.17435739064218639</v>
      </c>
      <c r="N215" s="100">
        <v>3.3140371342717043</v>
      </c>
      <c r="Q215" s="100">
        <v>1.0660084110440666E-2</v>
      </c>
      <c r="W215" s="450"/>
      <c r="X215" s="450"/>
      <c r="Y215" s="450"/>
      <c r="Z215" s="450"/>
      <c r="AA215" s="450">
        <v>0.10627817012375292</v>
      </c>
    </row>
    <row r="216" spans="1:27" x14ac:dyDescent="0.25">
      <c r="A216" s="65" t="s">
        <v>806</v>
      </c>
      <c r="E216" s="100">
        <v>7.3326348531623356E-2</v>
      </c>
      <c r="F216" s="100">
        <v>8.0824280376721944E-2</v>
      </c>
      <c r="W216" s="450"/>
      <c r="X216" s="450"/>
      <c r="Y216" s="450"/>
      <c r="Z216" s="450"/>
      <c r="AA216" s="450"/>
    </row>
    <row r="217" spans="1:27" x14ac:dyDescent="0.25">
      <c r="A217" s="64" t="s">
        <v>807</v>
      </c>
      <c r="B217" s="100">
        <v>2.8175406063405288E-2</v>
      </c>
      <c r="C217" s="100">
        <v>8.1940703833228313E-3</v>
      </c>
      <c r="D217" s="100">
        <v>6.7386693203414132E-3</v>
      </c>
      <c r="E217" s="100">
        <v>3.5799195512964073E-2</v>
      </c>
      <c r="Q217" s="100">
        <v>8.4809837264582189E-2</v>
      </c>
      <c r="W217" s="450"/>
      <c r="X217" s="450"/>
      <c r="Y217" s="450"/>
      <c r="Z217" s="450"/>
      <c r="AA217" s="450"/>
    </row>
    <row r="218" spans="1:27" x14ac:dyDescent="0.25">
      <c r="A218" s="64" t="s">
        <v>124</v>
      </c>
      <c r="B218" s="100">
        <v>2.9426982502057556E-2</v>
      </c>
      <c r="C218" s="100">
        <v>1.0049588693441256E-2</v>
      </c>
      <c r="D218" s="100">
        <v>6.7386693203414132E-3</v>
      </c>
      <c r="E218" s="100">
        <v>3.5799195512964073E-2</v>
      </c>
      <c r="Q218" s="100">
        <v>8.6925658908653974E-2</v>
      </c>
      <c r="W218" s="450"/>
      <c r="X218" s="450"/>
      <c r="Y218" s="450"/>
      <c r="Z218" s="450"/>
      <c r="AA218" s="450"/>
    </row>
    <row r="219" spans="1:27" x14ac:dyDescent="0.25">
      <c r="A219" s="65" t="s">
        <v>494</v>
      </c>
      <c r="B219" s="100">
        <v>0.13193599496305589</v>
      </c>
      <c r="C219" s="100">
        <v>9.6055600893373963E-2</v>
      </c>
      <c r="D219" s="100">
        <v>7.1241210514998002E-2</v>
      </c>
      <c r="E219" s="100">
        <v>0.13076250981471346</v>
      </c>
      <c r="F219" s="100">
        <v>5.7248083297642763E-2</v>
      </c>
      <c r="G219" s="100">
        <v>0.10402896089288394</v>
      </c>
      <c r="I219" s="100">
        <v>1.1325436444901293</v>
      </c>
      <c r="J219" s="100">
        <v>0.47699624889507813</v>
      </c>
      <c r="K219" s="100">
        <v>0.37824557571927897</v>
      </c>
      <c r="L219" s="100">
        <v>0.81054873179450126</v>
      </c>
      <c r="M219" s="100">
        <v>0.57466778069210622</v>
      </c>
      <c r="N219" s="100">
        <v>0.54177808002530414</v>
      </c>
      <c r="Q219" s="100">
        <v>0.13790324687197975</v>
      </c>
      <c r="W219" s="450">
        <v>0.15056304253320058</v>
      </c>
      <c r="X219" s="450">
        <v>0.10609672702818088</v>
      </c>
      <c r="Y219" s="450">
        <v>0.140371835284197</v>
      </c>
      <c r="Z219" s="450">
        <v>8.8506105975666591E-2</v>
      </c>
      <c r="AA219" s="450">
        <v>0.13631643178784977</v>
      </c>
    </row>
    <row r="220" spans="1:27" x14ac:dyDescent="0.25">
      <c r="A220" s="65" t="s">
        <v>482</v>
      </c>
      <c r="B220" s="100">
        <v>6.5801975943536581E-2</v>
      </c>
      <c r="C220" s="100">
        <v>6.5422583274232379E-2</v>
      </c>
      <c r="D220" s="100">
        <v>4.2476929606624199E-2</v>
      </c>
      <c r="E220" s="100">
        <v>0.11812726425745651</v>
      </c>
      <c r="F220" s="100">
        <v>0.24636538901545918</v>
      </c>
      <c r="G220" s="100">
        <v>4.231111509348278E-2</v>
      </c>
      <c r="I220" s="100">
        <v>0.15228012377277728</v>
      </c>
      <c r="J220" s="100">
        <v>0.11020755899606217</v>
      </c>
      <c r="K220" s="100">
        <v>0.13252131671965409</v>
      </c>
      <c r="L220" s="100">
        <v>0.11745210480282921</v>
      </c>
      <c r="M220" s="100">
        <v>9.1344403079786834E-2</v>
      </c>
      <c r="N220" s="100">
        <v>0.11706661394907474</v>
      </c>
      <c r="W220" s="450">
        <v>3.595619066317015E-2</v>
      </c>
      <c r="X220" s="450">
        <v>5.1051635352478246E-2</v>
      </c>
      <c r="Y220" s="450">
        <v>2.1788102074005663E-2</v>
      </c>
      <c r="Z220" s="450">
        <v>5.1553528525471355E-2</v>
      </c>
      <c r="AA220" s="450">
        <v>6.5563021761982421E-2</v>
      </c>
    </row>
    <row r="221" spans="1:27" x14ac:dyDescent="0.25">
      <c r="A221" s="64" t="s">
        <v>122</v>
      </c>
      <c r="B221" s="100">
        <v>5.61043649302767E-2</v>
      </c>
      <c r="C221" s="100">
        <v>6.7159343069037966E-2</v>
      </c>
      <c r="D221" s="100">
        <v>1.7793109854641512E-2</v>
      </c>
      <c r="E221" s="100">
        <v>4.7269131414479144E-2</v>
      </c>
      <c r="F221" s="100">
        <v>8.9822061755995816E-2</v>
      </c>
      <c r="G221" s="100">
        <v>1.6294914534004817E-2</v>
      </c>
      <c r="I221" s="100">
        <v>2.9346075493059422E-2</v>
      </c>
      <c r="J221" s="100">
        <v>5.5847973642621659E-2</v>
      </c>
      <c r="K221" s="100">
        <v>3.1262759424181996E-2</v>
      </c>
      <c r="L221" s="100">
        <v>2.9039205993079058E-2</v>
      </c>
      <c r="M221" s="100">
        <v>3.8201645655300799E-2</v>
      </c>
      <c r="N221" s="100">
        <v>2.9215340819231359E-2</v>
      </c>
      <c r="Q221" s="100">
        <v>9.8565943107906909E-2</v>
      </c>
      <c r="W221" s="450"/>
      <c r="X221" s="450"/>
      <c r="Y221" s="450"/>
      <c r="Z221" s="450"/>
      <c r="AA221" s="450"/>
    </row>
    <row r="222" spans="1:27" x14ac:dyDescent="0.25">
      <c r="A222" s="64" t="s">
        <v>808</v>
      </c>
      <c r="B222" s="100">
        <v>0.14639193261708539</v>
      </c>
      <c r="C222" s="100">
        <v>4.9268352699164637E-2</v>
      </c>
      <c r="D222" s="100">
        <v>1.7553437451404755E-2</v>
      </c>
      <c r="E222" s="100">
        <v>7.3899193486450826E-2</v>
      </c>
      <c r="W222" s="450"/>
      <c r="X222" s="450"/>
      <c r="Y222" s="450"/>
      <c r="Z222" s="450"/>
      <c r="AA222" s="450"/>
    </row>
    <row r="223" spans="1:27" s="63" customFormat="1" x14ac:dyDescent="0.25">
      <c r="A223" s="65" t="s">
        <v>750</v>
      </c>
      <c r="C223" s="93"/>
      <c r="D223" s="93"/>
      <c r="E223" s="93"/>
      <c r="F223" s="93"/>
      <c r="G223" s="93"/>
      <c r="I223" s="93"/>
      <c r="J223" s="93"/>
      <c r="K223" s="93"/>
      <c r="L223" s="93"/>
      <c r="M223" s="93"/>
      <c r="N223" s="93"/>
      <c r="O223" s="92"/>
      <c r="P223" s="100">
        <v>0.33667114025463724</v>
      </c>
      <c r="Q223" s="100">
        <v>0.11003317399367865</v>
      </c>
      <c r="R223" s="100">
        <v>0.11259120526505353</v>
      </c>
      <c r="S223" s="100"/>
      <c r="T223" s="100"/>
      <c r="U223" s="100"/>
      <c r="W223" s="93"/>
      <c r="X223" s="93"/>
      <c r="Y223" s="93"/>
      <c r="Z223" s="93"/>
      <c r="AA223" s="93"/>
    </row>
    <row r="224" spans="1:27" x14ac:dyDescent="0.25">
      <c r="A224" s="64" t="s">
        <v>127</v>
      </c>
      <c r="B224" s="100">
        <v>5.76378141531542E-2</v>
      </c>
      <c r="D224" s="100">
        <v>4.0443435003359007E-2</v>
      </c>
      <c r="I224" s="100">
        <v>8.6412527305371981E-2</v>
      </c>
      <c r="J224" s="100">
        <v>6.5243652532611732E-2</v>
      </c>
      <c r="K224" s="100">
        <v>4.2235291562172962E-2</v>
      </c>
      <c r="L224" s="100">
        <v>5.6115526485910942E-2</v>
      </c>
      <c r="M224" s="100">
        <v>2.8828136898214753E-2</v>
      </c>
      <c r="N224" s="100">
        <v>7.3796583900047411E-2</v>
      </c>
      <c r="W224" s="450">
        <v>4.6915536608282259E-2</v>
      </c>
      <c r="X224" s="450">
        <v>8.2729151475538665E-2</v>
      </c>
      <c r="Y224" s="450">
        <v>3.1025759431405224E-2</v>
      </c>
      <c r="Z224" s="450">
        <v>7.9502110735567594E-2</v>
      </c>
      <c r="AA224" s="450">
        <v>7.2090135935718724E-2</v>
      </c>
    </row>
    <row r="225" spans="1:28" s="63" customFormat="1" x14ac:dyDescent="0.25">
      <c r="A225" s="64">
        <v>139</v>
      </c>
      <c r="C225" s="93"/>
      <c r="D225" s="93"/>
      <c r="E225" s="93"/>
      <c r="F225" s="93"/>
      <c r="G225" s="93"/>
      <c r="I225" s="93"/>
      <c r="J225" s="93"/>
      <c r="K225" s="93"/>
      <c r="L225" s="93"/>
      <c r="M225" s="93"/>
      <c r="N225" s="93"/>
      <c r="O225" s="92"/>
      <c r="P225" s="93"/>
      <c r="Q225" s="93"/>
      <c r="R225" s="93"/>
      <c r="S225" s="93"/>
      <c r="T225" s="93"/>
      <c r="U225" s="93"/>
      <c r="W225" s="450"/>
      <c r="X225" s="450"/>
      <c r="Y225" s="450"/>
      <c r="Z225" s="450"/>
      <c r="AA225" s="450"/>
    </row>
    <row r="226" spans="1:28" x14ac:dyDescent="0.25">
      <c r="A226" s="64" t="s">
        <v>129</v>
      </c>
      <c r="B226" s="100">
        <v>7.8377293615313356E-2</v>
      </c>
      <c r="C226" s="100">
        <v>1.6935044435589134E-2</v>
      </c>
      <c r="D226" s="100">
        <v>1.2348645850921713E-2</v>
      </c>
      <c r="E226" s="100">
        <v>1.400406232005821</v>
      </c>
      <c r="F226" s="100">
        <v>0.99602149403167717</v>
      </c>
      <c r="G226" s="100">
        <v>1.6962595347820568E-2</v>
      </c>
      <c r="I226" s="100">
        <v>3.5144717604281263E-2</v>
      </c>
      <c r="J226" s="100">
        <v>3.4117504620576881E-2</v>
      </c>
      <c r="K226" s="100">
        <v>2.2554151774254072E-2</v>
      </c>
      <c r="L226" s="100">
        <v>0.21245001330950297</v>
      </c>
      <c r="M226" s="100">
        <v>0.27796704458922089</v>
      </c>
      <c r="N226" s="100">
        <v>1.4865529021034312</v>
      </c>
      <c r="P226" s="100">
        <v>6.2816523358763046E-2</v>
      </c>
      <c r="Q226" s="100">
        <v>1.9816890003395763E-2</v>
      </c>
      <c r="S226" s="100">
        <v>6.3279771337174003E-3</v>
      </c>
      <c r="W226" s="450"/>
      <c r="X226" s="450"/>
      <c r="Y226" s="450"/>
      <c r="Z226" s="450">
        <v>4.6730282834041438E-2</v>
      </c>
      <c r="AA226" s="450">
        <v>2.1440491373676231E-2</v>
      </c>
    </row>
    <row r="227" spans="1:28" x14ac:dyDescent="0.25">
      <c r="A227" s="65" t="s">
        <v>719</v>
      </c>
      <c r="B227" s="100">
        <v>0.56305237586969814</v>
      </c>
      <c r="C227" s="100">
        <v>0.31414753227419617</v>
      </c>
      <c r="D227" s="100">
        <v>0.30251558512142462</v>
      </c>
      <c r="E227" s="100">
        <v>0.48894950070973148</v>
      </c>
      <c r="F227" s="100">
        <v>0.56096570773700438</v>
      </c>
      <c r="G227" s="100">
        <v>0.25368666925973365</v>
      </c>
      <c r="I227" s="100">
        <v>0.53742432600443713</v>
      </c>
      <c r="J227" s="100">
        <v>0.4733986017732289</v>
      </c>
      <c r="K227" s="100">
        <v>0.19491247803163456</v>
      </c>
      <c r="L227" s="100">
        <v>0.575579039434156</v>
      </c>
      <c r="M227" s="100">
        <v>0.52746308909383222</v>
      </c>
      <c r="N227" s="100">
        <v>0.46412557330381121</v>
      </c>
      <c r="Q227" s="100">
        <v>0.61349032207507248</v>
      </c>
      <c r="W227" s="450">
        <v>1.198109635529877</v>
      </c>
      <c r="X227" s="450">
        <v>1.2416834477469274</v>
      </c>
      <c r="Y227" s="450">
        <v>0.426357740879796</v>
      </c>
      <c r="Z227" s="450">
        <v>1.4415305886984024</v>
      </c>
      <c r="AA227" s="450">
        <v>0.45934513120853138</v>
      </c>
    </row>
    <row r="228" spans="1:28" x14ac:dyDescent="0.25">
      <c r="A228" s="74" t="s">
        <v>14</v>
      </c>
      <c r="B228" s="100">
        <v>0.26380477705432981</v>
      </c>
      <c r="C228" s="100">
        <v>0.19763153574263947</v>
      </c>
      <c r="D228" s="100">
        <v>0.14886299309261056</v>
      </c>
      <c r="E228" s="100">
        <v>0.27799089153287915</v>
      </c>
      <c r="F228" s="100">
        <v>0.29305278252329325</v>
      </c>
      <c r="G228" s="100">
        <v>7.2737158718101713E-2</v>
      </c>
      <c r="I228" s="100">
        <v>0.23750960836542784</v>
      </c>
      <c r="J228" s="100">
        <v>0.15604505825944834</v>
      </c>
      <c r="K228" s="100">
        <v>0.20296945163010219</v>
      </c>
      <c r="L228" s="100">
        <v>0.16793930866638779</v>
      </c>
      <c r="M228" s="100">
        <v>0.13062012437600479</v>
      </c>
      <c r="N228" s="100">
        <v>0.18220879329432221</v>
      </c>
      <c r="P228" s="100">
        <v>6.4464304340060723</v>
      </c>
      <c r="Q228" s="100">
        <v>2.8218275735966354</v>
      </c>
      <c r="R228" s="100">
        <v>3.5411052683278212</v>
      </c>
      <c r="S228" s="100">
        <v>0.12177503961613079</v>
      </c>
      <c r="T228" s="100">
        <v>3.5772509519715022E-2</v>
      </c>
      <c r="U228" s="100">
        <v>0.64311713156705197</v>
      </c>
      <c r="W228" s="450"/>
      <c r="X228" s="450"/>
      <c r="Y228" s="450"/>
      <c r="Z228" s="450"/>
      <c r="AA228" s="450"/>
    </row>
    <row r="229" spans="1:28" x14ac:dyDescent="0.25">
      <c r="A229" s="65" t="s">
        <v>495</v>
      </c>
      <c r="B229" s="100">
        <v>8.5682049797269882E-3</v>
      </c>
      <c r="C229" s="100">
        <v>7.0086226162968477E-3</v>
      </c>
      <c r="D229" s="100">
        <v>2.9187941655422936E-3</v>
      </c>
      <c r="E229" s="100">
        <v>1.9626458105323704E-2</v>
      </c>
      <c r="F229" s="100">
        <v>2.1149823435080473E-2</v>
      </c>
      <c r="G229" s="100">
        <v>4.2603683648540312E-3</v>
      </c>
      <c r="I229" s="100">
        <v>3.8339405515598272E-2</v>
      </c>
      <c r="J229" s="100">
        <v>0.10258944097715131</v>
      </c>
      <c r="K229" s="100">
        <v>0.15378787543689901</v>
      </c>
      <c r="L229" s="100">
        <v>3.656972278206639E-2</v>
      </c>
      <c r="M229" s="100">
        <v>3.138539639563416E-2</v>
      </c>
      <c r="N229" s="100">
        <v>2.3125573303811469E-2</v>
      </c>
      <c r="S229" s="100">
        <v>5.899856345245323E-3</v>
      </c>
      <c r="U229" s="100">
        <v>8.5248100785931952E-3</v>
      </c>
      <c r="W229" s="450"/>
      <c r="X229" s="450"/>
      <c r="Y229" s="450"/>
      <c r="Z229" s="450"/>
      <c r="AA229" s="450"/>
    </row>
    <row r="230" spans="1:28" s="63" customFormat="1" x14ac:dyDescent="0.25">
      <c r="A230" s="64" t="s">
        <v>130</v>
      </c>
      <c r="C230" s="93"/>
      <c r="D230" s="93"/>
      <c r="E230" s="93"/>
      <c r="F230" s="93"/>
      <c r="G230" s="93"/>
      <c r="I230" s="100">
        <v>7.1371659367869614E-2</v>
      </c>
      <c r="J230" s="100">
        <v>7.9157956767470936E-2</v>
      </c>
      <c r="K230" s="100">
        <v>4.5296404099445131E-2</v>
      </c>
      <c r="L230" s="100">
        <v>0.13160596265733734</v>
      </c>
      <c r="M230" s="100">
        <v>4.6995473390303764E-2</v>
      </c>
      <c r="N230" s="100">
        <v>4.3218219199746936E-2</v>
      </c>
      <c r="O230" s="65"/>
      <c r="P230" s="93"/>
      <c r="Q230" s="93"/>
      <c r="R230" s="93"/>
      <c r="S230" s="93"/>
      <c r="T230" s="93"/>
      <c r="U230" s="93"/>
      <c r="W230" s="450"/>
      <c r="X230" s="450"/>
      <c r="Y230" s="450"/>
      <c r="Z230" s="450"/>
      <c r="AA230" s="450">
        <v>3.9331890853791372E-2</v>
      </c>
    </row>
    <row r="231" spans="1:28" x14ac:dyDescent="0.25">
      <c r="A231" s="64" t="s">
        <v>809</v>
      </c>
      <c r="B231" s="100">
        <v>1.2195976648984511E-2</v>
      </c>
      <c r="C231" s="100">
        <v>2.3358023259837084E-2</v>
      </c>
      <c r="D231" s="100">
        <v>8.794488869090112E-3</v>
      </c>
      <c r="E231" s="100">
        <v>2.4255685563623029E-2</v>
      </c>
      <c r="F231" s="100">
        <v>2.3698367823909727E-2</v>
      </c>
      <c r="G231" s="100">
        <v>8.0919982160785088E-3</v>
      </c>
      <c r="Q231" s="100">
        <v>4.0433743437034715E-2</v>
      </c>
      <c r="W231" s="450"/>
      <c r="X231" s="450"/>
      <c r="Y231" s="450"/>
      <c r="Z231" s="450"/>
      <c r="AA231" s="450"/>
    </row>
    <row r="232" spans="1:28" x14ac:dyDescent="0.25">
      <c r="A232" s="65" t="s">
        <v>689</v>
      </c>
      <c r="E232" s="100">
        <v>9.7610689250715435E-2</v>
      </c>
      <c r="F232" s="100">
        <v>0.15968869139970582</v>
      </c>
      <c r="G232" s="100">
        <v>2.949511899258668E-2</v>
      </c>
      <c r="I232" s="100">
        <v>0.11282856358982704</v>
      </c>
      <c r="J232" s="100">
        <v>7.9150666702381064E-2</v>
      </c>
      <c r="K232" s="100">
        <v>0.12529735984676452</v>
      </c>
      <c r="L232" s="100">
        <v>9.4325512415864926E-2</v>
      </c>
      <c r="M232" s="100">
        <v>8.8318068364497876E-2</v>
      </c>
      <c r="N232" s="100">
        <v>0.11693708682587373</v>
      </c>
      <c r="W232" s="450">
        <v>3.4614611526361798E-2</v>
      </c>
      <c r="X232" s="450">
        <v>4.7949811661496963E-2</v>
      </c>
      <c r="Y232" s="450">
        <v>2.1302226594655371E-2</v>
      </c>
      <c r="Z232" s="450">
        <v>3.7748910697560777E-2</v>
      </c>
      <c r="AA232" s="450">
        <v>5.1394150132086293E-2</v>
      </c>
    </row>
    <row r="233" spans="1:28" x14ac:dyDescent="0.25">
      <c r="A233" s="65" t="s">
        <v>496</v>
      </c>
      <c r="B233" s="100">
        <v>0.10404399360118141</v>
      </c>
      <c r="C233" s="100">
        <v>0.29031968483173226</v>
      </c>
      <c r="D233" s="100">
        <v>1.6444503521439391E-2</v>
      </c>
      <c r="E233" s="100">
        <v>7.2453527985308949E-2</v>
      </c>
      <c r="F233" s="100">
        <v>0.31791271219805345</v>
      </c>
      <c r="G233" s="100">
        <v>2.0395082947597645E-2</v>
      </c>
      <c r="I233" s="100">
        <v>5.3479516716617867E-2</v>
      </c>
      <c r="J233" s="100">
        <v>0.21968489647228936</v>
      </c>
      <c r="K233" s="100">
        <v>0.35043132639560848</v>
      </c>
      <c r="L233" s="100">
        <v>4.2188462562269456E-2</v>
      </c>
      <c r="M233" s="100">
        <v>0.13774153904729677</v>
      </c>
      <c r="N233" s="100">
        <v>0.23427670409615675</v>
      </c>
      <c r="P233" s="100">
        <v>3.4964815145561705E-2</v>
      </c>
      <c r="Q233" s="100">
        <v>6.8614006216858661E-3</v>
      </c>
      <c r="S233" s="100">
        <v>9.1200924129555844E-3</v>
      </c>
      <c r="U233" s="100">
        <v>1.1445502398623525E-2</v>
      </c>
      <c r="W233" s="450"/>
      <c r="X233" s="450"/>
      <c r="Y233" s="450"/>
      <c r="Z233" s="450"/>
      <c r="AA233" s="450"/>
    </row>
    <row r="234" spans="1:28" x14ac:dyDescent="0.25">
      <c r="A234" s="64" t="s">
        <v>810</v>
      </c>
      <c r="B234" s="100">
        <v>0.17693702326254726</v>
      </c>
      <c r="C234" s="100">
        <v>8.0083315310270312E-2</v>
      </c>
      <c r="D234" s="100">
        <v>0.13609466392745576</v>
      </c>
      <c r="E234" s="100">
        <v>0.28212020269779253</v>
      </c>
      <c r="F234" s="100">
        <v>7.3190551026397141E-2</v>
      </c>
      <c r="G234" s="100">
        <v>3.1251752186966922E-2</v>
      </c>
      <c r="M234" s="100">
        <v>3.8512141467129217E-2</v>
      </c>
      <c r="W234" s="450"/>
      <c r="X234" s="450"/>
      <c r="Y234" s="450"/>
      <c r="Z234" s="450"/>
      <c r="AA234" s="450"/>
    </row>
    <row r="235" spans="1:28" x14ac:dyDescent="0.25">
      <c r="A235" s="65" t="s">
        <v>133</v>
      </c>
      <c r="B235" s="100">
        <v>1.4140745668408073E-2</v>
      </c>
      <c r="C235" s="100">
        <v>8.2233258555989962E-3</v>
      </c>
      <c r="D235" s="100">
        <v>6.0469809232057805E-3</v>
      </c>
      <c r="E235" s="100">
        <v>1.5709091829059864E-2</v>
      </c>
      <c r="F235" s="100">
        <v>1.5549767098704188E-2</v>
      </c>
      <c r="G235" s="100">
        <v>5.3144297390845113E-3</v>
      </c>
      <c r="I235" s="100">
        <v>1.6332605653123628E-2</v>
      </c>
      <c r="J235" s="100">
        <v>1.2510966705059834E-2</v>
      </c>
      <c r="L235" s="100">
        <v>1.6028900635053429E-2</v>
      </c>
      <c r="M235" s="100">
        <v>1.4262818343345467E-2</v>
      </c>
      <c r="N235" s="100">
        <v>2.0624703463545772E-2</v>
      </c>
      <c r="Q235" s="100">
        <v>8.143954235561475E-3</v>
      </c>
      <c r="W235" s="450"/>
      <c r="X235" s="450"/>
      <c r="Y235" s="450"/>
      <c r="Z235" s="450"/>
      <c r="AA235" s="450"/>
    </row>
    <row r="236" spans="1:28" x14ac:dyDescent="0.25">
      <c r="A236" s="64" t="s">
        <v>132</v>
      </c>
      <c r="B236" s="100">
        <v>5.4871937457944081E-2</v>
      </c>
      <c r="C236" s="100">
        <v>3.1538334220125926E-2</v>
      </c>
      <c r="D236" s="100">
        <v>1.8999426736457357E-2</v>
      </c>
      <c r="E236" s="100">
        <v>0.80806802682277457</v>
      </c>
      <c r="F236" s="100">
        <v>0.14866650945275775</v>
      </c>
      <c r="G236" s="100">
        <v>1.7721101388241189E-2</v>
      </c>
      <c r="I236" s="100">
        <v>0.20694425849201367</v>
      </c>
      <c r="J236" s="100">
        <v>0.11993858088018611</v>
      </c>
      <c r="K236" s="100">
        <v>7.5332031357990589E-2</v>
      </c>
      <c r="L236" s="100">
        <v>0.1453988667908887</v>
      </c>
      <c r="M236" s="100">
        <v>0.10626819104831209</v>
      </c>
      <c r="N236" s="100">
        <v>0.15764646528546566</v>
      </c>
      <c r="W236" s="450"/>
      <c r="X236" s="450"/>
      <c r="Y236" s="450"/>
      <c r="Z236" s="450"/>
      <c r="AA236" s="450"/>
    </row>
    <row r="237" spans="1:28" x14ac:dyDescent="0.25">
      <c r="A237" s="64" t="s">
        <v>811</v>
      </c>
      <c r="B237" s="100">
        <v>4.6639605347463739E-2</v>
      </c>
      <c r="C237" s="100">
        <v>2.7663787563057898E-2</v>
      </c>
      <c r="D237" s="100">
        <v>2.451651096514075E-2</v>
      </c>
      <c r="E237" s="100">
        <v>3.4584191105620457E-2</v>
      </c>
      <c r="F237" s="100">
        <v>4.1947920428376993E-2</v>
      </c>
      <c r="G237" s="100">
        <v>2.0637147789206733E-2</v>
      </c>
      <c r="W237" s="450">
        <v>0.21092942919781046</v>
      </c>
      <c r="X237" s="450">
        <v>0.2383587158978854</v>
      </c>
      <c r="Y237" s="450">
        <v>0.1367498544381312</v>
      </c>
      <c r="Z237" s="450">
        <v>0.28755774547198582</v>
      </c>
      <c r="AA237" s="450"/>
    </row>
    <row r="238" spans="1:28" s="63" customFormat="1" x14ac:dyDescent="0.25">
      <c r="A238" s="64" t="s">
        <v>134</v>
      </c>
      <c r="C238" s="93"/>
      <c r="D238" s="93"/>
      <c r="E238" s="93"/>
      <c r="F238" s="93"/>
      <c r="G238" s="93"/>
      <c r="I238" s="100">
        <v>0.74374319440730241</v>
      </c>
      <c r="J238" s="100">
        <v>0.55062104625934016</v>
      </c>
      <c r="K238" s="100">
        <v>0.49228377401710099</v>
      </c>
      <c r="L238" s="100">
        <v>1.0221203179069855</v>
      </c>
      <c r="M238" s="100">
        <v>0.45721774261781895</v>
      </c>
      <c r="N238" s="100">
        <v>0.67722359639411644</v>
      </c>
      <c r="O238" s="65"/>
      <c r="P238" s="93"/>
      <c r="Q238" s="93"/>
      <c r="R238" s="93"/>
      <c r="S238" s="93"/>
      <c r="T238" s="93"/>
      <c r="U238" s="93"/>
      <c r="W238" s="450">
        <v>0.2333669896740477</v>
      </c>
      <c r="X238" s="450">
        <v>0.42490828651632334</v>
      </c>
      <c r="Y238" s="450">
        <v>0.16552091071536129</v>
      </c>
      <c r="Z238" s="450">
        <v>0.37687602086755084</v>
      </c>
      <c r="AA238" s="450">
        <v>0.36101117392876858</v>
      </c>
      <c r="AB238" s="93"/>
    </row>
    <row r="239" spans="1:28" x14ac:dyDescent="0.25">
      <c r="A239" s="64" t="s">
        <v>823</v>
      </c>
      <c r="E239" s="100">
        <v>2.8366022368833933E-2</v>
      </c>
      <c r="F239" s="100">
        <v>2.8049024676485602E-2</v>
      </c>
      <c r="J239" s="100">
        <v>1.7409890445450361E-2</v>
      </c>
      <c r="K239" s="100">
        <v>5.6557804940660747E-2</v>
      </c>
      <c r="L239" s="100">
        <v>2.3029166825113131E-2</v>
      </c>
      <c r="W239" s="450"/>
      <c r="X239" s="450"/>
      <c r="Y239" s="450"/>
      <c r="Z239" s="450"/>
      <c r="AA239" s="450">
        <v>2.5063610809713262E-2</v>
      </c>
    </row>
    <row r="240" spans="1:28" x14ac:dyDescent="0.25">
      <c r="A240" s="64" t="s">
        <v>812</v>
      </c>
      <c r="B240" s="100">
        <v>2.6453148032616048E-2</v>
      </c>
      <c r="C240" s="100">
        <v>1.0037031550089844E-2</v>
      </c>
      <c r="D240" s="100">
        <v>6.9466505653343379E-3</v>
      </c>
      <c r="W240" s="450"/>
      <c r="X240" s="450"/>
      <c r="Y240" s="450"/>
      <c r="Z240" s="450"/>
      <c r="AA240" s="450"/>
    </row>
    <row r="241" spans="1:27" s="63" customFormat="1" x14ac:dyDescent="0.25">
      <c r="A241" s="74" t="s">
        <v>15</v>
      </c>
      <c r="C241" s="93"/>
      <c r="D241" s="93"/>
      <c r="E241" s="93"/>
      <c r="F241" s="93"/>
      <c r="G241" s="93"/>
      <c r="I241" s="100">
        <v>0.49406447158678396</v>
      </c>
      <c r="J241" s="100">
        <v>0.29033534727988569</v>
      </c>
      <c r="K241" s="100">
        <v>0.39250538891412112</v>
      </c>
      <c r="L241" s="100">
        <v>0.47975860364300105</v>
      </c>
      <c r="M241" s="100">
        <v>0.29264296894830372</v>
      </c>
      <c r="N241" s="100">
        <v>0.36938744266961865</v>
      </c>
      <c r="O241" s="65"/>
      <c r="P241" s="100">
        <v>1.9881042022810194</v>
      </c>
      <c r="Q241" s="100">
        <v>0.64703915576104276</v>
      </c>
      <c r="R241" s="100"/>
      <c r="S241" s="100">
        <v>0.11502160745227552</v>
      </c>
      <c r="T241" s="100">
        <v>3.8402653236703103E-2</v>
      </c>
      <c r="U241" s="100">
        <v>0.4015091060206179</v>
      </c>
      <c r="W241" s="450">
        <v>0.21297919383715003</v>
      </c>
      <c r="X241" s="450">
        <v>0.16661440288949422</v>
      </c>
      <c r="Y241" s="450"/>
      <c r="Z241" s="450">
        <v>0.21109617986272303</v>
      </c>
      <c r="AA241" s="450">
        <v>0.16131659041829793</v>
      </c>
    </row>
    <row r="242" spans="1:27" x14ac:dyDescent="0.25">
      <c r="A242" s="65" t="s">
        <v>824</v>
      </c>
      <c r="E242" s="100">
        <v>4.8036624902853216E-2</v>
      </c>
      <c r="F242" s="100">
        <v>3.8675749320166791E-2</v>
      </c>
      <c r="M242" s="100">
        <v>1.3392630510195454E-2</v>
      </c>
      <c r="N242" s="100">
        <v>4.3698465918076843E-2</v>
      </c>
      <c r="W242" s="450"/>
      <c r="X242" s="450"/>
      <c r="Y242" s="450"/>
      <c r="Z242" s="450"/>
      <c r="AA242" s="450"/>
    </row>
    <row r="243" spans="1:27" x14ac:dyDescent="0.25">
      <c r="A243" s="65" t="s">
        <v>183</v>
      </c>
      <c r="B243" s="100">
        <v>0.16100374285695684</v>
      </c>
      <c r="C243" s="100">
        <v>8.5506398198504113E-2</v>
      </c>
      <c r="D243" s="100">
        <v>0.15065206803411663</v>
      </c>
      <c r="E243" s="100">
        <v>6.4827513389508637E-2</v>
      </c>
      <c r="F243" s="100">
        <v>4.1819108607160788E-2</v>
      </c>
      <c r="G243" s="100">
        <v>9.5362279292323493E-2</v>
      </c>
      <c r="I243" s="100">
        <v>9.3828992140914613E-2</v>
      </c>
      <c r="J243" s="100">
        <v>5.9235423887713128E-2</v>
      </c>
      <c r="K243" s="100">
        <v>3.8029900673367444E-2</v>
      </c>
      <c r="L243" s="100">
        <v>9.0730349469521243E-2</v>
      </c>
      <c r="M243" s="100">
        <v>3.9125137490481444E-2</v>
      </c>
      <c r="N243" s="100">
        <v>3.1138320417523308E-2</v>
      </c>
      <c r="Q243" s="100">
        <v>0.1800061384948933</v>
      </c>
      <c r="W243" s="450"/>
      <c r="X243" s="450"/>
      <c r="Y243" s="450"/>
      <c r="Z243" s="450"/>
      <c r="AA243" s="450"/>
    </row>
    <row r="244" spans="1:27" x14ac:dyDescent="0.25">
      <c r="A244" s="65">
        <v>140</v>
      </c>
      <c r="E244" s="100">
        <v>3.6495150502168698</v>
      </c>
      <c r="F244" s="100">
        <v>1.4912895391519021</v>
      </c>
      <c r="L244" s="100">
        <v>3.662263604213408</v>
      </c>
      <c r="M244" s="100">
        <v>5.0529928504949684</v>
      </c>
      <c r="N244" s="100">
        <v>20.771097010912531</v>
      </c>
      <c r="S244" s="100">
        <v>2.5077854953127081E-2</v>
      </c>
      <c r="W244" s="450"/>
      <c r="X244" s="450"/>
      <c r="Y244" s="450"/>
      <c r="Z244" s="450"/>
      <c r="AA244" s="450"/>
    </row>
    <row r="245" spans="1:27" x14ac:dyDescent="0.25">
      <c r="A245" s="65" t="s">
        <v>483</v>
      </c>
      <c r="E245" s="100">
        <v>3.6352050269919949</v>
      </c>
      <c r="F245" s="100">
        <v>1.4775574221296202</v>
      </c>
      <c r="I245" s="100">
        <v>4.8175515633085142E-2</v>
      </c>
      <c r="J245" s="100">
        <v>5.5581886266841525E-2</v>
      </c>
      <c r="K245" s="100">
        <v>3.0664868387275147E-2</v>
      </c>
      <c r="L245" s="100">
        <v>3.6583793588622275</v>
      </c>
      <c r="M245" s="100">
        <v>5.0576849352737137</v>
      </c>
      <c r="N245" s="100">
        <v>20.786080309979429</v>
      </c>
      <c r="S245" s="100">
        <v>2.5175954859825541E-2</v>
      </c>
      <c r="W245" s="450"/>
      <c r="X245" s="450"/>
      <c r="Y245" s="450"/>
      <c r="Z245" s="450"/>
      <c r="AA245" s="450">
        <v>2.7550936236905056E-2</v>
      </c>
    </row>
    <row r="246" spans="1:27" x14ac:dyDescent="0.25">
      <c r="A246" s="64" t="s">
        <v>184</v>
      </c>
      <c r="B246" s="100">
        <v>0.95602114352265144</v>
      </c>
      <c r="C246" s="100">
        <v>0.28057520800440405</v>
      </c>
      <c r="D246" s="100">
        <v>0.10392056835718681</v>
      </c>
      <c r="E246" s="100">
        <v>0.53237406543211141</v>
      </c>
      <c r="F246" s="100">
        <v>1.1655214360162364E-2</v>
      </c>
      <c r="G246" s="100">
        <v>8.9290293851512284E-2</v>
      </c>
      <c r="I246" s="100">
        <v>5.0358867430464527E-2</v>
      </c>
      <c r="J246" s="100">
        <v>3.13387748104893E-2</v>
      </c>
      <c r="K246" s="100">
        <v>3.5600268557098018E-2</v>
      </c>
      <c r="L246" s="100">
        <v>4.8179336045936799E-2</v>
      </c>
      <c r="M246" s="100">
        <v>0.27176645655300802</v>
      </c>
      <c r="N246" s="100">
        <v>5.2299066898624041E-2</v>
      </c>
      <c r="W246" s="450"/>
      <c r="X246" s="450">
        <v>0.10424545588496427</v>
      </c>
      <c r="Y246" s="450"/>
      <c r="Z246" s="450"/>
      <c r="AA246" s="450">
        <v>7.7644316694056859E-2</v>
      </c>
    </row>
    <row r="247" spans="1:27" x14ac:dyDescent="0.25">
      <c r="A247" s="64" t="s">
        <v>456</v>
      </c>
      <c r="E247" s="100">
        <v>3.1260709380316776E-2</v>
      </c>
      <c r="F247" s="100">
        <v>2.7982989822613092E-2</v>
      </c>
      <c r="L247" s="100">
        <v>3.8056660455565279E-2</v>
      </c>
      <c r="M247" s="100">
        <v>4.0435083340384148E-2</v>
      </c>
      <c r="N247" s="100">
        <v>2.5636406768938781E-2</v>
      </c>
      <c r="W247" s="450"/>
      <c r="X247" s="450"/>
      <c r="Y247" s="450"/>
      <c r="Z247" s="450"/>
      <c r="AA247" s="450"/>
    </row>
    <row r="248" spans="1:27" x14ac:dyDescent="0.25">
      <c r="A248" s="64" t="s">
        <v>813</v>
      </c>
      <c r="B248" s="100">
        <v>0.19501307299930642</v>
      </c>
      <c r="C248" s="100">
        <v>0.1150146163812744</v>
      </c>
      <c r="D248" s="100">
        <v>9.4144551712528612E-2</v>
      </c>
      <c r="E248" s="100">
        <v>0.21307844529517847</v>
      </c>
      <c r="F248" s="100">
        <v>5.1001587091952842E-2</v>
      </c>
      <c r="G248" s="100">
        <v>5.0407186189678099E-2</v>
      </c>
      <c r="W248" s="450"/>
      <c r="X248" s="450"/>
      <c r="Y248" s="450"/>
      <c r="Z248" s="450"/>
      <c r="AA248" s="450"/>
    </row>
    <row r="249" spans="1:27" x14ac:dyDescent="0.25">
      <c r="A249" s="64" t="s">
        <v>137</v>
      </c>
      <c r="B249" s="100">
        <v>1.4802426710203755</v>
      </c>
      <c r="C249" s="100">
        <v>0.33645169059893432</v>
      </c>
      <c r="D249" s="100">
        <v>0.14870774490850108</v>
      </c>
      <c r="E249" s="100">
        <v>0.54876068388755461</v>
      </c>
      <c r="F249" s="100">
        <v>2.1238663494654683E-2</v>
      </c>
      <c r="G249" s="100">
        <v>0.17190269346350259</v>
      </c>
      <c r="Q249" s="100">
        <v>5.0363738473996292E-2</v>
      </c>
      <c r="W249" s="450"/>
      <c r="X249" s="450"/>
      <c r="Y249" s="450"/>
      <c r="Z249" s="450"/>
      <c r="AA249" s="450"/>
    </row>
    <row r="250" spans="1:27" x14ac:dyDescent="0.25">
      <c r="A250" s="64" t="s">
        <v>814</v>
      </c>
      <c r="B250" s="100">
        <v>9.3209508457523949E-3</v>
      </c>
      <c r="C250" s="100">
        <v>6.2823121013858415E-3</v>
      </c>
      <c r="D250" s="100">
        <v>3.967681690414079E-3</v>
      </c>
      <c r="E250" s="100">
        <v>3.5881804970172182E-2</v>
      </c>
      <c r="F250" s="100">
        <v>1.6559962529292784E-2</v>
      </c>
      <c r="G250" s="100">
        <v>3.2365820661585071E-3</v>
      </c>
      <c r="Q250" s="100">
        <v>6.9645142752657832E-2</v>
      </c>
      <c r="W250" s="450"/>
      <c r="X250" s="450"/>
      <c r="Y250" s="450"/>
      <c r="Z250" s="450"/>
      <c r="AA250" s="450"/>
    </row>
    <row r="251" spans="1:27" x14ac:dyDescent="0.25">
      <c r="A251" s="64" t="s">
        <v>457</v>
      </c>
      <c r="E251" s="100">
        <v>0.13571481769706262</v>
      </c>
      <c r="F251" s="100">
        <v>0.1000844043217619</v>
      </c>
      <c r="L251" s="100">
        <v>0.16757036924363994</v>
      </c>
      <c r="M251" s="100">
        <v>0.38440047804382793</v>
      </c>
      <c r="N251" s="100">
        <v>2.1211879803890548</v>
      </c>
      <c r="W251" s="450"/>
      <c r="X251" s="450"/>
      <c r="Y251" s="450"/>
      <c r="Z251" s="450"/>
      <c r="AA251" s="450"/>
    </row>
    <row r="252" spans="1:27" s="63" customFormat="1" x14ac:dyDescent="0.25">
      <c r="A252" s="65" t="s">
        <v>464</v>
      </c>
      <c r="C252" s="93"/>
      <c r="D252" s="93"/>
      <c r="E252" s="93"/>
      <c r="F252" s="93"/>
      <c r="G252" s="93"/>
      <c r="I252" s="100">
        <v>1.2384881912296333</v>
      </c>
      <c r="J252" s="100">
        <v>0.70588120751077943</v>
      </c>
      <c r="K252" s="100">
        <v>0.89021720740111809</v>
      </c>
      <c r="L252" s="100">
        <v>0.77094763661254129</v>
      </c>
      <c r="M252" s="100">
        <v>0.54647129621795443</v>
      </c>
      <c r="N252" s="100">
        <v>0.57331893088723673</v>
      </c>
      <c r="O252" s="65"/>
      <c r="P252" s="100"/>
      <c r="Q252" s="100">
        <v>0.29337434370347154</v>
      </c>
      <c r="R252" s="100"/>
      <c r="S252" s="100"/>
      <c r="T252" s="100"/>
      <c r="U252" s="100"/>
      <c r="W252" s="450">
        <v>0.53962099220762227</v>
      </c>
      <c r="X252" s="450">
        <v>1.1976326397993071</v>
      </c>
      <c r="Y252" s="450">
        <v>0.58880478647579659</v>
      </c>
      <c r="Z252" s="450">
        <v>1.9231493170085017</v>
      </c>
      <c r="AA252" s="450">
        <v>0.26024488311051042</v>
      </c>
    </row>
    <row r="253" spans="1:27" x14ac:dyDescent="0.25">
      <c r="A253" s="74" t="s">
        <v>16</v>
      </c>
      <c r="B253" s="100">
        <v>0.24781424123944362</v>
      </c>
      <c r="C253" s="100">
        <v>0.13732558762421385</v>
      </c>
      <c r="D253" s="100">
        <v>0.12193307853813179</v>
      </c>
      <c r="E253" s="100">
        <v>0.16122332731015734</v>
      </c>
      <c r="F253" s="100">
        <v>0.16236504518312705</v>
      </c>
      <c r="G253" s="100">
        <v>7.2826490555330414E-2</v>
      </c>
      <c r="P253" s="100">
        <v>2.8267802923991527E-2</v>
      </c>
      <c r="Q253" s="100">
        <v>0.42976386385601967</v>
      </c>
      <c r="S253" s="100">
        <v>1.7194674407239013E-2</v>
      </c>
      <c r="T253" s="100">
        <v>1.6468738484215699E-2</v>
      </c>
      <c r="U253" s="100">
        <v>0.33442242020384649</v>
      </c>
      <c r="W253" s="450"/>
      <c r="X253" s="450"/>
      <c r="Y253" s="450"/>
      <c r="Z253" s="450"/>
      <c r="AA253" s="450"/>
    </row>
    <row r="254" spans="1:27" s="63" customFormat="1" x14ac:dyDescent="0.25">
      <c r="A254" s="65">
        <v>49</v>
      </c>
      <c r="C254" s="93"/>
      <c r="D254" s="93"/>
      <c r="E254" s="93"/>
      <c r="F254" s="100">
        <v>9.8331034852619473E-2</v>
      </c>
      <c r="G254" s="100">
        <v>0.14274399436856444</v>
      </c>
      <c r="I254" s="100"/>
      <c r="J254" s="100"/>
      <c r="K254" s="100"/>
      <c r="L254" s="100">
        <v>0.16264957979997716</v>
      </c>
      <c r="M254" s="100">
        <v>0.2264620526271259</v>
      </c>
      <c r="N254" s="100">
        <v>0.15096685117823808</v>
      </c>
      <c r="O254" s="65"/>
      <c r="P254" s="93"/>
      <c r="Q254" s="93"/>
      <c r="R254" s="93"/>
      <c r="S254" s="93"/>
      <c r="T254" s="93"/>
      <c r="U254" s="93"/>
      <c r="W254" s="93"/>
      <c r="X254" s="93"/>
      <c r="Y254" s="93"/>
      <c r="Z254" s="93"/>
      <c r="AA254" s="93"/>
    </row>
    <row r="255" spans="1:27" x14ac:dyDescent="0.25">
      <c r="A255" s="64">
        <v>53</v>
      </c>
      <c r="B255" s="100">
        <v>0.62767573293626033</v>
      </c>
      <c r="C255" s="100">
        <v>0.33204226306974866</v>
      </c>
      <c r="D255" s="100">
        <v>0.25087054456957247</v>
      </c>
      <c r="E255" s="100">
        <v>0.4513727820167473</v>
      </c>
      <c r="F255" s="100">
        <v>0.56064643485718058</v>
      </c>
      <c r="G255" s="100">
        <v>0.24678721034185719</v>
      </c>
      <c r="I255" s="100">
        <v>1.7728958370811256</v>
      </c>
      <c r="J255" s="100">
        <v>1.407373795837459</v>
      </c>
      <c r="K255" s="100">
        <v>2.6782114729172029</v>
      </c>
      <c r="L255" s="100">
        <v>1.4829480168840552</v>
      </c>
      <c r="M255" s="100">
        <v>1.0067500211523823</v>
      </c>
      <c r="N255" s="100">
        <v>1.1867075755179497</v>
      </c>
      <c r="Q255" s="100">
        <v>0.7579904918632292</v>
      </c>
      <c r="W255" s="450">
        <v>0.29725794313013315</v>
      </c>
      <c r="X255" s="450">
        <v>0.14811113671826298</v>
      </c>
      <c r="Y255" s="450">
        <v>0.37895476539442247</v>
      </c>
      <c r="Z255" s="450"/>
      <c r="AA255" s="450"/>
    </row>
    <row r="256" spans="1:27" x14ac:dyDescent="0.25">
      <c r="A256" s="64" t="s">
        <v>815</v>
      </c>
      <c r="B256" s="100">
        <v>2.0739862441485544E-2</v>
      </c>
      <c r="C256" s="100">
        <v>1.2372393040189939E-2</v>
      </c>
      <c r="D256" s="100">
        <v>9.0269762324011443E-3</v>
      </c>
      <c r="E256" s="100">
        <v>1.9673958543218364E-2</v>
      </c>
      <c r="F256" s="100">
        <v>1.9412367488598023E-2</v>
      </c>
      <c r="G256" s="100">
        <v>8.1978930991155729E-3</v>
      </c>
      <c r="W256" s="450"/>
      <c r="X256" s="450"/>
      <c r="Y256" s="450"/>
      <c r="Z256" s="450"/>
      <c r="AA256" s="450"/>
    </row>
    <row r="257" spans="1:27" x14ac:dyDescent="0.25">
      <c r="A257" s="64" t="s">
        <v>816</v>
      </c>
      <c r="B257" s="100">
        <v>5.187454975992941E-2</v>
      </c>
      <c r="C257" s="100">
        <v>8.5342487401778751E-3</v>
      </c>
      <c r="D257" s="100">
        <v>0.64225429601235418</v>
      </c>
      <c r="E257" s="100">
        <v>8.6630214383158419E-3</v>
      </c>
      <c r="F257" s="100">
        <v>4.5277104550841447E-3</v>
      </c>
      <c r="G257" s="100">
        <v>5.4209762829402666E-2</v>
      </c>
      <c r="K257" s="100">
        <v>3.7287440927311875</v>
      </c>
      <c r="W257" s="450"/>
      <c r="X257" s="450"/>
      <c r="Y257" s="450"/>
      <c r="Z257" s="450"/>
      <c r="AA257" s="450"/>
    </row>
    <row r="258" spans="1:27" s="63" customFormat="1" x14ac:dyDescent="0.25">
      <c r="A258" s="64" t="s">
        <v>142</v>
      </c>
      <c r="C258" s="93"/>
      <c r="D258" s="93"/>
      <c r="E258" s="93"/>
      <c r="F258" s="93"/>
      <c r="G258" s="93"/>
      <c r="I258" s="100"/>
      <c r="J258" s="100"/>
      <c r="K258" s="100"/>
      <c r="L258" s="100">
        <v>0.13241092139787808</v>
      </c>
      <c r="M258" s="100">
        <v>6.003096708689401E-2</v>
      </c>
      <c r="N258" s="100">
        <v>4.6352775581211425E-2</v>
      </c>
      <c r="O258" s="65"/>
      <c r="P258" s="100"/>
      <c r="Q258" s="100">
        <v>0.13186140062168586</v>
      </c>
      <c r="R258" s="100"/>
      <c r="S258" s="100"/>
      <c r="T258" s="100"/>
      <c r="U258" s="100"/>
      <c r="W258" s="450"/>
      <c r="X258" s="450"/>
      <c r="Y258" s="450"/>
      <c r="Z258" s="450"/>
      <c r="AA258" s="450"/>
    </row>
    <row r="259" spans="1:27" x14ac:dyDescent="0.25">
      <c r="A259" s="64" t="s">
        <v>817</v>
      </c>
      <c r="B259" s="100">
        <v>0.30307088143074951</v>
      </c>
      <c r="C259" s="100">
        <v>0.17274862108539404</v>
      </c>
      <c r="D259" s="100">
        <v>6.5482657623096421E-2</v>
      </c>
      <c r="E259" s="100">
        <v>0.1967588179464399</v>
      </c>
      <c r="F259" s="100">
        <v>1.5779197492329554E-2</v>
      </c>
      <c r="G259" s="100">
        <v>6.4362502621916576E-2</v>
      </c>
      <c r="W259" s="450"/>
      <c r="X259" s="450"/>
      <c r="Y259" s="450"/>
      <c r="Z259" s="450"/>
      <c r="AA259" s="450"/>
    </row>
    <row r="260" spans="1:27" x14ac:dyDescent="0.25">
      <c r="A260" s="64" t="s">
        <v>818</v>
      </c>
      <c r="E260" s="100">
        <v>3.6319635093375151E-2</v>
      </c>
      <c r="F260" s="100">
        <v>3.4027497063516501E-2</v>
      </c>
      <c r="W260" s="450"/>
      <c r="X260" s="450"/>
      <c r="Y260" s="450"/>
      <c r="Z260" s="450"/>
      <c r="AA260" s="450"/>
    </row>
    <row r="261" spans="1:27" x14ac:dyDescent="0.25">
      <c r="A261" s="64" t="s">
        <v>459</v>
      </c>
      <c r="E261" s="100">
        <v>0.24542521088322808</v>
      </c>
      <c r="F261" s="100">
        <v>0.1717022732780378</v>
      </c>
      <c r="G261" s="100">
        <v>2.1996403646856857E-2</v>
      </c>
      <c r="L261" s="100">
        <v>3.7176636118188382E-2</v>
      </c>
      <c r="M261" s="100">
        <v>2.7856671461206545E-2</v>
      </c>
      <c r="N261" s="100">
        <v>0.41823510991617874</v>
      </c>
      <c r="W261" s="450"/>
      <c r="X261" s="450"/>
      <c r="Y261" s="450"/>
      <c r="Z261" s="450"/>
      <c r="AA261" s="450"/>
    </row>
    <row r="262" spans="1:27" x14ac:dyDescent="0.25">
      <c r="A262" s="64" t="s">
        <v>143</v>
      </c>
      <c r="B262" s="100">
        <v>5.7617324759192172E-2</v>
      </c>
      <c r="C262" s="100">
        <v>3.9773282112656544E-2</v>
      </c>
      <c r="E262" s="100">
        <v>6.880373890403324E-2</v>
      </c>
      <c r="F262" s="100">
        <v>5.3571433046547427E-2</v>
      </c>
      <c r="G262" s="100">
        <v>2.8195734472653666E-2</v>
      </c>
      <c r="I262" s="100">
        <v>4.3879700083695856E-2</v>
      </c>
      <c r="J262" s="100">
        <v>2.527951570996163E-2</v>
      </c>
      <c r="L262" s="100">
        <v>3.4894322546298061E-2</v>
      </c>
      <c r="M262" s="100">
        <v>1.3696463321770037E-2</v>
      </c>
      <c r="N262" s="100">
        <v>3.9780768622489304E-2</v>
      </c>
      <c r="Q262" s="100">
        <v>5.9422589661207323E-2</v>
      </c>
      <c r="U262" s="100">
        <v>0.16190315101850364</v>
      </c>
      <c r="W262" s="450"/>
      <c r="X262" s="450"/>
      <c r="Y262" s="450"/>
      <c r="Z262" s="450"/>
      <c r="AA262" s="450"/>
    </row>
    <row r="263" spans="1:27" x14ac:dyDescent="0.25">
      <c r="A263" s="64" t="s">
        <v>144</v>
      </c>
      <c r="B263" s="100">
        <v>2.8442917122890789E-2</v>
      </c>
      <c r="C263" s="100">
        <v>1.7306949617401209E-2</v>
      </c>
      <c r="D263" s="100">
        <v>1.9636457508443707E-2</v>
      </c>
      <c r="E263" s="100">
        <v>4.2541547071191406E-2</v>
      </c>
      <c r="F263" s="100">
        <v>3.2953772845616028E-2</v>
      </c>
      <c r="U263" s="100">
        <v>4.1769994604919723E-2</v>
      </c>
      <c r="W263" s="450"/>
      <c r="X263" s="450"/>
      <c r="Y263" s="450"/>
      <c r="Z263" s="450"/>
      <c r="AA263" s="450"/>
    </row>
    <row r="264" spans="1:27" s="63" customFormat="1" x14ac:dyDescent="0.25">
      <c r="A264" s="64" t="s">
        <v>784</v>
      </c>
      <c r="C264" s="93"/>
      <c r="D264" s="93"/>
      <c r="E264" s="93"/>
      <c r="F264" s="93"/>
      <c r="G264" s="93"/>
      <c r="I264" s="100">
        <v>8.6124249254202839E-2</v>
      </c>
      <c r="J264" s="100">
        <v>4.4199664639862739E-2</v>
      </c>
      <c r="K264" s="100"/>
      <c r="L264" s="100">
        <v>4.7716165342054223E-2</v>
      </c>
      <c r="M264" s="100">
        <v>3.9812759116676553E-2</v>
      </c>
      <c r="N264" s="100"/>
      <c r="O264" s="65"/>
      <c r="P264" s="100"/>
      <c r="Q264" s="100">
        <v>7.0123814748060495E-2</v>
      </c>
      <c r="R264" s="100"/>
      <c r="S264" s="100"/>
      <c r="T264" s="100"/>
      <c r="U264" s="100"/>
      <c r="W264" s="450">
        <v>6.647361015673571E-2</v>
      </c>
      <c r="X264" s="450">
        <v>0.19541678158400805</v>
      </c>
      <c r="Y264" s="450">
        <v>8.5222960628024175E-2</v>
      </c>
      <c r="Z264" s="450">
        <v>0.23690009184980071</v>
      </c>
      <c r="AA264" s="450"/>
    </row>
    <row r="265" spans="1:27" x14ac:dyDescent="0.25">
      <c r="A265" s="64" t="s">
        <v>643</v>
      </c>
      <c r="B265" s="100">
        <v>9.7863856211177852E-2</v>
      </c>
      <c r="C265" s="100">
        <v>7.3794724637208764E-2</v>
      </c>
      <c r="D265" s="100">
        <v>7.785478315806113E-2</v>
      </c>
      <c r="E265" s="100">
        <v>0.11972356294072629</v>
      </c>
      <c r="F265" s="100">
        <v>7.6878102667031212E-2</v>
      </c>
      <c r="G265" s="100">
        <v>6.1455823845219693E-2</v>
      </c>
      <c r="I265" s="100">
        <v>0.36865564287872343</v>
      </c>
      <c r="J265" s="100">
        <v>0.30649742158412052</v>
      </c>
      <c r="K265" s="100">
        <v>0.23235568412946039</v>
      </c>
      <c r="L265" s="100">
        <v>0.59781123322051943</v>
      </c>
      <c r="M265" s="100">
        <v>0.21019367120737806</v>
      </c>
      <c r="N265" s="100">
        <v>0.38712468764826802</v>
      </c>
      <c r="P265" s="100">
        <v>4.6822136606026583E-2</v>
      </c>
      <c r="Q265" s="100">
        <v>0.19688830551419692</v>
      </c>
      <c r="R265" s="100">
        <v>4.1019089093349927E-2</v>
      </c>
      <c r="S265" s="100">
        <v>2.0812108466744663E-2</v>
      </c>
      <c r="T265" s="100">
        <v>2.1751136224051098E-2</v>
      </c>
      <c r="U265" s="100">
        <v>5.9845846517256954E-2</v>
      </c>
      <c r="W265" s="450">
        <v>0.12205098000719872</v>
      </c>
      <c r="X265" s="450">
        <v>0.17491300914679067</v>
      </c>
      <c r="Y265" s="450">
        <v>8.4369666914289154E-2</v>
      </c>
      <c r="Z265" s="450">
        <v>0.17925416151991061</v>
      </c>
      <c r="AA265" s="450">
        <v>0.16758778080233167</v>
      </c>
    </row>
    <row r="266" spans="1:27" x14ac:dyDescent="0.25">
      <c r="A266" s="64" t="s">
        <v>819</v>
      </c>
      <c r="B266" s="100">
        <v>1.6351876809337952E-2</v>
      </c>
      <c r="C266" s="100">
        <v>1.2957502485713245E-2</v>
      </c>
      <c r="D266" s="100">
        <v>1.0850821634976365E-2</v>
      </c>
      <c r="E266" s="100">
        <v>2.1175772659806382E-2</v>
      </c>
      <c r="F266" s="100">
        <v>5.5442963554023401E-3</v>
      </c>
      <c r="G266" s="100">
        <v>4.2261561718728259E-3</v>
      </c>
      <c r="U266" s="100">
        <v>2.2913576646593079E-2</v>
      </c>
      <c r="W266" s="450"/>
      <c r="X266" s="450"/>
      <c r="Y266" s="450"/>
      <c r="Z266" s="450"/>
      <c r="AA266" s="450"/>
    </row>
    <row r="267" spans="1:27" x14ac:dyDescent="0.25">
      <c r="A267" s="64" t="s">
        <v>575</v>
      </c>
      <c r="B267" s="100">
        <v>5.0086419285000579E-2</v>
      </c>
      <c r="C267" s="100">
        <v>4.5387794643683713E-2</v>
      </c>
      <c r="D267" s="100">
        <v>2.0905001968187724E-2</v>
      </c>
      <c r="E267" s="100">
        <v>4.5408740622697182E-2</v>
      </c>
      <c r="F267" s="100">
        <v>1.9043599794201813E-2</v>
      </c>
      <c r="G267" s="100">
        <v>2.0287151624502175E-2</v>
      </c>
      <c r="I267" s="100">
        <v>0.44488549628924667</v>
      </c>
      <c r="J267" s="100">
        <v>4.9271119920713445E-2</v>
      </c>
      <c r="L267" s="100">
        <v>0.52513495836026913</v>
      </c>
      <c r="M267" s="100">
        <v>9.4172180387511684E-2</v>
      </c>
      <c r="N267" s="100">
        <v>0.24786509568242909</v>
      </c>
      <c r="O267" s="80"/>
      <c r="Q267" s="100">
        <v>3.0371836063004466E-2</v>
      </c>
      <c r="U267" s="100">
        <v>0.20807413131916999</v>
      </c>
      <c r="W267" s="450"/>
      <c r="X267" s="450"/>
      <c r="Y267" s="450"/>
      <c r="Z267" s="450"/>
      <c r="AA267" s="450"/>
    </row>
    <row r="268" spans="1:27" s="63" customFormat="1" x14ac:dyDescent="0.25">
      <c r="A268" s="64" t="s">
        <v>186</v>
      </c>
      <c r="C268" s="93"/>
      <c r="D268" s="93"/>
      <c r="E268" s="93"/>
      <c r="F268" s="93"/>
      <c r="G268" s="93"/>
      <c r="I268" s="100">
        <v>3.2598497779105111</v>
      </c>
      <c r="J268" s="100">
        <v>1.1107738526236812</v>
      </c>
      <c r="K268" s="100">
        <v>2.043242234553031</v>
      </c>
      <c r="L268" s="100">
        <v>2.7876679469140968</v>
      </c>
      <c r="M268" s="100">
        <v>1.3592107411794574</v>
      </c>
      <c r="N268" s="100">
        <v>1.5879148505456262</v>
      </c>
      <c r="O268" s="65"/>
      <c r="P268" s="100">
        <v>5.1575536447835066E-2</v>
      </c>
      <c r="Q268" s="100">
        <v>2.0718164720633179</v>
      </c>
      <c r="R268" s="100">
        <v>4.3562817196555449E-2</v>
      </c>
      <c r="S268" s="100">
        <v>2.6947084697066182E-2</v>
      </c>
      <c r="T268" s="100">
        <v>2.3224173934406091E-2</v>
      </c>
      <c r="U268" s="100"/>
      <c r="W268" s="450">
        <v>2.0994661730403363</v>
      </c>
      <c r="X268" s="450">
        <v>4.4344045518601494</v>
      </c>
      <c r="Y268" s="450">
        <v>1.4694380307988837</v>
      </c>
      <c r="Z268" s="450">
        <v>3.7717509829738525</v>
      </c>
      <c r="AA268" s="450">
        <v>3.5389501202418798</v>
      </c>
    </row>
    <row r="269" spans="1:27" s="63" customFormat="1" x14ac:dyDescent="0.25">
      <c r="A269" s="74" t="s">
        <v>17</v>
      </c>
      <c r="C269" s="93"/>
      <c r="D269" s="93"/>
      <c r="E269" s="93"/>
      <c r="F269" s="93"/>
      <c r="G269" s="93"/>
      <c r="I269" s="100">
        <v>0.2700346188708333</v>
      </c>
      <c r="J269" s="100">
        <v>8.3044776471218273E-2</v>
      </c>
      <c r="K269" s="100">
        <v>6.5794885567030698E-2</v>
      </c>
      <c r="L269" s="100">
        <v>0.32049815568315776</v>
      </c>
      <c r="M269" s="100">
        <v>0.13188875962433377</v>
      </c>
      <c r="N269" s="100">
        <v>0.12890539300964726</v>
      </c>
      <c r="O269" s="65"/>
      <c r="P269" s="100">
        <v>3.2255147602888265E-2</v>
      </c>
      <c r="Q269" s="100">
        <v>0.2568777264059765</v>
      </c>
      <c r="R269" s="100"/>
      <c r="S269" s="100">
        <v>2.4657731439657594E-2</v>
      </c>
      <c r="T269" s="100">
        <v>1.1762682717110919E-2</v>
      </c>
      <c r="U269" s="100">
        <v>0.16854872340735769</v>
      </c>
      <c r="W269" s="450">
        <v>3.7428655569423215E-2</v>
      </c>
      <c r="X269" s="450">
        <v>8.200753354012158E-2</v>
      </c>
      <c r="Y269" s="450"/>
      <c r="Z269" s="450"/>
      <c r="AA269" s="450"/>
    </row>
    <row r="270" spans="1:27" x14ac:dyDescent="0.25">
      <c r="A270" s="65" t="s">
        <v>187</v>
      </c>
      <c r="B270" s="100">
        <v>0.42557543601238862</v>
      </c>
      <c r="C270" s="100">
        <v>6.4800737505074618E-2</v>
      </c>
      <c r="D270" s="100">
        <v>5.8790691062272235E-2</v>
      </c>
      <c r="E270" s="100">
        <v>9.2965972519189602E-2</v>
      </c>
      <c r="F270" s="100">
        <v>6.851911765406106E-2</v>
      </c>
      <c r="G270" s="100">
        <v>4.4445440037361887E-2</v>
      </c>
      <c r="L270" s="100">
        <v>0.68229995817013345</v>
      </c>
      <c r="M270" s="100">
        <v>0.41729304509687809</v>
      </c>
      <c r="N270" s="100">
        <v>0.2351116558595602</v>
      </c>
      <c r="Q270" s="100">
        <v>6.9100514588720838E-2</v>
      </c>
      <c r="U270" s="100">
        <v>0.13644577944328601</v>
      </c>
      <c r="W270" s="450"/>
      <c r="X270" s="450"/>
      <c r="Y270" s="450"/>
      <c r="Z270" s="450"/>
      <c r="AA270" s="450"/>
    </row>
    <row r="271" spans="1:27" x14ac:dyDescent="0.25">
      <c r="A271" s="64" t="s">
        <v>146</v>
      </c>
      <c r="B271" s="100">
        <v>0.48957798359086779</v>
      </c>
      <c r="C271" s="100">
        <v>0.45798533459243185</v>
      </c>
      <c r="D271" s="100">
        <v>0.47232219977182366</v>
      </c>
      <c r="E271" s="100">
        <v>0.54111569493205181</v>
      </c>
      <c r="F271" s="100">
        <v>0.47616843473839293</v>
      </c>
      <c r="G271" s="100">
        <v>0.39116171438385133</v>
      </c>
      <c r="I271" s="100">
        <v>1.6123107849708418</v>
      </c>
      <c r="J271" s="100">
        <v>1.331643384673074</v>
      </c>
      <c r="K271" s="100">
        <v>0.61229416480717236</v>
      </c>
      <c r="L271" s="100">
        <v>2.4489959310948013</v>
      </c>
      <c r="M271" s="100">
        <v>0.96196399864624804</v>
      </c>
      <c r="N271" s="100">
        <v>0.78861891507195914</v>
      </c>
      <c r="P271" s="100">
        <v>0.14357104585002423</v>
      </c>
      <c r="Q271" s="100">
        <v>0.7810673144737873</v>
      </c>
      <c r="S271" s="100">
        <v>3.0152392518104941E-2</v>
      </c>
      <c r="T271" s="100">
        <v>1.2182287188306105E-2</v>
      </c>
      <c r="U271" s="100">
        <v>4.8275936483865786E-2</v>
      </c>
      <c r="W271" s="450">
        <v>2.2687038101782382</v>
      </c>
      <c r="X271" s="450">
        <v>2.5824246362630014</v>
      </c>
      <c r="Y271" s="450">
        <v>1.1132150099383622</v>
      </c>
      <c r="Z271" s="450">
        <v>3.4053630329437636</v>
      </c>
      <c r="AA271" s="450">
        <v>1.2076218757733235</v>
      </c>
    </row>
    <row r="272" spans="1:27" s="63" customFormat="1" x14ac:dyDescent="0.25">
      <c r="A272" s="64" t="s">
        <v>749</v>
      </c>
      <c r="B272" s="100">
        <v>0.21205163174086697</v>
      </c>
      <c r="C272" s="100">
        <v>0.13426965984435288</v>
      </c>
      <c r="D272" s="100">
        <v>0.11114589582821187</v>
      </c>
      <c r="E272" s="100">
        <v>6.8260065413782378E-2</v>
      </c>
      <c r="F272" s="100">
        <v>5.2650829495501227E-2</v>
      </c>
      <c r="G272" s="100">
        <v>0.18475412362141494</v>
      </c>
      <c r="I272" s="93"/>
      <c r="J272" s="93"/>
      <c r="K272" s="93"/>
      <c r="L272" s="93"/>
      <c r="M272" s="93"/>
      <c r="N272" s="93"/>
      <c r="O272" s="92"/>
      <c r="P272" s="93"/>
      <c r="Q272" s="93"/>
      <c r="R272" s="93"/>
      <c r="S272" s="93"/>
      <c r="T272" s="93"/>
      <c r="U272" s="93"/>
      <c r="W272" s="93"/>
      <c r="X272" s="93"/>
      <c r="Y272" s="93"/>
      <c r="Z272" s="93"/>
      <c r="AA272" s="450">
        <v>0.1007916716899642</v>
      </c>
    </row>
    <row r="273" spans="1:28" x14ac:dyDescent="0.25">
      <c r="A273" s="74" t="s">
        <v>18</v>
      </c>
      <c r="B273" s="100">
        <v>0.14945461829025006</v>
      </c>
      <c r="C273" s="100">
        <v>6.9465315500230496E-2</v>
      </c>
      <c r="D273" s="100">
        <v>9.3520607977549824E-2</v>
      </c>
      <c r="E273" s="100">
        <v>9.9096626862246295E-2</v>
      </c>
      <c r="F273" s="100">
        <v>8.2768988027768206E-2</v>
      </c>
      <c r="G273" s="100">
        <v>5.8077098262984517E-2</v>
      </c>
      <c r="I273" s="100">
        <v>0.29654989841880552</v>
      </c>
      <c r="J273" s="100">
        <v>0.11268010607237534</v>
      </c>
      <c r="K273" s="100">
        <v>0.10242970715428214</v>
      </c>
      <c r="L273" s="100">
        <v>0.29124173860136138</v>
      </c>
      <c r="M273" s="100">
        <v>0.15529321431593204</v>
      </c>
      <c r="N273" s="100">
        <v>0.18156912857820645</v>
      </c>
      <c r="Q273" s="100">
        <v>0.1707383172687616</v>
      </c>
      <c r="U273" s="100">
        <v>0.10451133695921609</v>
      </c>
      <c r="W273" s="450"/>
      <c r="X273" s="450"/>
      <c r="Y273" s="450"/>
      <c r="Z273" s="450"/>
      <c r="AA273" s="450">
        <v>8.0243740971283672E-2</v>
      </c>
    </row>
    <row r="274" spans="1:28" s="63" customFormat="1" x14ac:dyDescent="0.25">
      <c r="A274" s="64" t="s">
        <v>148</v>
      </c>
      <c r="C274" s="93"/>
      <c r="D274" s="93"/>
      <c r="E274" s="93"/>
      <c r="F274" s="93"/>
      <c r="G274" s="93"/>
      <c r="I274" s="100">
        <v>4.4623236915126638E-2</v>
      </c>
      <c r="J274" s="100">
        <v>3.9450187233814486E-2</v>
      </c>
      <c r="K274" s="100">
        <v>4.3478098773720913E-2</v>
      </c>
      <c r="L274" s="100">
        <v>4.6646081302049662E-2</v>
      </c>
      <c r="M274" s="100">
        <v>2.5692528978763021E-2</v>
      </c>
      <c r="N274" s="100">
        <v>7.6327344614897957E-2</v>
      </c>
      <c r="O274" s="65"/>
      <c r="P274" s="100"/>
      <c r="Q274" s="93"/>
      <c r="R274" s="93"/>
      <c r="S274" s="93"/>
      <c r="T274" s="93"/>
      <c r="U274" s="93"/>
      <c r="W274" s="93"/>
      <c r="X274" s="93"/>
      <c r="Y274" s="93"/>
      <c r="Z274" s="93"/>
      <c r="AA274" s="450"/>
    </row>
    <row r="275" spans="1:28" x14ac:dyDescent="0.25">
      <c r="A275" s="64" t="s">
        <v>149</v>
      </c>
      <c r="B275" s="100">
        <v>3.8660614061392352E-2</v>
      </c>
      <c r="C275" s="100">
        <v>2.1999580805150673E-2</v>
      </c>
      <c r="D275" s="100">
        <v>1.5718942793225329E-2</v>
      </c>
      <c r="E275" s="100">
        <v>4.749488757175567E-2</v>
      </c>
      <c r="F275" s="100">
        <v>3.0919723921683417E-2</v>
      </c>
      <c r="G275" s="100">
        <v>1.5918037360529311E-2</v>
      </c>
      <c r="I275" s="100">
        <v>3.6975204464710434E-2</v>
      </c>
      <c r="J275" s="100">
        <v>2.7185867730961811E-2</v>
      </c>
      <c r="K275" s="100">
        <v>2.8945091921565542E-2</v>
      </c>
      <c r="L275" s="100">
        <v>3.5676921321823783E-2</v>
      </c>
      <c r="M275" s="100">
        <v>2.0852525594381936E-2</v>
      </c>
      <c r="N275" s="100">
        <v>2.8876577573936406E-2</v>
      </c>
      <c r="Q275" s="100">
        <v>1.4183841391740459E-2</v>
      </c>
      <c r="U275" s="100">
        <v>6.6796926262375862E-3</v>
      </c>
      <c r="W275" s="450"/>
      <c r="X275" s="450"/>
      <c r="Y275" s="450"/>
      <c r="Z275" s="450"/>
      <c r="AA275" s="450"/>
    </row>
    <row r="276" spans="1:28" x14ac:dyDescent="0.25">
      <c r="A276" s="64" t="s">
        <v>793</v>
      </c>
      <c r="B276" s="100">
        <v>2.2456444718657642</v>
      </c>
      <c r="C276" s="100">
        <v>2.202169874371124</v>
      </c>
      <c r="D276" s="100">
        <v>1.2512490422085172</v>
      </c>
      <c r="E276" s="100">
        <v>2.0866500922837994</v>
      </c>
      <c r="F276" s="100">
        <v>0.11588828656971363</v>
      </c>
      <c r="G276" s="100">
        <v>1.2372156705420121</v>
      </c>
      <c r="M276" s="100">
        <v>0.18105637109738565</v>
      </c>
      <c r="W276" s="450"/>
      <c r="X276" s="450"/>
      <c r="Y276" s="450"/>
      <c r="Z276" s="450"/>
      <c r="AA276" s="450"/>
    </row>
    <row r="277" spans="1:28" x14ac:dyDescent="0.25">
      <c r="A277" s="64" t="s">
        <v>577</v>
      </c>
      <c r="B277" s="100">
        <v>2.2000438894308045E-2</v>
      </c>
      <c r="C277" s="100">
        <v>7.909597651760758E-2</v>
      </c>
      <c r="D277" s="100">
        <v>0.15059035367332602</v>
      </c>
      <c r="E277" s="100">
        <v>8.4573367975953426E-2</v>
      </c>
      <c r="F277" s="100">
        <v>0.11275883595213111</v>
      </c>
      <c r="G277" s="100">
        <v>0.13731063653006906</v>
      </c>
      <c r="I277" s="100">
        <v>0.66400784838876448</v>
      </c>
      <c r="J277" s="100">
        <v>0.67759939999464103</v>
      </c>
      <c r="K277" s="100">
        <v>0.24895779704192267</v>
      </c>
      <c r="L277" s="100">
        <v>1.1545695706734609</v>
      </c>
      <c r="M277" s="100">
        <v>0.33194667484558776</v>
      </c>
      <c r="N277" s="100">
        <v>0.33340082239443286</v>
      </c>
      <c r="W277" s="450">
        <v>0.4341644579693073</v>
      </c>
      <c r="X277" s="450">
        <v>0.66172742488183978</v>
      </c>
      <c r="Y277" s="450">
        <v>0.2672495833918927</v>
      </c>
      <c r="Z277" s="450">
        <v>1.0199988235986119</v>
      </c>
      <c r="AA277" s="450">
        <v>0.17074981440237566</v>
      </c>
    </row>
    <row r="278" spans="1:28" x14ac:dyDescent="0.25">
      <c r="A278" s="64">
        <v>145</v>
      </c>
      <c r="B278" s="100">
        <v>0.70826990238239951</v>
      </c>
      <c r="C278" s="100">
        <v>0.38322958772894578</v>
      </c>
      <c r="D278" s="100">
        <v>0.2301300286939702</v>
      </c>
      <c r="E278" s="100">
        <v>0.47158692896374055</v>
      </c>
      <c r="F278" s="100">
        <v>0.33539027099851965</v>
      </c>
      <c r="G278" s="100">
        <v>0.13708798575035008</v>
      </c>
      <c r="L278" s="100">
        <v>0.16734197817241511</v>
      </c>
      <c r="M278" s="100">
        <v>0.12059630679414508</v>
      </c>
      <c r="N278" s="100">
        <v>0.33268144867942412</v>
      </c>
      <c r="W278" s="450"/>
      <c r="X278" s="450"/>
      <c r="Y278" s="450"/>
      <c r="Z278" s="450"/>
      <c r="AA278" s="450"/>
    </row>
    <row r="279" spans="1:28" s="63" customFormat="1" x14ac:dyDescent="0.25">
      <c r="A279" s="64" t="s">
        <v>150</v>
      </c>
      <c r="C279" s="93"/>
      <c r="D279" s="93"/>
      <c r="E279" s="93"/>
      <c r="F279" s="93"/>
      <c r="G279" s="93"/>
      <c r="I279" s="100">
        <v>0.72512484311348802</v>
      </c>
      <c r="J279" s="100">
        <v>0.48984498861596848</v>
      </c>
      <c r="K279" s="100">
        <v>0.25246676803380669</v>
      </c>
      <c r="L279" s="100">
        <v>0.72424884967867054</v>
      </c>
      <c r="M279" s="100">
        <v>0.41801398172434234</v>
      </c>
      <c r="N279" s="100">
        <v>0.45776080974221067</v>
      </c>
      <c r="O279" s="65"/>
      <c r="P279" s="100"/>
      <c r="Q279" s="100">
        <v>0.17028119530862262</v>
      </c>
      <c r="R279" s="100"/>
      <c r="S279" s="100"/>
      <c r="T279" s="100"/>
      <c r="U279" s="100">
        <v>2.290885230603228E-2</v>
      </c>
      <c r="W279" s="450">
        <v>0.42320277477831225</v>
      </c>
      <c r="X279" s="450">
        <v>0.84160864128032409</v>
      </c>
      <c r="Y279" s="450">
        <v>0.35760033730198565</v>
      </c>
      <c r="Z279" s="450">
        <v>0.83591915407690964</v>
      </c>
      <c r="AA279" s="450">
        <v>0.71733323180984665</v>
      </c>
    </row>
    <row r="280" spans="1:28" s="63" customFormat="1" x14ac:dyDescent="0.25">
      <c r="A280" s="64" t="s">
        <v>461</v>
      </c>
      <c r="C280" s="93"/>
      <c r="D280" s="93"/>
      <c r="E280" s="93"/>
      <c r="F280" s="93"/>
      <c r="G280" s="93"/>
      <c r="I280" s="100">
        <v>2.2703077996992452E-2</v>
      </c>
      <c r="J280" s="100">
        <v>1.5558213912624179E-2</v>
      </c>
      <c r="K280" s="100">
        <v>2.2845259769751793E-2</v>
      </c>
      <c r="L280" s="100">
        <v>2.6970909229189641E-2</v>
      </c>
      <c r="M280" s="100">
        <v>1.3799073525678997E-2</v>
      </c>
      <c r="N280" s="100">
        <v>2.100132848331487E-2</v>
      </c>
      <c r="O280" s="65"/>
      <c r="P280" s="100"/>
      <c r="Q280" s="93"/>
      <c r="R280" s="93"/>
      <c r="S280" s="93"/>
      <c r="T280" s="93"/>
      <c r="U280" s="93"/>
      <c r="W280" s="450"/>
      <c r="X280" s="450"/>
      <c r="Y280" s="450"/>
      <c r="Z280" s="450"/>
      <c r="AA280" s="450"/>
    </row>
    <row r="281" spans="1:28" s="63" customFormat="1" x14ac:dyDescent="0.25">
      <c r="A281" s="74" t="s">
        <v>19</v>
      </c>
      <c r="C281" s="93"/>
      <c r="D281" s="93"/>
      <c r="E281" s="93"/>
      <c r="F281" s="93"/>
      <c r="G281" s="93"/>
      <c r="I281" s="100">
        <v>0.21145431346740848</v>
      </c>
      <c r="J281" s="100">
        <v>8.0624474861382481E-2</v>
      </c>
      <c r="K281" s="100">
        <v>8.1268395173871008E-2</v>
      </c>
      <c r="L281" s="100">
        <v>0.22416982925809029</v>
      </c>
      <c r="M281" s="100">
        <v>0.12997114815128191</v>
      </c>
      <c r="N281" s="100">
        <v>0.12242903684959665</v>
      </c>
      <c r="O281" s="65"/>
      <c r="P281" s="100"/>
      <c r="Q281" s="100">
        <v>0.16504192461405848</v>
      </c>
      <c r="R281" s="100"/>
      <c r="S281" s="100"/>
      <c r="T281" s="100"/>
      <c r="U281" s="100">
        <v>7.2603665738324011E-2</v>
      </c>
      <c r="W281" s="450"/>
      <c r="X281" s="450"/>
      <c r="Y281" s="450"/>
      <c r="Z281" s="450"/>
      <c r="AA281" s="450"/>
    </row>
    <row r="282" spans="1:28" s="63" customFormat="1" x14ac:dyDescent="0.25">
      <c r="A282" s="65" t="s">
        <v>785</v>
      </c>
      <c r="C282" s="93"/>
      <c r="D282" s="93"/>
      <c r="E282" s="93"/>
      <c r="F282" s="93"/>
      <c r="G282" s="93"/>
      <c r="I282" s="100">
        <v>1.2233228753902601</v>
      </c>
      <c r="J282" s="100">
        <v>1.459508696327642</v>
      </c>
      <c r="K282" s="100"/>
      <c r="L282" s="100"/>
      <c r="M282" s="100"/>
      <c r="N282" s="100"/>
      <c r="O282" s="65"/>
      <c r="P282" s="100"/>
      <c r="Q282" s="100"/>
      <c r="R282" s="100"/>
      <c r="S282" s="100"/>
      <c r="T282" s="100"/>
      <c r="U282" s="100"/>
      <c r="W282" s="450"/>
      <c r="X282" s="450">
        <v>1.0610598338389696</v>
      </c>
      <c r="Y282" s="450">
        <v>0.23272632360913123</v>
      </c>
      <c r="Z282" s="450">
        <v>0.75609805758032334</v>
      </c>
      <c r="AA282" s="450">
        <v>0.6403170916905141</v>
      </c>
      <c r="AB282" s="93"/>
    </row>
    <row r="283" spans="1:28" x14ac:dyDescent="0.25">
      <c r="A283" s="64" t="s">
        <v>151</v>
      </c>
      <c r="B283" s="100">
        <v>7.5459757106851599E-2</v>
      </c>
      <c r="C283" s="100">
        <v>4.7114936201028641E-2</v>
      </c>
      <c r="D283" s="100">
        <v>5.9935036974728677E-2</v>
      </c>
      <c r="E283" s="100">
        <v>5.3858913631425261E-2</v>
      </c>
      <c r="F283" s="100">
        <v>5.4295310372584428E-2</v>
      </c>
      <c r="G283" s="100">
        <v>4.784235781745215E-2</v>
      </c>
      <c r="I283" s="100">
        <v>0.27939656672929331</v>
      </c>
      <c r="J283" s="100">
        <v>0.1125646800417858</v>
      </c>
      <c r="K283" s="100">
        <v>0.11666712742639368</v>
      </c>
      <c r="L283" s="100">
        <v>0.31838034756816369</v>
      </c>
      <c r="M283" s="100">
        <v>0.17476250105761915</v>
      </c>
      <c r="N283" s="100">
        <v>0.172424513680215</v>
      </c>
      <c r="Q283" s="100">
        <v>0.14936982472637986</v>
      </c>
      <c r="U283" s="100">
        <v>3.3317624414925411E-2</v>
      </c>
      <c r="W283" s="450">
        <v>0.15746492962552647</v>
      </c>
      <c r="X283" s="450">
        <v>0.30334400018134899</v>
      </c>
      <c r="Y283" s="450">
        <v>9.1806372598229172E-2</v>
      </c>
      <c r="Z283" s="450">
        <v>0.34509056028378421</v>
      </c>
      <c r="AA283" s="450">
        <v>0.31654177162714653</v>
      </c>
    </row>
    <row r="284" spans="1:28" x14ac:dyDescent="0.25">
      <c r="A284" s="64" t="s">
        <v>188</v>
      </c>
      <c r="B284" s="100">
        <v>10.535112119112698</v>
      </c>
      <c r="C284" s="100">
        <v>8.7706464484190612</v>
      </c>
      <c r="D284" s="100">
        <v>8.2664115293203526</v>
      </c>
      <c r="E284" s="100">
        <v>7.3133121138895278</v>
      </c>
      <c r="F284" s="100">
        <v>6.4483995883033858</v>
      </c>
      <c r="G284" s="100">
        <v>8.0015986054458477</v>
      </c>
      <c r="I284" s="100">
        <v>43.235909033259496</v>
      </c>
      <c r="J284" s="100">
        <v>19.303256430503794</v>
      </c>
      <c r="K284" s="100">
        <v>9.3322012835449577</v>
      </c>
      <c r="L284" s="100">
        <v>50.647189413241051</v>
      </c>
      <c r="M284" s="100">
        <v>13.997554975040197</v>
      </c>
      <c r="N284" s="100">
        <v>12.819847382571556</v>
      </c>
      <c r="Q284" s="100">
        <v>2.3224616670584854</v>
      </c>
      <c r="W284" s="450">
        <v>15.915190695891591</v>
      </c>
      <c r="X284" s="450">
        <v>31.172444017938439</v>
      </c>
      <c r="Y284" s="450">
        <v>10.641759190475234</v>
      </c>
      <c r="Z284" s="450">
        <v>31.453538932099018</v>
      </c>
      <c r="AA284" s="450">
        <v>9.6194899713830679</v>
      </c>
    </row>
    <row r="285" spans="1:28" x14ac:dyDescent="0.25">
      <c r="A285" s="65" t="s">
        <v>152</v>
      </c>
      <c r="B285" s="100">
        <v>0.10340365216745234</v>
      </c>
      <c r="C285" s="100">
        <v>9.395735567400533E-2</v>
      </c>
      <c r="D285" s="100">
        <v>8.8210606863868654E-2</v>
      </c>
      <c r="E285" s="100">
        <v>0.11685017367992993</v>
      </c>
      <c r="F285" s="100">
        <v>3.4954741690948359E-2</v>
      </c>
      <c r="G285" s="100">
        <v>4.4153821820998272E-2</v>
      </c>
      <c r="I285" s="100">
        <v>7.8384849989754882E-2</v>
      </c>
      <c r="J285" s="100">
        <v>3.8664075214957169E-2</v>
      </c>
      <c r="K285" s="100">
        <v>0.10442267727730499</v>
      </c>
      <c r="L285" s="100">
        <v>7.4770125869871085E-2</v>
      </c>
      <c r="M285" s="100">
        <v>7.0707758693628928E-2</v>
      </c>
      <c r="N285" s="100">
        <v>8.0494132532025892E-2</v>
      </c>
      <c r="Q285" s="100">
        <v>2.0818640127471724E-2</v>
      </c>
      <c r="U285" s="100">
        <v>1.4589813505198231E-2</v>
      </c>
      <c r="W285" s="450">
        <v>4.1829689567001831E-2</v>
      </c>
      <c r="X285" s="450">
        <v>6.015497784141785E-2</v>
      </c>
      <c r="Y285" s="450">
        <v>6.0212419940972151E-2</v>
      </c>
      <c r="Z285" s="450">
        <v>6.1828942188921016E-2</v>
      </c>
      <c r="AA285" s="450">
        <v>7.1119317592962736E-2</v>
      </c>
    </row>
    <row r="286" spans="1:28" x14ac:dyDescent="0.25">
      <c r="A286" s="65" t="s">
        <v>153</v>
      </c>
      <c r="B286" s="100">
        <v>0.27275730178809221</v>
      </c>
      <c r="C286" s="100">
        <v>0.20231655249239927</v>
      </c>
      <c r="D286" s="100">
        <v>0.15301068569402099</v>
      </c>
      <c r="E286" s="100">
        <v>0.25167113123454543</v>
      </c>
      <c r="F286" s="100">
        <v>0.20011317396587788</v>
      </c>
      <c r="G286" s="100">
        <v>0.11227314906266059</v>
      </c>
      <c r="I286" s="100">
        <v>1.7584236487964759</v>
      </c>
      <c r="J286" s="100">
        <v>2.2377037044973558</v>
      </c>
      <c r="K286" s="100">
        <v>2.6754145968681513</v>
      </c>
      <c r="L286" s="100">
        <v>2.4697300072251589</v>
      </c>
      <c r="M286" s="100">
        <v>0.67843334884508022</v>
      </c>
      <c r="N286" s="100">
        <v>0.63973446148979873</v>
      </c>
      <c r="Q286" s="100">
        <v>0.31188974218321452</v>
      </c>
      <c r="W286" s="450">
        <v>0.63017992118806876</v>
      </c>
      <c r="X286" s="450">
        <v>1.3244579364749531</v>
      </c>
      <c r="Y286" s="450">
        <v>0.59527977995060932</v>
      </c>
      <c r="Z286" s="450">
        <v>1.7982132272762235</v>
      </c>
      <c r="AA286" s="450">
        <v>0.88652635274758507</v>
      </c>
    </row>
    <row r="287" spans="1:28" x14ac:dyDescent="0.25">
      <c r="A287" s="74" t="s">
        <v>21</v>
      </c>
      <c r="B287" s="100">
        <v>9.5964278752268664E-2</v>
      </c>
      <c r="C287" s="100">
        <v>7.6203692361209163E-2</v>
      </c>
      <c r="D287" s="100">
        <v>0.13686782554517773</v>
      </c>
      <c r="E287" s="100">
        <v>8.6433242458627824E-2</v>
      </c>
      <c r="F287" s="100">
        <v>6.6359640098769088E-2</v>
      </c>
      <c r="G287" s="100">
        <v>6.2216502088369284E-2</v>
      </c>
      <c r="I287" s="100">
        <v>0.51755204395253185</v>
      </c>
      <c r="J287" s="100">
        <v>0.36812398682130992</v>
      </c>
      <c r="K287" s="100">
        <v>0.43115781283939908</v>
      </c>
      <c r="L287" s="100">
        <v>0.61034718789215503</v>
      </c>
      <c r="M287" s="100">
        <v>0.33422009053219404</v>
      </c>
      <c r="N287" s="100">
        <v>0.44910441246243848</v>
      </c>
      <c r="Q287" s="100">
        <v>0.10591581119556984</v>
      </c>
      <c r="U287" s="100">
        <v>2.7120339452618068E-2</v>
      </c>
      <c r="W287" s="450">
        <v>0.28953568273289487</v>
      </c>
      <c r="X287" s="450">
        <v>0.43665819111918791</v>
      </c>
      <c r="Y287" s="450">
        <v>0.30983797458188611</v>
      </c>
      <c r="Z287" s="450">
        <v>0.40164605701927036</v>
      </c>
      <c r="AA287" s="450">
        <v>0.31238142373999833</v>
      </c>
    </row>
    <row r="288" spans="1:28" x14ac:dyDescent="0.25">
      <c r="A288" s="74" t="s">
        <v>22</v>
      </c>
      <c r="B288" s="100">
        <v>0.10899802267773782</v>
      </c>
      <c r="C288" s="100">
        <v>5.6941435220035211E-2</v>
      </c>
      <c r="D288" s="100">
        <v>0.14617848255036073</v>
      </c>
      <c r="E288" s="100">
        <v>5.7924331544279249E-2</v>
      </c>
      <c r="F288" s="100">
        <v>5.0778171258072977E-2</v>
      </c>
      <c r="G288" s="100">
        <v>7.7572889280790466E-2</v>
      </c>
      <c r="I288" s="100">
        <v>0.40566235314137578</v>
      </c>
      <c r="J288" s="100">
        <v>0.27308097822301913</v>
      </c>
      <c r="K288" s="100">
        <v>0.16800962066309916</v>
      </c>
      <c r="L288" s="100">
        <v>0.75772970300794773</v>
      </c>
      <c r="M288" s="100">
        <v>0.211547592858956</v>
      </c>
      <c r="N288" s="100">
        <v>0.24084472560493425</v>
      </c>
      <c r="Q288" s="100">
        <v>9.6446856306976983E-2</v>
      </c>
      <c r="U288" s="100">
        <v>9.5006488677622063E-3</v>
      </c>
      <c r="W288" s="450">
        <v>0.18069715370196374</v>
      </c>
      <c r="X288" s="450">
        <v>0.55659411446900631</v>
      </c>
      <c r="Y288" s="450">
        <v>0.27026923926355734</v>
      </c>
      <c r="Z288" s="450">
        <v>0.61175134494351013</v>
      </c>
      <c r="AA288" s="450">
        <v>0.22180343783907258</v>
      </c>
    </row>
    <row r="289" spans="1:27" s="63" customFormat="1" x14ac:dyDescent="0.25">
      <c r="A289" s="65" t="s">
        <v>462</v>
      </c>
      <c r="C289" s="93"/>
      <c r="D289" s="93"/>
      <c r="E289" s="93"/>
      <c r="F289" s="93"/>
      <c r="G289" s="93"/>
      <c r="I289" s="100">
        <v>7.2458609396868004E-2</v>
      </c>
      <c r="J289" s="100">
        <v>5.7195420673398716E-2</v>
      </c>
      <c r="K289" s="100">
        <v>3.4946395213364678E-2</v>
      </c>
      <c r="L289" s="100">
        <v>0.16026504924516105</v>
      </c>
      <c r="M289" s="100">
        <v>3.7531347829765652E-2</v>
      </c>
      <c r="N289" s="100">
        <v>5.358636723074487E-2</v>
      </c>
      <c r="O289" s="65"/>
      <c r="P289" s="100"/>
      <c r="Q289" s="100">
        <v>2.5423817360185983E-2</v>
      </c>
      <c r="R289" s="100"/>
      <c r="S289" s="100"/>
      <c r="T289" s="100"/>
      <c r="U289" s="100"/>
      <c r="W289" s="450">
        <v>3.6961206392834942E-2</v>
      </c>
      <c r="X289" s="450">
        <v>0.10119085849865689</v>
      </c>
      <c r="Y289" s="450">
        <v>4.4521854357821189E-2</v>
      </c>
      <c r="Z289" s="450">
        <v>9.7467117318890753E-2</v>
      </c>
      <c r="AA289" s="450">
        <v>4.1740958593222889E-2</v>
      </c>
    </row>
    <row r="290" spans="1:27" x14ac:dyDescent="0.25">
      <c r="A290" s="74" t="s">
        <v>23</v>
      </c>
      <c r="B290" s="100">
        <v>0.12054599830646541</v>
      </c>
      <c r="C290" s="100">
        <v>5.4814335288284631E-2</v>
      </c>
      <c r="D290" s="100">
        <v>0.11375175584413186</v>
      </c>
      <c r="E290" s="100">
        <v>5.3867949040807397E-2</v>
      </c>
      <c r="F290" s="100">
        <v>4.6854548147427885E-2</v>
      </c>
      <c r="G290" s="100">
        <v>7.0717281705504981E-2</v>
      </c>
      <c r="I290" s="100">
        <v>0.45578650237717255</v>
      </c>
      <c r="J290" s="100">
        <v>0.21633511156349555</v>
      </c>
      <c r="K290" s="100">
        <v>0.18512901009063809</v>
      </c>
      <c r="L290" s="100">
        <v>0.55819895805605202</v>
      </c>
      <c r="M290" s="100">
        <v>0.22066257720619351</v>
      </c>
      <c r="N290" s="100">
        <v>0.26384475723548934</v>
      </c>
      <c r="Q290" s="100">
        <v>9.7990622469503436E-2</v>
      </c>
      <c r="U290" s="100">
        <v>1.1183563960863794E-2</v>
      </c>
      <c r="W290" s="450">
        <v>0.2514759707750775</v>
      </c>
      <c r="X290" s="450">
        <v>0.53918272046183546</v>
      </c>
      <c r="Y290" s="450">
        <v>0.31974019716104163</v>
      </c>
      <c r="Z290" s="450">
        <v>0.56432200820766198</v>
      </c>
      <c r="AA290" s="450">
        <v>0.34379448262150564</v>
      </c>
    </row>
    <row r="291" spans="1:27" x14ac:dyDescent="0.25">
      <c r="A291" s="74" t="s">
        <v>25</v>
      </c>
      <c r="B291" s="100">
        <v>0.17279874015120789</v>
      </c>
      <c r="C291" s="100">
        <v>7.431344152692726E-2</v>
      </c>
      <c r="D291" s="100">
        <v>0.13623951946452978</v>
      </c>
      <c r="E291" s="100">
        <v>8.2224806922982299E-2</v>
      </c>
      <c r="F291" s="100">
        <v>7.0181767513708804E-2</v>
      </c>
      <c r="G291" s="100">
        <v>8.5111926139676705E-2</v>
      </c>
      <c r="I291" s="100">
        <v>0.51708890872278468</v>
      </c>
      <c r="J291" s="100">
        <v>0.29217487370422873</v>
      </c>
      <c r="K291" s="100">
        <v>0.27356761912284527</v>
      </c>
      <c r="L291" s="100">
        <v>0.8632288093698901</v>
      </c>
      <c r="M291" s="100">
        <v>0.30387278957610642</v>
      </c>
      <c r="N291" s="100">
        <v>0.31478279297801659</v>
      </c>
      <c r="Q291" s="100">
        <v>0.17664367996238539</v>
      </c>
      <c r="X291" s="100">
        <v>9.7628106074058418E-2</v>
      </c>
    </row>
    <row r="292" spans="1:27" x14ac:dyDescent="0.25">
      <c r="A292" s="64" t="s">
        <v>578</v>
      </c>
      <c r="B292" s="100">
        <v>2.6291722246541409E-2</v>
      </c>
      <c r="C292" s="100">
        <v>1.2592410222102468E-2</v>
      </c>
      <c r="D292" s="100">
        <v>2.4767859058256819E-2</v>
      </c>
      <c r="E292" s="100">
        <v>6.8594246483644553E-3</v>
      </c>
      <c r="F292" s="100">
        <v>9.6757976872514136E-3</v>
      </c>
      <c r="G292" s="100">
        <v>2.2241319504547712E-2</v>
      </c>
      <c r="I292" s="100">
        <v>0.6683135882645056</v>
      </c>
      <c r="J292" s="100">
        <v>0.20675353601371385</v>
      </c>
      <c r="L292" s="100">
        <v>0.78823827813058522</v>
      </c>
      <c r="M292" s="100">
        <v>0.13762560284288017</v>
      </c>
      <c r="N292" s="100">
        <v>9.1051589435394542E-2</v>
      </c>
    </row>
    <row r="296" spans="1:27" x14ac:dyDescent="0.25">
      <c r="A296" s="75"/>
      <c r="B296" s="91"/>
      <c r="C296" s="91"/>
      <c r="D296" s="91"/>
      <c r="E296" s="91"/>
      <c r="F296" s="91"/>
      <c r="G296" s="91"/>
      <c r="H296" s="92"/>
    </row>
    <row r="297" spans="1:27" x14ac:dyDescent="0.25">
      <c r="A297" s="65"/>
      <c r="B297" s="91"/>
      <c r="C297" s="91"/>
      <c r="D297" s="91"/>
      <c r="E297" s="91"/>
      <c r="F297" s="91"/>
      <c r="G297" s="91"/>
      <c r="H297" s="92"/>
    </row>
    <row r="298" spans="1:27" x14ac:dyDescent="0.25">
      <c r="A298" s="65"/>
      <c r="B298" s="91"/>
      <c r="C298" s="91"/>
      <c r="D298" s="91"/>
      <c r="E298" s="91"/>
      <c r="F298" s="91"/>
      <c r="G298" s="91"/>
      <c r="H298" s="92"/>
    </row>
    <row r="299" spans="1:27" x14ac:dyDescent="0.25">
      <c r="A299" s="65"/>
      <c r="B299" s="91"/>
      <c r="C299" s="91"/>
      <c r="D299" s="91"/>
      <c r="E299" s="91"/>
      <c r="F299" s="91"/>
      <c r="G299" s="91"/>
      <c r="H299" s="92"/>
    </row>
    <row r="300" spans="1:27" x14ac:dyDescent="0.25">
      <c r="A300" s="75"/>
      <c r="B300" s="91"/>
      <c r="C300" s="91"/>
      <c r="D300" s="91"/>
      <c r="E300" s="91"/>
      <c r="F300" s="91"/>
      <c r="G300" s="91"/>
      <c r="H300" s="92"/>
    </row>
    <row r="301" spans="1:27" x14ac:dyDescent="0.25">
      <c r="A301" s="75"/>
      <c r="B301" s="91"/>
      <c r="C301" s="91"/>
      <c r="D301" s="91"/>
      <c r="E301" s="91"/>
      <c r="F301" s="91"/>
      <c r="G301" s="91"/>
      <c r="H301" s="92"/>
    </row>
    <row r="302" spans="1:27" x14ac:dyDescent="0.25">
      <c r="A302" s="65"/>
      <c r="B302" s="91"/>
      <c r="C302" s="91"/>
      <c r="D302" s="91"/>
      <c r="E302" s="91"/>
      <c r="F302" s="91"/>
      <c r="G302" s="91"/>
      <c r="H302" s="92"/>
      <c r="O302" s="101"/>
    </row>
    <row r="303" spans="1:27" x14ac:dyDescent="0.25">
      <c r="A303" s="65"/>
      <c r="B303" s="91"/>
      <c r="C303" s="91"/>
      <c r="D303" s="91"/>
      <c r="E303" s="91"/>
      <c r="F303" s="91"/>
      <c r="G303" s="91"/>
      <c r="H303" s="92"/>
    </row>
    <row r="304" spans="1:27" x14ac:dyDescent="0.25">
      <c r="A304" s="65"/>
      <c r="B304" s="91"/>
      <c r="C304" s="91"/>
      <c r="D304" s="91"/>
      <c r="E304" s="91"/>
      <c r="F304" s="91"/>
      <c r="G304" s="91"/>
      <c r="H304" s="92"/>
    </row>
    <row r="305" spans="1:27" x14ac:dyDescent="0.25">
      <c r="A305" s="65"/>
      <c r="B305" s="91"/>
      <c r="C305" s="91"/>
      <c r="D305" s="91"/>
      <c r="E305" s="91"/>
      <c r="F305" s="91"/>
      <c r="G305" s="91"/>
      <c r="H305" s="92"/>
    </row>
    <row r="306" spans="1:27" x14ac:dyDescent="0.25">
      <c r="A306" s="65"/>
      <c r="B306" s="91"/>
      <c r="C306" s="91"/>
      <c r="D306" s="91"/>
      <c r="E306" s="91"/>
      <c r="F306" s="91"/>
      <c r="G306" s="91"/>
      <c r="H306" s="92"/>
    </row>
    <row r="307" spans="1:27" x14ac:dyDescent="0.25">
      <c r="A307" s="65"/>
      <c r="B307" s="91"/>
      <c r="C307" s="91"/>
      <c r="D307" s="91"/>
      <c r="E307" s="91"/>
      <c r="F307" s="91"/>
      <c r="G307" s="91"/>
      <c r="H307" s="92"/>
    </row>
    <row r="308" spans="1:27" x14ac:dyDescent="0.25">
      <c r="A308" s="65"/>
      <c r="B308" s="91"/>
      <c r="C308" s="91"/>
      <c r="D308" s="91"/>
      <c r="E308" s="91"/>
      <c r="F308" s="91"/>
      <c r="G308" s="91"/>
      <c r="H308" s="92"/>
    </row>
    <row r="309" spans="1:27" x14ac:dyDescent="0.25">
      <c r="A309" s="65"/>
      <c r="B309" s="91"/>
      <c r="C309" s="91"/>
      <c r="D309" s="91"/>
      <c r="E309" s="91"/>
      <c r="F309" s="91"/>
      <c r="G309" s="91"/>
      <c r="H309" s="92"/>
    </row>
    <row r="310" spans="1:27" x14ac:dyDescent="0.25">
      <c r="A310" s="65"/>
      <c r="B310" s="91"/>
      <c r="C310" s="91"/>
      <c r="D310" s="91"/>
      <c r="E310" s="91"/>
      <c r="F310" s="91"/>
      <c r="G310" s="91"/>
      <c r="H310" s="92"/>
    </row>
    <row r="311" spans="1:27" s="63" customFormat="1" x14ac:dyDescent="0.25">
      <c r="A311" s="65"/>
      <c r="B311" s="91"/>
      <c r="C311" s="91"/>
      <c r="D311" s="91"/>
      <c r="E311" s="91"/>
      <c r="F311" s="91"/>
      <c r="G311" s="91"/>
      <c r="H311" s="92"/>
      <c r="I311" s="100"/>
      <c r="J311" s="100"/>
      <c r="K311" s="100"/>
      <c r="L311" s="100"/>
      <c r="M311" s="100"/>
      <c r="N311" s="100"/>
      <c r="O311" s="65"/>
      <c r="P311" s="100"/>
      <c r="Q311" s="100"/>
      <c r="R311" s="100"/>
      <c r="S311" s="100"/>
      <c r="T311" s="100"/>
      <c r="U311" s="100"/>
      <c r="W311" s="100"/>
      <c r="X311" s="100"/>
      <c r="Y311" s="100"/>
      <c r="Z311" s="100"/>
      <c r="AA311" s="100"/>
    </row>
    <row r="312" spans="1:27" s="63" customFormat="1" x14ac:dyDescent="0.25">
      <c r="A312" s="65"/>
      <c r="B312" s="91"/>
      <c r="C312" s="91"/>
      <c r="D312" s="91"/>
      <c r="E312" s="91"/>
      <c r="F312" s="91"/>
      <c r="G312" s="91"/>
      <c r="H312" s="92"/>
      <c r="I312" s="100"/>
      <c r="J312" s="100"/>
      <c r="K312" s="100"/>
      <c r="L312" s="100"/>
      <c r="M312" s="100"/>
      <c r="N312" s="100"/>
      <c r="O312" s="75"/>
      <c r="P312" s="100"/>
      <c r="Q312" s="100"/>
      <c r="R312" s="100"/>
      <c r="S312" s="100"/>
      <c r="T312" s="100"/>
      <c r="U312" s="100"/>
      <c r="W312" s="100"/>
      <c r="X312" s="100"/>
      <c r="Y312" s="100"/>
      <c r="Z312" s="100"/>
      <c r="AA312" s="100"/>
    </row>
    <row r="313" spans="1:27" s="63" customFormat="1" x14ac:dyDescent="0.25">
      <c r="A313" s="65"/>
      <c r="B313" s="91"/>
      <c r="C313" s="91"/>
      <c r="D313" s="91"/>
      <c r="E313" s="91"/>
      <c r="F313" s="91"/>
      <c r="G313" s="91"/>
      <c r="H313" s="92"/>
      <c r="I313" s="100"/>
      <c r="J313" s="100"/>
      <c r="K313" s="100"/>
      <c r="L313" s="100"/>
      <c r="M313" s="100"/>
      <c r="N313" s="100"/>
      <c r="O313" s="65"/>
      <c r="P313" s="100"/>
      <c r="Q313" s="100"/>
      <c r="R313" s="100"/>
      <c r="S313" s="100"/>
      <c r="T313" s="100"/>
      <c r="U313" s="100"/>
      <c r="W313" s="100"/>
      <c r="X313" s="100"/>
      <c r="Y313" s="100"/>
      <c r="Z313" s="100"/>
      <c r="AA313" s="100"/>
    </row>
    <row r="314" spans="1:27" x14ac:dyDescent="0.25">
      <c r="A314" s="65"/>
      <c r="B314" s="91"/>
      <c r="C314" s="91"/>
      <c r="D314" s="91"/>
      <c r="E314" s="91"/>
      <c r="F314" s="91"/>
      <c r="G314" s="91"/>
      <c r="H314" s="92"/>
    </row>
    <row r="315" spans="1:27" x14ac:dyDescent="0.25">
      <c r="A315" s="65"/>
      <c r="B315" s="91"/>
      <c r="C315" s="91"/>
      <c r="D315" s="91"/>
      <c r="E315" s="91"/>
      <c r="F315" s="91"/>
      <c r="G315" s="91"/>
      <c r="H315" s="92"/>
    </row>
    <row r="316" spans="1:27" x14ac:dyDescent="0.25">
      <c r="A316" s="65"/>
      <c r="B316" s="91"/>
      <c r="C316" s="91"/>
      <c r="D316" s="91"/>
      <c r="E316" s="91"/>
      <c r="F316" s="91"/>
      <c r="G316" s="91"/>
      <c r="H316" s="92"/>
    </row>
    <row r="317" spans="1:27" x14ac:dyDescent="0.25">
      <c r="A317" s="65"/>
      <c r="B317" s="91"/>
      <c r="C317" s="91"/>
      <c r="D317" s="91"/>
      <c r="E317" s="91"/>
      <c r="F317" s="91"/>
      <c r="G317" s="91"/>
      <c r="H317" s="92"/>
    </row>
    <row r="318" spans="1:27" x14ac:dyDescent="0.25">
      <c r="A318" s="65"/>
      <c r="B318" s="91"/>
      <c r="C318" s="91"/>
      <c r="D318" s="91"/>
      <c r="E318" s="91"/>
      <c r="F318" s="91"/>
      <c r="G318" s="91"/>
      <c r="H318" s="92"/>
    </row>
    <row r="319" spans="1:27" s="63" customFormat="1" x14ac:dyDescent="0.25">
      <c r="A319" s="65"/>
      <c r="B319" s="91"/>
      <c r="C319" s="91"/>
      <c r="D319" s="91"/>
      <c r="E319" s="91"/>
      <c r="F319" s="91"/>
      <c r="G319" s="91"/>
      <c r="H319" s="92"/>
      <c r="I319" s="100"/>
      <c r="J319" s="100"/>
      <c r="K319" s="100"/>
      <c r="L319" s="100"/>
      <c r="M319" s="100"/>
      <c r="N319" s="100"/>
      <c r="O319" s="65"/>
      <c r="P319" s="100"/>
      <c r="Q319" s="100"/>
      <c r="R319" s="100"/>
      <c r="S319" s="100"/>
      <c r="T319" s="100"/>
      <c r="U319" s="100"/>
      <c r="W319" s="100"/>
      <c r="X319" s="100"/>
      <c r="Y319" s="100"/>
      <c r="Z319" s="100"/>
      <c r="AA319" s="100"/>
    </row>
    <row r="320" spans="1:27" s="63" customFormat="1" x14ac:dyDescent="0.25">
      <c r="A320" s="65"/>
      <c r="B320" s="91"/>
      <c r="C320" s="91"/>
      <c r="D320" s="91"/>
      <c r="E320" s="91"/>
      <c r="F320" s="91"/>
      <c r="G320" s="91"/>
      <c r="H320" s="92"/>
      <c r="I320" s="100"/>
      <c r="J320" s="100"/>
      <c r="K320" s="100"/>
      <c r="L320" s="100"/>
      <c r="M320" s="100"/>
      <c r="N320" s="100"/>
      <c r="O320" s="65"/>
      <c r="P320" s="100"/>
      <c r="Q320" s="100"/>
      <c r="R320" s="100"/>
      <c r="S320" s="100"/>
      <c r="T320" s="100"/>
      <c r="U320" s="100"/>
      <c r="W320" s="100"/>
      <c r="X320" s="100"/>
      <c r="Y320" s="100"/>
      <c r="Z320" s="100"/>
      <c r="AA320" s="100"/>
    </row>
    <row r="321" spans="1:27" x14ac:dyDescent="0.25">
      <c r="A321" s="65"/>
      <c r="B321" s="91"/>
      <c r="C321" s="91"/>
      <c r="D321" s="91"/>
      <c r="E321" s="91"/>
      <c r="F321" s="91"/>
      <c r="G321" s="91"/>
      <c r="H321" s="92"/>
    </row>
    <row r="322" spans="1:27" x14ac:dyDescent="0.25">
      <c r="A322" s="65"/>
      <c r="B322" s="91"/>
      <c r="C322" s="91"/>
      <c r="D322" s="91"/>
      <c r="E322" s="91"/>
      <c r="F322" s="91"/>
      <c r="G322" s="91"/>
      <c r="H322" s="92"/>
    </row>
    <row r="323" spans="1:27" x14ac:dyDescent="0.25">
      <c r="A323" s="65"/>
      <c r="B323" s="91"/>
      <c r="C323" s="91"/>
      <c r="D323" s="91"/>
      <c r="E323" s="91"/>
      <c r="F323" s="91"/>
      <c r="G323" s="91"/>
      <c r="H323" s="92"/>
    </row>
    <row r="324" spans="1:27" x14ac:dyDescent="0.25">
      <c r="A324" s="65"/>
      <c r="B324" s="91"/>
      <c r="C324" s="91"/>
      <c r="D324" s="91"/>
      <c r="E324" s="91"/>
      <c r="F324" s="91"/>
      <c r="G324" s="91"/>
      <c r="H324" s="92"/>
    </row>
    <row r="325" spans="1:27" x14ac:dyDescent="0.25">
      <c r="A325" s="65"/>
      <c r="B325" s="91"/>
      <c r="C325" s="91"/>
      <c r="D325" s="91"/>
      <c r="E325" s="91"/>
      <c r="F325" s="91"/>
      <c r="G325" s="91"/>
      <c r="H325" s="92"/>
    </row>
    <row r="326" spans="1:27" x14ac:dyDescent="0.25">
      <c r="A326" s="65"/>
      <c r="B326" s="91"/>
      <c r="C326" s="91"/>
      <c r="D326" s="91"/>
      <c r="E326" s="91"/>
      <c r="F326" s="91"/>
      <c r="G326" s="91"/>
      <c r="H326" s="92"/>
    </row>
    <row r="327" spans="1:27" s="63" customFormat="1" x14ac:dyDescent="0.25">
      <c r="A327" s="65"/>
      <c r="B327" s="91"/>
      <c r="C327" s="91"/>
      <c r="D327" s="91"/>
      <c r="E327" s="91"/>
      <c r="F327" s="91"/>
      <c r="G327" s="91"/>
      <c r="H327" s="92"/>
      <c r="I327" s="100"/>
      <c r="J327" s="100"/>
      <c r="K327" s="100"/>
      <c r="L327" s="100"/>
      <c r="M327" s="100"/>
      <c r="N327" s="100"/>
      <c r="O327" s="65"/>
      <c r="P327" s="100"/>
      <c r="Q327" s="100"/>
      <c r="R327" s="100"/>
      <c r="S327" s="100"/>
      <c r="T327" s="100"/>
      <c r="U327" s="100"/>
      <c r="W327" s="100"/>
      <c r="X327" s="100"/>
      <c r="Y327" s="100"/>
      <c r="Z327" s="100"/>
      <c r="AA327" s="100"/>
    </row>
    <row r="328" spans="1:27" x14ac:dyDescent="0.25">
      <c r="A328" s="65"/>
      <c r="B328" s="91"/>
      <c r="C328" s="91"/>
      <c r="D328" s="91"/>
      <c r="E328" s="91"/>
      <c r="F328" s="91"/>
      <c r="G328" s="91"/>
      <c r="H328" s="92"/>
    </row>
    <row r="329" spans="1:27" x14ac:dyDescent="0.25">
      <c r="A329" s="65"/>
      <c r="B329" s="91"/>
      <c r="C329" s="91"/>
      <c r="D329" s="91"/>
      <c r="E329" s="91"/>
      <c r="F329" s="91"/>
      <c r="G329" s="91"/>
      <c r="H329" s="92"/>
    </row>
    <row r="330" spans="1:27" x14ac:dyDescent="0.25">
      <c r="A330" s="65"/>
      <c r="B330" s="91"/>
      <c r="C330" s="91"/>
      <c r="D330" s="91"/>
      <c r="E330" s="91"/>
      <c r="F330" s="91"/>
      <c r="G330" s="91"/>
      <c r="H330" s="92"/>
    </row>
    <row r="331" spans="1:27" x14ac:dyDescent="0.25">
      <c r="A331" s="65"/>
      <c r="B331" s="91"/>
      <c r="C331" s="91"/>
      <c r="D331" s="91"/>
      <c r="E331" s="91"/>
      <c r="F331" s="91"/>
      <c r="G331" s="91"/>
      <c r="H331" s="92"/>
    </row>
    <row r="332" spans="1:27" x14ac:dyDescent="0.25">
      <c r="A332" s="65"/>
      <c r="B332" s="91"/>
      <c r="C332" s="91"/>
      <c r="D332" s="91"/>
      <c r="E332" s="91"/>
      <c r="F332" s="91"/>
      <c r="G332" s="91"/>
      <c r="H332" s="92"/>
    </row>
    <row r="333" spans="1:27" x14ac:dyDescent="0.25">
      <c r="A333" s="75"/>
      <c r="B333" s="91"/>
      <c r="C333" s="91"/>
      <c r="D333" s="91"/>
      <c r="E333" s="91"/>
      <c r="F333" s="91"/>
      <c r="G333" s="91"/>
      <c r="H333" s="92"/>
    </row>
    <row r="334" spans="1:27" x14ac:dyDescent="0.25">
      <c r="A334" s="65"/>
      <c r="B334" s="91"/>
      <c r="C334" s="91"/>
      <c r="D334" s="91"/>
      <c r="E334" s="91"/>
      <c r="F334" s="91"/>
      <c r="G334" s="91"/>
      <c r="H334" s="92"/>
    </row>
    <row r="335" spans="1:27" s="63" customFormat="1" x14ac:dyDescent="0.25">
      <c r="A335" s="75"/>
      <c r="B335" s="91"/>
      <c r="C335" s="91"/>
      <c r="D335" s="91"/>
      <c r="E335" s="91"/>
      <c r="F335" s="91"/>
      <c r="G335" s="91"/>
      <c r="H335" s="92"/>
      <c r="I335" s="100"/>
      <c r="J335" s="100"/>
      <c r="K335" s="100"/>
      <c r="L335" s="100"/>
      <c r="M335" s="100"/>
      <c r="N335" s="100"/>
      <c r="O335" s="65"/>
      <c r="P335" s="100"/>
      <c r="Q335" s="100"/>
      <c r="R335" s="100"/>
      <c r="S335" s="100"/>
      <c r="T335" s="100"/>
      <c r="U335" s="100"/>
      <c r="W335" s="100"/>
      <c r="X335" s="100"/>
      <c r="Y335" s="100"/>
      <c r="Z335" s="100"/>
      <c r="AA335" s="100"/>
    </row>
    <row r="336" spans="1:27" x14ac:dyDescent="0.25">
      <c r="A336" s="65"/>
      <c r="B336" s="91"/>
      <c r="C336" s="91"/>
      <c r="D336" s="91"/>
      <c r="E336" s="91"/>
      <c r="F336" s="91"/>
      <c r="G336" s="91"/>
      <c r="H336" s="92"/>
    </row>
    <row r="337" spans="1:27" x14ac:dyDescent="0.25">
      <c r="A337" s="65"/>
      <c r="B337" s="91"/>
      <c r="C337" s="91"/>
      <c r="D337" s="91"/>
      <c r="E337" s="91"/>
      <c r="F337" s="91"/>
      <c r="G337" s="91"/>
      <c r="H337" s="92"/>
    </row>
    <row r="338" spans="1:27" x14ac:dyDescent="0.25">
      <c r="A338" s="65"/>
      <c r="B338" s="91"/>
      <c r="C338" s="91"/>
      <c r="D338" s="91"/>
      <c r="E338" s="91"/>
      <c r="F338" s="91"/>
      <c r="G338" s="91"/>
      <c r="H338" s="92"/>
    </row>
    <row r="339" spans="1:27" x14ac:dyDescent="0.25">
      <c r="A339" s="65"/>
      <c r="B339" s="91"/>
      <c r="C339" s="91"/>
      <c r="D339" s="91"/>
      <c r="E339" s="91"/>
      <c r="F339" s="91"/>
      <c r="G339" s="91"/>
      <c r="H339" s="92"/>
    </row>
    <row r="340" spans="1:27" s="63" customFormat="1" x14ac:dyDescent="0.25">
      <c r="A340" s="65"/>
      <c r="B340" s="91"/>
      <c r="C340" s="91"/>
      <c r="D340" s="91"/>
      <c r="E340" s="91"/>
      <c r="F340" s="91"/>
      <c r="G340" s="91"/>
      <c r="H340" s="92"/>
      <c r="I340" s="100"/>
      <c r="J340" s="100"/>
      <c r="K340" s="100"/>
      <c r="L340" s="100"/>
      <c r="M340" s="100"/>
      <c r="N340" s="100"/>
      <c r="O340" s="65"/>
      <c r="P340" s="100"/>
      <c r="Q340" s="100"/>
      <c r="R340" s="100"/>
      <c r="S340" s="100"/>
      <c r="T340" s="100"/>
      <c r="U340" s="100"/>
      <c r="W340" s="100"/>
      <c r="X340" s="100"/>
      <c r="Y340" s="100"/>
      <c r="Z340" s="100"/>
      <c r="AA340" s="100"/>
    </row>
    <row r="341" spans="1:27" x14ac:dyDescent="0.25">
      <c r="A341" s="65"/>
      <c r="B341" s="91"/>
      <c r="C341" s="91"/>
      <c r="D341" s="91"/>
      <c r="E341" s="91"/>
      <c r="F341" s="91"/>
      <c r="G341" s="91"/>
      <c r="H341" s="92"/>
    </row>
    <row r="342" spans="1:27" x14ac:dyDescent="0.25">
      <c r="A342" s="65"/>
      <c r="B342" s="91"/>
      <c r="C342" s="91"/>
      <c r="D342" s="91"/>
      <c r="E342" s="91"/>
      <c r="F342" s="91"/>
      <c r="G342" s="91"/>
      <c r="H342" s="92"/>
    </row>
    <row r="343" spans="1:27" x14ac:dyDescent="0.25">
      <c r="A343" s="65"/>
      <c r="B343" s="91"/>
      <c r="C343" s="91"/>
      <c r="D343" s="91"/>
      <c r="E343" s="91"/>
      <c r="F343" s="91"/>
      <c r="G343" s="91"/>
      <c r="H343" s="92"/>
    </row>
    <row r="344" spans="1:27" x14ac:dyDescent="0.25">
      <c r="A344" s="65"/>
      <c r="B344" s="91"/>
      <c r="C344" s="91"/>
      <c r="D344" s="91"/>
      <c r="E344" s="91"/>
      <c r="F344" s="91"/>
      <c r="G344" s="91"/>
      <c r="H344" s="92"/>
    </row>
    <row r="345" spans="1:27" x14ac:dyDescent="0.25">
      <c r="A345" s="65"/>
      <c r="B345" s="91"/>
      <c r="C345" s="91"/>
      <c r="D345" s="91"/>
      <c r="E345" s="91"/>
      <c r="F345" s="91"/>
      <c r="G345" s="91"/>
      <c r="H345" s="92"/>
    </row>
    <row r="346" spans="1:27" x14ac:dyDescent="0.25">
      <c r="A346" s="65"/>
      <c r="B346" s="91"/>
      <c r="C346" s="91"/>
      <c r="D346" s="91"/>
      <c r="E346" s="91"/>
      <c r="F346" s="91"/>
      <c r="G346" s="91"/>
      <c r="H346" s="92"/>
    </row>
    <row r="347" spans="1:27" x14ac:dyDescent="0.25">
      <c r="A347" s="65"/>
      <c r="B347" s="91"/>
      <c r="C347" s="91"/>
      <c r="D347" s="91"/>
      <c r="E347" s="91"/>
      <c r="F347" s="91"/>
      <c r="G347" s="91"/>
      <c r="H347" s="92"/>
    </row>
    <row r="348" spans="1:27" x14ac:dyDescent="0.25">
      <c r="A348" s="65"/>
      <c r="B348" s="91"/>
      <c r="C348" s="91"/>
      <c r="D348" s="91"/>
      <c r="E348" s="91"/>
      <c r="F348" s="91"/>
      <c r="G348" s="91"/>
      <c r="H348" s="92"/>
    </row>
    <row r="349" spans="1:27" s="63" customFormat="1" x14ac:dyDescent="0.25">
      <c r="A349" s="65"/>
      <c r="B349" s="91"/>
      <c r="C349" s="91"/>
      <c r="D349" s="91"/>
      <c r="E349" s="91"/>
      <c r="F349" s="91"/>
      <c r="G349" s="91"/>
      <c r="H349" s="92"/>
      <c r="I349" s="100"/>
      <c r="J349" s="100"/>
      <c r="K349" s="100"/>
      <c r="L349" s="100"/>
      <c r="M349" s="100"/>
      <c r="N349" s="100"/>
      <c r="O349" s="65"/>
      <c r="P349" s="100"/>
      <c r="Q349" s="100"/>
      <c r="R349" s="100"/>
      <c r="S349" s="100"/>
      <c r="T349" s="100"/>
      <c r="U349" s="100"/>
      <c r="W349" s="100"/>
      <c r="X349" s="100"/>
      <c r="Y349" s="100"/>
      <c r="Z349" s="100"/>
      <c r="AA349" s="100"/>
    </row>
    <row r="350" spans="1:27" x14ac:dyDescent="0.25">
      <c r="A350" s="65"/>
      <c r="B350" s="91"/>
      <c r="C350" s="91"/>
      <c r="D350" s="91"/>
      <c r="E350" s="91"/>
      <c r="F350" s="91"/>
      <c r="G350" s="91"/>
      <c r="H350" s="92"/>
    </row>
    <row r="351" spans="1:27" x14ac:dyDescent="0.25">
      <c r="A351" s="65"/>
      <c r="B351" s="91"/>
      <c r="C351" s="91"/>
      <c r="D351" s="91"/>
      <c r="E351" s="91"/>
      <c r="F351" s="91"/>
      <c r="G351" s="91"/>
      <c r="H351" s="92"/>
    </row>
    <row r="352" spans="1:27" x14ac:dyDescent="0.25">
      <c r="A352" s="65"/>
      <c r="B352" s="91"/>
      <c r="C352" s="91"/>
      <c r="D352" s="91"/>
      <c r="E352" s="91"/>
      <c r="F352" s="91"/>
      <c r="G352" s="91"/>
      <c r="H352" s="92"/>
    </row>
    <row r="353" spans="1:27" x14ac:dyDescent="0.25">
      <c r="A353" s="65"/>
      <c r="B353" s="91"/>
      <c r="C353" s="91"/>
      <c r="D353" s="91"/>
      <c r="E353" s="91"/>
      <c r="F353" s="91"/>
      <c r="G353" s="91"/>
      <c r="H353" s="92"/>
    </row>
    <row r="354" spans="1:27" x14ac:dyDescent="0.25">
      <c r="A354" s="65"/>
      <c r="B354" s="91"/>
      <c r="C354" s="91"/>
      <c r="D354" s="91"/>
      <c r="E354" s="91"/>
      <c r="F354" s="91"/>
      <c r="G354" s="91"/>
      <c r="H354" s="92"/>
    </row>
    <row r="355" spans="1:27" x14ac:dyDescent="0.25">
      <c r="A355" s="65"/>
      <c r="B355" s="91"/>
      <c r="C355" s="91"/>
      <c r="D355" s="91"/>
      <c r="E355" s="91"/>
      <c r="F355" s="91"/>
      <c r="G355" s="91"/>
      <c r="H355" s="92"/>
    </row>
    <row r="356" spans="1:27" s="63" customFormat="1" x14ac:dyDescent="0.25">
      <c r="A356" s="65"/>
      <c r="B356" s="91"/>
      <c r="C356" s="91"/>
      <c r="D356" s="91"/>
      <c r="E356" s="91"/>
      <c r="F356" s="91"/>
      <c r="G356" s="91"/>
      <c r="H356" s="92"/>
      <c r="I356" s="100"/>
      <c r="J356" s="100"/>
      <c r="K356" s="100"/>
      <c r="L356" s="100"/>
      <c r="M356" s="100"/>
      <c r="N356" s="100"/>
      <c r="O356" s="65"/>
      <c r="P356" s="100"/>
      <c r="Q356" s="100"/>
      <c r="R356" s="100"/>
      <c r="S356" s="100"/>
      <c r="T356" s="100"/>
      <c r="U356" s="100"/>
      <c r="W356" s="100"/>
      <c r="X356" s="100"/>
      <c r="Y356" s="100"/>
      <c r="Z356" s="100"/>
      <c r="AA356" s="100"/>
    </row>
    <row r="357" spans="1:27" s="63" customFormat="1" x14ac:dyDescent="0.25">
      <c r="A357" s="65"/>
      <c r="B357" s="91"/>
      <c r="C357" s="91"/>
      <c r="D357" s="91"/>
      <c r="E357" s="91"/>
      <c r="F357" s="91"/>
      <c r="G357" s="91"/>
      <c r="H357" s="92"/>
      <c r="I357" s="100"/>
      <c r="J357" s="100"/>
      <c r="K357" s="100"/>
      <c r="L357" s="100"/>
      <c r="M357" s="100"/>
      <c r="N357" s="100"/>
      <c r="O357" s="65"/>
      <c r="P357" s="100"/>
      <c r="Q357" s="100"/>
      <c r="R357" s="100"/>
      <c r="S357" s="100"/>
      <c r="T357" s="100"/>
      <c r="U357" s="100"/>
      <c r="W357" s="100"/>
      <c r="X357" s="100"/>
      <c r="Y357" s="100"/>
      <c r="Z357" s="100"/>
      <c r="AA357" s="100"/>
    </row>
    <row r="358" spans="1:27" x14ac:dyDescent="0.25">
      <c r="A358" s="65"/>
      <c r="B358" s="91"/>
      <c r="C358" s="91"/>
      <c r="D358" s="91"/>
      <c r="E358" s="91"/>
      <c r="F358" s="91"/>
      <c r="G358" s="91"/>
      <c r="H358" s="92"/>
    </row>
    <row r="359" spans="1:27" x14ac:dyDescent="0.25">
      <c r="A359" s="65"/>
      <c r="B359" s="91"/>
      <c r="C359" s="91"/>
      <c r="D359" s="91"/>
      <c r="E359" s="91"/>
      <c r="F359" s="91"/>
      <c r="G359" s="91"/>
      <c r="H359" s="92"/>
    </row>
    <row r="360" spans="1:27" x14ac:dyDescent="0.25">
      <c r="A360" s="65"/>
      <c r="B360" s="91"/>
      <c r="C360" s="91"/>
      <c r="D360" s="91"/>
      <c r="E360" s="91"/>
      <c r="F360" s="91"/>
      <c r="G360" s="91"/>
      <c r="H360" s="92"/>
    </row>
    <row r="361" spans="1:27" x14ac:dyDescent="0.25">
      <c r="A361" s="65"/>
      <c r="B361" s="91"/>
      <c r="C361" s="91"/>
      <c r="D361" s="91"/>
      <c r="E361" s="91"/>
      <c r="F361" s="91"/>
      <c r="G361" s="91"/>
      <c r="H361" s="92"/>
    </row>
    <row r="362" spans="1:27" x14ac:dyDescent="0.25">
      <c r="A362" s="65"/>
      <c r="B362" s="91"/>
      <c r="C362" s="91"/>
      <c r="D362" s="91"/>
      <c r="E362" s="91"/>
      <c r="F362" s="91"/>
      <c r="G362" s="91"/>
      <c r="H362" s="92"/>
    </row>
    <row r="363" spans="1:27" x14ac:dyDescent="0.25">
      <c r="A363" s="65"/>
      <c r="B363" s="91"/>
      <c r="C363" s="91"/>
      <c r="D363" s="91"/>
      <c r="E363" s="91"/>
      <c r="F363" s="91"/>
      <c r="G363" s="91"/>
      <c r="H363" s="92"/>
    </row>
    <row r="364" spans="1:27" x14ac:dyDescent="0.25">
      <c r="A364" s="65"/>
      <c r="B364" s="91"/>
      <c r="C364" s="91"/>
      <c r="D364" s="91"/>
      <c r="E364" s="91"/>
      <c r="F364" s="91"/>
      <c r="G364" s="91"/>
      <c r="H364" s="92"/>
    </row>
    <row r="365" spans="1:27" x14ac:dyDescent="0.25">
      <c r="A365" s="65"/>
      <c r="B365" s="91"/>
      <c r="C365" s="91"/>
      <c r="D365" s="91"/>
      <c r="E365" s="91"/>
      <c r="F365" s="91"/>
      <c r="G365" s="91"/>
      <c r="H365" s="92"/>
    </row>
    <row r="366" spans="1:27" s="63" customFormat="1" x14ac:dyDescent="0.25">
      <c r="A366" s="65"/>
      <c r="B366" s="91"/>
      <c r="C366" s="91"/>
      <c r="D366" s="91"/>
      <c r="E366" s="91"/>
      <c r="F366" s="91"/>
      <c r="G366" s="91"/>
      <c r="H366" s="92"/>
      <c r="I366" s="100"/>
      <c r="J366" s="100"/>
      <c r="K366" s="100"/>
      <c r="L366" s="100"/>
      <c r="M366" s="100"/>
      <c r="N366" s="100"/>
      <c r="O366" s="65"/>
      <c r="P366" s="100"/>
      <c r="Q366" s="100"/>
      <c r="R366" s="100"/>
      <c r="S366" s="100"/>
      <c r="T366" s="100"/>
      <c r="U366" s="100"/>
      <c r="W366" s="100"/>
      <c r="X366" s="100"/>
      <c r="Y366" s="100"/>
      <c r="Z366" s="100"/>
      <c r="AA366" s="100"/>
    </row>
    <row r="367" spans="1:27" x14ac:dyDescent="0.25">
      <c r="A367" s="65"/>
      <c r="B367" s="91"/>
      <c r="C367" s="91"/>
      <c r="D367" s="91"/>
      <c r="E367" s="91"/>
      <c r="F367" s="91"/>
      <c r="G367" s="91"/>
      <c r="H367" s="92"/>
    </row>
  </sheetData>
  <mergeCells count="4">
    <mergeCell ref="W1:AA1"/>
    <mergeCell ref="B1:G1"/>
    <mergeCell ref="I1:N1"/>
    <mergeCell ref="P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DHS-Tenax</vt:lpstr>
      <vt:lpstr>Twister</vt:lpstr>
      <vt:lpstr>DHS-PDMS</vt:lpstr>
      <vt:lpstr>PDMS-Strip</vt:lpstr>
      <vt:lpstr>Compounds</vt:lpstr>
      <vt:lpstr>All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Kfoury, Nicole</dc:creator>
  <cp:lastModifiedBy>Kfoury, Nicole</cp:lastModifiedBy>
  <dcterms:created xsi:type="dcterms:W3CDTF">2016-06-22T17:49:21Z</dcterms:created>
  <dcterms:modified xsi:type="dcterms:W3CDTF">2016-11-07T16:10:11Z</dcterms:modified>
</cp:coreProperties>
</file>