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45" windowWidth="19440" windowHeight="13935"/>
  </bookViews>
  <sheets>
    <sheet name="Index" sheetId="8" r:id="rId1"/>
    <sheet name="Notes - Please read" sheetId="2" r:id="rId2"/>
    <sheet name="Sample information" sheetId="5" r:id="rId3"/>
    <sheet name="Mode share (all TLAs)" sheetId="1" r:id="rId4"/>
    <sheet name="Trip purpose (all TLAs)" sheetId="4" r:id="rId5"/>
    <sheet name="Cycling &amp; public transport (all" sheetId="3" r:id="rId6"/>
    <sheet name="Chch City" sheetId="6" r:id="rId7"/>
    <sheet name="Chch mode by purpose" sheetId="9" r:id="rId8"/>
    <sheet name="Vehicle fleet data" sheetId="10" r:id="rId9"/>
    <sheet name="Active travel" sheetId="11" r:id="rId10"/>
  </sheets>
  <calcPr calcId="125725"/>
</workbook>
</file>

<file path=xl/calcChain.xml><?xml version="1.0" encoding="utf-8"?>
<calcChain xmlns="http://schemas.openxmlformats.org/spreadsheetml/2006/main">
  <c r="Z126" i="1"/>
  <c r="Z111"/>
  <c r="K81" i="6"/>
  <c r="B81"/>
  <c r="K35"/>
  <c r="B35"/>
  <c r="Z179" i="4"/>
  <c r="B164"/>
  <c r="AC146"/>
  <c r="AC163"/>
  <c r="O111"/>
  <c r="T93"/>
  <c r="N93"/>
  <c r="Z40"/>
  <c r="T40"/>
  <c r="N40"/>
  <c r="H40"/>
  <c r="B42"/>
  <c r="E132" i="1"/>
  <c r="Z114"/>
  <c r="V85"/>
  <c r="N85"/>
  <c r="K85"/>
  <c r="J85"/>
  <c r="I85"/>
  <c r="H85"/>
  <c r="E85"/>
  <c r="B79"/>
  <c r="Z64"/>
  <c r="AC32"/>
  <c r="O32"/>
  <c r="H31"/>
  <c r="E37"/>
  <c r="B31"/>
  <c r="F18" i="5"/>
  <c r="B18"/>
  <c r="Y20" i="3"/>
  <c r="S20"/>
  <c r="Y3"/>
  <c r="S3"/>
  <c r="M20"/>
  <c r="G20"/>
  <c r="M3"/>
  <c r="G3"/>
  <c r="Y281" i="4"/>
  <c r="S281"/>
  <c r="Y264"/>
  <c r="S264"/>
  <c r="M281"/>
  <c r="G281"/>
  <c r="M264"/>
  <c r="G264"/>
  <c r="Y246"/>
  <c r="S246"/>
  <c r="M246"/>
  <c r="G246"/>
  <c r="Y226"/>
  <c r="S226"/>
  <c r="M226"/>
  <c r="G226"/>
  <c r="Y66"/>
  <c r="S66"/>
  <c r="M66"/>
  <c r="G66"/>
  <c r="Y48"/>
  <c r="S48"/>
  <c r="M48"/>
  <c r="G48"/>
  <c r="Y31"/>
  <c r="S31"/>
  <c r="M31"/>
  <c r="G31"/>
  <c r="Y14"/>
  <c r="S14"/>
  <c r="M14"/>
  <c r="G14"/>
  <c r="Y190"/>
  <c r="S190"/>
  <c r="M190"/>
  <c r="G190"/>
  <c r="Y208"/>
  <c r="S208"/>
  <c r="M208"/>
  <c r="G208"/>
  <c r="Y171"/>
  <c r="S171"/>
  <c r="M171"/>
  <c r="G171"/>
  <c r="Y156"/>
  <c r="S156"/>
  <c r="M156"/>
  <c r="G156"/>
  <c r="Y139"/>
  <c r="S139"/>
  <c r="M139"/>
  <c r="G139"/>
  <c r="Y121"/>
  <c r="S121"/>
  <c r="M121"/>
  <c r="G121"/>
  <c r="Y104"/>
  <c r="S104"/>
  <c r="M104"/>
  <c r="G104"/>
  <c r="Y84"/>
  <c r="S84"/>
  <c r="M84"/>
  <c r="G84"/>
  <c r="Y104" i="1"/>
  <c r="S104"/>
  <c r="M104"/>
  <c r="G104"/>
  <c r="S87"/>
  <c r="M87"/>
  <c r="G87"/>
  <c r="Y57"/>
  <c r="S57"/>
  <c r="M57"/>
  <c r="G57"/>
  <c r="Y41"/>
  <c r="S41"/>
  <c r="M41"/>
  <c r="G41"/>
  <c r="Y25"/>
  <c r="S25"/>
  <c r="M25"/>
  <c r="G25"/>
  <c r="Y9"/>
  <c r="S9"/>
  <c r="M9"/>
  <c r="G9"/>
  <c r="C32" i="6"/>
  <c r="C47"/>
  <c r="C63"/>
  <c r="C78"/>
  <c r="C95"/>
  <c r="C112"/>
  <c r="C161"/>
  <c r="C177"/>
  <c r="B207"/>
  <c r="D32"/>
  <c r="D47"/>
  <c r="D63"/>
  <c r="D78"/>
  <c r="D95"/>
  <c r="D112"/>
  <c r="E32"/>
  <c r="E47"/>
  <c r="E63"/>
  <c r="E78"/>
  <c r="E95"/>
  <c r="E112"/>
  <c r="F32"/>
  <c r="F47"/>
  <c r="F63"/>
  <c r="F78"/>
  <c r="F95"/>
  <c r="F112"/>
  <c r="G32"/>
  <c r="G47"/>
  <c r="G63"/>
  <c r="G78"/>
  <c r="G95"/>
  <c r="G112"/>
  <c r="H32"/>
  <c r="H47"/>
  <c r="H63"/>
  <c r="H78"/>
  <c r="H95"/>
  <c r="H112"/>
  <c r="I32"/>
  <c r="I47"/>
  <c r="I63"/>
  <c r="I78"/>
  <c r="I95"/>
  <c r="I112"/>
  <c r="J32"/>
  <c r="J47"/>
  <c r="J63"/>
  <c r="J78"/>
  <c r="J95"/>
  <c r="J112"/>
  <c r="K32"/>
  <c r="K47"/>
  <c r="K63"/>
  <c r="K78"/>
  <c r="K95"/>
  <c r="K112"/>
  <c r="B32"/>
  <c r="B47"/>
  <c r="B63"/>
  <c r="B78"/>
  <c r="B95"/>
  <c r="B112"/>
  <c r="B161"/>
  <c r="B177"/>
  <c r="AA34" i="3"/>
  <c r="AB34"/>
  <c r="AC34"/>
  <c r="Z34"/>
  <c r="AA17"/>
  <c r="AB17"/>
  <c r="AC17"/>
  <c r="Z17"/>
  <c r="U34"/>
  <c r="V34"/>
  <c r="W34"/>
  <c r="T34"/>
  <c r="U17"/>
  <c r="V17"/>
  <c r="W17"/>
  <c r="T17"/>
  <c r="S183" i="4"/>
  <c r="S154"/>
  <c r="S186"/>
  <c r="S152"/>
  <c r="S184"/>
  <c r="S151"/>
  <c r="S168"/>
  <c r="S150"/>
  <c r="S182"/>
  <c r="S149"/>
  <c r="S166"/>
  <c r="S148"/>
  <c r="S165"/>
  <c r="S147"/>
  <c r="S164"/>
  <c r="S146"/>
  <c r="S178"/>
  <c r="W99"/>
  <c r="V99"/>
  <c r="U99"/>
  <c r="T99"/>
  <c r="W98"/>
  <c r="V98"/>
  <c r="U98"/>
  <c r="T98"/>
  <c r="W97"/>
  <c r="V97"/>
  <c r="U97"/>
  <c r="T97"/>
  <c r="S97"/>
  <c r="W96"/>
  <c r="V96"/>
  <c r="U96"/>
  <c r="T96"/>
  <c r="W95"/>
  <c r="V95"/>
  <c r="U95"/>
  <c r="T95"/>
  <c r="S95"/>
  <c r="W94"/>
  <c r="V94"/>
  <c r="U94"/>
  <c r="T94"/>
  <c r="S94"/>
  <c r="W93"/>
  <c r="V93"/>
  <c r="U93"/>
  <c r="W92"/>
  <c r="W100"/>
  <c r="V92"/>
  <c r="U92"/>
  <c r="U100"/>
  <c r="T92"/>
  <c r="T100"/>
  <c r="S92"/>
  <c r="W80"/>
  <c r="V80"/>
  <c r="U80"/>
  <c r="T80"/>
  <c r="S80"/>
  <c r="W79"/>
  <c r="V79"/>
  <c r="U79"/>
  <c r="T79"/>
  <c r="S79"/>
  <c r="W78"/>
  <c r="V78"/>
  <c r="U78"/>
  <c r="T78"/>
  <c r="S78"/>
  <c r="S96"/>
  <c r="W77"/>
  <c r="V77"/>
  <c r="U77"/>
  <c r="T77"/>
  <c r="S77"/>
  <c r="W76"/>
  <c r="V76"/>
  <c r="U76"/>
  <c r="T76"/>
  <c r="S76"/>
  <c r="W75"/>
  <c r="W81"/>
  <c r="V75"/>
  <c r="U75"/>
  <c r="T75"/>
  <c r="S75"/>
  <c r="S93"/>
  <c r="W74"/>
  <c r="V74"/>
  <c r="V81"/>
  <c r="U74"/>
  <c r="U81"/>
  <c r="T74"/>
  <c r="S74"/>
  <c r="W72"/>
  <c r="W90"/>
  <c r="V72"/>
  <c r="V90"/>
  <c r="U72"/>
  <c r="U90"/>
  <c r="T72"/>
  <c r="T90"/>
  <c r="W45"/>
  <c r="V45"/>
  <c r="U45"/>
  <c r="T45"/>
  <c r="W44"/>
  <c r="V44"/>
  <c r="U44"/>
  <c r="T44"/>
  <c r="W43"/>
  <c r="V43"/>
  <c r="U43"/>
  <c r="T43"/>
  <c r="W42"/>
  <c r="V42"/>
  <c r="U42"/>
  <c r="T42"/>
  <c r="W41"/>
  <c r="V41"/>
  <c r="U41"/>
  <c r="T41"/>
  <c r="W40"/>
  <c r="W46"/>
  <c r="V40"/>
  <c r="V46"/>
  <c r="U40"/>
  <c r="W39"/>
  <c r="V39"/>
  <c r="U39"/>
  <c r="U46"/>
  <c r="T39"/>
  <c r="T46"/>
  <c r="U37"/>
  <c r="V37"/>
  <c r="W37"/>
  <c r="T37"/>
  <c r="U11"/>
  <c r="U117" s="1"/>
  <c r="V11"/>
  <c r="V113" s="1"/>
  <c r="W11"/>
  <c r="W119" s="1"/>
  <c r="T11"/>
  <c r="T113" s="1"/>
  <c r="W7"/>
  <c r="W71" s="1"/>
  <c r="V7"/>
  <c r="V268" s="1"/>
  <c r="U7"/>
  <c r="U176" s="1"/>
  <c r="T7"/>
  <c r="T144" s="1"/>
  <c r="V123" i="1"/>
  <c r="U123"/>
  <c r="T123"/>
  <c r="W123" s="1"/>
  <c r="V108"/>
  <c r="W108" s="1"/>
  <c r="U108"/>
  <c r="T108"/>
  <c r="V92"/>
  <c r="U92"/>
  <c r="T92"/>
  <c r="W92" s="1"/>
  <c r="W85"/>
  <c r="U85"/>
  <c r="T85"/>
  <c r="W84"/>
  <c r="V84"/>
  <c r="U84"/>
  <c r="T84"/>
  <c r="W83"/>
  <c r="V83"/>
  <c r="U83"/>
  <c r="T83"/>
  <c r="W82"/>
  <c r="V82"/>
  <c r="U82"/>
  <c r="T82"/>
  <c r="W81"/>
  <c r="V81"/>
  <c r="U81"/>
  <c r="T81"/>
  <c r="W80"/>
  <c r="V80"/>
  <c r="U80"/>
  <c r="T80"/>
  <c r="W79"/>
  <c r="V79"/>
  <c r="U79"/>
  <c r="T79"/>
  <c r="W78"/>
  <c r="V78"/>
  <c r="U78"/>
  <c r="T78"/>
  <c r="V76"/>
  <c r="W76"/>
  <c r="U76"/>
  <c r="T76"/>
  <c r="V61"/>
  <c r="U61"/>
  <c r="T61"/>
  <c r="W61" s="1"/>
  <c r="W69"/>
  <c r="V69"/>
  <c r="U69"/>
  <c r="T69"/>
  <c r="W68"/>
  <c r="V68"/>
  <c r="U68"/>
  <c r="T68"/>
  <c r="W67"/>
  <c r="V67"/>
  <c r="U67"/>
  <c r="T67"/>
  <c r="W66"/>
  <c r="V66"/>
  <c r="U66"/>
  <c r="T66"/>
  <c r="W65"/>
  <c r="V65"/>
  <c r="U65"/>
  <c r="T65"/>
  <c r="W64"/>
  <c r="W70"/>
  <c r="V64"/>
  <c r="V70"/>
  <c r="U64"/>
  <c r="T64"/>
  <c r="W63"/>
  <c r="V63"/>
  <c r="U63"/>
  <c r="T63"/>
  <c r="T70"/>
  <c r="V45"/>
  <c r="U45"/>
  <c r="T45"/>
  <c r="W45" s="1"/>
  <c r="AA13"/>
  <c r="AA123" s="1"/>
  <c r="AB13"/>
  <c r="AB76" s="1"/>
  <c r="Z13"/>
  <c r="AC13" s="1"/>
  <c r="V29"/>
  <c r="U29"/>
  <c r="T29"/>
  <c r="W29" s="1"/>
  <c r="V13"/>
  <c r="U13"/>
  <c r="T13"/>
  <c r="W13" s="1"/>
  <c r="W37"/>
  <c r="V37"/>
  <c r="U37"/>
  <c r="T37"/>
  <c r="W36"/>
  <c r="V36"/>
  <c r="U36"/>
  <c r="T36"/>
  <c r="W35"/>
  <c r="V35"/>
  <c r="U35"/>
  <c r="T35"/>
  <c r="W34"/>
  <c r="V34"/>
  <c r="U34"/>
  <c r="T34"/>
  <c r="W33"/>
  <c r="V33"/>
  <c r="U33"/>
  <c r="T33"/>
  <c r="W32"/>
  <c r="V32"/>
  <c r="V38"/>
  <c r="U32"/>
  <c r="T32"/>
  <c r="W31"/>
  <c r="V31"/>
  <c r="U31"/>
  <c r="U38"/>
  <c r="T31"/>
  <c r="T38"/>
  <c r="AC80"/>
  <c r="AB186" i="4"/>
  <c r="AA186"/>
  <c r="Z186"/>
  <c r="AB185"/>
  <c r="AA185"/>
  <c r="Z185"/>
  <c r="AB184"/>
  <c r="AA184"/>
  <c r="Z184"/>
  <c r="AB183"/>
  <c r="AA183"/>
  <c r="Z183"/>
  <c r="AB182"/>
  <c r="AA182"/>
  <c r="Z182"/>
  <c r="AB181"/>
  <c r="AA181"/>
  <c r="Z181"/>
  <c r="AB180"/>
  <c r="AA180"/>
  <c r="Z180"/>
  <c r="AB179"/>
  <c r="AA179"/>
  <c r="AB178"/>
  <c r="AA178"/>
  <c r="AC168"/>
  <c r="AB168"/>
  <c r="AA168"/>
  <c r="Z168"/>
  <c r="AC167"/>
  <c r="AB167"/>
  <c r="AA167"/>
  <c r="Z167"/>
  <c r="AC166"/>
  <c r="AB166"/>
  <c r="AA166"/>
  <c r="Z166"/>
  <c r="AC165"/>
  <c r="AB165"/>
  <c r="AA165"/>
  <c r="AA169"/>
  <c r="Z165"/>
  <c r="AC164"/>
  <c r="AC169"/>
  <c r="AB164"/>
  <c r="AA164"/>
  <c r="Z164"/>
  <c r="AB163"/>
  <c r="AA163"/>
  <c r="AC154"/>
  <c r="AB154"/>
  <c r="AA154"/>
  <c r="Z154"/>
  <c r="Y154"/>
  <c r="Y169"/>
  <c r="AC153"/>
  <c r="AB153"/>
  <c r="AA153"/>
  <c r="Z153"/>
  <c r="AC152"/>
  <c r="AB152"/>
  <c r="AA152"/>
  <c r="Z152"/>
  <c r="Y152"/>
  <c r="Y184"/>
  <c r="AC151"/>
  <c r="AB151"/>
  <c r="AA151"/>
  <c r="Z151"/>
  <c r="Y151"/>
  <c r="Y168"/>
  <c r="AC150"/>
  <c r="AB150"/>
  <c r="AA150"/>
  <c r="Z150"/>
  <c r="Y150"/>
  <c r="Y182"/>
  <c r="AC149"/>
  <c r="AB149"/>
  <c r="AA149"/>
  <c r="Z149"/>
  <c r="Y149"/>
  <c r="Y181"/>
  <c r="AC148"/>
  <c r="AB148"/>
  <c r="AA148"/>
  <c r="Z148"/>
  <c r="Y148"/>
  <c r="Y165"/>
  <c r="AC147"/>
  <c r="AB147"/>
  <c r="AA147"/>
  <c r="Z147"/>
  <c r="Y147"/>
  <c r="Y179"/>
  <c r="AB146"/>
  <c r="AA146"/>
  <c r="Y146"/>
  <c r="Y163"/>
  <c r="Z111"/>
  <c r="AB119"/>
  <c r="AA119"/>
  <c r="Z119"/>
  <c r="AB118"/>
  <c r="AA118"/>
  <c r="Z118"/>
  <c r="AB117"/>
  <c r="AA117"/>
  <c r="Z117"/>
  <c r="AB116"/>
  <c r="AA116"/>
  <c r="Z116"/>
  <c r="AB115"/>
  <c r="AA115"/>
  <c r="Z115"/>
  <c r="AB114"/>
  <c r="AA114"/>
  <c r="Z114"/>
  <c r="AB113"/>
  <c r="AA113"/>
  <c r="Z113"/>
  <c r="AB112"/>
  <c r="AA112"/>
  <c r="Z112"/>
  <c r="AB111"/>
  <c r="AA111"/>
  <c r="AC99"/>
  <c r="AB99"/>
  <c r="AA99"/>
  <c r="Z99"/>
  <c r="AC98"/>
  <c r="AB98"/>
  <c r="AA98"/>
  <c r="Z98"/>
  <c r="AC97"/>
  <c r="AB97"/>
  <c r="AA97"/>
  <c r="Z97"/>
  <c r="AC96"/>
  <c r="AB96"/>
  <c r="AA96"/>
  <c r="Z96"/>
  <c r="AC95"/>
  <c r="AB95"/>
  <c r="AA95"/>
  <c r="Z95"/>
  <c r="AC94"/>
  <c r="AB94"/>
  <c r="AA94"/>
  <c r="Z94"/>
  <c r="AC93"/>
  <c r="AC100"/>
  <c r="AB93"/>
  <c r="AB100"/>
  <c r="AA93"/>
  <c r="AA100"/>
  <c r="Z93"/>
  <c r="AC92"/>
  <c r="AB92"/>
  <c r="AA92"/>
  <c r="Z92"/>
  <c r="AC80"/>
  <c r="AB80"/>
  <c r="AA80"/>
  <c r="Z80"/>
  <c r="Y80"/>
  <c r="AC79"/>
  <c r="AB79"/>
  <c r="AA79"/>
  <c r="Z79"/>
  <c r="Y79"/>
  <c r="Y97"/>
  <c r="AC78"/>
  <c r="AB78"/>
  <c r="AA78"/>
  <c r="Z78"/>
  <c r="Y78"/>
  <c r="Y96"/>
  <c r="AC77"/>
  <c r="AB77"/>
  <c r="AA77"/>
  <c r="Z77"/>
  <c r="Y77"/>
  <c r="Y95"/>
  <c r="AC76"/>
  <c r="AB76"/>
  <c r="AA76"/>
  <c r="Z76"/>
  <c r="Y76"/>
  <c r="Y94"/>
  <c r="AC75"/>
  <c r="AB75"/>
  <c r="AA75"/>
  <c r="Z75"/>
  <c r="Y75"/>
  <c r="Y93"/>
  <c r="AC74"/>
  <c r="AB74"/>
  <c r="AA74"/>
  <c r="Z74"/>
  <c r="Y74"/>
  <c r="Y92"/>
  <c r="AC72"/>
  <c r="AC90"/>
  <c r="AB72"/>
  <c r="AB90"/>
  <c r="AA72"/>
  <c r="AA90"/>
  <c r="Z72"/>
  <c r="Z90"/>
  <c r="AC45"/>
  <c r="AB45"/>
  <c r="AA45"/>
  <c r="Z45"/>
  <c r="AC44"/>
  <c r="AB44"/>
  <c r="AA44"/>
  <c r="Z44"/>
  <c r="AC43"/>
  <c r="AB43"/>
  <c r="AA43"/>
  <c r="Z43"/>
  <c r="AC42"/>
  <c r="AB42"/>
  <c r="AA42"/>
  <c r="Z42"/>
  <c r="AC41"/>
  <c r="AB41"/>
  <c r="AA41"/>
  <c r="Z41"/>
  <c r="AC40"/>
  <c r="AB40"/>
  <c r="AA40"/>
  <c r="AC39"/>
  <c r="AB39"/>
  <c r="AA39"/>
  <c r="Z39"/>
  <c r="AC37"/>
  <c r="AB37"/>
  <c r="AA37"/>
  <c r="Z37"/>
  <c r="Z7"/>
  <c r="Z89" s="1"/>
  <c r="AA7"/>
  <c r="AA161"/>
  <c r="AB7"/>
  <c r="AB176" s="1"/>
  <c r="AC7"/>
  <c r="AC126"/>
  <c r="Y7"/>
  <c r="AC11"/>
  <c r="AC117"/>
  <c r="B165"/>
  <c r="B166"/>
  <c r="B167"/>
  <c r="B168"/>
  <c r="D163"/>
  <c r="E163"/>
  <c r="D164"/>
  <c r="E164"/>
  <c r="D165"/>
  <c r="E165"/>
  <c r="D166"/>
  <c r="E166"/>
  <c r="D167"/>
  <c r="E167"/>
  <c r="D168"/>
  <c r="E168"/>
  <c r="C164"/>
  <c r="C165"/>
  <c r="C166"/>
  <c r="C167"/>
  <c r="C168"/>
  <c r="C163"/>
  <c r="AB132" i="1"/>
  <c r="AA132"/>
  <c r="Z132"/>
  <c r="AB131"/>
  <c r="AA131"/>
  <c r="Z131"/>
  <c r="AB130"/>
  <c r="AA130"/>
  <c r="Z130"/>
  <c r="AB129"/>
  <c r="AA129"/>
  <c r="Z129"/>
  <c r="AB128"/>
  <c r="AA128"/>
  <c r="Z128"/>
  <c r="AB127"/>
  <c r="AA127"/>
  <c r="Z127"/>
  <c r="AB126"/>
  <c r="AA126"/>
  <c r="AB125"/>
  <c r="AA125"/>
  <c r="Z125"/>
  <c r="Q123"/>
  <c r="P123"/>
  <c r="O123"/>
  <c r="N123"/>
  <c r="K123"/>
  <c r="J123"/>
  <c r="I123"/>
  <c r="H123"/>
  <c r="E123"/>
  <c r="D123"/>
  <c r="C123"/>
  <c r="B123"/>
  <c r="E108"/>
  <c r="D108"/>
  <c r="C108"/>
  <c r="B108"/>
  <c r="K108"/>
  <c r="J108"/>
  <c r="I108"/>
  <c r="H108"/>
  <c r="Q108"/>
  <c r="P108"/>
  <c r="O108"/>
  <c r="N108"/>
  <c r="AC117"/>
  <c r="AB117"/>
  <c r="AA117"/>
  <c r="Z117"/>
  <c r="AC116"/>
  <c r="AB116"/>
  <c r="AA116"/>
  <c r="Z116"/>
  <c r="AC115"/>
  <c r="AB115"/>
  <c r="AA115"/>
  <c r="Z115"/>
  <c r="AC114"/>
  <c r="AB114"/>
  <c r="AA114"/>
  <c r="AC113"/>
  <c r="AB113"/>
  <c r="AA113"/>
  <c r="Z113"/>
  <c r="AC112"/>
  <c r="AB112"/>
  <c r="AA112"/>
  <c r="Z112"/>
  <c r="AC111"/>
  <c r="AB111"/>
  <c r="AA111"/>
  <c r="AC110"/>
  <c r="AB110"/>
  <c r="AA110"/>
  <c r="Z110"/>
  <c r="B147" i="4"/>
  <c r="B148"/>
  <c r="B149"/>
  <c r="B150"/>
  <c r="B151"/>
  <c r="B152"/>
  <c r="B153"/>
  <c r="B154"/>
  <c r="D152"/>
  <c r="E152"/>
  <c r="D153"/>
  <c r="E153"/>
  <c r="D154"/>
  <c r="E154"/>
  <c r="C153"/>
  <c r="C154"/>
  <c r="M152"/>
  <c r="M184"/>
  <c r="D146"/>
  <c r="E146"/>
  <c r="D147"/>
  <c r="E147"/>
  <c r="D148"/>
  <c r="E148"/>
  <c r="D149"/>
  <c r="E149"/>
  <c r="D150"/>
  <c r="E150"/>
  <c r="D151"/>
  <c r="E151"/>
  <c r="C147"/>
  <c r="C148"/>
  <c r="C149"/>
  <c r="C150"/>
  <c r="C151"/>
  <c r="C152"/>
  <c r="C146"/>
  <c r="M154"/>
  <c r="M169"/>
  <c r="G154"/>
  <c r="G169"/>
  <c r="A154"/>
  <c r="A169"/>
  <c r="G152"/>
  <c r="G184"/>
  <c r="A152"/>
  <c r="A184"/>
  <c r="M151"/>
  <c r="M168"/>
  <c r="G151"/>
  <c r="G168"/>
  <c r="A151"/>
  <c r="A168"/>
  <c r="A183"/>
  <c r="M150"/>
  <c r="M182"/>
  <c r="G150"/>
  <c r="G182"/>
  <c r="A150"/>
  <c r="A167"/>
  <c r="M149"/>
  <c r="M166"/>
  <c r="M181"/>
  <c r="G149"/>
  <c r="G181"/>
  <c r="A149"/>
  <c r="A166"/>
  <c r="M148"/>
  <c r="M165"/>
  <c r="G148"/>
  <c r="G180"/>
  <c r="A148"/>
  <c r="A165"/>
  <c r="M147"/>
  <c r="M164"/>
  <c r="G147"/>
  <c r="G164"/>
  <c r="A147"/>
  <c r="A179"/>
  <c r="M146"/>
  <c r="M178"/>
  <c r="M163"/>
  <c r="G146"/>
  <c r="G163"/>
  <c r="G178"/>
  <c r="A146"/>
  <c r="A163"/>
  <c r="C125" i="1"/>
  <c r="D125"/>
  <c r="E125"/>
  <c r="C126"/>
  <c r="D126"/>
  <c r="E126"/>
  <c r="C127"/>
  <c r="D127"/>
  <c r="E127"/>
  <c r="C128"/>
  <c r="D128"/>
  <c r="E128"/>
  <c r="C129"/>
  <c r="D129"/>
  <c r="E129"/>
  <c r="C130"/>
  <c r="D130"/>
  <c r="E130"/>
  <c r="C131"/>
  <c r="D131"/>
  <c r="E131"/>
  <c r="C132"/>
  <c r="D132"/>
  <c r="B126"/>
  <c r="B127"/>
  <c r="B128"/>
  <c r="B129"/>
  <c r="B130"/>
  <c r="B131"/>
  <c r="B132"/>
  <c r="B125"/>
  <c r="C110"/>
  <c r="D110"/>
  <c r="E110"/>
  <c r="C111"/>
  <c r="D111"/>
  <c r="E111"/>
  <c r="C112"/>
  <c r="D112"/>
  <c r="E112"/>
  <c r="C113"/>
  <c r="D113"/>
  <c r="E113"/>
  <c r="C114"/>
  <c r="D114"/>
  <c r="E114"/>
  <c r="C115"/>
  <c r="D115"/>
  <c r="E115"/>
  <c r="C116"/>
  <c r="D116"/>
  <c r="E116"/>
  <c r="C117"/>
  <c r="D117"/>
  <c r="E117"/>
  <c r="B111"/>
  <c r="B112"/>
  <c r="B113"/>
  <c r="B114"/>
  <c r="B115"/>
  <c r="B116"/>
  <c r="B117"/>
  <c r="B110"/>
  <c r="Q92"/>
  <c r="P92"/>
  <c r="O92"/>
  <c r="N92"/>
  <c r="K92"/>
  <c r="J92"/>
  <c r="I92"/>
  <c r="H92"/>
  <c r="E92"/>
  <c r="D92"/>
  <c r="C92"/>
  <c r="B92"/>
  <c r="AB85"/>
  <c r="AA85"/>
  <c r="Z85"/>
  <c r="AB84"/>
  <c r="AA84"/>
  <c r="Z84"/>
  <c r="AB83"/>
  <c r="AA83"/>
  <c r="Z83"/>
  <c r="AB82"/>
  <c r="AA82"/>
  <c r="Z82"/>
  <c r="AB81"/>
  <c r="AA81"/>
  <c r="Z81"/>
  <c r="AB80"/>
  <c r="AA80"/>
  <c r="Z80"/>
  <c r="AB79"/>
  <c r="AA79"/>
  <c r="Z79"/>
  <c r="AB78"/>
  <c r="AA78"/>
  <c r="Z78"/>
  <c r="AC69"/>
  <c r="AB69"/>
  <c r="AA69"/>
  <c r="Z69"/>
  <c r="AC68"/>
  <c r="AB68"/>
  <c r="AA68"/>
  <c r="Z68"/>
  <c r="AC67"/>
  <c r="AB67"/>
  <c r="AA67"/>
  <c r="Z67"/>
  <c r="AC66"/>
  <c r="AB66"/>
  <c r="AA66"/>
  <c r="Z66"/>
  <c r="AC65"/>
  <c r="AC70"/>
  <c r="AB65"/>
  <c r="AA65"/>
  <c r="Z65"/>
  <c r="AC64"/>
  <c r="AB64"/>
  <c r="AB70"/>
  <c r="AA64"/>
  <c r="AC63"/>
  <c r="AB63"/>
  <c r="AA63"/>
  <c r="AA70"/>
  <c r="Z63"/>
  <c r="F19" i="5"/>
  <c r="AC37" i="1"/>
  <c r="AB37"/>
  <c r="AA37"/>
  <c r="Z37"/>
  <c r="AC36"/>
  <c r="AB36"/>
  <c r="AA36"/>
  <c r="Z36"/>
  <c r="AC35"/>
  <c r="AB35"/>
  <c r="AA35"/>
  <c r="Z35"/>
  <c r="AC34"/>
  <c r="AB34"/>
  <c r="AA34"/>
  <c r="Z34"/>
  <c r="AC33"/>
  <c r="AB33"/>
  <c r="AA33"/>
  <c r="Z33"/>
  <c r="AB32"/>
  <c r="AA32"/>
  <c r="Z32"/>
  <c r="AC31"/>
  <c r="AC38"/>
  <c r="AB31"/>
  <c r="AB38"/>
  <c r="AA31"/>
  <c r="AA38"/>
  <c r="Q99" i="4"/>
  <c r="P99"/>
  <c r="O99"/>
  <c r="N99"/>
  <c r="Q98"/>
  <c r="P98"/>
  <c r="O98"/>
  <c r="N98"/>
  <c r="Q97"/>
  <c r="P97"/>
  <c r="O97"/>
  <c r="N97"/>
  <c r="Q96"/>
  <c r="P96"/>
  <c r="O96"/>
  <c r="N96"/>
  <c r="Q95"/>
  <c r="P95"/>
  <c r="O95"/>
  <c r="N95"/>
  <c r="Q94"/>
  <c r="P94"/>
  <c r="O94"/>
  <c r="N94"/>
  <c r="Q93"/>
  <c r="P93"/>
  <c r="O93"/>
  <c r="Q92"/>
  <c r="P92"/>
  <c r="P100"/>
  <c r="O92"/>
  <c r="O100"/>
  <c r="N92"/>
  <c r="N100"/>
  <c r="K99"/>
  <c r="J99"/>
  <c r="I99"/>
  <c r="H99"/>
  <c r="K98"/>
  <c r="J98"/>
  <c r="I98"/>
  <c r="H98"/>
  <c r="K97"/>
  <c r="J97"/>
  <c r="I97"/>
  <c r="H97"/>
  <c r="K96"/>
  <c r="J96"/>
  <c r="I96"/>
  <c r="H96"/>
  <c r="K95"/>
  <c r="J95"/>
  <c r="I95"/>
  <c r="H95"/>
  <c r="K94"/>
  <c r="J94"/>
  <c r="I94"/>
  <c r="H94"/>
  <c r="K93"/>
  <c r="J93"/>
  <c r="I93"/>
  <c r="H93"/>
  <c r="K92"/>
  <c r="K100"/>
  <c r="J92"/>
  <c r="I92"/>
  <c r="H92"/>
  <c r="C92"/>
  <c r="D92"/>
  <c r="E92"/>
  <c r="E100"/>
  <c r="C93"/>
  <c r="D93"/>
  <c r="E93"/>
  <c r="C94"/>
  <c r="D94"/>
  <c r="E94"/>
  <c r="C95"/>
  <c r="D95"/>
  <c r="E95"/>
  <c r="C96"/>
  <c r="D96"/>
  <c r="E96"/>
  <c r="C97"/>
  <c r="D97"/>
  <c r="E97"/>
  <c r="C98"/>
  <c r="D98"/>
  <c r="E98"/>
  <c r="C99"/>
  <c r="D99"/>
  <c r="E99"/>
  <c r="B93"/>
  <c r="B94"/>
  <c r="B95"/>
  <c r="B96"/>
  <c r="B97"/>
  <c r="B98"/>
  <c r="B99"/>
  <c r="B92"/>
  <c r="B74"/>
  <c r="B63" i="1"/>
  <c r="B70"/>
  <c r="K34" i="3"/>
  <c r="J34"/>
  <c r="I34"/>
  <c r="H34"/>
  <c r="N34"/>
  <c r="O34"/>
  <c r="P34"/>
  <c r="Q34"/>
  <c r="C34"/>
  <c r="D34"/>
  <c r="E34"/>
  <c r="B34"/>
  <c r="O17"/>
  <c r="P17"/>
  <c r="Q17"/>
  <c r="N17"/>
  <c r="I17"/>
  <c r="J17"/>
  <c r="K17"/>
  <c r="H17"/>
  <c r="C17"/>
  <c r="D17"/>
  <c r="E17"/>
  <c r="B17"/>
  <c r="Q80" i="4"/>
  <c r="P80"/>
  <c r="O80"/>
  <c r="N80"/>
  <c r="Q79"/>
  <c r="P79"/>
  <c r="O79"/>
  <c r="N79"/>
  <c r="Q78"/>
  <c r="P78"/>
  <c r="O78"/>
  <c r="N78"/>
  <c r="Q77"/>
  <c r="P77"/>
  <c r="O77"/>
  <c r="N77"/>
  <c r="Q76"/>
  <c r="P76"/>
  <c r="O76"/>
  <c r="N76"/>
  <c r="Q75"/>
  <c r="P75"/>
  <c r="O75"/>
  <c r="N75"/>
  <c r="Q74"/>
  <c r="P74"/>
  <c r="O74"/>
  <c r="O81"/>
  <c r="N74"/>
  <c r="N81"/>
  <c r="D74"/>
  <c r="K80"/>
  <c r="J80"/>
  <c r="I80"/>
  <c r="H80"/>
  <c r="K79"/>
  <c r="J79"/>
  <c r="I79"/>
  <c r="H79"/>
  <c r="K78"/>
  <c r="J78"/>
  <c r="I78"/>
  <c r="H78"/>
  <c r="K77"/>
  <c r="J77"/>
  <c r="I77"/>
  <c r="H77"/>
  <c r="K76"/>
  <c r="J76"/>
  <c r="I76"/>
  <c r="H76"/>
  <c r="K75"/>
  <c r="J75"/>
  <c r="I75"/>
  <c r="H75"/>
  <c r="K74"/>
  <c r="J74"/>
  <c r="I74"/>
  <c r="H74"/>
  <c r="H81"/>
  <c r="C80"/>
  <c r="D80"/>
  <c r="E80"/>
  <c r="B80"/>
  <c r="B75"/>
  <c r="C75"/>
  <c r="D75"/>
  <c r="E75"/>
  <c r="B76"/>
  <c r="C76"/>
  <c r="D76"/>
  <c r="E76"/>
  <c r="B77"/>
  <c r="C77"/>
  <c r="D77"/>
  <c r="E77"/>
  <c r="B78"/>
  <c r="C78"/>
  <c r="D78"/>
  <c r="E78"/>
  <c r="B79"/>
  <c r="C79"/>
  <c r="D79"/>
  <c r="E79"/>
  <c r="C74"/>
  <c r="E74"/>
  <c r="E81"/>
  <c r="Q72"/>
  <c r="Q90"/>
  <c r="P72"/>
  <c r="P90"/>
  <c r="O72"/>
  <c r="O90"/>
  <c r="N72"/>
  <c r="N90"/>
  <c r="K72"/>
  <c r="K90"/>
  <c r="J72"/>
  <c r="J90"/>
  <c r="I72"/>
  <c r="I90"/>
  <c r="H72"/>
  <c r="H90"/>
  <c r="E72"/>
  <c r="E90"/>
  <c r="D72"/>
  <c r="D90"/>
  <c r="C72"/>
  <c r="C90"/>
  <c r="B72"/>
  <c r="B90"/>
  <c r="Q37"/>
  <c r="P37"/>
  <c r="O37"/>
  <c r="N37"/>
  <c r="K37"/>
  <c r="J37"/>
  <c r="I37"/>
  <c r="H37"/>
  <c r="C37"/>
  <c r="D37"/>
  <c r="E37"/>
  <c r="B37"/>
  <c r="Q45"/>
  <c r="P45"/>
  <c r="O45"/>
  <c r="N45"/>
  <c r="Q44"/>
  <c r="P44"/>
  <c r="O44"/>
  <c r="N44"/>
  <c r="Q43"/>
  <c r="P43"/>
  <c r="O43"/>
  <c r="N43"/>
  <c r="Q42"/>
  <c r="P42"/>
  <c r="O42"/>
  <c r="N42"/>
  <c r="Q41"/>
  <c r="P41"/>
  <c r="O41"/>
  <c r="N41"/>
  <c r="Q40"/>
  <c r="Q46"/>
  <c r="P40"/>
  <c r="O40"/>
  <c r="O46"/>
  <c r="Q39"/>
  <c r="P39"/>
  <c r="O39"/>
  <c r="N39"/>
  <c r="N46"/>
  <c r="K45"/>
  <c r="J45"/>
  <c r="I45"/>
  <c r="H45"/>
  <c r="K44"/>
  <c r="J44"/>
  <c r="I44"/>
  <c r="H44"/>
  <c r="K43"/>
  <c r="J43"/>
  <c r="I43"/>
  <c r="H43"/>
  <c r="K42"/>
  <c r="J42"/>
  <c r="I42"/>
  <c r="H42"/>
  <c r="K41"/>
  <c r="J41"/>
  <c r="I41"/>
  <c r="H41"/>
  <c r="K40"/>
  <c r="J40"/>
  <c r="J46"/>
  <c r="I40"/>
  <c r="K39"/>
  <c r="K46"/>
  <c r="J39"/>
  <c r="I39"/>
  <c r="H39"/>
  <c r="H46"/>
  <c r="B39"/>
  <c r="B45"/>
  <c r="D45"/>
  <c r="E45"/>
  <c r="C45"/>
  <c r="B43"/>
  <c r="B44"/>
  <c r="D43"/>
  <c r="E43"/>
  <c r="D44"/>
  <c r="E44"/>
  <c r="C42"/>
  <c r="D42"/>
  <c r="E42"/>
  <c r="B41"/>
  <c r="D41"/>
  <c r="E41"/>
  <c r="D40"/>
  <c r="E40"/>
  <c r="B40"/>
  <c r="C40"/>
  <c r="D39"/>
  <c r="E39"/>
  <c r="C41"/>
  <c r="C46"/>
  <c r="C43"/>
  <c r="C44"/>
  <c r="C39"/>
  <c r="Q11"/>
  <c r="Q112"/>
  <c r="P11"/>
  <c r="P113" s="1"/>
  <c r="O11"/>
  <c r="N11"/>
  <c r="N115" s="1"/>
  <c r="K11"/>
  <c r="K114" s="1"/>
  <c r="J11"/>
  <c r="J117" s="1"/>
  <c r="I11"/>
  <c r="I114" s="1"/>
  <c r="H11"/>
  <c r="H118" s="1"/>
  <c r="E11"/>
  <c r="E178" s="1"/>
  <c r="D11"/>
  <c r="D113" s="1"/>
  <c r="C11"/>
  <c r="C186" s="1"/>
  <c r="B11"/>
  <c r="B179" s="1"/>
  <c r="O7"/>
  <c r="O268" s="1"/>
  <c r="P7"/>
  <c r="O195"/>
  <c r="Q7"/>
  <c r="Q53" s="1"/>
  <c r="N7"/>
  <c r="N89"/>
  <c r="I7"/>
  <c r="I251" s="1"/>
  <c r="J7"/>
  <c r="I195"/>
  <c r="K7"/>
  <c r="K144" s="1"/>
  <c r="H7"/>
  <c r="H36"/>
  <c r="E7"/>
  <c r="E89" s="1"/>
  <c r="D7"/>
  <c r="D126"/>
  <c r="C7"/>
  <c r="B213" s="1"/>
  <c r="B7"/>
  <c r="B251"/>
  <c r="B161"/>
  <c r="C18" i="5"/>
  <c r="D19"/>
  <c r="J215" i="6"/>
  <c r="I215"/>
  <c r="H215"/>
  <c r="G215"/>
  <c r="F215"/>
  <c r="E215"/>
  <c r="D215"/>
  <c r="C215"/>
  <c r="B215"/>
  <c r="C201"/>
  <c r="D201"/>
  <c r="E201"/>
  <c r="F201"/>
  <c r="G201"/>
  <c r="H201"/>
  <c r="I201"/>
  <c r="J201"/>
  <c r="B201"/>
  <c r="C80"/>
  <c r="D80"/>
  <c r="E80"/>
  <c r="F80"/>
  <c r="G80"/>
  <c r="H80"/>
  <c r="I80"/>
  <c r="J80"/>
  <c r="K80"/>
  <c r="C81"/>
  <c r="D81"/>
  <c r="E81"/>
  <c r="F81"/>
  <c r="G81"/>
  <c r="H81"/>
  <c r="I81"/>
  <c r="J81"/>
  <c r="C82"/>
  <c r="D82"/>
  <c r="E82"/>
  <c r="F82"/>
  <c r="G82"/>
  <c r="H82"/>
  <c r="I82"/>
  <c r="J82"/>
  <c r="K82"/>
  <c r="C83"/>
  <c r="D83"/>
  <c r="E83"/>
  <c r="F83"/>
  <c r="G83"/>
  <c r="H83"/>
  <c r="I83"/>
  <c r="J83"/>
  <c r="K83"/>
  <c r="C84"/>
  <c r="D84"/>
  <c r="E84"/>
  <c r="F84"/>
  <c r="G84"/>
  <c r="H84"/>
  <c r="I84"/>
  <c r="J84"/>
  <c r="K84"/>
  <c r="C85"/>
  <c r="D85"/>
  <c r="E85"/>
  <c r="F85"/>
  <c r="G85"/>
  <c r="H85"/>
  <c r="I85"/>
  <c r="J85"/>
  <c r="K85"/>
  <c r="C86"/>
  <c r="D86"/>
  <c r="E86"/>
  <c r="F86"/>
  <c r="G86"/>
  <c r="H86"/>
  <c r="I86"/>
  <c r="J86"/>
  <c r="K86"/>
  <c r="C87"/>
  <c r="D87"/>
  <c r="E87"/>
  <c r="F87"/>
  <c r="G87"/>
  <c r="H87"/>
  <c r="I87"/>
  <c r="J87"/>
  <c r="K87"/>
  <c r="C88"/>
  <c r="D88"/>
  <c r="E88"/>
  <c r="F88"/>
  <c r="G88"/>
  <c r="H88"/>
  <c r="I88"/>
  <c r="J88"/>
  <c r="K88"/>
  <c r="B82"/>
  <c r="B83"/>
  <c r="B84"/>
  <c r="B85"/>
  <c r="B86"/>
  <c r="B87"/>
  <c r="B88"/>
  <c r="B80"/>
  <c r="D65"/>
  <c r="E65"/>
  <c r="F65"/>
  <c r="F72"/>
  <c r="G65"/>
  <c r="H65"/>
  <c r="I65"/>
  <c r="J65"/>
  <c r="K65"/>
  <c r="C66"/>
  <c r="D66"/>
  <c r="E66"/>
  <c r="E72"/>
  <c r="F66"/>
  <c r="G66"/>
  <c r="G72"/>
  <c r="H66"/>
  <c r="I66"/>
  <c r="J66"/>
  <c r="K66"/>
  <c r="C67"/>
  <c r="C72"/>
  <c r="D67"/>
  <c r="E67"/>
  <c r="F67"/>
  <c r="G67"/>
  <c r="H67"/>
  <c r="I67"/>
  <c r="J67"/>
  <c r="K67"/>
  <c r="C68"/>
  <c r="D68"/>
  <c r="E68"/>
  <c r="F68"/>
  <c r="G68"/>
  <c r="H68"/>
  <c r="H72"/>
  <c r="I68"/>
  <c r="J68"/>
  <c r="K68"/>
  <c r="C69"/>
  <c r="D69"/>
  <c r="E69"/>
  <c r="F69"/>
  <c r="G69"/>
  <c r="H69"/>
  <c r="I69"/>
  <c r="J69"/>
  <c r="K69"/>
  <c r="K72"/>
  <c r="D70"/>
  <c r="D72"/>
  <c r="E70"/>
  <c r="F70"/>
  <c r="G70"/>
  <c r="H70"/>
  <c r="I70"/>
  <c r="J70"/>
  <c r="K70"/>
  <c r="C71"/>
  <c r="D71"/>
  <c r="E71"/>
  <c r="F71"/>
  <c r="G71"/>
  <c r="H71"/>
  <c r="I71"/>
  <c r="J71"/>
  <c r="K71"/>
  <c r="B66"/>
  <c r="B67"/>
  <c r="B68"/>
  <c r="B69"/>
  <c r="B71"/>
  <c r="C34"/>
  <c r="C41"/>
  <c r="D34"/>
  <c r="E34"/>
  <c r="F34"/>
  <c r="G34"/>
  <c r="H34"/>
  <c r="I34"/>
  <c r="J34"/>
  <c r="K34"/>
  <c r="C35"/>
  <c r="D35"/>
  <c r="E35"/>
  <c r="F35"/>
  <c r="G35"/>
  <c r="H35"/>
  <c r="H41"/>
  <c r="I35"/>
  <c r="J35"/>
  <c r="C36"/>
  <c r="D36"/>
  <c r="E36"/>
  <c r="F36"/>
  <c r="G36"/>
  <c r="H36"/>
  <c r="I36"/>
  <c r="J36"/>
  <c r="K36"/>
  <c r="C37"/>
  <c r="D37"/>
  <c r="E37"/>
  <c r="F37"/>
  <c r="G37"/>
  <c r="H37"/>
  <c r="I37"/>
  <c r="J37"/>
  <c r="K37"/>
  <c r="C38"/>
  <c r="D38"/>
  <c r="E38"/>
  <c r="F38"/>
  <c r="G38"/>
  <c r="G41"/>
  <c r="H38"/>
  <c r="I38"/>
  <c r="J38"/>
  <c r="K38"/>
  <c r="K41"/>
  <c r="C39"/>
  <c r="D39"/>
  <c r="E39"/>
  <c r="F39"/>
  <c r="G39"/>
  <c r="H39"/>
  <c r="I39"/>
  <c r="J39"/>
  <c r="K39"/>
  <c r="C40"/>
  <c r="D40"/>
  <c r="E40"/>
  <c r="F40"/>
  <c r="G40"/>
  <c r="H40"/>
  <c r="I40"/>
  <c r="J40"/>
  <c r="K40"/>
  <c r="B36"/>
  <c r="B37"/>
  <c r="B38"/>
  <c r="B39"/>
  <c r="B40"/>
  <c r="B34"/>
  <c r="B41"/>
  <c r="M80" i="4"/>
  <c r="M79"/>
  <c r="M97"/>
  <c r="M78"/>
  <c r="M96"/>
  <c r="M77"/>
  <c r="M95"/>
  <c r="M76"/>
  <c r="M94"/>
  <c r="M75"/>
  <c r="M93"/>
  <c r="M74"/>
  <c r="M92"/>
  <c r="Q76" i="1"/>
  <c r="P76"/>
  <c r="O76"/>
  <c r="N76"/>
  <c r="K76"/>
  <c r="J76"/>
  <c r="I76"/>
  <c r="H76"/>
  <c r="E76"/>
  <c r="D76"/>
  <c r="C76"/>
  <c r="B76"/>
  <c r="Q61"/>
  <c r="P61"/>
  <c r="O61"/>
  <c r="N61"/>
  <c r="K61"/>
  <c r="J61"/>
  <c r="I61"/>
  <c r="H61"/>
  <c r="E61"/>
  <c r="D61"/>
  <c r="C61"/>
  <c r="B61"/>
  <c r="Q45"/>
  <c r="P45"/>
  <c r="O45"/>
  <c r="N45"/>
  <c r="K45"/>
  <c r="J45"/>
  <c r="I45"/>
  <c r="H45"/>
  <c r="E45"/>
  <c r="D45"/>
  <c r="C45"/>
  <c r="B45"/>
  <c r="Q29"/>
  <c r="P29"/>
  <c r="O29"/>
  <c r="N29"/>
  <c r="K29"/>
  <c r="J29"/>
  <c r="I29"/>
  <c r="H29"/>
  <c r="E29"/>
  <c r="D29"/>
  <c r="C29"/>
  <c r="B29"/>
  <c r="Q85"/>
  <c r="P85"/>
  <c r="O85"/>
  <c r="Q84"/>
  <c r="P84"/>
  <c r="O84"/>
  <c r="N84"/>
  <c r="Q83"/>
  <c r="P83"/>
  <c r="O83"/>
  <c r="N83"/>
  <c r="Q82"/>
  <c r="P82"/>
  <c r="O82"/>
  <c r="N82"/>
  <c r="Q81"/>
  <c r="P81"/>
  <c r="O81"/>
  <c r="N81"/>
  <c r="Q80"/>
  <c r="P80"/>
  <c r="O80"/>
  <c r="N80"/>
  <c r="Q79"/>
  <c r="P79"/>
  <c r="O79"/>
  <c r="N79"/>
  <c r="Q78"/>
  <c r="P78"/>
  <c r="O78"/>
  <c r="N78"/>
  <c r="K84"/>
  <c r="J84"/>
  <c r="I84"/>
  <c r="H84"/>
  <c r="K83"/>
  <c r="J83"/>
  <c r="I83"/>
  <c r="H83"/>
  <c r="K82"/>
  <c r="J82"/>
  <c r="I82"/>
  <c r="H82"/>
  <c r="K81"/>
  <c r="J81"/>
  <c r="I81"/>
  <c r="H81"/>
  <c r="K80"/>
  <c r="J80"/>
  <c r="I80"/>
  <c r="H80"/>
  <c r="K79"/>
  <c r="J79"/>
  <c r="I79"/>
  <c r="H79"/>
  <c r="K78"/>
  <c r="J78"/>
  <c r="I78"/>
  <c r="H78"/>
  <c r="P13"/>
  <c r="O13"/>
  <c r="N13"/>
  <c r="Q13" s="1"/>
  <c r="J13"/>
  <c r="K13" s="1"/>
  <c r="I13"/>
  <c r="H13"/>
  <c r="C13"/>
  <c r="D13"/>
  <c r="B13"/>
  <c r="E13" s="1"/>
  <c r="C78"/>
  <c r="D78"/>
  <c r="E78"/>
  <c r="C79"/>
  <c r="D79"/>
  <c r="E79"/>
  <c r="C80"/>
  <c r="D80"/>
  <c r="E80"/>
  <c r="C81"/>
  <c r="D81"/>
  <c r="E81"/>
  <c r="C82"/>
  <c r="D82"/>
  <c r="E82"/>
  <c r="C83"/>
  <c r="D83"/>
  <c r="E83"/>
  <c r="C84"/>
  <c r="D84"/>
  <c r="E84"/>
  <c r="C85"/>
  <c r="D85"/>
  <c r="B85"/>
  <c r="B80"/>
  <c r="B81"/>
  <c r="B82"/>
  <c r="B83"/>
  <c r="B84"/>
  <c r="B78"/>
  <c r="Q69"/>
  <c r="P69"/>
  <c r="O69"/>
  <c r="N69"/>
  <c r="Q68"/>
  <c r="P68"/>
  <c r="O68"/>
  <c r="N68"/>
  <c r="Q67"/>
  <c r="P67"/>
  <c r="O67"/>
  <c r="N67"/>
  <c r="Q66"/>
  <c r="P66"/>
  <c r="O66"/>
  <c r="N66"/>
  <c r="Q65"/>
  <c r="P65"/>
  <c r="O65"/>
  <c r="N65"/>
  <c r="Q64"/>
  <c r="P64"/>
  <c r="P70"/>
  <c r="O64"/>
  <c r="O70"/>
  <c r="N64"/>
  <c r="Q63"/>
  <c r="Q70"/>
  <c r="P63"/>
  <c r="O63"/>
  <c r="N63"/>
  <c r="N70"/>
  <c r="K69"/>
  <c r="J69"/>
  <c r="I69"/>
  <c r="H69"/>
  <c r="K68"/>
  <c r="J68"/>
  <c r="I68"/>
  <c r="H68"/>
  <c r="K67"/>
  <c r="J67"/>
  <c r="I67"/>
  <c r="H67"/>
  <c r="K66"/>
  <c r="J66"/>
  <c r="I66"/>
  <c r="H66"/>
  <c r="K65"/>
  <c r="J65"/>
  <c r="I65"/>
  <c r="H65"/>
  <c r="K64"/>
  <c r="J64"/>
  <c r="I64"/>
  <c r="H64"/>
  <c r="K63"/>
  <c r="K70"/>
  <c r="J63"/>
  <c r="I63"/>
  <c r="I70"/>
  <c r="H63"/>
  <c r="B64"/>
  <c r="C64"/>
  <c r="D64"/>
  <c r="E64"/>
  <c r="B65"/>
  <c r="C65"/>
  <c r="D65"/>
  <c r="E65"/>
  <c r="B66"/>
  <c r="C66"/>
  <c r="D66"/>
  <c r="E66"/>
  <c r="B67"/>
  <c r="C67"/>
  <c r="D67"/>
  <c r="E67"/>
  <c r="B68"/>
  <c r="C68"/>
  <c r="D68"/>
  <c r="E68"/>
  <c r="B69"/>
  <c r="C69"/>
  <c r="D69"/>
  <c r="E69"/>
  <c r="C63"/>
  <c r="C70"/>
  <c r="D63"/>
  <c r="E63"/>
  <c r="E70"/>
  <c r="Q37"/>
  <c r="P37"/>
  <c r="O37"/>
  <c r="N37"/>
  <c r="Q36"/>
  <c r="P36"/>
  <c r="O36"/>
  <c r="N36"/>
  <c r="Q35"/>
  <c r="P35"/>
  <c r="O35"/>
  <c r="N35"/>
  <c r="Q34"/>
  <c r="P34"/>
  <c r="O34"/>
  <c r="N34"/>
  <c r="Q33"/>
  <c r="P33"/>
  <c r="O33"/>
  <c r="N33"/>
  <c r="Q32"/>
  <c r="P32"/>
  <c r="N32"/>
  <c r="Q31"/>
  <c r="Q38"/>
  <c r="P31"/>
  <c r="P38"/>
  <c r="O31"/>
  <c r="O38"/>
  <c r="N31"/>
  <c r="K37"/>
  <c r="J37"/>
  <c r="I37"/>
  <c r="H37"/>
  <c r="K36"/>
  <c r="J36"/>
  <c r="I36"/>
  <c r="H36"/>
  <c r="K35"/>
  <c r="J35"/>
  <c r="I35"/>
  <c r="H35"/>
  <c r="K34"/>
  <c r="J34"/>
  <c r="I34"/>
  <c r="H34"/>
  <c r="K33"/>
  <c r="J33"/>
  <c r="I33"/>
  <c r="H33"/>
  <c r="K32"/>
  <c r="K38"/>
  <c r="J32"/>
  <c r="I32"/>
  <c r="H32"/>
  <c r="K31"/>
  <c r="J31"/>
  <c r="J38"/>
  <c r="I31"/>
  <c r="I38"/>
  <c r="H38"/>
  <c r="B32"/>
  <c r="C32"/>
  <c r="D32"/>
  <c r="E32"/>
  <c r="B33"/>
  <c r="B38"/>
  <c r="C33"/>
  <c r="D33"/>
  <c r="E33"/>
  <c r="B34"/>
  <c r="C34"/>
  <c r="D34"/>
  <c r="E34"/>
  <c r="B35"/>
  <c r="C35"/>
  <c r="D35"/>
  <c r="E35"/>
  <c r="B36"/>
  <c r="C36"/>
  <c r="D36"/>
  <c r="E36"/>
  <c r="B37"/>
  <c r="C37"/>
  <c r="D37"/>
  <c r="C31"/>
  <c r="C38"/>
  <c r="D31"/>
  <c r="D38"/>
  <c r="E31"/>
  <c r="E38"/>
  <c r="Y167" i="4"/>
  <c r="A178"/>
  <c r="G179"/>
  <c r="M179"/>
  <c r="M180"/>
  <c r="A181"/>
  <c r="A182"/>
  <c r="G183"/>
  <c r="M183"/>
  <c r="M186"/>
  <c r="A180"/>
  <c r="A186"/>
  <c r="D18" i="5"/>
  <c r="AC81" i="1"/>
  <c r="AC130"/>
  <c r="AC111" i="4"/>
  <c r="AC118"/>
  <c r="AC119"/>
  <c r="Y178"/>
  <c r="AC184"/>
  <c r="AC185"/>
  <c r="Y166"/>
  <c r="O231"/>
  <c r="J36"/>
  <c r="K71"/>
  <c r="AB161"/>
  <c r="AA18"/>
  <c r="C19" i="5"/>
  <c r="B19"/>
  <c r="J176" i="4"/>
  <c r="J144"/>
  <c r="D144"/>
  <c r="N71"/>
  <c r="P176"/>
  <c r="C36"/>
  <c r="AB36"/>
  <c r="P251"/>
  <c r="AB71"/>
  <c r="AA213"/>
  <c r="I113"/>
  <c r="B18"/>
  <c r="AB144"/>
  <c r="P53"/>
  <c r="P18"/>
  <c r="B144"/>
  <c r="P109"/>
  <c r="P89"/>
  <c r="B36"/>
  <c r="H144"/>
  <c r="N36"/>
  <c r="D251"/>
  <c r="AB231"/>
  <c r="N251"/>
  <c r="B268"/>
  <c r="B109"/>
  <c r="J18"/>
  <c r="H126"/>
  <c r="B286"/>
  <c r="B176"/>
  <c r="H161"/>
  <c r="N268"/>
  <c r="I231"/>
  <c r="N144"/>
  <c r="B126"/>
  <c r="AA45" i="1"/>
  <c r="Z123"/>
  <c r="Z45"/>
  <c r="Z108"/>
  <c r="P115" i="4"/>
  <c r="Q119"/>
  <c r="Q111"/>
  <c r="AC131" i="1"/>
  <c r="AC84"/>
  <c r="AC85"/>
  <c r="AC125"/>
  <c r="AC83"/>
  <c r="AC126"/>
  <c r="AC78"/>
  <c r="AC127"/>
  <c r="AC79"/>
  <c r="AC132"/>
  <c r="AC128"/>
  <c r="AC129"/>
  <c r="AC82"/>
  <c r="I112" i="4"/>
  <c r="Q115"/>
  <c r="Q116"/>
  <c r="I116"/>
  <c r="D185"/>
  <c r="C113"/>
  <c r="B119"/>
  <c r="C181"/>
  <c r="E180"/>
  <c r="I72" i="6"/>
  <c r="F207"/>
  <c r="D207"/>
  <c r="G207"/>
  <c r="I207"/>
  <c r="J207"/>
  <c r="C207"/>
  <c r="H207"/>
  <c r="E207"/>
  <c r="H71" i="4"/>
  <c r="K117"/>
  <c r="Y164"/>
  <c r="N109"/>
  <c r="M167"/>
  <c r="Y186"/>
  <c r="S181"/>
  <c r="H18"/>
  <c r="K115"/>
  <c r="AC178"/>
  <c r="AC114"/>
  <c r="G167"/>
  <c r="AA71"/>
  <c r="Y180"/>
  <c r="T112"/>
  <c r="S163"/>
  <c r="S179"/>
  <c r="S167"/>
  <c r="H286"/>
  <c r="G165"/>
  <c r="N53"/>
  <c r="N176"/>
  <c r="AC112"/>
  <c r="A164"/>
  <c r="Y183"/>
  <c r="G186"/>
  <c r="S180"/>
  <c r="C178"/>
  <c r="H176"/>
  <c r="H251"/>
  <c r="N18"/>
  <c r="AC181"/>
  <c r="AC179"/>
  <c r="AC115"/>
  <c r="K111"/>
  <c r="AC186"/>
  <c r="N126"/>
  <c r="AC113"/>
  <c r="G166"/>
  <c r="C114"/>
  <c r="K118"/>
  <c r="N286"/>
  <c r="Q126"/>
  <c r="D71"/>
  <c r="AC182"/>
  <c r="AC180"/>
  <c r="AC116"/>
  <c r="T118"/>
  <c r="S169"/>
  <c r="T116"/>
  <c r="K112"/>
  <c r="H89"/>
  <c r="K116"/>
  <c r="K119"/>
  <c r="D286"/>
  <c r="H53"/>
  <c r="N161"/>
  <c r="H109"/>
  <c r="AC183"/>
  <c r="T81"/>
  <c r="H100"/>
  <c r="V115"/>
  <c r="U111"/>
  <c r="U119"/>
  <c r="T115"/>
  <c r="T117"/>
  <c r="V116"/>
  <c r="U112"/>
  <c r="O114"/>
  <c r="O118"/>
  <c r="O117"/>
  <c r="O112"/>
  <c r="O119"/>
  <c r="O116"/>
  <c r="O115"/>
  <c r="O113"/>
  <c r="I117"/>
  <c r="I111"/>
  <c r="I119"/>
  <c r="D186"/>
  <c r="D178"/>
  <c r="AC161"/>
  <c r="V176"/>
  <c r="V251"/>
  <c r="T268"/>
  <c r="V109"/>
  <c r="T176"/>
  <c r="V231"/>
  <c r="V18"/>
  <c r="V71"/>
  <c r="W89"/>
  <c r="V126"/>
  <c r="V161"/>
  <c r="T251"/>
  <c r="U231"/>
  <c r="V286"/>
  <c r="V89"/>
  <c r="T109"/>
  <c r="U195"/>
  <c r="Z29" i="1"/>
  <c r="B53" i="4"/>
  <c r="B71"/>
  <c r="AC71"/>
  <c r="H268"/>
  <c r="B89"/>
  <c r="Z92" i="1"/>
  <c r="Z61"/>
  <c r="T126" i="4"/>
  <c r="T161"/>
  <c r="W36"/>
  <c r="U213"/>
  <c r="W268"/>
  <c r="V36"/>
  <c r="V53"/>
  <c r="V144"/>
  <c r="W111"/>
  <c r="V112"/>
  <c r="V111"/>
  <c r="V117"/>
  <c r="V118"/>
  <c r="V119"/>
  <c r="V114"/>
  <c r="N117"/>
  <c r="Q114"/>
  <c r="Q117"/>
  <c r="Q113"/>
  <c r="N113"/>
  <c r="Q118"/>
  <c r="N112"/>
  <c r="H114"/>
  <c r="D111"/>
  <c r="D115"/>
  <c r="E115"/>
  <c r="B114"/>
  <c r="B113"/>
  <c r="E118"/>
  <c r="E111"/>
  <c r="Z126"/>
  <c r="Z161"/>
  <c r="AA92" i="1"/>
  <c r="AA251" i="4"/>
  <c r="Z286"/>
  <c r="AA29" i="1"/>
  <c r="AB109" i="4"/>
  <c r="AA176"/>
  <c r="AA76" i="1"/>
  <c r="AB18" i="4"/>
  <c r="AA195"/>
  <c r="T89"/>
  <c r="T36"/>
  <c r="T286"/>
  <c r="T18"/>
  <c r="T53"/>
  <c r="T71"/>
  <c r="Q109"/>
  <c r="Q89"/>
  <c r="J268"/>
  <c r="I109"/>
  <c r="J71"/>
  <c r="J109"/>
  <c r="K18"/>
  <c r="J89"/>
  <c r="D268"/>
  <c r="C231"/>
  <c r="D161"/>
  <c r="C18"/>
  <c r="C71"/>
  <c r="B72" i="6"/>
  <c r="J41"/>
  <c r="E41"/>
  <c r="F41"/>
  <c r="Z70" i="1"/>
  <c r="Z38"/>
  <c r="J70"/>
  <c r="H70"/>
  <c r="N38"/>
  <c r="D70"/>
  <c r="U70"/>
  <c r="W38"/>
  <c r="W113" i="4"/>
  <c r="T119"/>
  <c r="W117"/>
  <c r="T114"/>
  <c r="P119"/>
  <c r="P118"/>
  <c r="J111"/>
  <c r="J119"/>
  <c r="E116"/>
  <c r="C116"/>
  <c r="E185"/>
  <c r="C118"/>
  <c r="C115"/>
  <c r="E183"/>
  <c r="E186"/>
  <c r="E181"/>
  <c r="E179"/>
  <c r="C184"/>
  <c r="C185"/>
  <c r="C182"/>
  <c r="C112"/>
  <c r="E114"/>
  <c r="C180"/>
  <c r="E184"/>
  <c r="I18"/>
  <c r="I144"/>
  <c r="E36"/>
  <c r="E109"/>
  <c r="AC89"/>
  <c r="H213"/>
  <c r="O109"/>
  <c r="AC53"/>
  <c r="I36"/>
  <c r="H231"/>
  <c r="N231"/>
  <c r="O71"/>
  <c r="E268"/>
  <c r="AC144"/>
  <c r="AA53"/>
  <c r="Q286"/>
  <c r="AA36"/>
  <c r="J195"/>
  <c r="C53"/>
  <c r="C268"/>
  <c r="D18"/>
  <c r="I71"/>
  <c r="O144"/>
  <c r="U161"/>
  <c r="Z176"/>
  <c r="AA126"/>
  <c r="AA109"/>
  <c r="I161"/>
  <c r="E176"/>
  <c r="AC18"/>
  <c r="D213"/>
  <c r="AC109"/>
  <c r="AA286"/>
  <c r="Q161"/>
  <c r="O53"/>
  <c r="P268"/>
  <c r="P161"/>
  <c r="O126"/>
  <c r="P36"/>
  <c r="D176"/>
  <c r="J161"/>
  <c r="P126"/>
  <c r="AA61" i="1"/>
  <c r="E126" i="4"/>
  <c r="D89"/>
  <c r="B195"/>
  <c r="J251"/>
  <c r="N213"/>
  <c r="O176"/>
  <c r="AA89"/>
  <c r="Z71"/>
  <c r="Z231"/>
  <c r="AC176"/>
  <c r="E18"/>
  <c r="D109"/>
  <c r="K161"/>
  <c r="O213"/>
  <c r="P71"/>
  <c r="C286"/>
  <c r="C89"/>
  <c r="Z213"/>
  <c r="AC36"/>
  <c r="AC268"/>
  <c r="AC251"/>
  <c r="D36"/>
  <c r="C195"/>
  <c r="K89"/>
  <c r="K126"/>
  <c r="Q176"/>
  <c r="AA268"/>
  <c r="Z195"/>
  <c r="I53"/>
  <c r="AC286"/>
  <c r="AB213"/>
  <c r="AA144"/>
  <c r="J126"/>
  <c r="P286"/>
  <c r="E71"/>
  <c r="K36"/>
  <c r="P144"/>
  <c r="C213"/>
  <c r="C251"/>
  <c r="I126"/>
  <c r="AB195"/>
  <c r="C161"/>
  <c r="D53"/>
  <c r="J286"/>
  <c r="U286"/>
  <c r="U89"/>
  <c r="D231"/>
  <c r="J53"/>
  <c r="I213"/>
  <c r="AB169"/>
  <c r="Z169"/>
  <c r="D169"/>
  <c r="E169"/>
  <c r="C169"/>
  <c r="B169"/>
  <c r="AB81"/>
  <c r="V100"/>
  <c r="J100"/>
  <c r="Z100"/>
  <c r="Z81"/>
  <c r="AA81"/>
  <c r="AC81"/>
  <c r="Q81"/>
  <c r="P81"/>
  <c r="Q100"/>
  <c r="I81"/>
  <c r="I100"/>
  <c r="K81"/>
  <c r="J81"/>
  <c r="D81"/>
  <c r="B81"/>
  <c r="C100"/>
  <c r="C81"/>
  <c r="B100"/>
  <c r="D100"/>
  <c r="D46"/>
  <c r="AC46"/>
  <c r="AB46"/>
  <c r="AA46"/>
  <c r="Z46"/>
  <c r="P46"/>
  <c r="I46"/>
  <c r="E46"/>
  <c r="B46"/>
  <c r="J72" i="6"/>
  <c r="I41"/>
  <c r="D41"/>
  <c r="G129"/>
  <c r="G145"/>
  <c r="I161"/>
  <c r="I177"/>
  <c r="E129"/>
  <c r="E145"/>
  <c r="G161"/>
  <c r="G177"/>
  <c r="F161"/>
  <c r="F177"/>
  <c r="D129"/>
  <c r="D145"/>
  <c r="E161"/>
  <c r="E177"/>
  <c r="C129"/>
  <c r="C145"/>
  <c r="H129"/>
  <c r="H145"/>
  <c r="J161"/>
  <c r="J177"/>
  <c r="F129"/>
  <c r="F145"/>
  <c r="H161"/>
  <c r="H177"/>
  <c r="D161"/>
  <c r="D177"/>
  <c r="B129"/>
  <c r="B145"/>
  <c r="I129"/>
  <c r="I145"/>
  <c r="K161"/>
  <c r="K177"/>
  <c r="AC92" i="1" l="1"/>
  <c r="AC76"/>
  <c r="AC45"/>
  <c r="AC123"/>
  <c r="AC108"/>
  <c r="AC61"/>
  <c r="AC29"/>
  <c r="U53" i="4"/>
  <c r="J114"/>
  <c r="W115"/>
  <c r="B183"/>
  <c r="B115"/>
  <c r="D116"/>
  <c r="H112"/>
  <c r="AB108" i="1"/>
  <c r="W286" i="4"/>
  <c r="D112"/>
  <c r="D181"/>
  <c r="U118"/>
  <c r="Z144"/>
  <c r="O161"/>
  <c r="H195"/>
  <c r="K176"/>
  <c r="I286"/>
  <c r="I176"/>
  <c r="J112"/>
  <c r="P111"/>
  <c r="W112"/>
  <c r="N195"/>
  <c r="AB286"/>
  <c r="B180"/>
  <c r="B118"/>
  <c r="B185"/>
  <c r="H113"/>
  <c r="N119"/>
  <c r="V195"/>
  <c r="E251"/>
  <c r="W109"/>
  <c r="P117"/>
  <c r="P116"/>
  <c r="AB126"/>
  <c r="AB53"/>
  <c r="C144"/>
  <c r="AB268"/>
  <c r="C176"/>
  <c r="D195"/>
  <c r="K109"/>
  <c r="I89"/>
  <c r="P231"/>
  <c r="O18"/>
  <c r="P112"/>
  <c r="AB89"/>
  <c r="Z109"/>
  <c r="U144"/>
  <c r="AB45" i="1"/>
  <c r="W118" i="4"/>
  <c r="U71"/>
  <c r="B117"/>
  <c r="D184"/>
  <c r="H116"/>
  <c r="W53"/>
  <c r="W126"/>
  <c r="W251"/>
  <c r="U114"/>
  <c r="U113"/>
  <c r="J118"/>
  <c r="D183"/>
  <c r="H117"/>
  <c r="J115"/>
  <c r="N114"/>
  <c r="AB29" i="1"/>
  <c r="U36" i="4"/>
  <c r="W176"/>
  <c r="W116"/>
  <c r="AB92" i="1"/>
  <c r="K53" i="4"/>
  <c r="Q36"/>
  <c r="Q71"/>
  <c r="K286"/>
  <c r="E53"/>
  <c r="T195"/>
  <c r="K268"/>
  <c r="J231"/>
  <c r="AB123" i="1"/>
  <c r="Q144" i="4"/>
  <c r="K251"/>
  <c r="O89"/>
  <c r="U268"/>
  <c r="O251"/>
  <c r="P114"/>
  <c r="W114"/>
  <c r="C109"/>
  <c r="U126"/>
  <c r="Z251"/>
  <c r="B184"/>
  <c r="B116"/>
  <c r="D119"/>
  <c r="H119"/>
  <c r="W144"/>
  <c r="W161"/>
  <c r="W18"/>
  <c r="AB61" i="1"/>
  <c r="D117" i="4"/>
  <c r="U116"/>
  <c r="U115"/>
  <c r="Q268"/>
  <c r="D114"/>
  <c r="J116"/>
  <c r="AA231"/>
  <c r="AB251"/>
  <c r="Z36"/>
  <c r="E161"/>
  <c r="Q251"/>
  <c r="O36"/>
  <c r="P213"/>
  <c r="C126"/>
  <c r="E286"/>
  <c r="T231"/>
  <c r="O286"/>
  <c r="Z53"/>
  <c r="J213"/>
  <c r="P195"/>
  <c r="I268"/>
  <c r="U109"/>
  <c r="E144"/>
  <c r="T213"/>
  <c r="Q18"/>
  <c r="B231"/>
  <c r="C119"/>
  <c r="C111"/>
  <c r="C179"/>
  <c r="E112"/>
  <c r="J113"/>
  <c r="U18"/>
  <c r="U251"/>
  <c r="Z18"/>
  <c r="B186"/>
  <c r="E113"/>
  <c r="E117"/>
  <c r="B112"/>
  <c r="B182"/>
  <c r="D179"/>
  <c r="D180"/>
  <c r="H115"/>
  <c r="N118"/>
  <c r="N116"/>
  <c r="V213"/>
  <c r="D182"/>
  <c r="D118"/>
  <c r="I115"/>
  <c r="Z268"/>
  <c r="B181"/>
  <c r="C117"/>
  <c r="C183"/>
  <c r="K113"/>
  <c r="E182"/>
  <c r="E119"/>
  <c r="I118"/>
  <c r="Z76" i="1"/>
  <c r="AA108"/>
  <c r="B111" i="4"/>
</calcChain>
</file>

<file path=xl/sharedStrings.xml><?xml version="1.0" encoding="utf-8"?>
<sst xmlns="http://schemas.openxmlformats.org/spreadsheetml/2006/main" count="2775" uniqueCount="204">
  <si>
    <t>Total</t>
  </si>
  <si>
    <t>Christchurch City</t>
  </si>
  <si>
    <t>Selwyn</t>
  </si>
  <si>
    <t>Waimakariri</t>
  </si>
  <si>
    <t>No contact with household</t>
  </si>
  <si>
    <t>Language problems</t>
  </si>
  <si>
    <t>0-14</t>
  </si>
  <si>
    <t>15-64</t>
  </si>
  <si>
    <t>65+</t>
  </si>
  <si>
    <t>2.Car/van passgr</t>
  </si>
  <si>
    <t>3.Pedestrian</t>
  </si>
  <si>
    <t>4.Cyclist</t>
  </si>
  <si>
    <t>5.PT (bus/train/ferry)</t>
  </si>
  <si>
    <t>6.Motorcyclist</t>
  </si>
  <si>
    <t>7.Other household travel</t>
  </si>
  <si>
    <t>8.Non-household travel (trucks, tractors,taxi driver etc)</t>
  </si>
  <si>
    <t>In last year but not in last month</t>
  </si>
  <si>
    <t>1-4 days this month</t>
  </si>
  <si>
    <t>5-9 days this month</t>
  </si>
  <si>
    <t>10-19 days this month</t>
  </si>
  <si>
    <t>20+ days this month</t>
  </si>
  <si>
    <t>Not in last year</t>
  </si>
  <si>
    <t>People in sample</t>
  </si>
  <si>
    <t>Full response from at least one household member</t>
  </si>
  <si>
    <t>Age group</t>
  </si>
  <si>
    <t>1.Car/ van driver</t>
  </si>
  <si>
    <t>(within age group)</t>
  </si>
  <si>
    <t>Mean hours per person per week spent travelling</t>
  </si>
  <si>
    <t>People in sample (full responses)</t>
  </si>
  <si>
    <t>5-14</t>
  </si>
  <si>
    <t>Excludes school buses and long distance trips</t>
  </si>
  <si>
    <t xml:space="preserve">Excludes return leg ("return home") </t>
  </si>
  <si>
    <t>Refused initial interview</t>
  </si>
  <si>
    <t>Estimated population (use for per person estimates)</t>
  </si>
  <si>
    <t>Selwyn District</t>
  </si>
  <si>
    <t>Waimakariri District</t>
  </si>
  <si>
    <t>Hours per week</t>
  </si>
  <si>
    <t>%</t>
  </si>
  <si>
    <t>Used public transport?</t>
  </si>
  <si>
    <t>Ridden a bicycle?</t>
  </si>
  <si>
    <t>Partial household response - one or more post-travel interviews completed</t>
  </si>
  <si>
    <t>Partial household response - pre-contact only (no post travel interviews completed)</t>
  </si>
  <si>
    <t>No people with full responses</t>
  </si>
  <si>
    <t xml:space="preserve">Not eligible for surveying </t>
  </si>
  <si>
    <t>Sample loss (not eligible for survey, eg vacant house, all members out of NZ on travel days, institutional dwelling)</t>
  </si>
  <si>
    <t>Full responses from all household members (% of eligible households)</t>
  </si>
  <si>
    <t>Households in sample - household response status</t>
  </si>
  <si>
    <t>Households with one or more people fully responding</t>
  </si>
  <si>
    <t>Households with full response from all household members</t>
  </si>
  <si>
    <t>Death/ serious illness in household</t>
  </si>
  <si>
    <t>F</t>
  </si>
  <si>
    <t>M</t>
  </si>
  <si>
    <t>15-24</t>
  </si>
  <si>
    <t>25-34</t>
  </si>
  <si>
    <t>35-44</t>
  </si>
  <si>
    <t>45-54</t>
  </si>
  <si>
    <t>55-64</t>
  </si>
  <si>
    <t>65-74</t>
  </si>
  <si>
    <t>75+</t>
  </si>
  <si>
    <t>Gender</t>
  </si>
  <si>
    <t>age group</t>
  </si>
  <si>
    <t>More detailed breakdowns are available for Chch City because of the larger sample size available.</t>
  </si>
  <si>
    <t>Sample size - People with full responses to survey</t>
  </si>
  <si>
    <t>0-4</t>
  </si>
  <si>
    <t>(for use as denominators)</t>
  </si>
  <si>
    <t>Female</t>
  </si>
  <si>
    <t>Male</t>
  </si>
  <si>
    <t>Travel mode</t>
  </si>
  <si>
    <t>2.Car/van passenger</t>
  </si>
  <si>
    <t>Total (includes "other")</t>
  </si>
  <si>
    <t>Work &amp; work related</t>
  </si>
  <si>
    <t>Social/recreational</t>
  </si>
  <si>
    <t>Shopping/ Pers Business/ Medical</t>
  </si>
  <si>
    <t>Accompany/ transport someone</t>
  </si>
  <si>
    <t>Change mode of travel</t>
  </si>
  <si>
    <t>Education</t>
  </si>
  <si>
    <t>Returning home</t>
  </si>
  <si>
    <t>Trip purpose/ destination type</t>
  </si>
  <si>
    <t>Days bike ridden in previous month</t>
  </si>
  <si>
    <t>Days PT used in previous month</t>
  </si>
  <si>
    <t>Overnight lodgings (other than home)</t>
  </si>
  <si>
    <t>Trip legs in sample</t>
  </si>
  <si>
    <t>Total  (includes 'Other')</t>
  </si>
  <si>
    <t>Shopping/ Personal Business/ Medical</t>
  </si>
  <si>
    <t>Accompany/ transport someone else</t>
  </si>
  <si>
    <t>Note: 'overnight lodgings' was a new category introduced in year 7 to cover travel to place to spend the night other than home.</t>
  </si>
  <si>
    <t>Total incl 'Other'</t>
  </si>
  <si>
    <t>Walk trip legs in sample</t>
  </si>
  <si>
    <t>People who answered question</t>
  </si>
  <si>
    <t>Other</t>
  </si>
  <si>
    <t>Excludes return leg ("return home")  - can be compared directly with share of trips and distance travelled</t>
  </si>
  <si>
    <t>Includes return leg ("return home") (for comparability with time share table in 2008/09 spreadsheet)</t>
  </si>
  <si>
    <t>1. Work &amp; work related</t>
  </si>
  <si>
    <t>2. Social/recreational</t>
  </si>
  <si>
    <t>3. Shopping/ Pers Business/ Medical</t>
  </si>
  <si>
    <t>4. Accompany/ transport someone</t>
  </si>
  <si>
    <t>5. Change mode of travel</t>
  </si>
  <si>
    <t>6. Education</t>
  </si>
  <si>
    <t>Whole of Canterbury Region</t>
  </si>
  <si>
    <t>Canterbury Region</t>
  </si>
  <si>
    <t>People in sample (fully responding people)</t>
  </si>
  <si>
    <t>Whole of Canterbury region</t>
  </si>
  <si>
    <t>Canterbury region</t>
  </si>
  <si>
    <t>Mode share of distance travelled (excluding non-household travel)</t>
  </si>
  <si>
    <t xml:space="preserve">Mean km travelled per person per week </t>
  </si>
  <si>
    <t>Back to Index page</t>
  </si>
  <si>
    <t>Contents of this workbook</t>
  </si>
  <si>
    <t>Notes - Please read</t>
  </si>
  <si>
    <t>Sample information</t>
  </si>
  <si>
    <t>Mode share (all TLAs)</t>
  </si>
  <si>
    <t>Trip purpose (all TLAs)</t>
  </si>
  <si>
    <t>Cycling &amp; public transport</t>
  </si>
  <si>
    <t>Chch city - additional agegrps</t>
  </si>
  <si>
    <t>Purpose/ destination type</t>
  </si>
  <si>
    <t>Total (includes Other)</t>
  </si>
  <si>
    <t>km per person per week</t>
  </si>
  <si>
    <t>7. Returning home</t>
  </si>
  <si>
    <t>8. Returning to other overnight lodging</t>
  </si>
  <si>
    <t>Excludes return legs of trips (returning home or to overnight lodgings)</t>
  </si>
  <si>
    <t>Trips with known distance</t>
  </si>
  <si>
    <t>8. Overnight lodgings (other than home)</t>
  </si>
  <si>
    <t>Activity - what done there</t>
  </si>
  <si>
    <t>8. Returning home</t>
  </si>
  <si>
    <t xml:space="preserve">Canterbury         </t>
  </si>
  <si>
    <t xml:space="preserve">  Light Passenger</t>
  </si>
  <si>
    <t xml:space="preserve">  Light Commercial</t>
  </si>
  <si>
    <t xml:space="preserve">  Light fleet</t>
  </si>
  <si>
    <t>Notes</t>
  </si>
  <si>
    <t>www.transport.govt.nz/ourwork/TMIF/Pages/TV007.aspx</t>
  </si>
  <si>
    <t>Source: Motor Vehicle Register</t>
  </si>
  <si>
    <t>Light commercial is defined by vehicle type (truck under 3.5 tonnes, van, ute) rather than usage</t>
  </si>
  <si>
    <t>The regional locations are established from the WoF/CoF inspection location rather than the owner address, to avoid the "vehicles registered to the Auckland Head Office" effect</t>
  </si>
  <si>
    <t>The regional data excludes vehicles in the Chathams, and those with unknown region. This will have little effect on averages</t>
  </si>
  <si>
    <t>TV008 Road fleet by fuel type</t>
  </si>
  <si>
    <t>Vehicle type</t>
  </si>
  <si>
    <t>Fuel</t>
  </si>
  <si>
    <t xml:space="preserve"> Light passenger vehicle </t>
  </si>
  <si>
    <t>Petrol</t>
  </si>
  <si>
    <t>Diesel</t>
  </si>
  <si>
    <t xml:space="preserve"> Light commercial vehicle</t>
  </si>
  <si>
    <t xml:space="preserve"> Bus                     </t>
  </si>
  <si>
    <t xml:space="preserve"> Heavy goods vehicle     </t>
  </si>
  <si>
    <t xml:space="preserve"> Motorcycle              </t>
  </si>
  <si>
    <t>www.transport.govt.nz/ourwork/TMIF/Pages/TV008.aspx</t>
  </si>
  <si>
    <t>The regional data has some vehicles with unknown region as the lack a WoF/CoF inspection location. These vehicles have not been included in the regional fleet age calculations</t>
  </si>
  <si>
    <t xml:space="preserve">Light passenger vehicle </t>
  </si>
  <si>
    <t>Light commercial vehicle</t>
  </si>
  <si>
    <t xml:space="preserve">Motorcycle              </t>
  </si>
  <si>
    <t xml:space="preserve">Heavy goods vehicle     </t>
  </si>
  <si>
    <t xml:space="preserve">Bus                     </t>
  </si>
  <si>
    <t>Overall</t>
  </si>
  <si>
    <t>www.transport.govt.nz/ourwork/TMIF/Pages/TV006.aspx</t>
  </si>
  <si>
    <t>2. Social/ recreational</t>
  </si>
  <si>
    <t>Total (includes other)</t>
  </si>
  <si>
    <t>Motor vehicle fleet data derived from Motor Vehicle Register</t>
  </si>
  <si>
    <t>Chch city - mode by purpose</t>
  </si>
  <si>
    <t>Vehicle information (from Motor Vehicle Register)</t>
  </si>
  <si>
    <t>Canterbury</t>
  </si>
  <si>
    <t>Active travel</t>
  </si>
  <si>
    <r>
      <t>Note: This counts people who walked or cycled</t>
    </r>
    <r>
      <rPr>
        <b/>
        <sz val="10"/>
        <color indexed="8"/>
        <rFont val="Arial"/>
        <family val="2"/>
      </rPr>
      <t xml:space="preserve"> for transport</t>
    </r>
    <r>
      <rPr>
        <sz val="10"/>
        <color theme="1"/>
        <rFont val="Arial"/>
        <family val="2"/>
      </rPr>
      <t>. Off-road walking and cycling, including on private property (eg farm) or in the bush, is not recorded</t>
    </r>
  </si>
  <si>
    <t>Other Canterbury</t>
  </si>
  <si>
    <t>TV007 Average engine size of the regional light passenger and commercial road fleets</t>
  </si>
  <si>
    <t>TV006 Average age of road fleet</t>
  </si>
  <si>
    <t>% People who walked or cycled for 30 min or more (in total) over the TWO day period</t>
  </si>
  <si>
    <t>.</t>
  </si>
  <si>
    <t>July 2012 - June 2013</t>
  </si>
  <si>
    <t>Trip legs (in 1000s) July 13 - June 14</t>
  </si>
  <si>
    <t>Mode share of trip legs, excluding non-household travel July 13 - June 14</t>
  </si>
  <si>
    <t>Time spent travelling (1000 hours) July 13 - June 14</t>
  </si>
  <si>
    <t>Mode share of travel time (excluding non-household travel) July 13 - June 14</t>
  </si>
  <si>
    <t>New Zealand Household Travel Survey July 2013 - June 2014. If quoting figures please round to 2-3 significant figures</t>
  </si>
  <si>
    <t>Distance travelled (million km) July 13 - June 14</t>
  </si>
  <si>
    <t>(within age group) July 13 - June 14</t>
  </si>
  <si>
    <t>New Zealand Household Travel Survey July 2013 - June 2014.</t>
  </si>
  <si>
    <t>Trip legs (in 1000s) July 13 - June 14 by trip purpose/ destination activity</t>
  </si>
  <si>
    <t>Mode share of trip legs July 13 - June 14 by trip purpose</t>
  </si>
  <si>
    <t>Time spent travelling (1000 hours) July 13 - June 14 by trip purpose/ destination type</t>
  </si>
  <si>
    <t>Share of time spent travelling July 13 - Jun 14 by trip purpose/ destination type</t>
  </si>
  <si>
    <t>Mean hours per person per week spent travelling, July 13 - Jun 14 by trip purpose/ destination type</t>
  </si>
  <si>
    <t>Distance travelled by any mode (million km) July 13 - June 14 by trip purpose/ destination type</t>
  </si>
  <si>
    <t>Share of distance travelled (all modes) July 13 - Jun 14 by trip purpose/ destination type</t>
  </si>
  <si>
    <t>Mean km travelled per person per week (all modes), July 13 - Jun 14 by trip purpose/ destination type</t>
  </si>
  <si>
    <t>Car/ van driver trip legs by purpose (in 1000s) July 13 - June 14</t>
  </si>
  <si>
    <t>Time spent driving by purpose (in 1000s) July 13 - June 14</t>
  </si>
  <si>
    <t>Distance driven by purpose (million km) July 13 - June 14</t>
  </si>
  <si>
    <t>Walk trip legs by purpose (in 1000s) July 13 - June 14</t>
  </si>
  <si>
    <t>Time spent walking by purpose (in 1000 hours) July 13 - June 14</t>
  </si>
  <si>
    <t>Distance walked by purpose (million km) July 13 - June 14</t>
  </si>
  <si>
    <t>How many days bicycle ridden in last month (ages 5 and over July 13 - June 14)</t>
  </si>
  <si>
    <t>How many days public transport used in last month (ages 5 and over July 13 - June 14)</t>
  </si>
  <si>
    <t>Derived from Statistics NZ national age profiles December 2013, and regional population estimates June 12 and June 13.</t>
  </si>
  <si>
    <t>Trip legs by mode per year (in 1000s) July 13 - June 14</t>
  </si>
  <si>
    <t>Mode share of trip legs July 13 - June 14 (excluding non-household travel)</t>
  </si>
  <si>
    <t>Time spent travelling per year (1000 hours) July 13 - June 14</t>
  </si>
  <si>
    <t>Mode share of time spent travelling (excluding non-household travel)  July 13 - June 14</t>
  </si>
  <si>
    <t>Time spent travelling per person per week (hours) July 13 - June 14</t>
  </si>
  <si>
    <t>Trip legs (in 1000s) July 13 - June 14 by trip purpose</t>
  </si>
  <si>
    <t>Car/ van driver trip legs by purpose/ destination type (in 1000s) July 13 - June 14</t>
  </si>
  <si>
    <t>Time spent walking by purpose (in 1000s) July 13 - June 14</t>
  </si>
  <si>
    <t>Estimated population at December 2013</t>
  </si>
  <si>
    <t>Trip legs: Mode by purpose July 2013 - June 2014 (million trip legs)</t>
  </si>
  <si>
    <t>Distance travelled: Mode by purpose July 2013 - June 2014 (million km)</t>
  </si>
  <si>
    <t>Time spent travelling: Mode by purpose July 2013 - June 2014 (million hours)</t>
  </si>
  <si>
    <t>July 2013 - June 2014</t>
  </si>
</sst>
</file>

<file path=xl/styles.xml><?xml version="1.0" encoding="utf-8"?>
<styleSheet xmlns="http://schemas.openxmlformats.org/spreadsheetml/2006/main">
  <numFmts count="4">
    <numFmt numFmtId="43" formatCode="_-* #,##0.00_-;\-* #,##0.00_-;_-* &quot;-&quot;??_-;_-@_-"/>
    <numFmt numFmtId="164" formatCode="0.0"/>
    <numFmt numFmtId="166" formatCode="_-* #,##0.0_-;\-* #,##0.0_-;_-* &quot;-&quot;??_-;_-@_-"/>
    <numFmt numFmtId="167" formatCode="_-* #,##0_-;\-* #,##0_-;_-* &quot;-&quot;??_-;_-@_-"/>
  </numFmts>
  <fonts count="29">
    <font>
      <sz val="10"/>
      <color theme="1"/>
      <name val="Arial"/>
      <family val="2"/>
    </font>
    <font>
      <b/>
      <sz val="11"/>
      <name val="Arial"/>
      <family val="2"/>
    </font>
    <font>
      <b/>
      <sz val="10"/>
      <color indexed="8"/>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u/>
      <sz val="10"/>
      <color theme="10"/>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mbria"/>
      <family val="2"/>
      <scheme val="major"/>
    </font>
    <font>
      <b/>
      <sz val="10"/>
      <color theme="1"/>
      <name val="Arial"/>
      <family val="2"/>
    </font>
    <font>
      <sz val="10"/>
      <color rgb="FFFF0000"/>
      <name val="Arial"/>
      <family val="2"/>
    </font>
    <font>
      <i/>
      <sz val="10"/>
      <color theme="1"/>
      <name val="Arial"/>
      <family val="2"/>
    </font>
    <font>
      <b/>
      <sz val="16"/>
      <color rgb="FF0070C0"/>
      <name val="Arial"/>
      <family val="2"/>
    </font>
    <font>
      <b/>
      <sz val="12"/>
      <color rgb="FF0070C0"/>
      <name val="Arial"/>
      <family val="2"/>
    </font>
    <font>
      <b/>
      <sz val="10"/>
      <color rgb="FF000000"/>
      <name val="Verdana"/>
      <family val="2"/>
    </font>
    <font>
      <sz val="10"/>
      <color rgb="FF000000"/>
      <name val="Verdana"/>
      <family val="2"/>
    </font>
    <font>
      <b/>
      <sz val="14"/>
      <color rgb="FF000000"/>
      <name val="Verdana"/>
      <family val="2"/>
    </font>
    <font>
      <u/>
      <sz val="10"/>
      <color rgb="FF0000FF"/>
      <name val="Arial"/>
      <family val="2"/>
    </font>
    <font>
      <i/>
      <sz val="10"/>
      <color rgb="FFFF0000"/>
      <name val="Arial"/>
      <family val="2"/>
    </font>
  </fonts>
  <fills count="3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59999389629810485"/>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4" tint="0.39997558519241921"/>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5">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5" fillId="26" borderId="0" applyNumberFormat="0" applyBorder="0" applyAlignment="0" applyProtection="0"/>
    <xf numFmtId="0" fontId="6" fillId="27" borderId="1" applyNumberFormat="0" applyAlignment="0" applyProtection="0"/>
    <xf numFmtId="0" fontId="7" fillId="28" borderId="2" applyNumberFormat="0" applyAlignment="0" applyProtection="0"/>
    <xf numFmtId="43" fontId="3" fillId="0" borderId="0" applyFont="0" applyFill="0" applyBorder="0" applyAlignment="0" applyProtection="0"/>
    <xf numFmtId="0" fontId="8" fillId="0" borderId="0" applyNumberFormat="0" applyFill="0" applyBorder="0" applyAlignment="0" applyProtection="0"/>
    <xf numFmtId="0" fontId="9" fillId="29"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30" borderId="1" applyNumberFormat="0" applyAlignment="0" applyProtection="0"/>
    <xf numFmtId="0" fontId="15" fillId="0" borderId="6" applyNumberFormat="0" applyFill="0" applyAlignment="0" applyProtection="0"/>
    <xf numFmtId="0" fontId="16" fillId="31" borderId="0" applyNumberFormat="0" applyBorder="0" applyAlignment="0" applyProtection="0"/>
    <xf numFmtId="0" fontId="3" fillId="32" borderId="7" applyNumberFormat="0" applyFont="0" applyAlignment="0" applyProtection="0"/>
    <xf numFmtId="0" fontId="17" fillId="27" borderId="8" applyNumberFormat="0" applyAlignment="0" applyProtection="0"/>
    <xf numFmtId="9" fontId="3"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cellStyleXfs>
  <cellXfs count="96">
    <xf numFmtId="0" fontId="0" fillId="0" borderId="0" xfId="0"/>
    <xf numFmtId="17" fontId="0" fillId="0" borderId="0" xfId="0" applyNumberFormat="1"/>
    <xf numFmtId="9" fontId="3" fillId="0" borderId="0" xfId="41" applyFont="1"/>
    <xf numFmtId="1" fontId="0" fillId="0" borderId="0" xfId="0" applyNumberFormat="1"/>
    <xf numFmtId="0" fontId="21" fillId="0" borderId="0" xfId="0" applyFont="1"/>
    <xf numFmtId="0" fontId="19" fillId="0" borderId="0" xfId="0" applyFont="1"/>
    <xf numFmtId="9" fontId="3" fillId="0" borderId="0" xfId="41" applyFont="1"/>
    <xf numFmtId="9" fontId="3" fillId="0" borderId="0" xfId="41" applyFont="1"/>
    <xf numFmtId="164" fontId="0" fillId="0" borderId="0" xfId="0" applyNumberFormat="1"/>
    <xf numFmtId="166" fontId="3" fillId="0" borderId="0" xfId="28" applyNumberFormat="1" applyFont="1"/>
    <xf numFmtId="0" fontId="0" fillId="0" borderId="0" xfId="0" applyAlignment="1">
      <alignment horizontal="right"/>
    </xf>
    <xf numFmtId="1" fontId="0" fillId="0" borderId="0" xfId="0" applyNumberFormat="1" applyAlignment="1">
      <alignment horizontal="right"/>
    </xf>
    <xf numFmtId="0" fontId="0" fillId="33" borderId="0" xfId="0" applyFill="1"/>
    <xf numFmtId="0" fontId="0" fillId="33" borderId="0" xfId="0" applyFill="1" applyAlignment="1">
      <alignment horizontal="right"/>
    </xf>
    <xf numFmtId="0" fontId="0" fillId="34" borderId="0" xfId="0" applyFill="1"/>
    <xf numFmtId="0" fontId="0" fillId="34" borderId="0" xfId="0" applyFill="1" applyAlignment="1">
      <alignment horizontal="right"/>
    </xf>
    <xf numFmtId="1" fontId="0" fillId="34" borderId="0" xfId="0" applyNumberFormat="1" applyFill="1"/>
    <xf numFmtId="1" fontId="0" fillId="34" borderId="0" xfId="0" applyNumberFormat="1" applyFill="1" applyAlignment="1">
      <alignment horizontal="left"/>
    </xf>
    <xf numFmtId="0" fontId="21" fillId="34" borderId="0" xfId="0" applyFont="1" applyFill="1"/>
    <xf numFmtId="0" fontId="19" fillId="34" borderId="0" xfId="0" applyFont="1" applyFill="1"/>
    <xf numFmtId="9" fontId="3" fillId="0" borderId="0" xfId="41" applyFont="1"/>
    <xf numFmtId="166" fontId="3" fillId="0" borderId="0" xfId="28" applyNumberFormat="1" applyFont="1"/>
    <xf numFmtId="0" fontId="19" fillId="0" borderId="0" xfId="0" applyFont="1" applyFill="1"/>
    <xf numFmtId="0" fontId="0" fillId="34" borderId="0" xfId="0" quotePrefix="1" applyFill="1" applyAlignment="1">
      <alignment horizontal="right"/>
    </xf>
    <xf numFmtId="0" fontId="0" fillId="34" borderId="0" xfId="0" applyFill="1" applyAlignment="1">
      <alignment horizontal="center"/>
    </xf>
    <xf numFmtId="0" fontId="0" fillId="0" borderId="0" xfId="0" applyFill="1"/>
    <xf numFmtId="0" fontId="21" fillId="0" borderId="0" xfId="0" applyFont="1" applyFill="1"/>
    <xf numFmtId="0" fontId="0" fillId="34" borderId="0" xfId="0" applyFill="1" applyAlignment="1">
      <alignment wrapText="1"/>
    </xf>
    <xf numFmtId="0" fontId="22" fillId="0" borderId="0" xfId="0" applyFont="1"/>
    <xf numFmtId="0" fontId="0" fillId="33" borderId="0" xfId="0" quotePrefix="1" applyFill="1"/>
    <xf numFmtId="0" fontId="21" fillId="33" borderId="0" xfId="0" applyFont="1" applyFill="1"/>
    <xf numFmtId="0" fontId="19" fillId="33" borderId="0" xfId="0" applyFont="1" applyFill="1"/>
    <xf numFmtId="0" fontId="0" fillId="33" borderId="0" xfId="0" applyFill="1" applyAlignment="1">
      <alignment wrapText="1"/>
    </xf>
    <xf numFmtId="1" fontId="0" fillId="33" borderId="0" xfId="0" applyNumberFormat="1" applyFill="1"/>
    <xf numFmtId="1" fontId="19" fillId="33" borderId="0" xfId="0" applyNumberFormat="1" applyFont="1" applyFill="1"/>
    <xf numFmtId="1" fontId="0" fillId="33" borderId="0" xfId="0" quotePrefix="1" applyNumberFormat="1" applyFill="1"/>
    <xf numFmtId="0" fontId="19" fillId="0" borderId="0" xfId="0" applyFont="1" applyAlignment="1">
      <alignment horizontal="right"/>
    </xf>
    <xf numFmtId="0" fontId="21" fillId="34" borderId="0" xfId="0" applyFont="1" applyFill="1" applyAlignment="1">
      <alignment horizontal="right"/>
    </xf>
    <xf numFmtId="0" fontId="1" fillId="0" borderId="0" xfId="0" applyFont="1"/>
    <xf numFmtId="9" fontId="3" fillId="0" borderId="0" xfId="41" applyFont="1"/>
    <xf numFmtId="0" fontId="0" fillId="34" borderId="0" xfId="0" quotePrefix="1" applyFill="1"/>
    <xf numFmtId="0" fontId="21" fillId="34" borderId="0" xfId="0" applyFont="1" applyFill="1" applyAlignment="1">
      <alignment wrapText="1"/>
    </xf>
    <xf numFmtId="0" fontId="19" fillId="35" borderId="0" xfId="0" applyFont="1" applyFill="1"/>
    <xf numFmtId="0" fontId="0" fillId="35" borderId="0" xfId="0" applyFill="1"/>
    <xf numFmtId="0" fontId="21" fillId="35" borderId="0" xfId="0" applyFont="1" applyFill="1"/>
    <xf numFmtId="167" fontId="3" fillId="0" borderId="0" xfId="28" applyNumberFormat="1" applyFont="1"/>
    <xf numFmtId="0" fontId="13" fillId="0" borderId="0" xfId="35" applyAlignment="1" applyProtection="1"/>
    <xf numFmtId="0" fontId="23" fillId="0" borderId="0" xfId="0" applyFont="1"/>
    <xf numFmtId="0" fontId="19" fillId="36" borderId="0" xfId="0" applyFont="1" applyFill="1"/>
    <xf numFmtId="1" fontId="0" fillId="36" borderId="0" xfId="0" applyNumberFormat="1" applyFill="1"/>
    <xf numFmtId="0" fontId="0" fillId="36" borderId="0" xfId="0" applyFill="1"/>
    <xf numFmtId="0" fontId="0" fillId="36" borderId="0" xfId="0" applyFill="1" applyAlignment="1">
      <alignment horizontal="right"/>
    </xf>
    <xf numFmtId="0" fontId="21" fillId="36" borderId="0" xfId="0" applyFont="1" applyFill="1"/>
    <xf numFmtId="0" fontId="21" fillId="36" borderId="0" xfId="0" applyFont="1" applyFill="1" applyAlignment="1">
      <alignment horizontal="right"/>
    </xf>
    <xf numFmtId="0" fontId="21" fillId="36" borderId="0" xfId="0" applyFont="1" applyFill="1" applyAlignment="1">
      <alignment wrapText="1"/>
    </xf>
    <xf numFmtId="0" fontId="19" fillId="36" borderId="0" xfId="0" applyFont="1" applyFill="1" applyAlignment="1">
      <alignment horizontal="center"/>
    </xf>
    <xf numFmtId="0" fontId="0" fillId="0" borderId="0" xfId="0"/>
    <xf numFmtId="1" fontId="0" fillId="0" borderId="0" xfId="0" applyNumberFormat="1"/>
    <xf numFmtId="0" fontId="21" fillId="0" borderId="0" xfId="0" applyFont="1"/>
    <xf numFmtId="0" fontId="19" fillId="0" borderId="0" xfId="0" applyFont="1"/>
    <xf numFmtId="0" fontId="0" fillId="0" borderId="0" xfId="0" applyFill="1"/>
    <xf numFmtId="1" fontId="0" fillId="36" borderId="0" xfId="0" applyNumberFormat="1" applyFill="1" applyAlignment="1">
      <alignment horizontal="left"/>
    </xf>
    <xf numFmtId="0" fontId="19" fillId="36" borderId="0" xfId="0" applyFont="1" applyFill="1" applyAlignment="1">
      <alignment horizontal="right"/>
    </xf>
    <xf numFmtId="0" fontId="24" fillId="0" borderId="0" xfId="0" applyFont="1"/>
    <xf numFmtId="0" fontId="25" fillId="0" borderId="0" xfId="0" applyFont="1" applyAlignment="1"/>
    <xf numFmtId="0" fontId="25" fillId="0" borderId="0" xfId="0" applyFont="1"/>
    <xf numFmtId="0" fontId="24" fillId="33" borderId="0" xfId="0" applyFont="1" applyFill="1"/>
    <xf numFmtId="0" fontId="0" fillId="0" borderId="0" xfId="0" applyAlignment="1">
      <alignment wrapText="1"/>
    </xf>
    <xf numFmtId="0" fontId="26" fillId="0" borderId="0" xfId="0" applyFont="1"/>
    <xf numFmtId="9" fontId="3" fillId="0" borderId="0" xfId="41" applyFont="1"/>
    <xf numFmtId="0" fontId="19" fillId="36" borderId="0" xfId="0" applyFont="1" applyFill="1" applyAlignment="1">
      <alignment horizontal="center"/>
    </xf>
    <xf numFmtId="3" fontId="0" fillId="0" borderId="0" xfId="0" applyNumberFormat="1"/>
    <xf numFmtId="0" fontId="0" fillId="0" borderId="0" xfId="0" applyFill="1" applyAlignment="1">
      <alignment horizontal="right"/>
    </xf>
    <xf numFmtId="1" fontId="0" fillId="0" borderId="0" xfId="0" applyNumberFormat="1" applyFill="1" applyAlignment="1">
      <alignment horizontal="right"/>
    </xf>
    <xf numFmtId="0" fontId="19" fillId="0" borderId="0" xfId="0" applyFont="1" applyFill="1" applyAlignment="1">
      <alignment horizontal="right"/>
    </xf>
    <xf numFmtId="0" fontId="21" fillId="0" borderId="0" xfId="0" applyFont="1" applyFill="1" applyAlignment="1">
      <alignment horizontal="right"/>
    </xf>
    <xf numFmtId="1" fontId="0" fillId="0" borderId="0" xfId="0" applyNumberFormat="1" applyFill="1"/>
    <xf numFmtId="9" fontId="3" fillId="0" borderId="0" xfId="41" applyFont="1" applyFill="1"/>
    <xf numFmtId="166" fontId="3" fillId="0" borderId="0" xfId="28" applyNumberFormat="1" applyFont="1" applyFill="1"/>
    <xf numFmtId="167" fontId="3" fillId="0" borderId="0" xfId="28" applyNumberFormat="1" applyFont="1" applyFill="1"/>
    <xf numFmtId="0" fontId="0" fillId="0" borderId="0" xfId="0" applyAlignment="1">
      <alignment horizontal="left"/>
    </xf>
    <xf numFmtId="0" fontId="19" fillId="0" borderId="0" xfId="0" applyFont="1" applyAlignment="1">
      <alignment horizontal="left"/>
    </xf>
    <xf numFmtId="9" fontId="0" fillId="0" borderId="0" xfId="0" applyNumberFormat="1"/>
    <xf numFmtId="0" fontId="27" fillId="0" borderId="0" xfId="35" applyFont="1" applyAlignment="1" applyProtection="1"/>
    <xf numFmtId="3" fontId="21" fillId="34" borderId="0" xfId="0" applyNumberFormat="1" applyFont="1" applyFill="1"/>
    <xf numFmtId="3" fontId="21" fillId="36" borderId="0" xfId="0" applyNumberFormat="1" applyFont="1" applyFill="1" applyAlignment="1">
      <alignment horizontal="right"/>
    </xf>
    <xf numFmtId="3" fontId="21" fillId="36" borderId="0" xfId="0" applyNumberFormat="1" applyFont="1" applyFill="1"/>
    <xf numFmtId="3" fontId="0" fillId="0" borderId="0" xfId="0" applyNumberFormat="1" applyAlignment="1">
      <alignment horizontal="right"/>
    </xf>
    <xf numFmtId="3" fontId="21" fillId="34" borderId="0" xfId="0" applyNumberFormat="1" applyFont="1" applyFill="1" applyAlignment="1">
      <alignment horizontal="right"/>
    </xf>
    <xf numFmtId="3" fontId="0" fillId="0" borderId="0" xfId="0" applyNumberFormat="1" applyFill="1"/>
    <xf numFmtId="3" fontId="21" fillId="33" borderId="0" xfId="0" applyNumberFormat="1" applyFont="1" applyFill="1"/>
    <xf numFmtId="3" fontId="21" fillId="0" borderId="0" xfId="0" applyNumberFormat="1" applyFont="1"/>
    <xf numFmtId="167" fontId="3" fillId="0" borderId="0" xfId="28" applyNumberFormat="1" applyFont="1"/>
    <xf numFmtId="167" fontId="3" fillId="0" borderId="0" xfId="28" applyNumberFormat="1" applyFont="1" applyAlignment="1">
      <alignment horizontal="right"/>
    </xf>
    <xf numFmtId="0" fontId="28" fillId="36" borderId="0" xfId="0" applyFont="1" applyFill="1"/>
    <xf numFmtId="0" fontId="19" fillId="36" borderId="0" xfId="0" applyFont="1" applyFill="1" applyAlignment="1">
      <alignment horizont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te" xfId="39" builtinId="10" customBuiltin="1"/>
    <cellStyle name="Output" xfId="40" builtinId="21" customBuiltin="1"/>
    <cellStyle name="Percent" xfId="41" builtinId="5"/>
    <cellStyle name="Title" xfId="42" builtinId="15" customBuiltin="1"/>
    <cellStyle name="Total" xfId="43" builtinId="25" customBuiltin="1"/>
    <cellStyle name="Warning Text" xfId="4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200024</xdr:colOff>
      <xdr:row>2</xdr:row>
      <xdr:rowOff>19049</xdr:rowOff>
    </xdr:from>
    <xdr:to>
      <xdr:col>17</xdr:col>
      <xdr:colOff>76199</xdr:colOff>
      <xdr:row>64</xdr:row>
      <xdr:rowOff>76200</xdr:rowOff>
    </xdr:to>
    <xdr:sp macro="" textlink="">
      <xdr:nvSpPr>
        <xdr:cNvPr id="2" name="TextBox 1"/>
        <xdr:cNvSpPr txBox="1"/>
      </xdr:nvSpPr>
      <xdr:spPr>
        <a:xfrm>
          <a:off x="200024" y="342899"/>
          <a:ext cx="10239375" cy="10096501"/>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NZ" sz="1100" b="1"/>
            <a:t>New Zealand </a:t>
          </a:r>
          <a:r>
            <a:rPr lang="en-NZ" sz="1100" b="1" baseline="0"/>
            <a:t>Household Travel Survey, 2013-14. </a:t>
          </a:r>
        </a:p>
        <a:p>
          <a:endParaRPr lang="en-NZ" sz="1100" baseline="0"/>
        </a:p>
        <a:p>
          <a:r>
            <a:rPr lang="en-NZ" sz="1100" baseline="0"/>
            <a:t>Notes and definitions. Please read!</a:t>
          </a:r>
        </a:p>
        <a:p>
          <a:endParaRPr lang="en-NZ" sz="1100" baseline="0"/>
        </a:p>
        <a:p>
          <a:r>
            <a:rPr lang="en-NZ" sz="1100" baseline="0"/>
            <a:t>1. Data collection:</a:t>
          </a:r>
        </a:p>
        <a:p>
          <a:r>
            <a:rPr lang="en-NZ" sz="1100" baseline="0"/>
            <a:t>Data were collected between July 2013 and June 2014.  Data in this sheet may be compared with the Household Travel Survey results provided during 2013 for the 2012/13 year.</a:t>
          </a:r>
        </a:p>
        <a:p>
          <a:endParaRPr lang="en-NZ" sz="1100" baseline="0"/>
        </a:p>
        <a:p>
          <a:r>
            <a:rPr lang="en-NZ" sz="1100" baseline="0"/>
            <a:t>2. Waimakariri: All additional funding was used to augment the sample in Rangiora and Kaiapoi. Of the 325 people with full responses , 89% </a:t>
          </a:r>
          <a:r>
            <a:rPr lang="en-NZ" sz="1100" baseline="0">
              <a:solidFill>
                <a:schemeClr val="dk1"/>
              </a:solidFill>
              <a:latin typeface="+mn-lt"/>
              <a:ea typeface="+mn-ea"/>
              <a:cs typeface="+mn-cs"/>
            </a:rPr>
            <a:t>(290 people) </a:t>
          </a:r>
          <a:r>
            <a:rPr lang="en-NZ" sz="1100" baseline="0"/>
            <a:t>were in Rangiora and Kaiapoi.  11% (35 people) were from the MoT's preexisting sample in other parts of the Waimakariri District.</a:t>
          </a:r>
        </a:p>
        <a:p>
          <a:endParaRPr lang="en-NZ" sz="1100" baseline="0"/>
        </a:p>
        <a:p>
          <a:pPr marL="0" marR="0" indent="0" defTabSz="914400" eaLnBrk="1" fontAlgn="auto" latinLnBrk="0" hangingPunct="1">
            <a:lnSpc>
              <a:spcPct val="100000"/>
            </a:lnSpc>
            <a:spcBef>
              <a:spcPts val="0"/>
            </a:spcBef>
            <a:spcAft>
              <a:spcPts val="0"/>
            </a:spcAft>
            <a:buClrTx/>
            <a:buSzTx/>
            <a:buFontTx/>
            <a:buNone/>
            <a:tabLst/>
            <a:defRPr/>
          </a:pPr>
          <a:r>
            <a:rPr lang="en-NZ" sz="1100" baseline="0"/>
            <a:t>3. Selwyn: </a:t>
          </a:r>
          <a:r>
            <a:rPr lang="en-NZ" sz="1100" baseline="0">
              <a:solidFill>
                <a:schemeClr val="dk1"/>
              </a:solidFill>
              <a:latin typeface="+mn-lt"/>
              <a:ea typeface="+mn-ea"/>
              <a:cs typeface="+mn-cs"/>
            </a:rPr>
            <a:t>All additional funding was used to augment the sample in Rolleston and Lincoln.  Of the 360</a:t>
          </a:r>
          <a:r>
            <a:rPr lang="en-NZ" sz="1100" baseline="0">
              <a:solidFill>
                <a:srgbClr val="FF0000"/>
              </a:solidFill>
              <a:latin typeface="+mn-lt"/>
              <a:ea typeface="+mn-ea"/>
              <a:cs typeface="+mn-cs"/>
            </a:rPr>
            <a:t> </a:t>
          </a:r>
          <a:r>
            <a:rPr lang="en-NZ" sz="1100" baseline="0">
              <a:solidFill>
                <a:schemeClr val="dk1"/>
              </a:solidFill>
              <a:latin typeface="+mn-lt"/>
              <a:ea typeface="+mn-ea"/>
              <a:cs typeface="+mn-cs"/>
            </a:rPr>
            <a:t>people with full responses , 90% (324 people) were from Rolleston and Lincoln. 10% (36 people) were from the MoT's preexisting sample in other parts of the Selwyn District.</a:t>
          </a: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latin typeface="+mn-lt"/>
              <a:ea typeface="+mn-ea"/>
              <a:cs typeface="+mn-cs"/>
            </a:rPr>
            <a:t>The sample of people aged 65 and over is quite small  (48 people) , so the figures for this group will have wide confidence intervals. </a:t>
          </a:r>
          <a:endParaRPr lang="en-NZ"/>
        </a:p>
        <a:p>
          <a:pPr marL="0" marR="0" indent="0" defTabSz="914400" eaLnBrk="1" fontAlgn="auto" latinLnBrk="0" hangingPunct="1">
            <a:lnSpc>
              <a:spcPct val="100000"/>
            </a:lnSpc>
            <a:spcBef>
              <a:spcPts val="0"/>
            </a:spcBef>
            <a:spcAft>
              <a:spcPts val="0"/>
            </a:spcAft>
            <a:buClrTx/>
            <a:buSzTx/>
            <a:buFontTx/>
            <a:buNone/>
            <a:tabLst/>
            <a:defRPr/>
          </a:pPr>
          <a:endParaRPr lang="en-NZ"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latin typeface="+mn-lt"/>
              <a:ea typeface="+mn-ea"/>
              <a:cs typeface="+mn-cs"/>
            </a:rPr>
            <a:t>4. Other Canterbury. Of the 94 people with full responses, all were from the MoT's preexisting sample in other parts of the Canterbury District.</a:t>
          </a:r>
          <a:endParaRPr lang="en-NZ"/>
        </a:p>
        <a:p>
          <a:pPr marL="0" marR="0" indent="0" defTabSz="914400" eaLnBrk="1" fontAlgn="auto" latinLnBrk="0" hangingPunct="1">
            <a:lnSpc>
              <a:spcPct val="100000"/>
            </a:lnSpc>
            <a:spcBef>
              <a:spcPts val="0"/>
            </a:spcBef>
            <a:spcAft>
              <a:spcPts val="0"/>
            </a:spcAft>
            <a:buClrTx/>
            <a:buSzTx/>
            <a:buFontTx/>
            <a:buNone/>
            <a:tabLst/>
            <a:defRPr/>
          </a:pPr>
          <a:endParaRPr lang="en-NZ"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latin typeface="+mn-lt"/>
              <a:ea typeface="+mn-ea"/>
              <a:cs typeface="+mn-cs"/>
            </a:rPr>
            <a:t>5. The sheets labelled "All TLAs" show results for Christchurch City, Selwyn, Waimakariri , and Other Canterbury by broad age groups (0-14, 15-64, 65+). The sheets labelled Chch show the same tables for Chch city only, with a more detailed age breakdown.</a:t>
          </a:r>
        </a:p>
        <a:p>
          <a:pPr marL="0" marR="0" indent="0" defTabSz="914400" eaLnBrk="1" fontAlgn="auto" latinLnBrk="0" hangingPunct="1">
            <a:lnSpc>
              <a:spcPct val="100000"/>
            </a:lnSpc>
            <a:spcBef>
              <a:spcPts val="0"/>
            </a:spcBef>
            <a:spcAft>
              <a:spcPts val="0"/>
            </a:spcAft>
            <a:buClrTx/>
            <a:buSzTx/>
            <a:buFontTx/>
            <a:buNone/>
            <a:tabLst/>
            <a:defRPr/>
          </a:pPr>
          <a:endParaRPr lang="en-NZ"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latin typeface="+mn-lt"/>
              <a:ea typeface="+mn-ea"/>
              <a:cs typeface="+mn-cs"/>
            </a:rPr>
            <a:t>6. Numbers are given to full precision so that calculations (eg per person, or summing over various categories) can be done on them. If quoting, it is advisable to round to 2-3 significant figures. Eg 23,000 trip legs rather than 22834 trip legs.</a:t>
          </a:r>
        </a:p>
        <a:p>
          <a:pPr marL="0" marR="0" indent="0" defTabSz="914400" eaLnBrk="1" fontAlgn="auto" latinLnBrk="0" hangingPunct="1">
            <a:lnSpc>
              <a:spcPct val="100000"/>
            </a:lnSpc>
            <a:spcBef>
              <a:spcPts val="0"/>
            </a:spcBef>
            <a:spcAft>
              <a:spcPts val="0"/>
            </a:spcAft>
            <a:buClrTx/>
            <a:buSzTx/>
            <a:buFontTx/>
            <a:buNone/>
            <a:tabLst/>
            <a:defRPr/>
          </a:pPr>
          <a:endParaRPr lang="en-NZ"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latin typeface="+mn-lt"/>
              <a:ea typeface="+mn-ea"/>
              <a:cs typeface="+mn-cs"/>
            </a:rPr>
            <a:t>7. Trip leg: a unit of travel by a single mode to a single destination. Eg, driving to work with a stop at the shops is two trip legs. Walking to the bus stop, catching a bus to town and walking to the final destination, is three trip legs.</a:t>
          </a:r>
        </a:p>
        <a:p>
          <a:pPr marL="0" marR="0" indent="0" defTabSz="914400" eaLnBrk="1" fontAlgn="auto" latinLnBrk="0" hangingPunct="1">
            <a:lnSpc>
              <a:spcPct val="100000"/>
            </a:lnSpc>
            <a:spcBef>
              <a:spcPts val="0"/>
            </a:spcBef>
            <a:spcAft>
              <a:spcPts val="0"/>
            </a:spcAft>
            <a:buClrTx/>
            <a:buSzTx/>
            <a:buFontTx/>
            <a:buNone/>
            <a:tabLst/>
            <a:defRPr/>
          </a:pPr>
          <a:endParaRPr lang="en-NZ"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latin typeface="+mn-lt"/>
              <a:ea typeface="+mn-ea"/>
              <a:cs typeface="+mn-cs"/>
            </a:rPr>
            <a:t>8. Travel purpose: refers to the activity type undertaken at the destination. "Home" is normally the return leg of a trip (or a series of trips)  for another activity. For the share of purpose tables, Home has been omitted (equivalent to spreading this percentage evenly across the other activity types). A number of Christchurch based trip legs were assigned purpose=Other. These will be examined and  where possible recoded manually to the correct category prior to the September data release. For the 2009/10 year a new classification 'Overnight lodging' was introduced. (Previously the first trip to a hotel, holiday home etc would have been coded to the original purpose of the travel (usually work or Social)  and subsequent trips as 'return home'. This led to some issues when a person returned from a holiday home to home).   </a:t>
          </a:r>
          <a:br>
            <a:rPr lang="en-NZ" sz="1100" baseline="0">
              <a:solidFill>
                <a:schemeClr val="dk1"/>
              </a:solidFill>
              <a:latin typeface="+mn-lt"/>
              <a:ea typeface="+mn-ea"/>
              <a:cs typeface="+mn-cs"/>
            </a:rPr>
          </a:br>
          <a:r>
            <a:rPr lang="en-NZ" sz="1100" baseline="0">
              <a:solidFill>
                <a:schemeClr val="dk1"/>
              </a:solidFill>
              <a:latin typeface="+mn-lt"/>
              <a:ea typeface="+mn-ea"/>
              <a:cs typeface="+mn-cs"/>
            </a:rPr>
            <a:t>'Work  or work related' includes part time work such as paper runs, so may appear for children.</a:t>
          </a:r>
        </a:p>
        <a:p>
          <a:pPr marL="0" marR="0" indent="0" defTabSz="914400" eaLnBrk="1" fontAlgn="auto" latinLnBrk="0" hangingPunct="1">
            <a:lnSpc>
              <a:spcPct val="100000"/>
            </a:lnSpc>
            <a:spcBef>
              <a:spcPts val="0"/>
            </a:spcBef>
            <a:spcAft>
              <a:spcPts val="0"/>
            </a:spcAft>
            <a:buClrTx/>
            <a:buSzTx/>
            <a:buFontTx/>
            <a:buNone/>
            <a:tabLst/>
            <a:defRPr/>
          </a:pPr>
          <a:endParaRPr lang="en-NZ"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latin typeface="+mn-lt"/>
              <a:ea typeface="+mn-ea"/>
              <a:cs typeface="+mn-cs"/>
            </a:rPr>
            <a:t>9. The table of estimated population is provided and can be used as the denominator in per person calculations.</a:t>
          </a:r>
        </a:p>
        <a:p>
          <a:pPr marL="0" marR="0" indent="0" defTabSz="914400" eaLnBrk="1" fontAlgn="auto" latinLnBrk="0" hangingPunct="1">
            <a:lnSpc>
              <a:spcPct val="100000"/>
            </a:lnSpc>
            <a:spcBef>
              <a:spcPts val="0"/>
            </a:spcBef>
            <a:spcAft>
              <a:spcPts val="0"/>
            </a:spcAft>
            <a:buClrTx/>
            <a:buSzTx/>
            <a:buFontTx/>
            <a:buNone/>
            <a:tabLst/>
            <a:defRPr/>
          </a:pPr>
          <a:endParaRPr lang="en-NZ"/>
        </a:p>
        <a:p>
          <a:pPr marL="0" marR="0" indent="0" defTabSz="914400" eaLnBrk="1" fontAlgn="auto" latinLnBrk="0" hangingPunct="1">
            <a:lnSpc>
              <a:spcPct val="100000"/>
            </a:lnSpc>
            <a:spcBef>
              <a:spcPts val="0"/>
            </a:spcBef>
            <a:spcAft>
              <a:spcPts val="0"/>
            </a:spcAft>
            <a:buClrTx/>
            <a:buSzTx/>
            <a:buFontTx/>
            <a:buNone/>
            <a:tabLst/>
            <a:defRPr/>
          </a:pPr>
          <a:r>
            <a:rPr lang="en-NZ"/>
            <a:t>10. Breakdowns available</a:t>
          </a:r>
          <a:r>
            <a:rPr lang="en-NZ" baseline="0"/>
            <a:t> . In general, a sample of at least 50 people in required in any group in order to provide reasonable estimates. I have provided breakdowns for the 65 + age group in Selwyn so that the age breaks are in line with the Christchurch City ones (rather than using 60+) but these will, as noted, be subject to wide confidence intervals.</a:t>
          </a:r>
        </a:p>
        <a:p>
          <a:pPr marL="0" marR="0" indent="0" defTabSz="914400" eaLnBrk="1" fontAlgn="auto" latinLnBrk="0" hangingPunct="1">
            <a:lnSpc>
              <a:spcPct val="100000"/>
            </a:lnSpc>
            <a:spcBef>
              <a:spcPts val="0"/>
            </a:spcBef>
            <a:spcAft>
              <a:spcPts val="0"/>
            </a:spcAft>
            <a:buClrTx/>
            <a:buSzTx/>
            <a:buFontTx/>
            <a:buNone/>
            <a:tabLst/>
            <a:defRPr/>
          </a:pPr>
          <a:r>
            <a:rPr lang="en-NZ" baseline="0"/>
            <a:t>Additional desired breakdowns may be available depending on sample sizes. For example, in Chch City some  age/ gender breakdowns would be possible if wider age bands were used.</a:t>
          </a:r>
        </a:p>
        <a:p>
          <a:pPr marL="0" marR="0" indent="0" defTabSz="914400" eaLnBrk="1" fontAlgn="auto" latinLnBrk="0" hangingPunct="1">
            <a:lnSpc>
              <a:spcPct val="100000"/>
            </a:lnSpc>
            <a:spcBef>
              <a:spcPts val="0"/>
            </a:spcBef>
            <a:spcAft>
              <a:spcPts val="0"/>
            </a:spcAft>
            <a:buClrTx/>
            <a:buSzTx/>
            <a:buFontTx/>
            <a:buNone/>
            <a:tabLst/>
            <a:defRPr/>
          </a:pPr>
          <a:endParaRPr lang="en-NZ"/>
        </a:p>
        <a:p>
          <a:pPr eaLnBrk="1" fontAlgn="auto" latinLnBrk="0" hangingPunct="1"/>
          <a:r>
            <a:rPr lang="en-NZ" sz="1100">
              <a:solidFill>
                <a:schemeClr val="dk1"/>
              </a:solidFill>
              <a:latin typeface="+mn-lt"/>
              <a:ea typeface="+mn-ea"/>
              <a:cs typeface="+mn-cs"/>
            </a:rPr>
            <a:t>11. </a:t>
          </a:r>
          <a:r>
            <a:rPr lang="en-NZ" sz="1100" b="1">
              <a:solidFill>
                <a:schemeClr val="dk1"/>
              </a:solidFill>
              <a:latin typeface="+mn-lt"/>
              <a:ea typeface="+mn-ea"/>
              <a:cs typeface="+mn-cs"/>
            </a:rPr>
            <a:t>Distance</a:t>
          </a:r>
          <a:r>
            <a:rPr lang="en-NZ" sz="1100" b="1" baseline="0">
              <a:solidFill>
                <a:schemeClr val="dk1"/>
              </a:solidFill>
              <a:latin typeface="+mn-lt"/>
              <a:ea typeface="+mn-ea"/>
              <a:cs typeface="+mn-cs"/>
            </a:rPr>
            <a:t> estimates  </a:t>
          </a:r>
          <a:r>
            <a:rPr lang="en-NZ" sz="1100" baseline="0">
              <a:solidFill>
                <a:schemeClr val="dk1"/>
              </a:solidFill>
              <a:latin typeface="+mn-lt"/>
              <a:ea typeface="+mn-ea"/>
              <a:cs typeface="+mn-cs"/>
            </a:rPr>
            <a:t>are derived from the start and end addresses, and any midpoint address, provided by the respondent. The quickest route between the provided address is mapped by Critchlow Ltd to provide the a good estimate of distance travelled. Separate networks are used for vehicle, walking and cycling  trips.  Cycling trips are assumed to follow roads, except that motorways are not included in the cycling network, or  in main centres, designated cycle paths (eg through Hagley Park).  Walking trips follow the road except where walk-only shortcuts have been identified. Identification of walk-only, cycle-only or walk/ cycle shortcuts has been carried out manually for the main centres. Walking and cycling which is entirely off-road (eg tramping, mountain biking) is outside the scope of the survey. All geocoded distances are subject to cross checking with the respondent estimated distance and the time taken for the trip. Where the geocoded distance is not acceptable, the respondent's estimated distance is used. The exception is for walking trips, where respondents were not asked to estimate a distance travelled. Where no acceptable geocoded walking distance can be determined, the walking distance is estimated from the time taken, using a conversion factor of 4.4 km/h.  Geocoded distances were used for 97% of trips.</a:t>
          </a:r>
          <a:endParaRPr lang="en-NZ"/>
        </a:p>
        <a:p>
          <a:pPr eaLnBrk="1" fontAlgn="auto" latinLnBrk="0" hangingPunct="1"/>
          <a:endParaRPr lang="en-NZ" sz="1100">
            <a:solidFill>
              <a:schemeClr val="dk1"/>
            </a:solidFill>
            <a:latin typeface="+mn-lt"/>
            <a:ea typeface="+mn-ea"/>
            <a:cs typeface="+mn-cs"/>
          </a:endParaRPr>
        </a:p>
        <a:p>
          <a:pPr eaLnBrk="1" fontAlgn="auto" latinLnBrk="0" hangingPunct="1"/>
          <a:r>
            <a:rPr lang="en-NZ" sz="1100">
              <a:solidFill>
                <a:schemeClr val="dk1"/>
              </a:solidFill>
              <a:latin typeface="+mn-lt"/>
              <a:ea typeface="+mn-ea"/>
              <a:cs typeface="+mn-cs"/>
            </a:rPr>
            <a:t>12. </a:t>
          </a:r>
          <a:r>
            <a:rPr lang="en-NZ" sz="1100" b="1">
              <a:solidFill>
                <a:schemeClr val="dk1"/>
              </a:solidFill>
              <a:latin typeface="+mn-lt"/>
              <a:ea typeface="+mn-ea"/>
              <a:cs typeface="+mn-cs"/>
            </a:rPr>
            <a:t>Further information </a:t>
          </a:r>
          <a:r>
            <a:rPr lang="en-NZ" sz="1100">
              <a:solidFill>
                <a:schemeClr val="dk1"/>
              </a:solidFill>
              <a:latin typeface="+mn-lt"/>
              <a:ea typeface="+mn-ea"/>
              <a:cs typeface="+mn-cs"/>
            </a:rPr>
            <a:t>about the</a:t>
          </a:r>
          <a:r>
            <a:rPr lang="en-NZ" sz="1100" baseline="0">
              <a:solidFill>
                <a:schemeClr val="dk1"/>
              </a:solidFill>
              <a:latin typeface="+mn-lt"/>
              <a:ea typeface="+mn-ea"/>
              <a:cs typeface="+mn-cs"/>
            </a:rPr>
            <a:t> survey, including detailed methodology and questionnaires, is available at  www.transport.govt.nz/research/Pages/TravelSurvey.aspx</a:t>
          </a:r>
          <a:endParaRPr lang="en-NZ"/>
        </a:p>
        <a:p>
          <a:pPr eaLnBrk="1" fontAlgn="base" latinLnBrk="0" hangingPunct="1"/>
          <a:endParaRPr lang="en-NZ" sz="1100" baseline="0">
            <a:solidFill>
              <a:schemeClr val="dk1"/>
            </a:solidFill>
            <a:latin typeface="+mn-lt"/>
            <a:ea typeface="+mn-ea"/>
            <a:cs typeface="+mn-cs"/>
          </a:endParaRPr>
        </a:p>
        <a:p>
          <a:pPr eaLnBrk="1" fontAlgn="auto" latinLnBrk="0" hangingPunct="1"/>
          <a:r>
            <a:rPr lang="en-NZ" sz="1100" baseline="0">
              <a:solidFill>
                <a:schemeClr val="dk1"/>
              </a:solidFill>
              <a:latin typeface="+mn-lt"/>
              <a:ea typeface="+mn-ea"/>
              <a:cs typeface="+mn-cs"/>
            </a:rPr>
            <a:t>Provided by Ministry of Transport. Contact for further information: Paul Phipps, ph 03 961 9022 or email p.phipps@transport.govt.nz. Or phone 04 439 9000 and ask to speak to  Wayne Jones  or Paul Phipps in the FESA team.</a:t>
          </a:r>
          <a:endParaRPr lang="en-NZ"/>
        </a:p>
        <a:p>
          <a:pPr marL="0" marR="0" indent="0" defTabSz="914400" eaLnBrk="1" fontAlgn="auto" latinLnBrk="0" hangingPunct="1">
            <a:lnSpc>
              <a:spcPct val="100000"/>
            </a:lnSpc>
            <a:spcBef>
              <a:spcPts val="0"/>
            </a:spcBef>
            <a:spcAft>
              <a:spcPts val="0"/>
            </a:spcAft>
            <a:buClrTx/>
            <a:buSzTx/>
            <a:buFontTx/>
            <a:buNone/>
            <a:tabLst/>
            <a:defRPr/>
          </a:pPr>
          <a:endParaRPr lang="en-NZ" baseline="0"/>
        </a:p>
        <a:p>
          <a:pPr marL="0" marR="0" indent="0" defTabSz="914400" eaLnBrk="1" fontAlgn="auto" latinLnBrk="0" hangingPunct="1">
            <a:lnSpc>
              <a:spcPct val="100000"/>
            </a:lnSpc>
            <a:spcBef>
              <a:spcPts val="0"/>
            </a:spcBef>
            <a:spcAft>
              <a:spcPts val="0"/>
            </a:spcAft>
            <a:buClrTx/>
            <a:buSzTx/>
            <a:buFontTx/>
            <a:buNone/>
            <a:tabLst/>
            <a:defRPr/>
          </a:pPr>
          <a:endParaRPr lang="en-NZ"/>
        </a:p>
        <a:p>
          <a:endParaRPr lang="en-NZ" sz="1100" baseline="0"/>
        </a:p>
        <a:p>
          <a:endParaRPr lang="en-NZ"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hyperlink" Target="http://www.transport.govt.nz/ourwork/TMIF/Pages/TV006.aspx" TargetMode="External"/><Relationship Id="rId2" Type="http://schemas.openxmlformats.org/officeDocument/2006/relationships/hyperlink" Target="http://www.transport.govt.nz/ourwork/TMIF/Pages/TV008.aspx" TargetMode="External"/><Relationship Id="rId1" Type="http://schemas.openxmlformats.org/officeDocument/2006/relationships/hyperlink" Target="http://www.transport.govt.nz/ourwork/TMIF/Pages/TV007.aspx"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A13"/>
  <sheetViews>
    <sheetView tabSelected="1" workbookViewId="0">
      <selection activeCell="A4" sqref="A4"/>
    </sheetView>
  </sheetViews>
  <sheetFormatPr defaultRowHeight="12.75"/>
  <cols>
    <col min="1" max="1" width="33.140625" customWidth="1"/>
  </cols>
  <sheetData>
    <row r="1" spans="1:1" ht="20.25">
      <c r="A1" s="28" t="s">
        <v>173</v>
      </c>
    </row>
    <row r="3" spans="1:1" ht="15.75">
      <c r="A3" s="47" t="s">
        <v>106</v>
      </c>
    </row>
    <row r="5" spans="1:1">
      <c r="A5" s="46" t="s">
        <v>107</v>
      </c>
    </row>
    <row r="6" spans="1:1">
      <c r="A6" s="46" t="s">
        <v>108</v>
      </c>
    </row>
    <row r="7" spans="1:1">
      <c r="A7" s="83" t="s">
        <v>109</v>
      </c>
    </row>
    <row r="8" spans="1:1">
      <c r="A8" s="83" t="s">
        <v>110</v>
      </c>
    </row>
    <row r="9" spans="1:1">
      <c r="A9" s="83" t="s">
        <v>111</v>
      </c>
    </row>
    <row r="10" spans="1:1">
      <c r="A10" s="46" t="s">
        <v>112</v>
      </c>
    </row>
    <row r="11" spans="1:1">
      <c r="A11" s="46" t="s">
        <v>155</v>
      </c>
    </row>
    <row r="12" spans="1:1">
      <c r="A12" s="46" t="s">
        <v>156</v>
      </c>
    </row>
    <row r="13" spans="1:1">
      <c r="A13" s="46" t="s">
        <v>158</v>
      </c>
    </row>
  </sheetData>
  <hyperlinks>
    <hyperlink ref="A5" location="'Notes - Please read'!A1" display="Notes - Please read"/>
    <hyperlink ref="A6" location="'Sample information'!A1" display="Sample information"/>
    <hyperlink ref="A7" location="'Mode share (all TLAs)'!A1" display="Mode share (all TLAs)"/>
    <hyperlink ref="A8" location="'Trip purpose (all TLAs)'!A1" display="Trip purpose (all TLAs)"/>
    <hyperlink ref="A9" location="'Cycling &amp; public transport (all'!A1" display="Cycling &amp; public transport"/>
    <hyperlink ref="A10" location="'Chch City'!A1" display="Chch city - additional agegrps"/>
    <hyperlink ref="A11" location="'Chch mode by purpose'!A1" display="Chch city - mode by purpose"/>
    <hyperlink ref="A12" location="'Vehicle fleet data'!A1" display="Vehicle information (from Motor Vehicle Register)"/>
    <hyperlink ref="A13" location="'Active travel'!A1" display="Active travel"/>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20"/>
  <sheetViews>
    <sheetView workbookViewId="0"/>
  </sheetViews>
  <sheetFormatPr defaultRowHeight="12.75"/>
  <cols>
    <col min="1" max="1" width="17.28515625" customWidth="1"/>
    <col min="2" max="2" width="22" customWidth="1"/>
    <col min="3" max="3" width="23.85546875" customWidth="1"/>
    <col min="4" max="4" width="13.28515625" customWidth="1"/>
    <col min="5" max="5" width="12" customWidth="1"/>
    <col min="7" max="7" width="21.5703125" customWidth="1"/>
    <col min="8" max="8" width="22.7109375" customWidth="1"/>
    <col min="9" max="9" width="17" customWidth="1"/>
  </cols>
  <sheetData>
    <row r="1" spans="1:9">
      <c r="A1" s="46" t="s">
        <v>105</v>
      </c>
    </row>
    <row r="3" spans="1:9" s="56" customFormat="1">
      <c r="A3" s="56" t="s">
        <v>159</v>
      </c>
    </row>
    <row r="4" spans="1:9" s="56" customFormat="1"/>
    <row r="5" spans="1:9">
      <c r="A5" s="31" t="s">
        <v>163</v>
      </c>
      <c r="B5" s="12"/>
      <c r="C5" s="12"/>
      <c r="D5" s="12"/>
      <c r="F5" s="31" t="s">
        <v>163</v>
      </c>
      <c r="G5" s="12"/>
      <c r="H5" s="12"/>
      <c r="I5" s="12"/>
    </row>
    <row r="6" spans="1:9" s="56" customFormat="1">
      <c r="A6" s="31" t="s">
        <v>165</v>
      </c>
      <c r="B6" s="12"/>
      <c r="C6" s="12"/>
      <c r="D6" s="12"/>
      <c r="F6" s="31" t="s">
        <v>203</v>
      </c>
      <c r="G6" s="12"/>
      <c r="H6" s="12"/>
      <c r="I6" s="12"/>
    </row>
    <row r="7" spans="1:9">
      <c r="A7" s="12" t="s">
        <v>24</v>
      </c>
      <c r="B7" s="12" t="s">
        <v>157</v>
      </c>
      <c r="C7" s="12" t="s">
        <v>1</v>
      </c>
      <c r="D7" s="12"/>
      <c r="F7" s="12" t="s">
        <v>24</v>
      </c>
      <c r="G7" s="12" t="s">
        <v>157</v>
      </c>
      <c r="H7" s="12" t="s">
        <v>1</v>
      </c>
      <c r="I7" s="12"/>
    </row>
    <row r="8" spans="1:9">
      <c r="A8" s="12" t="s">
        <v>63</v>
      </c>
      <c r="B8" s="82">
        <v>0.13697999999999999</v>
      </c>
      <c r="C8" s="82">
        <v>8.6610000000000006E-2</v>
      </c>
      <c r="F8" s="12" t="s">
        <v>63</v>
      </c>
      <c r="G8" s="82">
        <v>9.57931901320353E-2</v>
      </c>
      <c r="H8" s="82">
        <v>0.14143556602396426</v>
      </c>
    </row>
    <row r="9" spans="1:9">
      <c r="A9" s="29" t="s">
        <v>29</v>
      </c>
      <c r="B9" s="82">
        <v>0.19378000000000001</v>
      </c>
      <c r="C9" s="82">
        <v>0.18966</v>
      </c>
      <c r="F9" s="29" t="s">
        <v>29</v>
      </c>
      <c r="G9" s="82">
        <v>0.14616036776326835</v>
      </c>
      <c r="H9" s="82">
        <v>0.13052156065372517</v>
      </c>
    </row>
    <row r="10" spans="1:9">
      <c r="A10" s="12" t="s">
        <v>52</v>
      </c>
      <c r="B10" s="82">
        <v>0.30853999999999998</v>
      </c>
      <c r="C10" s="82">
        <v>0.34827999999999998</v>
      </c>
      <c r="F10" s="12" t="s">
        <v>52</v>
      </c>
      <c r="G10" s="82">
        <v>0.23945014501381706</v>
      </c>
      <c r="H10" s="82">
        <v>0.27447621622691032</v>
      </c>
    </row>
    <row r="11" spans="1:9">
      <c r="A11" s="12" t="s">
        <v>53</v>
      </c>
      <c r="B11" s="82">
        <v>0.17075000000000001</v>
      </c>
      <c r="C11" s="82">
        <v>0.16943</v>
      </c>
      <c r="F11" s="12" t="s">
        <v>53</v>
      </c>
      <c r="G11" s="82">
        <v>0.11018565995367187</v>
      </c>
      <c r="H11" s="82">
        <v>0.13459761462558389</v>
      </c>
    </row>
    <row r="12" spans="1:9">
      <c r="A12" s="12" t="s">
        <v>54</v>
      </c>
      <c r="B12" s="82">
        <v>0.1918</v>
      </c>
      <c r="C12" s="82">
        <v>0.20383000000000001</v>
      </c>
      <c r="F12" s="12" t="s">
        <v>54</v>
      </c>
      <c r="G12" s="82">
        <v>8.3432177998801552E-2</v>
      </c>
      <c r="H12" s="82">
        <v>0.10811439253425927</v>
      </c>
    </row>
    <row r="13" spans="1:9">
      <c r="A13" s="12" t="s">
        <v>55</v>
      </c>
      <c r="B13" s="82">
        <v>0.18431</v>
      </c>
      <c r="C13" s="82">
        <v>0.20960999999999999</v>
      </c>
      <c r="F13" s="12" t="s">
        <v>55</v>
      </c>
      <c r="G13" s="82">
        <v>8.3576279704397849E-2</v>
      </c>
      <c r="H13" s="82">
        <v>6.7242280347548852E-2</v>
      </c>
    </row>
    <row r="14" spans="1:9">
      <c r="A14" s="12" t="s">
        <v>56</v>
      </c>
      <c r="B14" s="82">
        <v>0.16164999999999999</v>
      </c>
      <c r="C14" s="82">
        <v>0.20066000000000001</v>
      </c>
      <c r="F14" s="12" t="s">
        <v>56</v>
      </c>
      <c r="G14" s="82">
        <v>0.19636290339220047</v>
      </c>
      <c r="H14" s="82">
        <v>0.22749968953275751</v>
      </c>
    </row>
    <row r="15" spans="1:9">
      <c r="A15" s="12" t="s">
        <v>57</v>
      </c>
      <c r="B15" s="82">
        <v>0.21440000000000001</v>
      </c>
      <c r="C15" s="82">
        <v>0.2228</v>
      </c>
      <c r="F15" s="12" t="s">
        <v>57</v>
      </c>
      <c r="G15" s="82">
        <v>0.12561082478617111</v>
      </c>
      <c r="H15" s="82">
        <v>0.14644259331522907</v>
      </c>
    </row>
    <row r="16" spans="1:9">
      <c r="A16" s="12" t="s">
        <v>58</v>
      </c>
      <c r="B16" s="82">
        <v>0.11923</v>
      </c>
      <c r="C16" s="82">
        <v>0.13775000000000001</v>
      </c>
      <c r="F16" s="12" t="s">
        <v>58</v>
      </c>
      <c r="G16" s="82">
        <v>0.12730822185755147</v>
      </c>
      <c r="H16" s="82">
        <v>0.13113764380437209</v>
      </c>
    </row>
    <row r="17" spans="1:8">
      <c r="A17" s="12" t="s">
        <v>0</v>
      </c>
      <c r="B17" s="82">
        <v>0.19905</v>
      </c>
      <c r="C17" s="82">
        <v>0.20882999999999999</v>
      </c>
      <c r="F17" s="12" t="s">
        <v>0</v>
      </c>
      <c r="G17" s="82">
        <v>0.13888780754683233</v>
      </c>
      <c r="H17" s="82">
        <v>0.15581059385885057</v>
      </c>
    </row>
    <row r="19" spans="1:8" s="56" customFormat="1"/>
    <row r="20" spans="1:8" s="56" customFormat="1"/>
  </sheetData>
  <hyperlinks>
    <hyperlink ref="A1" location="Index!A1" display="Back to Index page"/>
  </hyperlinks>
  <pageMargins left="0.7" right="0.7" top="0.75" bottom="0.75" header="0.3" footer="0.3"/>
  <pageSetup paperSize="9" orientation="portrait" r:id="rId1"/>
  <ignoredErrors>
    <ignoredError sqref="A9" twoDigitTextYear="1"/>
  </ignoredErrors>
</worksheet>
</file>

<file path=xl/worksheets/sheet2.xml><?xml version="1.0" encoding="utf-8"?>
<worksheet xmlns="http://schemas.openxmlformats.org/spreadsheetml/2006/main" xmlns:r="http://schemas.openxmlformats.org/officeDocument/2006/relationships">
  <dimension ref="A1:S11"/>
  <sheetViews>
    <sheetView workbookViewId="0"/>
  </sheetViews>
  <sheetFormatPr defaultRowHeight="12.75"/>
  <sheetData>
    <row r="1" spans="1:19">
      <c r="A1" s="46" t="s">
        <v>105</v>
      </c>
    </row>
    <row r="11" spans="1:19">
      <c r="S11" s="56"/>
    </row>
  </sheetData>
  <hyperlinks>
    <hyperlink ref="A1" location="Index!A1" display="Back to Index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F45"/>
  <sheetViews>
    <sheetView workbookViewId="0"/>
  </sheetViews>
  <sheetFormatPr defaultRowHeight="12.75"/>
  <cols>
    <col min="1" max="1" width="67.5703125" customWidth="1"/>
    <col min="2" max="2" width="18.28515625" customWidth="1"/>
    <col min="3" max="3" width="15" customWidth="1"/>
    <col min="4" max="4" width="19.140625" bestFit="1" customWidth="1"/>
    <col min="5" max="5" width="16.7109375" bestFit="1" customWidth="1"/>
    <col min="6" max="6" width="17.7109375" bestFit="1" customWidth="1"/>
  </cols>
  <sheetData>
    <row r="1" spans="1:6">
      <c r="A1" s="46" t="s">
        <v>105</v>
      </c>
    </row>
    <row r="2" spans="1:6">
      <c r="A2" s="5" t="s">
        <v>46</v>
      </c>
    </row>
    <row r="4" spans="1:6">
      <c r="A4" s="14"/>
      <c r="B4" s="19" t="s">
        <v>1</v>
      </c>
      <c r="C4" s="19" t="s">
        <v>34</v>
      </c>
      <c r="D4" s="19" t="s">
        <v>35</v>
      </c>
      <c r="E4" s="19" t="s">
        <v>160</v>
      </c>
      <c r="F4" s="19" t="s">
        <v>102</v>
      </c>
    </row>
    <row r="5" spans="1:6">
      <c r="A5" s="19" t="s">
        <v>47</v>
      </c>
    </row>
    <row r="6" spans="1:6">
      <c r="A6" s="14" t="s">
        <v>48</v>
      </c>
      <c r="B6" s="56">
        <v>465</v>
      </c>
      <c r="C6" s="56">
        <v>125</v>
      </c>
      <c r="D6" s="56">
        <v>118</v>
      </c>
      <c r="E6" s="56">
        <v>37</v>
      </c>
      <c r="F6" s="56">
        <v>745</v>
      </c>
    </row>
    <row r="7" spans="1:6">
      <c r="A7" s="14" t="s">
        <v>40</v>
      </c>
      <c r="B7" s="56">
        <v>7</v>
      </c>
      <c r="C7" s="56">
        <v>5</v>
      </c>
      <c r="D7" s="56">
        <v>2</v>
      </c>
      <c r="E7" s="56">
        <v>0</v>
      </c>
      <c r="F7" s="56">
        <v>14</v>
      </c>
    </row>
    <row r="8" spans="1:6">
      <c r="A8" s="19" t="s">
        <v>42</v>
      </c>
    </row>
    <row r="9" spans="1:6">
      <c r="A9" s="14" t="s">
        <v>41</v>
      </c>
      <c r="B9" s="56">
        <v>36</v>
      </c>
      <c r="C9" s="56">
        <v>8</v>
      </c>
      <c r="D9" s="56">
        <v>10</v>
      </c>
      <c r="E9" s="56">
        <v>2</v>
      </c>
      <c r="F9" s="56">
        <v>56</v>
      </c>
    </row>
    <row r="10" spans="1:6">
      <c r="A10" s="14" t="s">
        <v>4</v>
      </c>
      <c r="B10" s="56">
        <v>26</v>
      </c>
      <c r="C10" s="56">
        <v>2</v>
      </c>
      <c r="D10" s="56">
        <v>5</v>
      </c>
      <c r="E10" s="56">
        <v>1</v>
      </c>
      <c r="F10" s="56">
        <v>34</v>
      </c>
    </row>
    <row r="11" spans="1:6">
      <c r="A11" s="14" t="s">
        <v>32</v>
      </c>
      <c r="B11" s="56">
        <v>119</v>
      </c>
      <c r="C11" s="56">
        <v>16</v>
      </c>
      <c r="D11" s="56">
        <v>23</v>
      </c>
      <c r="E11" s="56">
        <v>10</v>
      </c>
      <c r="F11" s="56">
        <v>168</v>
      </c>
    </row>
    <row r="12" spans="1:6">
      <c r="A12" s="14" t="s">
        <v>5</v>
      </c>
      <c r="B12" s="56">
        <v>6</v>
      </c>
      <c r="C12" s="56">
        <v>0</v>
      </c>
      <c r="D12" s="56">
        <v>2</v>
      </c>
      <c r="E12" s="56">
        <v>0</v>
      </c>
      <c r="F12" s="56">
        <v>8</v>
      </c>
    </row>
    <row r="13" spans="1:6">
      <c r="A13" s="14" t="s">
        <v>49</v>
      </c>
      <c r="B13" s="56">
        <v>6</v>
      </c>
      <c r="C13" s="56">
        <v>1</v>
      </c>
      <c r="D13" s="56">
        <v>5</v>
      </c>
      <c r="E13" s="56">
        <v>0</v>
      </c>
      <c r="F13" s="56">
        <v>12</v>
      </c>
    </row>
    <row r="14" spans="1:6">
      <c r="A14" s="19" t="s">
        <v>43</v>
      </c>
    </row>
    <row r="15" spans="1:6" ht="25.5">
      <c r="A15" s="27" t="s">
        <v>44</v>
      </c>
      <c r="B15" s="56">
        <v>133</v>
      </c>
      <c r="C15" s="56">
        <v>14</v>
      </c>
      <c r="D15" s="56">
        <v>17</v>
      </c>
      <c r="E15" s="56">
        <v>1</v>
      </c>
      <c r="F15" s="56">
        <v>165</v>
      </c>
    </row>
    <row r="16" spans="1:6">
      <c r="A16" s="19" t="s">
        <v>0</v>
      </c>
      <c r="B16">
        <v>798</v>
      </c>
      <c r="C16">
        <v>171</v>
      </c>
      <c r="D16">
        <v>182</v>
      </c>
      <c r="E16" s="56">
        <v>51</v>
      </c>
      <c r="F16" s="56">
        <v>1202</v>
      </c>
    </row>
    <row r="17" spans="1:6">
      <c r="A17" s="14"/>
    </row>
    <row r="18" spans="1:6">
      <c r="A18" s="27" t="s">
        <v>45</v>
      </c>
      <c r="B18" s="2">
        <f>B6/(B16-B15)</f>
        <v>0.6992481203007519</v>
      </c>
      <c r="C18" s="20">
        <f>C6/(C16-C15)</f>
        <v>0.79617834394904463</v>
      </c>
      <c r="D18" s="20">
        <f>D6/(D16-D15)</f>
        <v>0.7151515151515152</v>
      </c>
      <c r="F18" s="39">
        <f>F6/(F16-F15)</f>
        <v>0.71841851494696241</v>
      </c>
    </row>
    <row r="19" spans="1:6">
      <c r="A19" s="27" t="s">
        <v>23</v>
      </c>
      <c r="B19" s="2">
        <f>(B6+B7)/(B16-B15)</f>
        <v>0.70977443609022561</v>
      </c>
      <c r="C19" s="20">
        <f>(C6+C7)/(C16-C15)</f>
        <v>0.82802547770700641</v>
      </c>
      <c r="D19" s="20">
        <f>(D6+D7)/(D16-D15)</f>
        <v>0.72727272727272729</v>
      </c>
      <c r="F19" s="39">
        <f>(F6+F7)/(F16-F15)</f>
        <v>0.73191899710703956</v>
      </c>
    </row>
    <row r="22" spans="1:6">
      <c r="A22" s="5" t="s">
        <v>28</v>
      </c>
    </row>
    <row r="23" spans="1:6">
      <c r="A23" s="17" t="s">
        <v>24</v>
      </c>
      <c r="B23" s="15" t="s">
        <v>6</v>
      </c>
      <c r="C23" s="15" t="s">
        <v>7</v>
      </c>
      <c r="D23" s="15" t="s">
        <v>8</v>
      </c>
      <c r="E23" s="15" t="s">
        <v>0</v>
      </c>
    </row>
    <row r="24" spans="1:6">
      <c r="A24" s="14" t="s">
        <v>1</v>
      </c>
      <c r="B24" s="56">
        <v>214</v>
      </c>
      <c r="C24" s="56">
        <v>753</v>
      </c>
      <c r="D24" s="56">
        <v>181</v>
      </c>
      <c r="E24" s="56">
        <v>1148</v>
      </c>
    </row>
    <row r="25" spans="1:6">
      <c r="A25" s="14" t="s">
        <v>2</v>
      </c>
      <c r="B25" s="56">
        <v>84</v>
      </c>
      <c r="C25" s="56">
        <v>228</v>
      </c>
      <c r="D25" s="56">
        <v>48</v>
      </c>
      <c r="E25" s="56">
        <v>360</v>
      </c>
    </row>
    <row r="26" spans="1:6">
      <c r="A26" s="14" t="s">
        <v>3</v>
      </c>
      <c r="B26" s="56">
        <v>76</v>
      </c>
      <c r="C26" s="56">
        <v>196</v>
      </c>
      <c r="D26" s="56">
        <v>53</v>
      </c>
      <c r="E26" s="56">
        <v>325</v>
      </c>
    </row>
    <row r="27" spans="1:6" s="56" customFormat="1">
      <c r="A27" s="14" t="s">
        <v>160</v>
      </c>
      <c r="B27" s="56">
        <v>21</v>
      </c>
      <c r="C27" s="56">
        <v>46</v>
      </c>
      <c r="D27" s="56">
        <v>27</v>
      </c>
      <c r="E27" s="56">
        <v>94</v>
      </c>
    </row>
    <row r="28" spans="1:6">
      <c r="A28" s="14" t="s">
        <v>101</v>
      </c>
      <c r="B28" s="56">
        <v>395</v>
      </c>
      <c r="C28" s="56">
        <v>1223</v>
      </c>
      <c r="D28" s="56">
        <v>309</v>
      </c>
      <c r="E28" s="56">
        <v>1927</v>
      </c>
    </row>
    <row r="30" spans="1:6">
      <c r="A30" s="5" t="s">
        <v>1</v>
      </c>
    </row>
    <row r="31" spans="1:6">
      <c r="A31" t="s">
        <v>61</v>
      </c>
    </row>
    <row r="33" spans="1:4">
      <c r="A33" t="s">
        <v>62</v>
      </c>
    </row>
    <row r="34" spans="1:4">
      <c r="A34" s="14"/>
      <c r="B34" s="14" t="s">
        <v>59</v>
      </c>
      <c r="C34" s="14"/>
      <c r="D34" s="14"/>
    </row>
    <row r="35" spans="1:4">
      <c r="A35" s="14" t="s">
        <v>60</v>
      </c>
      <c r="B35" s="15" t="s">
        <v>50</v>
      </c>
      <c r="C35" s="15" t="s">
        <v>51</v>
      </c>
      <c r="D35" s="15" t="s">
        <v>0</v>
      </c>
    </row>
    <row r="36" spans="1:4">
      <c r="A36" s="40" t="s">
        <v>63</v>
      </c>
      <c r="B36" s="56">
        <v>24</v>
      </c>
      <c r="C36" s="56">
        <v>43</v>
      </c>
      <c r="D36" s="56">
        <v>67</v>
      </c>
    </row>
    <row r="37" spans="1:4">
      <c r="A37" s="40" t="s">
        <v>29</v>
      </c>
      <c r="B37" s="56">
        <v>68</v>
      </c>
      <c r="C37" s="56">
        <v>79</v>
      </c>
      <c r="D37" s="56">
        <v>147</v>
      </c>
    </row>
    <row r="38" spans="1:4">
      <c r="A38" s="14" t="s">
        <v>52</v>
      </c>
      <c r="B38" s="56">
        <v>63</v>
      </c>
      <c r="C38" s="56">
        <v>82</v>
      </c>
      <c r="D38" s="56">
        <v>145</v>
      </c>
    </row>
    <row r="39" spans="1:4">
      <c r="A39" s="14" t="s">
        <v>53</v>
      </c>
      <c r="B39" s="56">
        <v>73</v>
      </c>
      <c r="C39" s="56">
        <v>68</v>
      </c>
      <c r="D39" s="56">
        <v>141</v>
      </c>
    </row>
    <row r="40" spans="1:4">
      <c r="A40" s="14" t="s">
        <v>54</v>
      </c>
      <c r="B40" s="56">
        <v>89</v>
      </c>
      <c r="C40" s="56">
        <v>67</v>
      </c>
      <c r="D40" s="56">
        <v>156</v>
      </c>
    </row>
    <row r="41" spans="1:4">
      <c r="A41" s="14" t="s">
        <v>55</v>
      </c>
      <c r="B41" s="56">
        <v>81</v>
      </c>
      <c r="C41" s="56">
        <v>77</v>
      </c>
      <c r="D41" s="56">
        <v>158</v>
      </c>
    </row>
    <row r="42" spans="1:4">
      <c r="A42" s="14" t="s">
        <v>56</v>
      </c>
      <c r="B42" s="56">
        <v>79</v>
      </c>
      <c r="C42" s="56">
        <v>74</v>
      </c>
      <c r="D42" s="56">
        <v>153</v>
      </c>
    </row>
    <row r="43" spans="1:4">
      <c r="A43" s="14" t="s">
        <v>57</v>
      </c>
      <c r="B43" s="56">
        <v>53</v>
      </c>
      <c r="C43" s="56">
        <v>49</v>
      </c>
      <c r="D43" s="56">
        <v>102</v>
      </c>
    </row>
    <row r="44" spans="1:4">
      <c r="A44" s="14" t="s">
        <v>58</v>
      </c>
      <c r="B44" s="56">
        <v>39</v>
      </c>
      <c r="C44" s="56">
        <v>40</v>
      </c>
      <c r="D44" s="56">
        <v>79</v>
      </c>
    </row>
    <row r="45" spans="1:4">
      <c r="A45" s="14" t="s">
        <v>0</v>
      </c>
      <c r="B45" s="56">
        <v>569</v>
      </c>
      <c r="C45" s="56">
        <v>579</v>
      </c>
      <c r="D45" s="56">
        <v>1148</v>
      </c>
    </row>
  </sheetData>
  <hyperlinks>
    <hyperlink ref="A1" location="Index!A1" display="Back to Index page"/>
  </hyperlinks>
  <pageMargins left="0.7" right="0.7" top="0.75" bottom="0.75" header="0.3" footer="0.3"/>
  <pageSetup paperSize="9" orientation="portrait" r:id="rId1"/>
  <ignoredErrors>
    <ignoredError sqref="A37" twoDigitTextYear="1"/>
  </ignoredErrors>
</worksheet>
</file>

<file path=xl/worksheets/sheet4.xml><?xml version="1.0" encoding="utf-8"?>
<worksheet xmlns="http://schemas.openxmlformats.org/spreadsheetml/2006/main" xmlns:r="http://schemas.openxmlformats.org/officeDocument/2006/relationships">
  <dimension ref="A1:AC358"/>
  <sheetViews>
    <sheetView workbookViewId="0">
      <pane ySplit="1" topLeftCell="A2" activePane="bottomLeft" state="frozen"/>
      <selection pane="bottomLeft" activeCell="A2" sqref="A2"/>
    </sheetView>
  </sheetViews>
  <sheetFormatPr defaultRowHeight="12.75"/>
  <cols>
    <col min="1" max="1" width="32" customWidth="1"/>
    <col min="2" max="2" width="18.7109375" customWidth="1"/>
    <col min="4" max="4" width="14.5703125" customWidth="1"/>
    <col min="7" max="7" width="26.85546875" customWidth="1"/>
    <col min="13" max="13" width="25.7109375" customWidth="1"/>
    <col min="18" max="18" width="9.140625" style="56"/>
    <col min="19" max="19" width="25.42578125" style="56" customWidth="1"/>
    <col min="20" max="23" width="9.140625" style="56"/>
    <col min="25" max="25" width="22.85546875" customWidth="1"/>
  </cols>
  <sheetData>
    <row r="1" spans="1:29" ht="20.25">
      <c r="A1" s="28" t="s">
        <v>170</v>
      </c>
    </row>
    <row r="2" spans="1:29">
      <c r="A2" s="46" t="s">
        <v>105</v>
      </c>
    </row>
    <row r="3" spans="1:29" ht="20.25">
      <c r="A3" s="28"/>
    </row>
    <row r="4" spans="1:29">
      <c r="B4" s="11"/>
      <c r="C4" s="11"/>
      <c r="D4" s="11"/>
      <c r="E4" s="11"/>
      <c r="H4" s="10"/>
      <c r="I4" s="10"/>
      <c r="J4" s="10"/>
      <c r="K4" s="10"/>
    </row>
    <row r="5" spans="1:29">
      <c r="A5" s="5" t="s">
        <v>33</v>
      </c>
      <c r="C5" s="11"/>
      <c r="D5" s="11"/>
      <c r="E5" s="11"/>
      <c r="G5" s="5" t="s">
        <v>33</v>
      </c>
      <c r="I5" s="11"/>
      <c r="J5" s="11"/>
      <c r="K5" s="11"/>
      <c r="M5" s="5" t="s">
        <v>33</v>
      </c>
      <c r="O5" s="3"/>
      <c r="P5" s="3"/>
      <c r="Q5" s="3"/>
      <c r="S5" s="59" t="s">
        <v>33</v>
      </c>
      <c r="U5" s="57"/>
      <c r="V5" s="57"/>
      <c r="W5" s="57"/>
      <c r="Y5" s="5" t="s">
        <v>33</v>
      </c>
      <c r="AA5" s="3"/>
      <c r="AB5" s="3"/>
      <c r="AC5" s="3"/>
    </row>
    <row r="6" spans="1:29">
      <c r="A6" s="17" t="s">
        <v>24</v>
      </c>
      <c r="B6" s="15" t="s">
        <v>6</v>
      </c>
      <c r="C6" s="15" t="s">
        <v>7</v>
      </c>
      <c r="D6" s="15" t="s">
        <v>8</v>
      </c>
      <c r="E6" s="15" t="s">
        <v>0</v>
      </c>
      <c r="G6" s="17" t="s">
        <v>24</v>
      </c>
      <c r="H6" s="15" t="s">
        <v>6</v>
      </c>
      <c r="I6" s="15" t="s">
        <v>7</v>
      </c>
      <c r="J6" s="15" t="s">
        <v>8</v>
      </c>
      <c r="K6" s="15" t="s">
        <v>0</v>
      </c>
      <c r="M6" s="16" t="s">
        <v>24</v>
      </c>
      <c r="N6" s="14" t="s">
        <v>6</v>
      </c>
      <c r="O6" s="14" t="s">
        <v>7</v>
      </c>
      <c r="P6" s="14" t="s">
        <v>8</v>
      </c>
      <c r="Q6" s="14" t="s">
        <v>0</v>
      </c>
      <c r="S6" s="16" t="s">
        <v>24</v>
      </c>
      <c r="T6" s="14" t="s">
        <v>6</v>
      </c>
      <c r="U6" s="14" t="s">
        <v>7</v>
      </c>
      <c r="V6" s="14" t="s">
        <v>8</v>
      </c>
      <c r="W6" s="14" t="s">
        <v>0</v>
      </c>
      <c r="Y6" s="49" t="s">
        <v>24</v>
      </c>
      <c r="Z6" s="50" t="s">
        <v>6</v>
      </c>
      <c r="AA6" s="50" t="s">
        <v>7</v>
      </c>
      <c r="AB6" s="50" t="s">
        <v>8</v>
      </c>
      <c r="AC6" s="50" t="s">
        <v>0</v>
      </c>
    </row>
    <row r="7" spans="1:29">
      <c r="A7" t="s">
        <v>1</v>
      </c>
      <c r="B7" s="71">
        <v>67051.7</v>
      </c>
      <c r="C7" s="71">
        <v>267442</v>
      </c>
      <c r="D7" s="71">
        <v>51069.2</v>
      </c>
      <c r="E7" s="71">
        <v>385563</v>
      </c>
      <c r="G7" t="s">
        <v>2</v>
      </c>
      <c r="H7" s="71">
        <v>10100</v>
      </c>
      <c r="I7" s="71">
        <v>27121.8</v>
      </c>
      <c r="J7" s="71">
        <v>3917.3</v>
      </c>
      <c r="K7" s="71">
        <v>41139.1</v>
      </c>
      <c r="M7" t="s">
        <v>3</v>
      </c>
      <c r="N7" s="71">
        <v>10989.6</v>
      </c>
      <c r="O7" s="71">
        <v>30139.3</v>
      </c>
      <c r="P7" s="71">
        <v>6441.36</v>
      </c>
      <c r="Q7" s="71">
        <v>47570.3</v>
      </c>
      <c r="S7" s="56" t="s">
        <v>160</v>
      </c>
      <c r="T7" s="71">
        <v>24921.1</v>
      </c>
      <c r="U7" s="71">
        <v>50502.9</v>
      </c>
      <c r="V7" s="71">
        <v>20582.2</v>
      </c>
      <c r="W7" s="71">
        <v>96006.2</v>
      </c>
      <c r="Y7" t="s">
        <v>99</v>
      </c>
      <c r="Z7" s="71">
        <v>105801.5</v>
      </c>
      <c r="AA7" s="71">
        <v>372277.3</v>
      </c>
      <c r="AB7" s="71">
        <v>92200.15</v>
      </c>
      <c r="AC7" s="71">
        <v>570279</v>
      </c>
    </row>
    <row r="9" spans="1:29">
      <c r="A9" s="59" t="s">
        <v>166</v>
      </c>
      <c r="G9" s="59" t="str">
        <f>A9</f>
        <v>Trip legs (in 1000s) July 13 - June 14</v>
      </c>
      <c r="M9" s="59" t="str">
        <f>A9</f>
        <v>Trip legs (in 1000s) July 13 - June 14</v>
      </c>
      <c r="S9" s="59" t="str">
        <f>A9</f>
        <v>Trip legs (in 1000s) July 13 - June 14</v>
      </c>
      <c r="Y9" s="59" t="str">
        <f>A9</f>
        <v>Trip legs (in 1000s) July 13 - June 14</v>
      </c>
    </row>
    <row r="10" spans="1:29">
      <c r="A10" s="5" t="s">
        <v>1</v>
      </c>
      <c r="G10" s="5" t="s">
        <v>34</v>
      </c>
      <c r="M10" s="5" t="s">
        <v>35</v>
      </c>
      <c r="S10" s="59" t="s">
        <v>160</v>
      </c>
      <c r="Y10" s="5" t="s">
        <v>98</v>
      </c>
    </row>
    <row r="11" spans="1:29">
      <c r="G11" s="5"/>
      <c r="M11" s="5"/>
    </row>
    <row r="12" spans="1:29">
      <c r="A12" s="14" t="s">
        <v>24</v>
      </c>
      <c r="B12" s="15" t="s">
        <v>6</v>
      </c>
      <c r="C12" s="15" t="s">
        <v>7</v>
      </c>
      <c r="D12" s="15" t="s">
        <v>8</v>
      </c>
      <c r="E12" s="15" t="s">
        <v>0</v>
      </c>
      <c r="G12" s="14" t="s">
        <v>24</v>
      </c>
      <c r="H12" s="15" t="s">
        <v>6</v>
      </c>
      <c r="I12" s="15" t="s">
        <v>7</v>
      </c>
      <c r="J12" s="15" t="s">
        <v>8</v>
      </c>
      <c r="K12" s="15" t="s">
        <v>0</v>
      </c>
      <c r="M12" s="14" t="s">
        <v>24</v>
      </c>
      <c r="N12" s="14" t="s">
        <v>6</v>
      </c>
      <c r="O12" s="14" t="s">
        <v>7</v>
      </c>
      <c r="P12" s="14" t="s">
        <v>8</v>
      </c>
      <c r="Q12" s="14" t="s">
        <v>0</v>
      </c>
      <c r="S12" s="14" t="s">
        <v>24</v>
      </c>
      <c r="T12" s="14" t="s">
        <v>6</v>
      </c>
      <c r="U12" s="14" t="s">
        <v>7</v>
      </c>
      <c r="V12" s="14" t="s">
        <v>8</v>
      </c>
      <c r="W12" s="14" t="s">
        <v>0</v>
      </c>
      <c r="Y12" s="50" t="s">
        <v>24</v>
      </c>
      <c r="Z12" s="50" t="s">
        <v>6</v>
      </c>
      <c r="AA12" s="50" t="s">
        <v>7</v>
      </c>
      <c r="AB12" s="50" t="s">
        <v>8</v>
      </c>
      <c r="AC12" s="50" t="s">
        <v>0</v>
      </c>
    </row>
    <row r="13" spans="1:29" s="4" customFormat="1" ht="25.5">
      <c r="A13" s="41" t="s">
        <v>100</v>
      </c>
      <c r="B13" s="18">
        <f>'Sample information'!B$24</f>
        <v>214</v>
      </c>
      <c r="C13" s="18">
        <f>'Sample information'!C$24</f>
        <v>753</v>
      </c>
      <c r="D13" s="18">
        <f>'Sample information'!D$24</f>
        <v>181</v>
      </c>
      <c r="E13" s="84">
        <f>SUM(B13:D13)</f>
        <v>1148</v>
      </c>
      <c r="G13" s="41" t="s">
        <v>100</v>
      </c>
      <c r="H13" s="18">
        <f>'Sample information'!B$25</f>
        <v>84</v>
      </c>
      <c r="I13" s="18">
        <f>'Sample information'!C$25</f>
        <v>228</v>
      </c>
      <c r="J13" s="18">
        <f>'Sample information'!D$25</f>
        <v>48</v>
      </c>
      <c r="K13" s="18">
        <f>SUM(H13:J13)</f>
        <v>360</v>
      </c>
      <c r="M13" s="41" t="s">
        <v>100</v>
      </c>
      <c r="N13" s="18">
        <f>'Sample information'!B$26</f>
        <v>76</v>
      </c>
      <c r="O13" s="18">
        <f>'Sample information'!C$26</f>
        <v>196</v>
      </c>
      <c r="P13" s="18">
        <f>'Sample information'!D$26</f>
        <v>53</v>
      </c>
      <c r="Q13" s="18">
        <f>SUM(N13:P13)</f>
        <v>325</v>
      </c>
      <c r="R13" s="58"/>
      <c r="S13" s="41" t="s">
        <v>100</v>
      </c>
      <c r="T13" s="18">
        <f>'Sample information'!B$27</f>
        <v>21</v>
      </c>
      <c r="U13" s="18">
        <f>'Sample information'!C$27</f>
        <v>46</v>
      </c>
      <c r="V13" s="18">
        <f>'Sample information'!D$27</f>
        <v>27</v>
      </c>
      <c r="W13" s="18">
        <f>SUM(T13:V13)</f>
        <v>94</v>
      </c>
      <c r="Y13" s="54" t="s">
        <v>100</v>
      </c>
      <c r="Z13" s="86">
        <f>'Sample information'!B$28</f>
        <v>395</v>
      </c>
      <c r="AA13" s="86">
        <f>'Sample information'!C$28</f>
        <v>1223</v>
      </c>
      <c r="AB13" s="86">
        <f>'Sample information'!D$28</f>
        <v>309</v>
      </c>
      <c r="AC13" s="86">
        <f>SUM(Z13:AB13)</f>
        <v>1927</v>
      </c>
    </row>
    <row r="14" spans="1:29">
      <c r="A14" s="14"/>
      <c r="G14" s="14"/>
      <c r="M14" s="14"/>
      <c r="S14" s="14"/>
    </row>
    <row r="15" spans="1:29">
      <c r="A15" s="14" t="s">
        <v>25</v>
      </c>
      <c r="B15" s="71"/>
      <c r="C15" s="71">
        <v>252958.21</v>
      </c>
      <c r="D15" s="71">
        <v>35985.96</v>
      </c>
      <c r="E15" s="71">
        <v>288944.17</v>
      </c>
      <c r="G15" s="14" t="s">
        <v>25</v>
      </c>
      <c r="H15" s="71"/>
      <c r="I15" s="71">
        <v>25153.8</v>
      </c>
      <c r="J15" s="71">
        <v>2868.17</v>
      </c>
      <c r="K15" s="71">
        <v>28021.97</v>
      </c>
      <c r="M15" s="14" t="s">
        <v>25</v>
      </c>
      <c r="N15" s="71"/>
      <c r="O15" s="71">
        <v>30889.69</v>
      </c>
      <c r="P15" s="71">
        <v>5145.6499999999996</v>
      </c>
      <c r="Q15" s="71">
        <v>36035.339999999997</v>
      </c>
      <c r="S15" s="14" t="s">
        <v>25</v>
      </c>
      <c r="T15" s="71"/>
      <c r="U15" s="71">
        <v>45967.23</v>
      </c>
      <c r="V15" s="71">
        <v>16618.439999999999</v>
      </c>
      <c r="W15" s="71">
        <v>62585.68</v>
      </c>
      <c r="Y15" t="s">
        <v>25</v>
      </c>
      <c r="Z15" s="71"/>
      <c r="AA15" s="71">
        <v>352563.14</v>
      </c>
      <c r="AB15" s="71">
        <v>69656.7</v>
      </c>
      <c r="AC15" s="71">
        <v>422219.84</v>
      </c>
    </row>
    <row r="16" spans="1:29">
      <c r="A16" s="14" t="s">
        <v>68</v>
      </c>
      <c r="B16" s="71">
        <v>56618.400000000001</v>
      </c>
      <c r="C16" s="71">
        <v>51481.39</v>
      </c>
      <c r="D16" s="71">
        <v>8409.41</v>
      </c>
      <c r="E16" s="71">
        <v>116509.19</v>
      </c>
      <c r="G16" s="14" t="s">
        <v>68</v>
      </c>
      <c r="H16" s="71">
        <v>7582.16</v>
      </c>
      <c r="I16" s="71">
        <v>5678.48</v>
      </c>
      <c r="J16" s="71">
        <v>981.86</v>
      </c>
      <c r="K16" s="71">
        <v>14242.5</v>
      </c>
      <c r="M16" s="14" t="s">
        <v>68</v>
      </c>
      <c r="N16" s="71">
        <v>10044.1</v>
      </c>
      <c r="O16" s="71">
        <v>5066.76</v>
      </c>
      <c r="P16" s="71">
        <v>1104.51</v>
      </c>
      <c r="Q16" s="71">
        <v>16215.37</v>
      </c>
      <c r="S16" s="14" t="s">
        <v>68</v>
      </c>
      <c r="T16" s="71">
        <v>13981.78</v>
      </c>
      <c r="U16" s="71">
        <v>21487.599999999999</v>
      </c>
      <c r="V16" s="71">
        <v>2631.72</v>
      </c>
      <c r="W16" s="71">
        <v>38101.11</v>
      </c>
      <c r="Y16" t="s">
        <v>9</v>
      </c>
      <c r="Z16" s="71">
        <v>87329.23</v>
      </c>
      <c r="AA16" s="71">
        <v>77711.75</v>
      </c>
      <c r="AB16" s="71">
        <v>16016.63</v>
      </c>
      <c r="AC16" s="71">
        <v>181057.61</v>
      </c>
    </row>
    <row r="17" spans="1:29">
      <c r="A17" s="14" t="s">
        <v>10</v>
      </c>
      <c r="B17" s="71">
        <v>13936.98</v>
      </c>
      <c r="C17" s="71">
        <v>59990.07</v>
      </c>
      <c r="D17" s="71">
        <v>12528.04</v>
      </c>
      <c r="E17" s="71">
        <v>86455.09</v>
      </c>
      <c r="G17" s="14" t="s">
        <v>10</v>
      </c>
      <c r="H17" s="71">
        <v>1422.56</v>
      </c>
      <c r="I17" s="71">
        <v>5846.79</v>
      </c>
      <c r="J17" s="71">
        <v>429.87</v>
      </c>
      <c r="K17" s="71">
        <v>7699.22</v>
      </c>
      <c r="M17" s="14" t="s">
        <v>10</v>
      </c>
      <c r="N17" s="71">
        <v>2361.31</v>
      </c>
      <c r="O17" s="71">
        <v>5523.64</v>
      </c>
      <c r="P17" s="71">
        <v>1430.64</v>
      </c>
      <c r="Q17" s="71">
        <v>9315.58</v>
      </c>
      <c r="S17" s="14" t="s">
        <v>10</v>
      </c>
      <c r="T17" s="71">
        <v>6000.12</v>
      </c>
      <c r="U17" s="71">
        <v>14432.2</v>
      </c>
      <c r="V17" s="71">
        <v>9496.5</v>
      </c>
      <c r="W17" s="71">
        <v>29928.82</v>
      </c>
      <c r="Y17" t="s">
        <v>10</v>
      </c>
      <c r="Z17" s="71">
        <v>22610.84</v>
      </c>
      <c r="AA17" s="71">
        <v>83251.5</v>
      </c>
      <c r="AB17" s="71">
        <v>22348.06</v>
      </c>
      <c r="AC17" s="71">
        <v>128210.4</v>
      </c>
    </row>
    <row r="18" spans="1:29">
      <c r="A18" s="14" t="s">
        <v>11</v>
      </c>
      <c r="B18" s="71">
        <v>2112.56</v>
      </c>
      <c r="C18" s="71">
        <v>12616.27</v>
      </c>
      <c r="D18" s="71">
        <v>403.45</v>
      </c>
      <c r="E18" s="71">
        <v>15132.28</v>
      </c>
      <c r="G18" s="14" t="s">
        <v>11</v>
      </c>
      <c r="H18" s="71">
        <v>914.18</v>
      </c>
      <c r="I18" s="71">
        <v>1337.08</v>
      </c>
      <c r="J18" s="71">
        <v>88.14</v>
      </c>
      <c r="K18" s="71">
        <v>2339.4</v>
      </c>
      <c r="M18" s="14" t="s">
        <v>11</v>
      </c>
      <c r="N18" s="71">
        <v>44.17</v>
      </c>
      <c r="O18" s="71">
        <v>694.83</v>
      </c>
      <c r="P18" s="71">
        <v>586.41</v>
      </c>
      <c r="Q18" s="71">
        <v>1325.4</v>
      </c>
      <c r="S18" s="14" t="s">
        <v>11</v>
      </c>
      <c r="T18" s="71"/>
      <c r="U18" s="71"/>
      <c r="V18" s="71"/>
      <c r="W18" s="71"/>
      <c r="Y18" t="s">
        <v>11</v>
      </c>
      <c r="Z18" s="71">
        <v>4870.5200000000004</v>
      </c>
      <c r="AA18" s="71">
        <v>16122.94</v>
      </c>
      <c r="AB18" s="71">
        <v>2036.31</v>
      </c>
      <c r="AC18" s="71">
        <v>23029.78</v>
      </c>
    </row>
    <row r="19" spans="1:29">
      <c r="A19" s="14" t="s">
        <v>12</v>
      </c>
      <c r="B19" s="71">
        <v>1582.88</v>
      </c>
      <c r="C19" s="71">
        <v>14350.7</v>
      </c>
      <c r="D19" s="71">
        <v>2984.54</v>
      </c>
      <c r="E19" s="71">
        <v>18918.12</v>
      </c>
      <c r="G19" s="14" t="s">
        <v>12</v>
      </c>
      <c r="H19" s="71">
        <v>199.13</v>
      </c>
      <c r="I19" s="71">
        <v>984.38</v>
      </c>
      <c r="J19" s="71"/>
      <c r="K19" s="71">
        <v>1183.51</v>
      </c>
      <c r="M19" s="14" t="s">
        <v>12</v>
      </c>
      <c r="N19" s="71">
        <v>143.58000000000001</v>
      </c>
      <c r="O19" s="71">
        <v>849.55</v>
      </c>
      <c r="P19" s="71">
        <v>14.87</v>
      </c>
      <c r="Q19" s="71">
        <v>1008</v>
      </c>
      <c r="S19" s="14" t="s">
        <v>12</v>
      </c>
      <c r="T19" s="71">
        <v>2593.3200000000002</v>
      </c>
      <c r="U19" s="71">
        <v>266.19</v>
      </c>
      <c r="V19" s="71"/>
      <c r="W19" s="71">
        <v>2859.51</v>
      </c>
      <c r="Y19" t="s">
        <v>12</v>
      </c>
      <c r="Z19" s="71">
        <v>3153.76</v>
      </c>
      <c r="AA19" s="71">
        <v>17968</v>
      </c>
      <c r="AB19" s="71">
        <v>2961.9</v>
      </c>
      <c r="AC19" s="71">
        <v>24083.66</v>
      </c>
    </row>
    <row r="20" spans="1:29">
      <c r="A20" s="14" t="s">
        <v>13</v>
      </c>
      <c r="B20" s="71"/>
      <c r="C20" s="71">
        <v>979.56</v>
      </c>
      <c r="D20" s="71"/>
      <c r="E20" s="71">
        <v>979.56</v>
      </c>
      <c r="G20" s="14" t="s">
        <v>13</v>
      </c>
      <c r="H20" s="71"/>
      <c r="I20" s="71">
        <v>67.87</v>
      </c>
      <c r="J20" s="71"/>
      <c r="K20" s="71">
        <v>67.87</v>
      </c>
      <c r="M20" s="14" t="s">
        <v>13</v>
      </c>
      <c r="N20" s="71"/>
      <c r="O20" s="71">
        <v>40.9</v>
      </c>
      <c r="P20" s="71"/>
      <c r="Q20" s="71">
        <v>40.9</v>
      </c>
      <c r="S20" s="14" t="s">
        <v>13</v>
      </c>
      <c r="T20" s="71"/>
      <c r="U20" s="71">
        <v>466.33</v>
      </c>
      <c r="V20" s="71"/>
      <c r="W20" s="71">
        <v>466.33</v>
      </c>
      <c r="Y20" t="s">
        <v>13</v>
      </c>
      <c r="Z20" s="71"/>
      <c r="AA20" s="71">
        <v>1258.68</v>
      </c>
      <c r="AB20" s="71"/>
      <c r="AC20" s="71">
        <v>1258.68</v>
      </c>
    </row>
    <row r="21" spans="1:29">
      <c r="A21" s="14" t="s">
        <v>14</v>
      </c>
      <c r="B21" s="71">
        <v>220.9</v>
      </c>
      <c r="C21" s="71">
        <v>2767.11</v>
      </c>
      <c r="D21" s="71">
        <v>1247.05</v>
      </c>
      <c r="E21" s="71">
        <v>4235.0600000000004</v>
      </c>
      <c r="G21" s="14" t="s">
        <v>14</v>
      </c>
      <c r="H21" s="71"/>
      <c r="I21" s="71">
        <v>238.56</v>
      </c>
      <c r="J21" s="71">
        <v>8.02</v>
      </c>
      <c r="K21" s="71">
        <v>246.58</v>
      </c>
      <c r="M21" s="14" t="s">
        <v>14</v>
      </c>
      <c r="N21" s="71"/>
      <c r="O21" s="71">
        <v>153.97</v>
      </c>
      <c r="P21" s="71">
        <v>14.87</v>
      </c>
      <c r="Q21" s="71">
        <v>168.83</v>
      </c>
      <c r="S21" s="14" t="s">
        <v>14</v>
      </c>
      <c r="T21" s="71">
        <v>539.66999999999996</v>
      </c>
      <c r="U21" s="71">
        <v>752.82</v>
      </c>
      <c r="V21" s="71">
        <v>777.91</v>
      </c>
      <c r="W21" s="71">
        <v>2070.39</v>
      </c>
      <c r="Y21" t="s">
        <v>14</v>
      </c>
      <c r="Z21" s="71">
        <v>393.68</v>
      </c>
      <c r="AA21" s="71">
        <v>4032.43</v>
      </c>
      <c r="AB21" s="71">
        <v>1793.92</v>
      </c>
      <c r="AC21" s="71">
        <v>6220.03</v>
      </c>
    </row>
    <row r="22" spans="1:29">
      <c r="A22" s="14" t="s">
        <v>15</v>
      </c>
      <c r="B22" s="71">
        <v>144.97</v>
      </c>
      <c r="C22" s="71">
        <v>2710.21</v>
      </c>
      <c r="D22" s="71">
        <v>98.08</v>
      </c>
      <c r="E22" s="71">
        <v>2953.27</v>
      </c>
      <c r="G22" s="14" t="s">
        <v>15</v>
      </c>
      <c r="H22" s="71"/>
      <c r="I22" s="71">
        <v>63.73</v>
      </c>
      <c r="J22" s="71"/>
      <c r="K22" s="71">
        <v>63.73</v>
      </c>
      <c r="M22" s="14" t="s">
        <v>15</v>
      </c>
      <c r="N22" s="71"/>
      <c r="O22" s="71">
        <v>31.76</v>
      </c>
      <c r="P22" s="71"/>
      <c r="Q22" s="71">
        <v>31.76</v>
      </c>
      <c r="S22" s="14" t="s">
        <v>15</v>
      </c>
      <c r="T22" s="71">
        <v>721.43</v>
      </c>
      <c r="U22" s="71">
        <v>1901.35</v>
      </c>
      <c r="V22" s="71"/>
      <c r="W22" s="71">
        <v>2622.79</v>
      </c>
      <c r="Y22" t="s">
        <v>15</v>
      </c>
      <c r="Z22" s="71">
        <v>291.22000000000003</v>
      </c>
      <c r="AA22" s="71">
        <v>3634.5</v>
      </c>
      <c r="AB22" s="71">
        <v>111.17</v>
      </c>
      <c r="AC22" s="71">
        <v>4036.89</v>
      </c>
    </row>
    <row r="23" spans="1:29">
      <c r="A23" s="14" t="s">
        <v>0</v>
      </c>
      <c r="B23" s="71">
        <v>74616.7</v>
      </c>
      <c r="C23" s="71">
        <v>397853.52</v>
      </c>
      <c r="D23" s="71">
        <v>61656.52</v>
      </c>
      <c r="E23" s="71">
        <v>534126.74</v>
      </c>
      <c r="G23" s="14" t="s">
        <v>0</v>
      </c>
      <c r="H23" s="71">
        <v>10118.02</v>
      </c>
      <c r="I23" s="71">
        <v>39370.69</v>
      </c>
      <c r="J23" s="71">
        <v>4376.0600000000004</v>
      </c>
      <c r="K23" s="71">
        <v>53864.78</v>
      </c>
      <c r="M23" s="14" t="s">
        <v>0</v>
      </c>
      <c r="N23" s="71">
        <v>12593.16</v>
      </c>
      <c r="O23" s="71">
        <v>43251.1</v>
      </c>
      <c r="P23" s="71">
        <v>8296.93</v>
      </c>
      <c r="Q23" s="71">
        <v>64141.19</v>
      </c>
      <c r="S23" s="14" t="s">
        <v>0</v>
      </c>
      <c r="T23" s="71">
        <v>23836.33</v>
      </c>
      <c r="U23" s="71">
        <v>85273.73</v>
      </c>
      <c r="V23" s="71">
        <v>29524.57</v>
      </c>
      <c r="W23" s="71">
        <v>138634.62</v>
      </c>
      <c r="Y23" t="s">
        <v>0</v>
      </c>
      <c r="Z23" s="71">
        <v>118649.25</v>
      </c>
      <c r="AA23" s="71">
        <v>556542.93999999994</v>
      </c>
      <c r="AB23" s="71">
        <v>114924.7</v>
      </c>
      <c r="AC23" s="71">
        <v>790116.89</v>
      </c>
    </row>
    <row r="25" spans="1:29">
      <c r="A25" s="59" t="s">
        <v>167</v>
      </c>
      <c r="G25" s="59" t="str">
        <f>A25</f>
        <v>Mode share of trip legs, excluding non-household travel July 13 - June 14</v>
      </c>
      <c r="M25" s="59" t="str">
        <f>A25</f>
        <v>Mode share of trip legs, excluding non-household travel July 13 - June 14</v>
      </c>
      <c r="S25" s="59" t="str">
        <f>A25</f>
        <v>Mode share of trip legs, excluding non-household travel July 13 - June 14</v>
      </c>
      <c r="Y25" s="59" t="str">
        <f>A25</f>
        <v>Mode share of trip legs, excluding non-household travel July 13 - June 14</v>
      </c>
    </row>
    <row r="26" spans="1:29">
      <c r="A26" s="5" t="s">
        <v>26</v>
      </c>
      <c r="G26" s="5" t="s">
        <v>26</v>
      </c>
      <c r="M26" s="5" t="s">
        <v>26</v>
      </c>
      <c r="S26" s="59" t="s">
        <v>26</v>
      </c>
      <c r="Y26" s="5" t="s">
        <v>26</v>
      </c>
    </row>
    <row r="27" spans="1:29">
      <c r="A27" s="5" t="s">
        <v>1</v>
      </c>
      <c r="G27" s="5" t="s">
        <v>34</v>
      </c>
      <c r="M27" s="5" t="s">
        <v>35</v>
      </c>
      <c r="S27" s="59" t="s">
        <v>160</v>
      </c>
      <c r="Y27" s="5" t="s">
        <v>98</v>
      </c>
    </row>
    <row r="28" spans="1:29">
      <c r="A28" s="14" t="s">
        <v>24</v>
      </c>
      <c r="B28" s="15" t="s">
        <v>6</v>
      </c>
      <c r="C28" s="15" t="s">
        <v>7</v>
      </c>
      <c r="D28" s="15" t="s">
        <v>8</v>
      </c>
      <c r="E28" s="15" t="s">
        <v>0</v>
      </c>
      <c r="G28" s="14" t="s">
        <v>24</v>
      </c>
      <c r="H28" s="15" t="s">
        <v>6</v>
      </c>
      <c r="I28" s="15" t="s">
        <v>7</v>
      </c>
      <c r="J28" s="15" t="s">
        <v>8</v>
      </c>
      <c r="K28" s="15" t="s">
        <v>0</v>
      </c>
      <c r="M28" s="14" t="s">
        <v>24</v>
      </c>
      <c r="N28" s="14" t="s">
        <v>6</v>
      </c>
      <c r="O28" s="14" t="s">
        <v>7</v>
      </c>
      <c r="P28" s="14" t="s">
        <v>8</v>
      </c>
      <c r="Q28" s="14" t="s">
        <v>0</v>
      </c>
      <c r="S28" s="14" t="s">
        <v>24</v>
      </c>
      <c r="T28" s="14" t="s">
        <v>6</v>
      </c>
      <c r="U28" s="14" t="s">
        <v>7</v>
      </c>
      <c r="V28" s="14" t="s">
        <v>8</v>
      </c>
      <c r="W28" s="14" t="s">
        <v>0</v>
      </c>
      <c r="Y28" s="50" t="s">
        <v>24</v>
      </c>
      <c r="Z28" s="50" t="s">
        <v>6</v>
      </c>
      <c r="AA28" s="50" t="s">
        <v>7</v>
      </c>
      <c r="AB28" s="50" t="s">
        <v>8</v>
      </c>
      <c r="AC28" s="50" t="s">
        <v>0</v>
      </c>
    </row>
    <row r="29" spans="1:29" s="4" customFormat="1">
      <c r="A29" s="18" t="s">
        <v>22</v>
      </c>
      <c r="B29" s="18">
        <f>'Sample information'!B$24</f>
        <v>214</v>
      </c>
      <c r="C29" s="18">
        <f>'Sample information'!C$24</f>
        <v>753</v>
      </c>
      <c r="D29" s="18">
        <f>'Sample information'!D$24</f>
        <v>181</v>
      </c>
      <c r="E29" s="84">
        <f>'Sample information'!E$24</f>
        <v>1148</v>
      </c>
      <c r="G29" s="18" t="s">
        <v>22</v>
      </c>
      <c r="H29" s="18">
        <f>'Sample information'!B$25</f>
        <v>84</v>
      </c>
      <c r="I29" s="18">
        <f>'Sample information'!C$25</f>
        <v>228</v>
      </c>
      <c r="J29" s="18">
        <f>'Sample information'!D$25</f>
        <v>48</v>
      </c>
      <c r="K29" s="18">
        <f>'Sample information'!E$25</f>
        <v>360</v>
      </c>
      <c r="M29" s="18" t="s">
        <v>22</v>
      </c>
      <c r="N29" s="18">
        <f>'Sample information'!B$26</f>
        <v>76</v>
      </c>
      <c r="O29" s="18">
        <f>'Sample information'!C$26</f>
        <v>196</v>
      </c>
      <c r="P29" s="18">
        <f>'Sample information'!D$26</f>
        <v>53</v>
      </c>
      <c r="Q29" s="18">
        <f>'Sample information'!E$26</f>
        <v>325</v>
      </c>
      <c r="R29" s="58"/>
      <c r="S29" s="18" t="s">
        <v>22</v>
      </c>
      <c r="T29" s="18">
        <f>'Sample information'!B$27</f>
        <v>21</v>
      </c>
      <c r="U29" s="18">
        <f>'Sample information'!C$27</f>
        <v>46</v>
      </c>
      <c r="V29" s="18">
        <f>'Sample information'!D$27</f>
        <v>27</v>
      </c>
      <c r="W29" s="18">
        <f>SUM(T29:V29)</f>
        <v>94</v>
      </c>
      <c r="Y29" s="52" t="s">
        <v>22</v>
      </c>
      <c r="Z29" s="86">
        <f>Z$13</f>
        <v>395</v>
      </c>
      <c r="AA29" s="86">
        <f>AA$13</f>
        <v>1223</v>
      </c>
      <c r="AB29" s="86">
        <f>AB$13</f>
        <v>309</v>
      </c>
      <c r="AC29" s="86">
        <f>AC$13</f>
        <v>1927</v>
      </c>
    </row>
    <row r="30" spans="1:29">
      <c r="A30" s="14"/>
      <c r="G30" s="14"/>
      <c r="M30" s="14"/>
      <c r="S30" s="14"/>
      <c r="Y30" s="50"/>
    </row>
    <row r="31" spans="1:29">
      <c r="A31" s="14" t="s">
        <v>25</v>
      </c>
      <c r="B31" s="6">
        <f>B15/(B$23-B$22)</f>
        <v>0</v>
      </c>
      <c r="C31" s="6">
        <f t="shared" ref="B31:E37" si="0">C15/(C$23-C$22)</f>
        <v>0.64016827211373006</v>
      </c>
      <c r="D31" s="6">
        <f t="shared" si="0"/>
        <v>0.58458206543245739</v>
      </c>
      <c r="E31" s="6">
        <f t="shared" si="0"/>
        <v>0.54397327110482385</v>
      </c>
      <c r="G31" s="14" t="s">
        <v>25</v>
      </c>
      <c r="H31" s="6">
        <f>H15/(H$23-H$22)</f>
        <v>0</v>
      </c>
      <c r="I31" s="6">
        <f t="shared" ref="H31:K37" si="1">I15/(I$23-I$22)</f>
        <v>0.63993246997478304</v>
      </c>
      <c r="J31" s="6">
        <f t="shared" si="1"/>
        <v>0.65542291467667257</v>
      </c>
      <c r="K31" s="6">
        <f t="shared" si="1"/>
        <v>0.52084429578976621</v>
      </c>
      <c r="M31" s="14" t="s">
        <v>25</v>
      </c>
      <c r="N31" s="6">
        <f t="shared" ref="N31:Q37" si="2">N15/(N$23-N$22)</f>
        <v>0</v>
      </c>
      <c r="O31" s="6">
        <f t="shared" si="2"/>
        <v>0.71471915119481233</v>
      </c>
      <c r="P31" s="6">
        <f t="shared" si="2"/>
        <v>0.62018722587752328</v>
      </c>
      <c r="Q31" s="6">
        <f t="shared" si="2"/>
        <v>0.56209109954650971</v>
      </c>
      <c r="S31" s="14" t="s">
        <v>25</v>
      </c>
      <c r="T31" s="69">
        <f t="shared" ref="T31:W37" si="3">T15/(T$23-T$22)</f>
        <v>0</v>
      </c>
      <c r="U31" s="69">
        <f t="shared" si="3"/>
        <v>0.55134842018423857</v>
      </c>
      <c r="V31" s="69">
        <f t="shared" si="3"/>
        <v>0.56286814676725183</v>
      </c>
      <c r="W31" s="69">
        <f t="shared" si="3"/>
        <v>0.46014879735093633</v>
      </c>
      <c r="Y31" s="50" t="s">
        <v>25</v>
      </c>
      <c r="Z31" s="39"/>
      <c r="AA31" s="39">
        <f t="shared" ref="AA31:AC37" si="4">AA15/(AA$23-AA$22)</f>
        <v>0.6376519410700261</v>
      </c>
      <c r="AB31" s="39">
        <f t="shared" si="4"/>
        <v>0.60669417620031363</v>
      </c>
      <c r="AC31" s="39">
        <f t="shared" si="4"/>
        <v>0.53712070018318747</v>
      </c>
    </row>
    <row r="32" spans="1:29">
      <c r="A32" s="14" t="s">
        <v>68</v>
      </c>
      <c r="B32" s="6">
        <f t="shared" si="0"/>
        <v>0.76026701675924546</v>
      </c>
      <c r="C32" s="6">
        <f t="shared" si="0"/>
        <v>0.13028536406196525</v>
      </c>
      <c r="D32" s="6">
        <f t="shared" si="0"/>
        <v>0.13660856253017459</v>
      </c>
      <c r="E32" s="6">
        <f t="shared" si="0"/>
        <v>0.21934301425106945</v>
      </c>
      <c r="G32" s="14" t="s">
        <v>68</v>
      </c>
      <c r="H32" s="6">
        <f t="shared" si="1"/>
        <v>0.74937191268647418</v>
      </c>
      <c r="I32" s="6">
        <f t="shared" si="1"/>
        <v>0.14446500060040257</v>
      </c>
      <c r="J32" s="6">
        <f t="shared" si="1"/>
        <v>0.22437078102219804</v>
      </c>
      <c r="K32" s="6">
        <f t="shared" si="1"/>
        <v>0.2647253166992094</v>
      </c>
      <c r="M32" s="14" t="s">
        <v>68</v>
      </c>
      <c r="N32" s="6">
        <f t="shared" si="2"/>
        <v>0.79758376769611439</v>
      </c>
      <c r="O32" s="6">
        <f>O16/(O$23-O$22)</f>
        <v>0.1172336273529397</v>
      </c>
      <c r="P32" s="6">
        <f t="shared" si="2"/>
        <v>0.13312273334835897</v>
      </c>
      <c r="Q32" s="6">
        <f t="shared" si="2"/>
        <v>0.25293268088641563</v>
      </c>
      <c r="S32" s="14" t="s">
        <v>68</v>
      </c>
      <c r="T32" s="69">
        <f t="shared" si="3"/>
        <v>0.60488169968288852</v>
      </c>
      <c r="U32" s="69">
        <f t="shared" si="3"/>
        <v>0.25773043782605226</v>
      </c>
      <c r="V32" s="69">
        <f t="shared" si="3"/>
        <v>8.9136607239326426E-2</v>
      </c>
      <c r="W32" s="69">
        <f t="shared" si="3"/>
        <v>0.28013085332356752</v>
      </c>
      <c r="Y32" s="50" t="s">
        <v>9</v>
      </c>
      <c r="Z32" s="39">
        <f t="shared" ref="Z32:Z37" si="5">Z16/(Z$23-Z$22)</f>
        <v>0.73783950273589372</v>
      </c>
      <c r="AA32" s="39">
        <f t="shared" si="4"/>
        <v>0.14055084780402341</v>
      </c>
      <c r="AB32" s="39">
        <f t="shared" si="4"/>
        <v>0.13950124170905642</v>
      </c>
      <c r="AC32" s="39">
        <f>AC16/(AC$23-AC$22)</f>
        <v>0.23032975015265619</v>
      </c>
    </row>
    <row r="33" spans="1:29">
      <c r="A33" s="14" t="s">
        <v>10</v>
      </c>
      <c r="B33" s="6">
        <f t="shared" si="0"/>
        <v>0.18714457150384448</v>
      </c>
      <c r="C33" s="6">
        <f t="shared" si="0"/>
        <v>0.15181851364255666</v>
      </c>
      <c r="D33" s="6">
        <f t="shared" si="0"/>
        <v>0.20351457899193029</v>
      </c>
      <c r="E33" s="6">
        <f t="shared" si="0"/>
        <v>0.16276243992381623</v>
      </c>
      <c r="G33" s="14" t="s">
        <v>10</v>
      </c>
      <c r="H33" s="6">
        <f t="shared" si="1"/>
        <v>0.14059667800617115</v>
      </c>
      <c r="I33" s="6">
        <f t="shared" si="1"/>
        <v>0.14874693947331466</v>
      </c>
      <c r="J33" s="6">
        <f t="shared" si="1"/>
        <v>9.8232199741319803E-2</v>
      </c>
      <c r="K33" s="6">
        <f t="shared" si="1"/>
        <v>0.1431053854896884</v>
      </c>
      <c r="M33" s="14" t="s">
        <v>10</v>
      </c>
      <c r="N33" s="6">
        <f t="shared" si="2"/>
        <v>0.18750734525726664</v>
      </c>
      <c r="O33" s="6">
        <f t="shared" si="2"/>
        <v>0.12780482071220894</v>
      </c>
      <c r="P33" s="6">
        <f t="shared" si="2"/>
        <v>0.17243004340159554</v>
      </c>
      <c r="Q33" s="6">
        <f t="shared" si="2"/>
        <v>0.14530748440596025</v>
      </c>
      <c r="S33" s="14" t="s">
        <v>10</v>
      </c>
      <c r="T33" s="69">
        <f t="shared" si="3"/>
        <v>0.25957802110327105</v>
      </c>
      <c r="U33" s="69">
        <f t="shared" si="3"/>
        <v>0.17310528978541817</v>
      </c>
      <c r="V33" s="69">
        <f t="shared" si="3"/>
        <v>0.32164736014783618</v>
      </c>
      <c r="W33" s="69">
        <f t="shared" si="3"/>
        <v>0.22004571220018143</v>
      </c>
      <c r="Y33" s="50" t="s">
        <v>10</v>
      </c>
      <c r="Z33" s="39">
        <f t="shared" si="5"/>
        <v>0.19103765076184523</v>
      </c>
      <c r="AA33" s="39">
        <f t="shared" si="4"/>
        <v>0.1505701377971369</v>
      </c>
      <c r="AB33" s="39">
        <f t="shared" si="4"/>
        <v>0.19464657170631372</v>
      </c>
      <c r="AC33" s="39">
        <f t="shared" si="4"/>
        <v>0.16310095664563404</v>
      </c>
    </row>
    <row r="34" spans="1:29">
      <c r="A34" s="14" t="s">
        <v>11</v>
      </c>
      <c r="B34" s="6">
        <f t="shared" si="0"/>
        <v>2.8367274400634981E-2</v>
      </c>
      <c r="C34" s="6">
        <f t="shared" si="0"/>
        <v>3.1928340125510414E-2</v>
      </c>
      <c r="D34" s="6">
        <f t="shared" si="0"/>
        <v>6.5539347650785179E-3</v>
      </c>
      <c r="E34" s="6">
        <f t="shared" si="0"/>
        <v>2.8488395702443499E-2</v>
      </c>
      <c r="G34" s="14" t="s">
        <v>11</v>
      </c>
      <c r="H34" s="6">
        <f t="shared" si="1"/>
        <v>9.0351669595434669E-2</v>
      </c>
      <c r="I34" s="6">
        <f t="shared" si="1"/>
        <v>3.4016367584773791E-2</v>
      </c>
      <c r="J34" s="6">
        <f t="shared" si="1"/>
        <v>2.014140573940942E-2</v>
      </c>
      <c r="K34" s="6">
        <f t="shared" si="1"/>
        <v>4.348242274082012E-2</v>
      </c>
      <c r="M34" s="14" t="s">
        <v>11</v>
      </c>
      <c r="N34" s="6">
        <f t="shared" si="2"/>
        <v>3.5074596050554429E-3</v>
      </c>
      <c r="O34" s="6">
        <f t="shared" si="2"/>
        <v>1.607683041897447E-2</v>
      </c>
      <c r="P34" s="6">
        <f t="shared" si="2"/>
        <v>7.0677949554835334E-2</v>
      </c>
      <c r="Q34" s="6">
        <f t="shared" si="2"/>
        <v>2.067402564646106E-2</v>
      </c>
      <c r="S34" s="14" t="s">
        <v>11</v>
      </c>
      <c r="T34" s="69">
        <f t="shared" si="3"/>
        <v>0</v>
      </c>
      <c r="U34" s="69">
        <f t="shared" si="3"/>
        <v>0</v>
      </c>
      <c r="V34" s="69">
        <f t="shared" si="3"/>
        <v>0</v>
      </c>
      <c r="W34" s="69">
        <f t="shared" si="3"/>
        <v>0</v>
      </c>
      <c r="Y34" s="50" t="s">
        <v>11</v>
      </c>
      <c r="Z34" s="39">
        <f t="shared" si="5"/>
        <v>4.1150735611263554E-2</v>
      </c>
      <c r="AA34" s="39">
        <f t="shared" si="4"/>
        <v>2.916023492063171E-2</v>
      </c>
      <c r="AB34" s="39">
        <f t="shared" si="4"/>
        <v>1.7735801695148646E-2</v>
      </c>
      <c r="AC34" s="39">
        <f t="shared" si="4"/>
        <v>2.9296992672501524E-2</v>
      </c>
    </row>
    <row r="35" spans="1:29">
      <c r="A35" s="14" t="s">
        <v>12</v>
      </c>
      <c r="B35" s="6">
        <f t="shared" si="0"/>
        <v>2.1254776812624068E-2</v>
      </c>
      <c r="C35" s="6">
        <f t="shared" si="0"/>
        <v>3.6317709643116571E-2</v>
      </c>
      <c r="D35" s="6">
        <f t="shared" si="0"/>
        <v>4.8483034982692873E-2</v>
      </c>
      <c r="E35" s="6">
        <f t="shared" si="0"/>
        <v>3.5615709496937036E-2</v>
      </c>
      <c r="G35" s="14" t="s">
        <v>12</v>
      </c>
      <c r="H35" s="6">
        <f t="shared" si="1"/>
        <v>1.9680728047582433E-2</v>
      </c>
      <c r="I35" s="6">
        <f t="shared" si="1"/>
        <v>2.5043401982753181E-2</v>
      </c>
      <c r="J35" s="6">
        <f t="shared" si="1"/>
        <v>0</v>
      </c>
      <c r="K35" s="6">
        <f t="shared" si="1"/>
        <v>2.1997897810544592E-2</v>
      </c>
      <c r="M35" s="14" t="s">
        <v>12</v>
      </c>
      <c r="N35" s="6">
        <f t="shared" si="2"/>
        <v>1.1401427441563517E-2</v>
      </c>
      <c r="O35" s="6">
        <f t="shared" si="2"/>
        <v>1.9656709241742239E-2</v>
      </c>
      <c r="P35" s="6">
        <f t="shared" si="2"/>
        <v>1.7922291739233666E-3</v>
      </c>
      <c r="Q35" s="6">
        <f t="shared" si="2"/>
        <v>1.5723115928499131E-2</v>
      </c>
      <c r="S35" s="14" t="s">
        <v>12</v>
      </c>
      <c r="T35" s="69">
        <f t="shared" si="3"/>
        <v>0.11219256842988722</v>
      </c>
      <c r="U35" s="69">
        <f t="shared" si="3"/>
        <v>3.1927839891340518E-3</v>
      </c>
      <c r="V35" s="69">
        <f t="shared" si="3"/>
        <v>0</v>
      </c>
      <c r="W35" s="69">
        <f t="shared" si="3"/>
        <v>2.1023980046441553E-2</v>
      </c>
      <c r="Y35" s="50" t="s">
        <v>12</v>
      </c>
      <c r="Z35" s="39">
        <f t="shared" si="5"/>
        <v>2.66459318391832E-2</v>
      </c>
      <c r="AA35" s="39">
        <f t="shared" si="4"/>
        <v>3.2497243124015258E-2</v>
      </c>
      <c r="AB35" s="39">
        <f t="shared" si="4"/>
        <v>2.5797482230535025E-2</v>
      </c>
      <c r="AC35" s="39">
        <f t="shared" si="4"/>
        <v>3.0637670466110319E-2</v>
      </c>
    </row>
    <row r="36" spans="1:29">
      <c r="A36" s="14" t="s">
        <v>13</v>
      </c>
      <c r="B36" s="6">
        <f t="shared" si="0"/>
        <v>0</v>
      </c>
      <c r="C36" s="6">
        <f t="shared" si="0"/>
        <v>2.4789993281171836E-3</v>
      </c>
      <c r="D36" s="6">
        <f t="shared" si="0"/>
        <v>0</v>
      </c>
      <c r="E36" s="6">
        <f t="shared" si="0"/>
        <v>1.8441433078350091E-3</v>
      </c>
      <c r="G36" s="14" t="s">
        <v>13</v>
      </c>
      <c r="H36" s="6">
        <f t="shared" si="1"/>
        <v>0</v>
      </c>
      <c r="I36" s="6">
        <f t="shared" si="1"/>
        <v>1.7266662189088142E-3</v>
      </c>
      <c r="J36" s="6">
        <f t="shared" si="1"/>
        <v>0</v>
      </c>
      <c r="K36" s="6">
        <f t="shared" si="1"/>
        <v>1.2614995432245284E-3</v>
      </c>
      <c r="M36" s="14" t="s">
        <v>13</v>
      </c>
      <c r="N36" s="6">
        <f t="shared" si="2"/>
        <v>0</v>
      </c>
      <c r="O36" s="6">
        <f t="shared" si="2"/>
        <v>9.4633559883144913E-4</v>
      </c>
      <c r="P36" s="6">
        <f t="shared" si="2"/>
        <v>0</v>
      </c>
      <c r="Q36" s="6">
        <f t="shared" si="2"/>
        <v>6.3797166813056984E-4</v>
      </c>
      <c r="S36" s="14" t="s">
        <v>13</v>
      </c>
      <c r="T36" s="69">
        <f t="shared" si="3"/>
        <v>0</v>
      </c>
      <c r="U36" s="69">
        <f t="shared" si="3"/>
        <v>5.5933391849914806E-3</v>
      </c>
      <c r="V36" s="69">
        <f t="shared" si="3"/>
        <v>0</v>
      </c>
      <c r="W36" s="69">
        <f t="shared" si="3"/>
        <v>3.4285988211466608E-3</v>
      </c>
      <c r="Y36" s="50" t="s">
        <v>13</v>
      </c>
      <c r="Z36" s="39">
        <f t="shared" si="5"/>
        <v>0</v>
      </c>
      <c r="AA36" s="39">
        <f t="shared" si="4"/>
        <v>2.2764709469799381E-3</v>
      </c>
      <c r="AB36" s="39">
        <f t="shared" si="4"/>
        <v>0</v>
      </c>
      <c r="AC36" s="39">
        <f t="shared" si="4"/>
        <v>1.6012110726643599E-3</v>
      </c>
    </row>
    <row r="37" spans="1:29">
      <c r="A37" s="14" t="s">
        <v>14</v>
      </c>
      <c r="B37" s="6">
        <f t="shared" si="0"/>
        <v>2.9662262445091583E-3</v>
      </c>
      <c r="C37" s="6">
        <f t="shared" si="0"/>
        <v>7.0028010850038186E-3</v>
      </c>
      <c r="D37" s="6">
        <f t="shared" si="0"/>
        <v>2.025798574492791E-2</v>
      </c>
      <c r="E37" s="6">
        <f>E21/(E$23-E$22)</f>
        <v>7.9730262130749876E-3</v>
      </c>
      <c r="G37" s="14" t="s">
        <v>14</v>
      </c>
      <c r="H37" s="6">
        <f t="shared" si="1"/>
        <v>0</v>
      </c>
      <c r="I37" s="6">
        <f t="shared" si="1"/>
        <v>6.0691541650638977E-3</v>
      </c>
      <c r="J37" s="6">
        <f t="shared" si="1"/>
        <v>1.8326988204000855E-3</v>
      </c>
      <c r="K37" s="6">
        <f t="shared" si="1"/>
        <v>4.583181926746783E-3</v>
      </c>
      <c r="M37" s="14" t="s">
        <v>14</v>
      </c>
      <c r="N37" s="6">
        <f t="shared" si="2"/>
        <v>0</v>
      </c>
      <c r="O37" s="6">
        <f t="shared" si="2"/>
        <v>3.5625254804909101E-3</v>
      </c>
      <c r="P37" s="6">
        <f t="shared" si="2"/>
        <v>1.7922291739233666E-3</v>
      </c>
      <c r="Q37" s="6">
        <f t="shared" si="2"/>
        <v>2.6334659347306629E-3</v>
      </c>
      <c r="S37" s="14" t="s">
        <v>14</v>
      </c>
      <c r="T37" s="69">
        <f t="shared" si="3"/>
        <v>2.334727816257046E-2</v>
      </c>
      <c r="U37" s="69">
        <f t="shared" si="3"/>
        <v>9.029609086366493E-3</v>
      </c>
      <c r="V37" s="69">
        <f t="shared" si="3"/>
        <v>2.6347885845585558E-2</v>
      </c>
      <c r="W37" s="69">
        <f t="shared" si="3"/>
        <v>1.5222131780742896E-2</v>
      </c>
      <c r="Y37" s="50" t="s">
        <v>14</v>
      </c>
      <c r="Z37" s="39">
        <f t="shared" si="5"/>
        <v>3.3261790518142285E-3</v>
      </c>
      <c r="AA37" s="39">
        <f t="shared" si="4"/>
        <v>7.2931243371868225E-3</v>
      </c>
      <c r="AB37" s="39">
        <f t="shared" si="4"/>
        <v>1.5624639360883688E-2</v>
      </c>
      <c r="AC37" s="39">
        <f t="shared" si="4"/>
        <v>7.9127188072460816E-3</v>
      </c>
    </row>
    <row r="38" spans="1:29">
      <c r="A38" s="14" t="s">
        <v>0</v>
      </c>
      <c r="B38" s="6">
        <f>SUM(B31:B37)</f>
        <v>0.99999986572085819</v>
      </c>
      <c r="C38" s="6">
        <f>SUM(C31:C37)</f>
        <v>1</v>
      </c>
      <c r="D38" s="6">
        <f>SUM(D31:D37)</f>
        <v>1.0000001624472616</v>
      </c>
      <c r="E38" s="6">
        <f>SUM(E31:E37)</f>
        <v>1</v>
      </c>
      <c r="G38" s="14" t="s">
        <v>0</v>
      </c>
      <c r="H38" s="6">
        <f>SUM(H31:H37)</f>
        <v>1.0000009883356624</v>
      </c>
      <c r="I38" s="6">
        <f>SUM(I31:I37)</f>
        <v>1</v>
      </c>
      <c r="J38" s="6">
        <f>SUM(J31:J37)</f>
        <v>0.99999999999999978</v>
      </c>
      <c r="K38" s="6">
        <f>SUM(K31:K37)</f>
        <v>1.0000000000000002</v>
      </c>
      <c r="M38" s="14" t="s">
        <v>0</v>
      </c>
      <c r="N38" s="6">
        <f>SUM(N31:N37)</f>
        <v>1</v>
      </c>
      <c r="O38" s="6">
        <f>SUM(O31:O37)</f>
        <v>1</v>
      </c>
      <c r="P38" s="6">
        <f>SUM(P31:P37)</f>
        <v>1.0000024105301599</v>
      </c>
      <c r="Q38" s="6">
        <f>SUM(Q31:Q37)</f>
        <v>0.99999984401670705</v>
      </c>
      <c r="S38" s="14" t="s">
        <v>0</v>
      </c>
      <c r="T38" s="69">
        <f>SUM(T31:T37)</f>
        <v>0.99999956737861717</v>
      </c>
      <c r="U38" s="69">
        <f>SUM(U31:U37)</f>
        <v>0.999999880056201</v>
      </c>
      <c r="V38" s="69">
        <f>SUM(V31:V37)</f>
        <v>1</v>
      </c>
      <c r="W38" s="69">
        <f>SUM(W31:W37)</f>
        <v>1.0000000735230163</v>
      </c>
      <c r="Y38" s="50" t="s">
        <v>0</v>
      </c>
      <c r="Z38" s="39">
        <f>SUM(Z31:Z37)</f>
        <v>0.99999999999999989</v>
      </c>
      <c r="AA38" s="39">
        <f>SUM(AA31:AA37)</f>
        <v>1</v>
      </c>
      <c r="AB38" s="39">
        <f>SUM(AB31:AB37)</f>
        <v>0.9999999129022511</v>
      </c>
      <c r="AC38" s="39">
        <f>SUM(AC31:AC37)</f>
        <v>1</v>
      </c>
    </row>
    <row r="41" spans="1:29">
      <c r="A41" s="59" t="s">
        <v>168</v>
      </c>
      <c r="G41" s="59" t="str">
        <f>A41</f>
        <v>Time spent travelling (1000 hours) July 13 - June 14</v>
      </c>
      <c r="L41" s="5"/>
      <c r="M41" s="59" t="str">
        <f>A41</f>
        <v>Time spent travelling (1000 hours) July 13 - June 14</v>
      </c>
      <c r="S41" s="59" t="str">
        <f>A41</f>
        <v>Time spent travelling (1000 hours) July 13 - June 14</v>
      </c>
      <c r="Y41" s="59" t="str">
        <f>A41</f>
        <v>Time spent travelling (1000 hours) July 13 - June 14</v>
      </c>
    </row>
    <row r="43" spans="1:29">
      <c r="A43" s="5" t="s">
        <v>1</v>
      </c>
      <c r="G43" s="5" t="s">
        <v>34</v>
      </c>
      <c r="M43" s="5" t="s">
        <v>35</v>
      </c>
      <c r="S43" s="59" t="s">
        <v>160</v>
      </c>
      <c r="Y43" s="5" t="s">
        <v>98</v>
      </c>
    </row>
    <row r="44" spans="1:29">
      <c r="A44" s="14" t="s">
        <v>24</v>
      </c>
      <c r="B44" s="15" t="s">
        <v>6</v>
      </c>
      <c r="C44" s="15" t="s">
        <v>7</v>
      </c>
      <c r="D44" s="15" t="s">
        <v>8</v>
      </c>
      <c r="E44" s="15" t="s">
        <v>0</v>
      </c>
      <c r="G44" s="14" t="s">
        <v>24</v>
      </c>
      <c r="H44" s="15" t="s">
        <v>6</v>
      </c>
      <c r="I44" s="15" t="s">
        <v>7</v>
      </c>
      <c r="J44" s="15" t="s">
        <v>8</v>
      </c>
      <c r="K44" s="15" t="s">
        <v>0</v>
      </c>
      <c r="M44" s="14" t="s">
        <v>24</v>
      </c>
      <c r="N44" s="14" t="s">
        <v>6</v>
      </c>
      <c r="O44" s="14" t="s">
        <v>7</v>
      </c>
      <c r="P44" s="14" t="s">
        <v>8</v>
      </c>
      <c r="Q44" s="14" t="s">
        <v>0</v>
      </c>
      <c r="S44" s="14" t="s">
        <v>24</v>
      </c>
      <c r="T44" s="14" t="s">
        <v>6</v>
      </c>
      <c r="U44" s="14" t="s">
        <v>7</v>
      </c>
      <c r="V44" s="14" t="s">
        <v>8</v>
      </c>
      <c r="W44" s="14" t="s">
        <v>0</v>
      </c>
      <c r="Y44" s="50" t="s">
        <v>24</v>
      </c>
      <c r="Z44" s="51" t="s">
        <v>6</v>
      </c>
      <c r="AA44" s="51" t="s">
        <v>7</v>
      </c>
      <c r="AB44" s="51" t="s">
        <v>8</v>
      </c>
      <c r="AC44" s="50" t="s">
        <v>0</v>
      </c>
    </row>
    <row r="45" spans="1:29" s="4" customFormat="1">
      <c r="A45" s="18" t="s">
        <v>22</v>
      </c>
      <c r="B45" s="18">
        <f>'Sample information'!B$24</f>
        <v>214</v>
      </c>
      <c r="C45" s="18">
        <f>'Sample information'!C$24</f>
        <v>753</v>
      </c>
      <c r="D45" s="18">
        <f>'Sample information'!D$24</f>
        <v>181</v>
      </c>
      <c r="E45" s="84">
        <f>'Sample information'!E$24</f>
        <v>1148</v>
      </c>
      <c r="G45" s="18" t="s">
        <v>22</v>
      </c>
      <c r="H45" s="18">
        <f>'Sample information'!B$25</f>
        <v>84</v>
      </c>
      <c r="I45" s="18">
        <f>'Sample information'!C$25</f>
        <v>228</v>
      </c>
      <c r="J45" s="18">
        <f>'Sample information'!D$25</f>
        <v>48</v>
      </c>
      <c r="K45" s="18">
        <f>'Sample information'!E$25</f>
        <v>360</v>
      </c>
      <c r="M45" s="18" t="s">
        <v>22</v>
      </c>
      <c r="N45" s="18">
        <f>'Sample information'!B$26</f>
        <v>76</v>
      </c>
      <c r="O45" s="18">
        <f>'Sample information'!C$26</f>
        <v>196</v>
      </c>
      <c r="P45" s="18">
        <f>'Sample information'!D$26</f>
        <v>53</v>
      </c>
      <c r="Q45" s="18">
        <f>'Sample information'!E$26</f>
        <v>325</v>
      </c>
      <c r="R45" s="58"/>
      <c r="S45" s="18" t="s">
        <v>22</v>
      </c>
      <c r="T45" s="18">
        <f>'Sample information'!B$27</f>
        <v>21</v>
      </c>
      <c r="U45" s="18">
        <f>'Sample information'!C$27</f>
        <v>46</v>
      </c>
      <c r="V45" s="18">
        <f>'Sample information'!D$27</f>
        <v>27</v>
      </c>
      <c r="W45" s="18">
        <f>SUM(T45:V45)</f>
        <v>94</v>
      </c>
      <c r="Y45" s="52" t="s">
        <v>22</v>
      </c>
      <c r="Z45" s="86">
        <f>Z$13</f>
        <v>395</v>
      </c>
      <c r="AA45" s="86">
        <f>AA$13</f>
        <v>1223</v>
      </c>
      <c r="AB45" s="86">
        <f>AB$13</f>
        <v>309</v>
      </c>
      <c r="AC45" s="86">
        <f>AC$13</f>
        <v>1927</v>
      </c>
    </row>
    <row r="46" spans="1:29">
      <c r="A46" s="14"/>
      <c r="G46" s="14"/>
      <c r="M46" s="14"/>
      <c r="S46" s="14"/>
      <c r="Y46" s="50"/>
    </row>
    <row r="47" spans="1:29">
      <c r="A47" s="16" t="s">
        <v>25</v>
      </c>
      <c r="B47" s="71"/>
      <c r="C47" s="71">
        <v>70851.320000000007</v>
      </c>
      <c r="D47" s="71">
        <v>8373.36</v>
      </c>
      <c r="E47" s="71">
        <v>79224.679999999993</v>
      </c>
      <c r="F47" s="3"/>
      <c r="G47" s="16" t="s">
        <v>25</v>
      </c>
      <c r="H47" s="71"/>
      <c r="I47" s="71">
        <v>7145.24</v>
      </c>
      <c r="J47" s="71">
        <v>688.09</v>
      </c>
      <c r="K47" s="71">
        <v>7833.32</v>
      </c>
      <c r="L47" s="3"/>
      <c r="M47" s="16" t="s">
        <v>25</v>
      </c>
      <c r="N47" s="71"/>
      <c r="O47" s="71">
        <v>9009.4</v>
      </c>
      <c r="P47" s="71">
        <v>1297.8499999999999</v>
      </c>
      <c r="Q47" s="71">
        <v>10307.26</v>
      </c>
      <c r="S47" s="16" t="s">
        <v>25</v>
      </c>
      <c r="T47" s="71"/>
      <c r="U47" s="71">
        <v>9788.25</v>
      </c>
      <c r="V47" s="71">
        <v>5006.66</v>
      </c>
      <c r="W47" s="71">
        <v>14794.91</v>
      </c>
      <c r="Y47" s="50" t="s">
        <v>25</v>
      </c>
      <c r="Z47" s="71"/>
      <c r="AA47" s="71">
        <v>98663.05</v>
      </c>
      <c r="AB47" s="71">
        <v>17132.82</v>
      </c>
      <c r="AC47" s="71">
        <v>115795.87</v>
      </c>
    </row>
    <row r="48" spans="1:29">
      <c r="A48" s="14" t="s">
        <v>68</v>
      </c>
      <c r="B48" s="71">
        <v>14105.45</v>
      </c>
      <c r="C48" s="71">
        <v>18069.12</v>
      </c>
      <c r="D48" s="71">
        <v>2307.13</v>
      </c>
      <c r="E48" s="71">
        <v>34481.69</v>
      </c>
      <c r="F48" s="3"/>
      <c r="G48" s="14" t="s">
        <v>68</v>
      </c>
      <c r="H48" s="71">
        <v>2340.1999999999998</v>
      </c>
      <c r="I48" s="71">
        <v>2129.0500000000002</v>
      </c>
      <c r="J48" s="71">
        <v>335.67</v>
      </c>
      <c r="K48" s="71">
        <v>4804.92</v>
      </c>
      <c r="L48" s="3"/>
      <c r="M48" s="14" t="s">
        <v>68</v>
      </c>
      <c r="N48" s="71">
        <v>2365.14</v>
      </c>
      <c r="O48" s="71">
        <v>1669.56</v>
      </c>
      <c r="P48" s="71">
        <v>325.62</v>
      </c>
      <c r="Q48" s="71">
        <v>4360.32</v>
      </c>
      <c r="S48" s="14" t="s">
        <v>68</v>
      </c>
      <c r="T48" s="71">
        <v>3195.52</v>
      </c>
      <c r="U48" s="71">
        <v>6972.89</v>
      </c>
      <c r="V48" s="71">
        <v>832.18</v>
      </c>
      <c r="W48" s="71">
        <v>11000.59</v>
      </c>
      <c r="Y48" s="50" t="s">
        <v>9</v>
      </c>
      <c r="Z48" s="71">
        <v>22733.39</v>
      </c>
      <c r="AA48" s="71">
        <v>27221.1</v>
      </c>
      <c r="AB48" s="71">
        <v>4702.68</v>
      </c>
      <c r="AC48" s="71">
        <v>54657.17</v>
      </c>
    </row>
    <row r="49" spans="1:29">
      <c r="A49" s="14" t="s">
        <v>10</v>
      </c>
      <c r="B49" s="71">
        <v>2744.55</v>
      </c>
      <c r="C49" s="71">
        <v>12595.32</v>
      </c>
      <c r="D49" s="71">
        <v>2660.64</v>
      </c>
      <c r="E49" s="71">
        <v>18000.509999999998</v>
      </c>
      <c r="F49" s="3"/>
      <c r="G49" s="16" t="s">
        <v>10</v>
      </c>
      <c r="H49" s="71">
        <v>237.18</v>
      </c>
      <c r="I49" s="71">
        <v>953.96</v>
      </c>
      <c r="J49" s="71">
        <v>93.6</v>
      </c>
      <c r="K49" s="71">
        <v>1284.74</v>
      </c>
      <c r="L49" s="3"/>
      <c r="M49" s="16" t="s">
        <v>10</v>
      </c>
      <c r="N49" s="71">
        <v>522.92999999999995</v>
      </c>
      <c r="O49" s="71">
        <v>896.17</v>
      </c>
      <c r="P49" s="71">
        <v>397.14</v>
      </c>
      <c r="Q49" s="71">
        <v>1816.25</v>
      </c>
      <c r="S49" s="16" t="s">
        <v>10</v>
      </c>
      <c r="T49" s="71">
        <v>1357.63</v>
      </c>
      <c r="U49" s="71">
        <v>2707.16</v>
      </c>
      <c r="V49" s="71">
        <v>893.66</v>
      </c>
      <c r="W49" s="71">
        <v>4958.45</v>
      </c>
      <c r="Y49" s="50" t="s">
        <v>10</v>
      </c>
      <c r="Z49" s="71">
        <v>4493.07</v>
      </c>
      <c r="AA49" s="71">
        <v>16074.48</v>
      </c>
      <c r="AB49" s="71">
        <v>4657.9799999999996</v>
      </c>
      <c r="AC49" s="71">
        <v>25225.53</v>
      </c>
    </row>
    <row r="50" spans="1:29">
      <c r="A50" s="14" t="s">
        <v>11</v>
      </c>
      <c r="B50" s="71">
        <v>247.97</v>
      </c>
      <c r="C50" s="71">
        <v>4459.53</v>
      </c>
      <c r="D50" s="71">
        <v>114.22</v>
      </c>
      <c r="E50" s="71">
        <v>4821.72</v>
      </c>
      <c r="F50" s="3"/>
      <c r="G50" s="16" t="s">
        <v>11</v>
      </c>
      <c r="H50" s="71">
        <v>123.65</v>
      </c>
      <c r="I50" s="71">
        <v>280.64999999999998</v>
      </c>
      <c r="J50" s="71">
        <v>7.34</v>
      </c>
      <c r="K50" s="71">
        <v>411.64</v>
      </c>
      <c r="L50" s="3"/>
      <c r="M50" s="16" t="s">
        <v>11</v>
      </c>
      <c r="N50" s="71">
        <v>11.04</v>
      </c>
      <c r="O50" s="71">
        <v>382.02</v>
      </c>
      <c r="P50" s="71">
        <v>198.54</v>
      </c>
      <c r="Q50" s="71">
        <v>591.61</v>
      </c>
      <c r="S50" s="16" t="s">
        <v>11</v>
      </c>
      <c r="T50" s="71"/>
      <c r="U50" s="71"/>
      <c r="V50" s="71"/>
      <c r="W50" s="71"/>
      <c r="Y50" s="50" t="s">
        <v>11</v>
      </c>
      <c r="Z50" s="71">
        <v>633.91</v>
      </c>
      <c r="AA50" s="71">
        <v>5433.78</v>
      </c>
      <c r="AB50" s="71">
        <v>601.67999999999995</v>
      </c>
      <c r="AC50" s="71">
        <v>6669.37</v>
      </c>
    </row>
    <row r="51" spans="1:29">
      <c r="A51" s="14" t="s">
        <v>12</v>
      </c>
      <c r="B51" s="71">
        <v>513.69000000000005</v>
      </c>
      <c r="C51" s="71">
        <v>5105.55</v>
      </c>
      <c r="D51" s="71">
        <v>933.57</v>
      </c>
      <c r="E51" s="71">
        <v>6552.81</v>
      </c>
      <c r="F51" s="3"/>
      <c r="G51" s="16" t="s">
        <v>12</v>
      </c>
      <c r="H51" s="71">
        <v>99.65</v>
      </c>
      <c r="I51" s="71">
        <v>534.15</v>
      </c>
      <c r="J51" s="71"/>
      <c r="K51" s="71">
        <v>633.79999999999995</v>
      </c>
      <c r="L51" s="3"/>
      <c r="M51" s="16" t="s">
        <v>12</v>
      </c>
      <c r="N51" s="71">
        <v>40.950000000000003</v>
      </c>
      <c r="O51" s="71">
        <v>639.1</v>
      </c>
      <c r="P51" s="71">
        <v>17.34</v>
      </c>
      <c r="Q51" s="71">
        <v>697.4</v>
      </c>
      <c r="S51" s="16" t="s">
        <v>12</v>
      </c>
      <c r="T51" s="71">
        <v>1199.5899999999999</v>
      </c>
      <c r="U51" s="71">
        <v>44.37</v>
      </c>
      <c r="V51" s="71"/>
      <c r="W51" s="71">
        <v>1243.96</v>
      </c>
      <c r="Y51" s="50" t="s">
        <v>12</v>
      </c>
      <c r="Z51" s="71">
        <v>1271.21</v>
      </c>
      <c r="AA51" s="71">
        <v>7358.73</v>
      </c>
      <c r="AB51" s="71">
        <v>920.7</v>
      </c>
      <c r="AC51" s="71">
        <v>9550.65</v>
      </c>
    </row>
    <row r="52" spans="1:29">
      <c r="A52" s="14" t="s">
        <v>13</v>
      </c>
      <c r="B52" s="71"/>
      <c r="C52" s="71">
        <v>261.99</v>
      </c>
      <c r="D52" s="71"/>
      <c r="E52" s="71">
        <v>261.99</v>
      </c>
      <c r="F52" s="3"/>
      <c r="G52" s="16" t="s">
        <v>13</v>
      </c>
      <c r="H52" s="71"/>
      <c r="I52" s="71">
        <v>5.66</v>
      </c>
      <c r="J52" s="71"/>
      <c r="K52" s="71">
        <v>5.66</v>
      </c>
      <c r="L52" s="3"/>
      <c r="M52" s="16" t="s">
        <v>13</v>
      </c>
      <c r="N52" s="71"/>
      <c r="O52" s="71">
        <v>2.95</v>
      </c>
      <c r="P52" s="71"/>
      <c r="Q52" s="71">
        <v>2.95</v>
      </c>
      <c r="S52" s="16" t="s">
        <v>13</v>
      </c>
      <c r="T52" s="71"/>
      <c r="U52" s="71">
        <v>155.44</v>
      </c>
      <c r="V52" s="71"/>
      <c r="W52" s="71">
        <v>155.44</v>
      </c>
      <c r="Y52" s="50" t="s">
        <v>13</v>
      </c>
      <c r="Z52" s="71"/>
      <c r="AA52" s="71">
        <v>301.02999999999997</v>
      </c>
      <c r="AB52" s="71"/>
      <c r="AC52" s="71">
        <v>301.02999999999997</v>
      </c>
    </row>
    <row r="53" spans="1:29">
      <c r="A53" s="14" t="s">
        <v>14</v>
      </c>
      <c r="B53" s="71">
        <v>132.62</v>
      </c>
      <c r="C53" s="71">
        <v>2905.53</v>
      </c>
      <c r="D53" s="71">
        <v>667.6</v>
      </c>
      <c r="E53" s="71">
        <v>3705.75</v>
      </c>
      <c r="F53" s="3"/>
      <c r="G53" s="16" t="s">
        <v>14</v>
      </c>
      <c r="H53" s="71"/>
      <c r="I53" s="71">
        <v>193.13</v>
      </c>
      <c r="J53" s="71">
        <v>4.01</v>
      </c>
      <c r="K53" s="71">
        <v>197.14</v>
      </c>
      <c r="L53" s="3"/>
      <c r="M53" s="16" t="s">
        <v>14</v>
      </c>
      <c r="N53" s="71"/>
      <c r="O53" s="71">
        <v>345.59</v>
      </c>
      <c r="P53" s="71">
        <v>13.63</v>
      </c>
      <c r="Q53" s="71">
        <v>359.22</v>
      </c>
      <c r="S53" s="16" t="s">
        <v>14</v>
      </c>
      <c r="T53" s="71">
        <v>616.39</v>
      </c>
      <c r="U53" s="71">
        <v>88.63</v>
      </c>
      <c r="V53" s="71">
        <v>162.06</v>
      </c>
      <c r="W53" s="71">
        <v>867.08</v>
      </c>
      <c r="Y53" s="50" t="s">
        <v>14</v>
      </c>
      <c r="Z53" s="71">
        <v>403.05</v>
      </c>
      <c r="AA53" s="71">
        <v>4176.51</v>
      </c>
      <c r="AB53" s="71">
        <v>891.32</v>
      </c>
      <c r="AC53" s="71">
        <v>5470.88</v>
      </c>
    </row>
    <row r="54" spans="1:29">
      <c r="A54" s="14" t="s">
        <v>15</v>
      </c>
      <c r="B54" s="71">
        <v>96.46</v>
      </c>
      <c r="C54" s="71">
        <v>1645.35</v>
      </c>
      <c r="D54" s="71">
        <v>134.86000000000001</v>
      </c>
      <c r="E54" s="71">
        <v>1876.68</v>
      </c>
      <c r="F54" s="3"/>
      <c r="G54" s="16" t="s">
        <v>15</v>
      </c>
      <c r="H54" s="71"/>
      <c r="I54" s="71">
        <v>108.15</v>
      </c>
      <c r="J54" s="71"/>
      <c r="K54" s="71">
        <v>108.15</v>
      </c>
      <c r="L54" s="3"/>
      <c r="M54" s="16" t="s">
        <v>15</v>
      </c>
      <c r="N54" s="71"/>
      <c r="O54" s="71">
        <v>58.22</v>
      </c>
      <c r="P54" s="71"/>
      <c r="Q54" s="71">
        <v>58.22</v>
      </c>
      <c r="S54" s="16" t="s">
        <v>15</v>
      </c>
      <c r="T54" s="71">
        <v>60.12</v>
      </c>
      <c r="U54" s="71">
        <v>453.32</v>
      </c>
      <c r="V54" s="71"/>
      <c r="W54" s="71">
        <v>513.44000000000005</v>
      </c>
      <c r="Y54" s="50" t="s">
        <v>15</v>
      </c>
      <c r="Z54" s="71">
        <v>89.34</v>
      </c>
      <c r="AA54" s="71">
        <v>2162.96</v>
      </c>
      <c r="AB54" s="71">
        <v>152.86000000000001</v>
      </c>
      <c r="AC54" s="71">
        <v>2405.16</v>
      </c>
    </row>
    <row r="55" spans="1:29">
      <c r="A55" s="14" t="s">
        <v>0</v>
      </c>
      <c r="B55" s="71">
        <v>17840.740000000002</v>
      </c>
      <c r="C55" s="71">
        <v>115893.72</v>
      </c>
      <c r="D55" s="71">
        <v>15191.37</v>
      </c>
      <c r="E55" s="71">
        <v>148925.82999999999</v>
      </c>
      <c r="F55" s="3"/>
      <c r="G55" s="16" t="s">
        <v>0</v>
      </c>
      <c r="H55" s="71">
        <v>2800.67</v>
      </c>
      <c r="I55" s="71">
        <v>11349.97</v>
      </c>
      <c r="J55" s="71">
        <v>1128.71</v>
      </c>
      <c r="K55" s="71">
        <v>15279.36</v>
      </c>
      <c r="L55" s="3"/>
      <c r="M55" s="16" t="s">
        <v>0</v>
      </c>
      <c r="N55" s="71">
        <v>2940.07</v>
      </c>
      <c r="O55" s="71">
        <v>13003.02</v>
      </c>
      <c r="P55" s="71">
        <v>2250.13</v>
      </c>
      <c r="Q55" s="71">
        <v>18193.22</v>
      </c>
      <c r="S55" s="16" t="s">
        <v>0</v>
      </c>
      <c r="T55" s="71">
        <v>6429.25</v>
      </c>
      <c r="U55" s="71">
        <v>20210.060000000001</v>
      </c>
      <c r="V55" s="71">
        <v>6894.57</v>
      </c>
      <c r="W55" s="71">
        <v>33533.879999999997</v>
      </c>
      <c r="Y55" s="50" t="s">
        <v>0</v>
      </c>
      <c r="Z55" s="71">
        <v>29623.96</v>
      </c>
      <c r="AA55" s="71">
        <v>161391.66</v>
      </c>
      <c r="AB55" s="71">
        <v>29060.03</v>
      </c>
      <c r="AC55" s="71">
        <v>220075.66</v>
      </c>
    </row>
    <row r="57" spans="1:29">
      <c r="A57" s="59" t="s">
        <v>169</v>
      </c>
      <c r="G57" s="59" t="str">
        <f>A57</f>
        <v>Mode share of travel time (excluding non-household travel) July 13 - June 14</v>
      </c>
      <c r="M57" s="59" t="str">
        <f>A57</f>
        <v>Mode share of travel time (excluding non-household travel) July 13 - June 14</v>
      </c>
      <c r="S57" s="59" t="str">
        <f>A57</f>
        <v>Mode share of travel time (excluding non-household travel) July 13 - June 14</v>
      </c>
      <c r="Y57" s="5" t="str">
        <f>A57</f>
        <v>Mode share of travel time (excluding non-household travel) July 13 - June 14</v>
      </c>
    </row>
    <row r="58" spans="1:29">
      <c r="A58" s="5" t="s">
        <v>26</v>
      </c>
      <c r="G58" s="5" t="s">
        <v>26</v>
      </c>
      <c r="M58" s="5" t="s">
        <v>26</v>
      </c>
      <c r="S58" s="59" t="s">
        <v>26</v>
      </c>
      <c r="Y58" s="5" t="s">
        <v>26</v>
      </c>
    </row>
    <row r="59" spans="1:29">
      <c r="A59" s="5" t="s">
        <v>1</v>
      </c>
      <c r="G59" s="5" t="s">
        <v>34</v>
      </c>
      <c r="M59" s="5" t="s">
        <v>35</v>
      </c>
      <c r="S59" s="59" t="s">
        <v>160</v>
      </c>
      <c r="Y59" s="5" t="s">
        <v>98</v>
      </c>
    </row>
    <row r="60" spans="1:29">
      <c r="A60" s="14" t="s">
        <v>24</v>
      </c>
      <c r="B60" s="15" t="s">
        <v>6</v>
      </c>
      <c r="C60" s="15" t="s">
        <v>7</v>
      </c>
      <c r="D60" s="15" t="s">
        <v>8</v>
      </c>
      <c r="E60" s="15" t="s">
        <v>0</v>
      </c>
      <c r="G60" s="14" t="s">
        <v>24</v>
      </c>
      <c r="H60" s="15" t="s">
        <v>6</v>
      </c>
      <c r="I60" s="15" t="s">
        <v>7</v>
      </c>
      <c r="J60" s="15" t="s">
        <v>8</v>
      </c>
      <c r="K60" s="15" t="s">
        <v>0</v>
      </c>
      <c r="M60" s="14" t="s">
        <v>24</v>
      </c>
      <c r="N60" s="14" t="s">
        <v>6</v>
      </c>
      <c r="O60" s="14" t="s">
        <v>7</v>
      </c>
      <c r="P60" s="14" t="s">
        <v>8</v>
      </c>
      <c r="Q60" s="14" t="s">
        <v>0</v>
      </c>
      <c r="S60" s="14" t="s">
        <v>24</v>
      </c>
      <c r="T60" s="14" t="s">
        <v>6</v>
      </c>
      <c r="U60" s="14" t="s">
        <v>7</v>
      </c>
      <c r="V60" s="14" t="s">
        <v>8</v>
      </c>
      <c r="W60" s="14" t="s">
        <v>0</v>
      </c>
      <c r="Y60" s="50" t="s">
        <v>24</v>
      </c>
      <c r="Z60" s="50" t="s">
        <v>6</v>
      </c>
      <c r="AA60" s="50" t="s">
        <v>7</v>
      </c>
      <c r="AB60" s="50" t="s">
        <v>8</v>
      </c>
      <c r="AC60" s="50" t="s">
        <v>0</v>
      </c>
    </row>
    <row r="61" spans="1:29" s="4" customFormat="1">
      <c r="A61" s="18" t="s">
        <v>22</v>
      </c>
      <c r="B61" s="18">
        <f>'Sample information'!B$24</f>
        <v>214</v>
      </c>
      <c r="C61" s="18">
        <f>'Sample information'!C$24</f>
        <v>753</v>
      </c>
      <c r="D61" s="18">
        <f>'Sample information'!D$24</f>
        <v>181</v>
      </c>
      <c r="E61" s="84">
        <f>'Sample information'!E$24</f>
        <v>1148</v>
      </c>
      <c r="G61" s="18" t="s">
        <v>22</v>
      </c>
      <c r="H61" s="18">
        <f>'Sample information'!B$25</f>
        <v>84</v>
      </c>
      <c r="I61" s="18">
        <f>'Sample information'!C$25</f>
        <v>228</v>
      </c>
      <c r="J61" s="18">
        <f>'Sample information'!D$25</f>
        <v>48</v>
      </c>
      <c r="K61" s="18">
        <f>'Sample information'!E$25</f>
        <v>360</v>
      </c>
      <c r="M61" s="18" t="s">
        <v>22</v>
      </c>
      <c r="N61" s="18">
        <f>'Sample information'!B$26</f>
        <v>76</v>
      </c>
      <c r="O61" s="18">
        <f>'Sample information'!C$26</f>
        <v>196</v>
      </c>
      <c r="P61" s="18">
        <f>'Sample information'!D$26</f>
        <v>53</v>
      </c>
      <c r="Q61" s="18">
        <f>'Sample information'!E$26</f>
        <v>325</v>
      </c>
      <c r="R61" s="58"/>
      <c r="S61" s="18" t="s">
        <v>22</v>
      </c>
      <c r="T61" s="18">
        <f>'Sample information'!B$27</f>
        <v>21</v>
      </c>
      <c r="U61" s="18">
        <f>'Sample information'!C$27</f>
        <v>46</v>
      </c>
      <c r="V61" s="18">
        <f>'Sample information'!D$27</f>
        <v>27</v>
      </c>
      <c r="W61" s="18">
        <f>SUM(T61:V61)</f>
        <v>94</v>
      </c>
      <c r="Y61" s="52" t="s">
        <v>22</v>
      </c>
      <c r="Z61" s="86">
        <f>Z$13</f>
        <v>395</v>
      </c>
      <c r="AA61" s="86">
        <f>AA$13</f>
        <v>1223</v>
      </c>
      <c r="AB61" s="86">
        <f>AB$13</f>
        <v>309</v>
      </c>
      <c r="AC61" s="86">
        <f>AC$13</f>
        <v>1927</v>
      </c>
    </row>
    <row r="62" spans="1:29">
      <c r="A62" s="14"/>
      <c r="G62" s="14"/>
      <c r="M62" s="14"/>
      <c r="S62" s="14"/>
      <c r="Y62" s="50"/>
    </row>
    <row r="63" spans="1:29">
      <c r="A63" s="14" t="s">
        <v>25</v>
      </c>
      <c r="B63" s="6">
        <f t="shared" ref="B63:E69" si="6">B47/(B$55-B$54)</f>
        <v>0</v>
      </c>
      <c r="C63" s="6">
        <f t="shared" si="6"/>
        <v>0.62015169231736089</v>
      </c>
      <c r="D63" s="6">
        <f t="shared" si="6"/>
        <v>0.556128877143508</v>
      </c>
      <c r="E63" s="6">
        <f t="shared" si="6"/>
        <v>0.53876326384749584</v>
      </c>
      <c r="G63" s="14" t="s">
        <v>25</v>
      </c>
      <c r="H63" s="6">
        <f t="shared" ref="H63:K69" si="7">H47/(H$55-H$54)</f>
        <v>0</v>
      </c>
      <c r="I63" s="6">
        <f t="shared" si="7"/>
        <v>0.63559459233469318</v>
      </c>
      <c r="J63" s="6">
        <f t="shared" si="7"/>
        <v>0.60962514729204131</v>
      </c>
      <c r="K63" s="6">
        <f t="shared" si="7"/>
        <v>0.51632796593020591</v>
      </c>
      <c r="M63" s="14" t="s">
        <v>25</v>
      </c>
      <c r="N63" s="6">
        <f t="shared" ref="N63:Q69" si="8">N47/(N$55-N$54)</f>
        <v>0</v>
      </c>
      <c r="O63" s="6">
        <f t="shared" si="8"/>
        <v>0.6959860330016685</v>
      </c>
      <c r="P63" s="6">
        <f t="shared" si="8"/>
        <v>0.57678889664152733</v>
      </c>
      <c r="Q63" s="6">
        <f t="shared" si="8"/>
        <v>0.56836283429831813</v>
      </c>
      <c r="S63" s="14" t="s">
        <v>25</v>
      </c>
      <c r="T63" s="69">
        <f t="shared" ref="T63:W69" si="9">T47/(T$55-T$54)</f>
        <v>0</v>
      </c>
      <c r="U63" s="69">
        <f t="shared" si="9"/>
        <v>0.49543851870298433</v>
      </c>
      <c r="V63" s="69">
        <f t="shared" si="9"/>
        <v>0.72617436620412879</v>
      </c>
      <c r="W63" s="69">
        <f t="shared" si="9"/>
        <v>0.44805308469541905</v>
      </c>
      <c r="Y63" s="50" t="s">
        <v>25</v>
      </c>
      <c r="Z63" s="39">
        <f t="shared" ref="Z63:AC69" si="10">Z47/(Z$55-Z$54)</f>
        <v>0</v>
      </c>
      <c r="AA63" s="39">
        <f t="shared" si="10"/>
        <v>0.61963107153421459</v>
      </c>
      <c r="AB63" s="39">
        <f t="shared" si="10"/>
        <v>0.59268409878933148</v>
      </c>
      <c r="AC63" s="39">
        <f t="shared" si="10"/>
        <v>0.53197778293337861</v>
      </c>
    </row>
    <row r="64" spans="1:29">
      <c r="A64" s="14" t="s">
        <v>68</v>
      </c>
      <c r="B64" s="6">
        <f t="shared" si="6"/>
        <v>0.79492940823747138</v>
      </c>
      <c r="C64" s="6">
        <f t="shared" si="6"/>
        <v>0.15815647960666748</v>
      </c>
      <c r="D64" s="6">
        <f t="shared" si="6"/>
        <v>0.15323139293235949</v>
      </c>
      <c r="E64" s="6">
        <f t="shared" si="6"/>
        <v>0.23449091681250794</v>
      </c>
      <c r="G64" s="14" t="s">
        <v>68</v>
      </c>
      <c r="H64" s="6">
        <f t="shared" si="7"/>
        <v>0.83558577054776173</v>
      </c>
      <c r="I64" s="6">
        <f t="shared" si="7"/>
        <v>0.18938659398567137</v>
      </c>
      <c r="J64" s="6">
        <f t="shared" si="7"/>
        <v>0.29739259863029477</v>
      </c>
      <c r="K64" s="6">
        <f t="shared" si="7"/>
        <v>0.31671303739121665</v>
      </c>
      <c r="M64" s="14" t="s">
        <v>68</v>
      </c>
      <c r="N64" s="6">
        <f t="shared" si="8"/>
        <v>0.80445023417809769</v>
      </c>
      <c r="O64" s="6">
        <f t="shared" si="8"/>
        <v>0.12897534144984857</v>
      </c>
      <c r="P64" s="6">
        <f t="shared" si="8"/>
        <v>0.14471163888308675</v>
      </c>
      <c r="Q64" s="6">
        <f t="shared" si="8"/>
        <v>0.24043672456575682</v>
      </c>
      <c r="S64" s="14" t="s">
        <v>68</v>
      </c>
      <c r="T64" s="69">
        <f t="shared" si="9"/>
        <v>0.50172001513550513</v>
      </c>
      <c r="U64" s="69">
        <f t="shared" si="9"/>
        <v>0.35293727608907138</v>
      </c>
      <c r="V64" s="69">
        <f t="shared" si="9"/>
        <v>0.1207007833701014</v>
      </c>
      <c r="W64" s="69">
        <f t="shared" si="9"/>
        <v>0.33314486421137945</v>
      </c>
      <c r="Y64" s="50" t="s">
        <v>9</v>
      </c>
      <c r="Z64" s="39">
        <f>Z48/(Z$55-Z$54)</f>
        <v>0.76972007765801631</v>
      </c>
      <c r="AA64" s="39">
        <f t="shared" si="10"/>
        <v>0.17095598971793399</v>
      </c>
      <c r="AB64" s="39">
        <f t="shared" si="10"/>
        <v>0.16268213041954646</v>
      </c>
      <c r="AC64" s="39">
        <f t="shared" si="10"/>
        <v>0.25110049363602327</v>
      </c>
    </row>
    <row r="65" spans="1:29">
      <c r="A65" s="14" t="s">
        <v>10</v>
      </c>
      <c r="B65" s="6">
        <f t="shared" si="6"/>
        <v>0.15467237892999883</v>
      </c>
      <c r="C65" s="6">
        <f t="shared" si="6"/>
        <v>0.11024507395597855</v>
      </c>
      <c r="D65" s="6">
        <f t="shared" si="6"/>
        <v>0.17671027349631488</v>
      </c>
      <c r="E65" s="6">
        <f t="shared" si="6"/>
        <v>0.12241152022980072</v>
      </c>
      <c r="G65" s="14" t="s">
        <v>10</v>
      </c>
      <c r="H65" s="6">
        <f t="shared" si="7"/>
        <v>8.4686878496931087E-2</v>
      </c>
      <c r="I65" s="6">
        <f t="shared" si="7"/>
        <v>8.485814574508399E-2</v>
      </c>
      <c r="J65" s="6">
        <f t="shared" si="7"/>
        <v>8.2926526742918893E-2</v>
      </c>
      <c r="K65" s="6">
        <f t="shared" si="7"/>
        <v>8.4682764262046337E-2</v>
      </c>
      <c r="M65" s="14" t="s">
        <v>10</v>
      </c>
      <c r="N65" s="6">
        <f t="shared" si="8"/>
        <v>0.17786311210277303</v>
      </c>
      <c r="O65" s="6">
        <f t="shared" si="8"/>
        <v>6.9230115567641054E-2</v>
      </c>
      <c r="P65" s="6">
        <f t="shared" si="8"/>
        <v>0.17649646909289685</v>
      </c>
      <c r="Q65" s="6">
        <f t="shared" si="8"/>
        <v>0.10015164047422112</v>
      </c>
      <c r="S65" s="14" t="s">
        <v>10</v>
      </c>
      <c r="T65" s="69">
        <f t="shared" si="9"/>
        <v>0.2131578410238133</v>
      </c>
      <c r="U65" s="69">
        <f t="shared" si="9"/>
        <v>0.137024630581766</v>
      </c>
      <c r="V65" s="69">
        <f t="shared" si="9"/>
        <v>0.12961794571670168</v>
      </c>
      <c r="W65" s="69">
        <f t="shared" si="9"/>
        <v>0.150163050522646</v>
      </c>
      <c r="Y65" s="50" t="s">
        <v>10</v>
      </c>
      <c r="Z65" s="39">
        <f t="shared" si="10"/>
        <v>0.15212892530867164</v>
      </c>
      <c r="AA65" s="39">
        <f t="shared" si="10"/>
        <v>0.10095215247000068</v>
      </c>
      <c r="AB65" s="39">
        <f t="shared" si="10"/>
        <v>0.16113580125622812</v>
      </c>
      <c r="AC65" s="39">
        <f t="shared" si="10"/>
        <v>0.11588860226810707</v>
      </c>
    </row>
    <row r="66" spans="1:29">
      <c r="A66" s="14" t="s">
        <v>11</v>
      </c>
      <c r="B66" s="6">
        <f t="shared" si="6"/>
        <v>1.3974644223377897E-2</v>
      </c>
      <c r="C66" s="6">
        <f t="shared" si="6"/>
        <v>3.9033642230519347E-2</v>
      </c>
      <c r="D66" s="6">
        <f t="shared" si="6"/>
        <v>7.5860873469349799E-3</v>
      </c>
      <c r="E66" s="6">
        <f t="shared" si="6"/>
        <v>3.278985291652485E-2</v>
      </c>
      <c r="G66" s="14" t="s">
        <v>11</v>
      </c>
      <c r="H66" s="6">
        <f t="shared" si="7"/>
        <v>4.4150149785587019E-2</v>
      </c>
      <c r="I66" s="6">
        <f t="shared" si="7"/>
        <v>2.4964818863849447E-2</v>
      </c>
      <c r="J66" s="6">
        <f t="shared" si="7"/>
        <v>6.5029989988571024E-3</v>
      </c>
      <c r="K66" s="6">
        <f t="shared" si="7"/>
        <v>2.7132970936398611E-2</v>
      </c>
      <c r="M66" s="14" t="s">
        <v>11</v>
      </c>
      <c r="N66" s="6">
        <f t="shared" si="8"/>
        <v>3.7550126357535699E-3</v>
      </c>
      <c r="O66" s="6">
        <f t="shared" si="8"/>
        <v>2.9511464062789688E-2</v>
      </c>
      <c r="P66" s="6">
        <f t="shared" si="8"/>
        <v>8.8234901983440944E-2</v>
      </c>
      <c r="Q66" s="6">
        <f t="shared" si="8"/>
        <v>3.2622553074165977E-2</v>
      </c>
      <c r="S66" s="14" t="s">
        <v>11</v>
      </c>
      <c r="T66" s="69">
        <f t="shared" si="9"/>
        <v>0</v>
      </c>
      <c r="U66" s="69">
        <f t="shared" si="9"/>
        <v>0</v>
      </c>
      <c r="V66" s="69">
        <f t="shared" si="9"/>
        <v>0</v>
      </c>
      <c r="W66" s="69">
        <f t="shared" si="9"/>
        <v>0</v>
      </c>
      <c r="Y66" s="50" t="s">
        <v>11</v>
      </c>
      <c r="Z66" s="39">
        <f t="shared" si="10"/>
        <v>2.146328613674393E-2</v>
      </c>
      <c r="AA66" s="39">
        <f t="shared" si="10"/>
        <v>3.4125631874153337E-2</v>
      </c>
      <c r="AB66" s="39">
        <f t="shared" si="10"/>
        <v>2.0814213221148941E-2</v>
      </c>
      <c r="AC66" s="39">
        <f t="shared" si="10"/>
        <v>3.0639751367318953E-2</v>
      </c>
    </row>
    <row r="67" spans="1:29">
      <c r="A67" s="14" t="s">
        <v>12</v>
      </c>
      <c r="B67" s="6">
        <f t="shared" si="6"/>
        <v>2.8949610804157734E-2</v>
      </c>
      <c r="C67" s="6">
        <f t="shared" si="6"/>
        <v>4.4688164916488526E-2</v>
      </c>
      <c r="D67" s="6">
        <f t="shared" si="6"/>
        <v>6.2004408724199704E-2</v>
      </c>
      <c r="E67" s="6">
        <f t="shared" si="6"/>
        <v>4.4562039290944565E-2</v>
      </c>
      <c r="G67" s="14" t="s">
        <v>12</v>
      </c>
      <c r="H67" s="6">
        <f t="shared" si="7"/>
        <v>3.5580771743904137E-2</v>
      </c>
      <c r="I67" s="6">
        <f t="shared" si="7"/>
        <v>4.7514548356049111E-2</v>
      </c>
      <c r="J67" s="6">
        <f t="shared" si="7"/>
        <v>0</v>
      </c>
      <c r="K67" s="6">
        <f t="shared" si="7"/>
        <v>4.1776496403385092E-2</v>
      </c>
      <c r="M67" s="14" t="s">
        <v>12</v>
      </c>
      <c r="N67" s="6">
        <f t="shared" si="8"/>
        <v>1.3928239803814194E-2</v>
      </c>
      <c r="O67" s="6">
        <f t="shared" si="8"/>
        <v>4.9371176070700198E-2</v>
      </c>
      <c r="P67" s="6">
        <f t="shared" si="8"/>
        <v>7.7062214183180522E-3</v>
      </c>
      <c r="Q67" s="6">
        <f t="shared" si="8"/>
        <v>3.8456024262475873E-2</v>
      </c>
      <c r="S67" s="14" t="s">
        <v>12</v>
      </c>
      <c r="T67" s="69">
        <f t="shared" si="9"/>
        <v>0.18834440496582736</v>
      </c>
      <c r="U67" s="69">
        <f t="shared" si="9"/>
        <v>2.2458158582843116E-3</v>
      </c>
      <c r="V67" s="69">
        <f t="shared" si="9"/>
        <v>0</v>
      </c>
      <c r="W67" s="69">
        <f t="shared" si="9"/>
        <v>3.767242350495633E-2</v>
      </c>
      <c r="Y67" s="50" t="s">
        <v>12</v>
      </c>
      <c r="Z67" s="39">
        <f t="shared" si="10"/>
        <v>4.3041352825937837E-2</v>
      </c>
      <c r="AA67" s="39">
        <f t="shared" si="10"/>
        <v>4.6214846946561763E-2</v>
      </c>
      <c r="AB67" s="39">
        <f t="shared" si="10"/>
        <v>3.1850229545126695E-2</v>
      </c>
      <c r="AC67" s="39">
        <f t="shared" si="10"/>
        <v>4.387663923223404E-2</v>
      </c>
    </row>
    <row r="68" spans="1:29">
      <c r="A68" s="14" t="s">
        <v>13</v>
      </c>
      <c r="B68" s="6">
        <f t="shared" si="6"/>
        <v>0</v>
      </c>
      <c r="C68" s="6">
        <f t="shared" si="6"/>
        <v>2.2931618192889758E-3</v>
      </c>
      <c r="D68" s="6">
        <f t="shared" si="6"/>
        <v>0</v>
      </c>
      <c r="E68" s="6">
        <f t="shared" si="6"/>
        <v>1.7816491968841712E-3</v>
      </c>
      <c r="G68" s="14" t="s">
        <v>13</v>
      </c>
      <c r="H68" s="6">
        <f t="shared" si="7"/>
        <v>0</v>
      </c>
      <c r="I68" s="6">
        <f t="shared" si="7"/>
        <v>5.034771949737676E-4</v>
      </c>
      <c r="J68" s="6">
        <f t="shared" si="7"/>
        <v>0</v>
      </c>
      <c r="K68" s="6">
        <f t="shared" si="7"/>
        <v>3.7307505465945036E-4</v>
      </c>
      <c r="M68" s="14" t="s">
        <v>13</v>
      </c>
      <c r="N68" s="6">
        <f t="shared" si="8"/>
        <v>0</v>
      </c>
      <c r="O68" s="6">
        <f t="shared" si="8"/>
        <v>2.2789073604845189E-4</v>
      </c>
      <c r="P68" s="6">
        <f t="shared" si="8"/>
        <v>0</v>
      </c>
      <c r="Q68" s="6">
        <f t="shared" si="8"/>
        <v>1.626688723462917E-4</v>
      </c>
      <c r="S68" s="14" t="s">
        <v>13</v>
      </c>
      <c r="T68" s="69">
        <f t="shared" si="9"/>
        <v>0</v>
      </c>
      <c r="U68" s="69">
        <f t="shared" si="9"/>
        <v>7.8676947715058242E-3</v>
      </c>
      <c r="V68" s="69">
        <f t="shared" si="9"/>
        <v>0</v>
      </c>
      <c r="W68" s="69">
        <f t="shared" si="9"/>
        <v>4.7073873031370879E-3</v>
      </c>
      <c r="Y68" s="50" t="s">
        <v>13</v>
      </c>
      <c r="Z68" s="39">
        <f t="shared" si="10"/>
        <v>0</v>
      </c>
      <c r="AA68" s="39">
        <f t="shared" si="10"/>
        <v>1.8905511380800067E-3</v>
      </c>
      <c r="AB68" s="39">
        <f t="shared" si="10"/>
        <v>0</v>
      </c>
      <c r="AC68" s="39">
        <f t="shared" si="10"/>
        <v>1.3829618620805298E-3</v>
      </c>
    </row>
    <row r="69" spans="1:29">
      <c r="A69" s="14" t="s">
        <v>14</v>
      </c>
      <c r="B69" s="6">
        <f t="shared" si="6"/>
        <v>7.4739578049940591E-3</v>
      </c>
      <c r="C69" s="6">
        <f t="shared" si="6"/>
        <v>2.5431697625095222E-2</v>
      </c>
      <c r="D69" s="6">
        <f t="shared" si="6"/>
        <v>4.4339624521220387E-2</v>
      </c>
      <c r="E69" s="6">
        <f t="shared" si="6"/>
        <v>2.5200757705841893E-2</v>
      </c>
      <c r="G69" s="14" t="s">
        <v>14</v>
      </c>
      <c r="H69" s="6">
        <f t="shared" si="7"/>
        <v>0</v>
      </c>
      <c r="I69" s="6">
        <f t="shared" si="7"/>
        <v>1.7179602591039528E-2</v>
      </c>
      <c r="J69" s="6">
        <f t="shared" si="7"/>
        <v>3.5527283358878716E-3</v>
      </c>
      <c r="K69" s="6">
        <f t="shared" si="7"/>
        <v>1.2994349165293999E-2</v>
      </c>
      <c r="M69" s="14" t="s">
        <v>14</v>
      </c>
      <c r="N69" s="6">
        <f t="shared" si="8"/>
        <v>0</v>
      </c>
      <c r="O69" s="6">
        <f t="shared" si="8"/>
        <v>2.6697206600333721E-2</v>
      </c>
      <c r="P69" s="6">
        <f t="shared" si="8"/>
        <v>6.0574277930608451E-3</v>
      </c>
      <c r="Q69" s="6">
        <f t="shared" si="8"/>
        <v>1.9808105872622002E-2</v>
      </c>
      <c r="S69" s="14" t="s">
        <v>14</v>
      </c>
      <c r="T69" s="69">
        <f t="shared" si="9"/>
        <v>9.6777738874854177E-2</v>
      </c>
      <c r="U69" s="69">
        <f t="shared" si="9"/>
        <v>4.4860639963880677E-3</v>
      </c>
      <c r="V69" s="69">
        <f t="shared" si="9"/>
        <v>2.3505454292290891E-2</v>
      </c>
      <c r="W69" s="69">
        <f t="shared" si="9"/>
        <v>2.6258886919738204E-2</v>
      </c>
      <c r="Y69" s="50" t="s">
        <v>14</v>
      </c>
      <c r="Z69" s="39">
        <f t="shared" si="10"/>
        <v>1.3646696656330774E-2</v>
      </c>
      <c r="AA69" s="39">
        <f t="shared" si="10"/>
        <v>2.6229630713558549E-2</v>
      </c>
      <c r="AB69" s="39">
        <f t="shared" si="10"/>
        <v>3.0833872703554175E-2</v>
      </c>
      <c r="AC69" s="39">
        <f t="shared" si="10"/>
        <v>2.5133768700857491E-2</v>
      </c>
    </row>
    <row r="70" spans="1:29">
      <c r="A70" s="14" t="s">
        <v>0</v>
      </c>
      <c r="B70" s="6">
        <f>SUM(B63:B69)</f>
        <v>0.99999999999999989</v>
      </c>
      <c r="C70" s="6">
        <f>SUM(C63:C69)</f>
        <v>0.99999991247139897</v>
      </c>
      <c r="D70" s="6">
        <f>SUM(D63:D69)</f>
        <v>1.0000006641645374</v>
      </c>
      <c r="E70" s="6">
        <f>SUM(E63:E69)</f>
        <v>0.99999999999999989</v>
      </c>
      <c r="G70" s="14" t="s">
        <v>0</v>
      </c>
      <c r="H70" s="6">
        <f>SUM(H63:H69)</f>
        <v>1.0000035705741841</v>
      </c>
      <c r="I70" s="6">
        <f>SUM(I63:I69)</f>
        <v>1.0000017790713605</v>
      </c>
      <c r="J70" s="6">
        <f>SUM(J63:J69)</f>
        <v>0.99999999999999989</v>
      </c>
      <c r="K70" s="6">
        <f>SUM(K63:K69)</f>
        <v>1.0000006591432062</v>
      </c>
      <c r="M70" s="14" t="s">
        <v>0</v>
      </c>
      <c r="N70" s="6">
        <f>SUM(N63:N69)</f>
        <v>0.99999659872043856</v>
      </c>
      <c r="O70" s="6">
        <f>SUM(O63:O69)</f>
        <v>0.99999922748903014</v>
      </c>
      <c r="P70" s="6">
        <f>SUM(P63:P69)</f>
        <v>0.99999555581233068</v>
      </c>
      <c r="Q70" s="6">
        <f>SUM(Q63:Q69)</f>
        <v>1.0000005514199062</v>
      </c>
      <c r="S70" s="14" t="s">
        <v>0</v>
      </c>
      <c r="T70" s="69">
        <f>SUM(T63:T69)</f>
        <v>1</v>
      </c>
      <c r="U70" s="69">
        <f>SUM(U63:U69)</f>
        <v>1</v>
      </c>
      <c r="V70" s="69">
        <f>SUM(V63:V69)</f>
        <v>0.99999854958322276</v>
      </c>
      <c r="W70" s="69">
        <f>SUM(W63:W69)</f>
        <v>0.99999969715727621</v>
      </c>
      <c r="Y70" s="50" t="s">
        <v>0</v>
      </c>
      <c r="Z70" s="39">
        <f>SUM(Z63:Z69)</f>
        <v>1.0000003385857004</v>
      </c>
      <c r="AA70" s="39">
        <f>SUM(AA63:AA69)</f>
        <v>0.99999987439450289</v>
      </c>
      <c r="AB70" s="39">
        <f>SUM(AB63:AB69)</f>
        <v>1.000000345934936</v>
      </c>
      <c r="AC70" s="39">
        <f>SUM(AC63:AC69)</f>
        <v>1</v>
      </c>
    </row>
    <row r="72" spans="1:29">
      <c r="A72" s="5" t="s">
        <v>27</v>
      </c>
      <c r="G72" s="5" t="s">
        <v>27</v>
      </c>
      <c r="M72" s="5" t="s">
        <v>27</v>
      </c>
      <c r="S72" s="59" t="s">
        <v>27</v>
      </c>
      <c r="Y72" s="5" t="s">
        <v>27</v>
      </c>
    </row>
    <row r="73" spans="1:29">
      <c r="A73" s="5" t="s">
        <v>1</v>
      </c>
      <c r="G73" s="5" t="s">
        <v>34</v>
      </c>
      <c r="M73" s="5" t="s">
        <v>35</v>
      </c>
      <c r="S73" s="59" t="s">
        <v>160</v>
      </c>
      <c r="Y73" s="5" t="s">
        <v>98</v>
      </c>
    </row>
    <row r="75" spans="1:29">
      <c r="A75" s="14" t="s">
        <v>24</v>
      </c>
      <c r="B75" s="15" t="s">
        <v>6</v>
      </c>
      <c r="C75" s="15" t="s">
        <v>7</v>
      </c>
      <c r="D75" s="15" t="s">
        <v>8</v>
      </c>
      <c r="E75" s="15" t="s">
        <v>0</v>
      </c>
      <c r="G75" s="14" t="s">
        <v>24</v>
      </c>
      <c r="H75" s="15" t="s">
        <v>6</v>
      </c>
      <c r="I75" s="15" t="s">
        <v>7</v>
      </c>
      <c r="J75" s="15" t="s">
        <v>8</v>
      </c>
      <c r="K75" s="15" t="s">
        <v>0</v>
      </c>
      <c r="M75" s="14" t="s">
        <v>24</v>
      </c>
      <c r="N75" s="14" t="s">
        <v>6</v>
      </c>
      <c r="O75" s="14" t="s">
        <v>7</v>
      </c>
      <c r="P75" s="14" t="s">
        <v>8</v>
      </c>
      <c r="Q75" s="14" t="s">
        <v>0</v>
      </c>
      <c r="S75" s="14" t="s">
        <v>24</v>
      </c>
      <c r="T75" s="14" t="s">
        <v>6</v>
      </c>
      <c r="U75" s="14" t="s">
        <v>7</v>
      </c>
      <c r="V75" s="14" t="s">
        <v>8</v>
      </c>
      <c r="W75" s="14" t="s">
        <v>0</v>
      </c>
      <c r="Y75" s="50" t="s">
        <v>24</v>
      </c>
      <c r="Z75" s="50" t="s">
        <v>6</v>
      </c>
      <c r="AA75" s="50" t="s">
        <v>7</v>
      </c>
      <c r="AB75" s="50" t="s">
        <v>8</v>
      </c>
      <c r="AC75" s="50" t="s">
        <v>0</v>
      </c>
    </row>
    <row r="76" spans="1:29" s="4" customFormat="1">
      <c r="A76" s="18" t="s">
        <v>22</v>
      </c>
      <c r="B76" s="18">
        <f>'Sample information'!B$24</f>
        <v>214</v>
      </c>
      <c r="C76" s="18">
        <f>'Sample information'!C$24</f>
        <v>753</v>
      </c>
      <c r="D76" s="18">
        <f>'Sample information'!D$24</f>
        <v>181</v>
      </c>
      <c r="E76" s="84">
        <f>'Sample information'!E$24</f>
        <v>1148</v>
      </c>
      <c r="G76" s="18" t="s">
        <v>22</v>
      </c>
      <c r="H76" s="18">
        <f>'Sample information'!B$25</f>
        <v>84</v>
      </c>
      <c r="I76" s="18">
        <f>'Sample information'!C$25</f>
        <v>228</v>
      </c>
      <c r="J76" s="18">
        <f>'Sample information'!D$25</f>
        <v>48</v>
      </c>
      <c r="K76" s="18">
        <f>'Sample information'!E$25</f>
        <v>360</v>
      </c>
      <c r="M76" s="18" t="s">
        <v>22</v>
      </c>
      <c r="N76" s="18">
        <f>'Sample information'!B$26</f>
        <v>76</v>
      </c>
      <c r="O76" s="18">
        <f>'Sample information'!C$26</f>
        <v>196</v>
      </c>
      <c r="P76" s="18">
        <f>'Sample information'!D$26</f>
        <v>53</v>
      </c>
      <c r="Q76" s="18">
        <f>'Sample information'!E$26</f>
        <v>325</v>
      </c>
      <c r="R76" s="58"/>
      <c r="S76" s="18" t="s">
        <v>22</v>
      </c>
      <c r="T76" s="18">
        <f>'Sample information'!B$27</f>
        <v>21</v>
      </c>
      <c r="U76" s="18">
        <f>'Sample information'!C$27</f>
        <v>46</v>
      </c>
      <c r="V76" s="18">
        <f>'Sample information'!D$27</f>
        <v>27</v>
      </c>
      <c r="W76" s="18">
        <f>SUM(T76:V76)</f>
        <v>94</v>
      </c>
      <c r="Y76" s="52" t="s">
        <v>22</v>
      </c>
      <c r="Z76" s="86">
        <f>Z$13</f>
        <v>395</v>
      </c>
      <c r="AA76" s="86">
        <f>AA$13</f>
        <v>1223</v>
      </c>
      <c r="AB76" s="86">
        <f>AB$13</f>
        <v>309</v>
      </c>
      <c r="AC76" s="86">
        <f>AC$13</f>
        <v>1927</v>
      </c>
    </row>
    <row r="77" spans="1:29">
      <c r="A77" s="14"/>
      <c r="G77" s="14"/>
      <c r="M77" s="14"/>
      <c r="S77" s="14"/>
      <c r="Y77" s="50"/>
    </row>
    <row r="78" spans="1:29">
      <c r="A78" s="14" t="s">
        <v>25</v>
      </c>
      <c r="B78" s="9">
        <f t="shared" ref="B78:E84" si="11">B47*1000/B$7*7/365</f>
        <v>0</v>
      </c>
      <c r="C78" s="9">
        <f t="shared" si="11"/>
        <v>5.0806995100102625</v>
      </c>
      <c r="D78" s="9">
        <f t="shared" si="11"/>
        <v>3.1444586228366593</v>
      </c>
      <c r="E78" s="9">
        <f t="shared" si="11"/>
        <v>3.9406722757565795</v>
      </c>
      <c r="G78" s="14" t="s">
        <v>25</v>
      </c>
      <c r="H78" s="9">
        <f t="shared" ref="H78:K84" si="12">H47*1000/H$7*7/365</f>
        <v>0</v>
      </c>
      <c r="I78" s="9">
        <f t="shared" si="12"/>
        <v>5.0524670191506464</v>
      </c>
      <c r="J78" s="9">
        <f t="shared" si="12"/>
        <v>3.3687097172395437</v>
      </c>
      <c r="K78" s="9">
        <f t="shared" si="12"/>
        <v>3.6517098039218294</v>
      </c>
      <c r="M78" s="14" t="s">
        <v>25</v>
      </c>
      <c r="N78" s="9">
        <f t="shared" ref="N78:Q84" si="13">N47*1000/N$7*7/365</f>
        <v>0</v>
      </c>
      <c r="O78" s="9">
        <f t="shared" si="13"/>
        <v>5.7328144216564469</v>
      </c>
      <c r="P78" s="9">
        <f t="shared" si="13"/>
        <v>3.8641333464676313</v>
      </c>
      <c r="Q78" s="9">
        <f t="shared" si="13"/>
        <v>4.1553969483491748</v>
      </c>
      <c r="S78" s="14" t="s">
        <v>25</v>
      </c>
      <c r="T78" s="21">
        <f t="shared" ref="T78:W84" si="14">T47*1000/T$7*7/365</f>
        <v>0</v>
      </c>
      <c r="U78" s="21">
        <f t="shared" si="14"/>
        <v>3.7170115580233731</v>
      </c>
      <c r="V78" s="21">
        <f t="shared" si="14"/>
        <v>4.6651056245834441</v>
      </c>
      <c r="W78" s="21">
        <f t="shared" si="14"/>
        <v>2.9554132962246187</v>
      </c>
      <c r="Y78" s="50" t="s">
        <v>25</v>
      </c>
      <c r="Z78" s="21">
        <f t="shared" ref="Z78:AC84" si="15">Z47*1000/Z$7*7/365</f>
        <v>0</v>
      </c>
      <c r="AA78" s="21">
        <f t="shared" si="15"/>
        <v>5.0826845531322506</v>
      </c>
      <c r="AB78" s="21">
        <f t="shared" si="15"/>
        <v>3.5637103642129246</v>
      </c>
      <c r="AC78" s="21">
        <f t="shared" si="15"/>
        <v>3.8941337701875169</v>
      </c>
    </row>
    <row r="79" spans="1:29">
      <c r="A79" s="14" t="s">
        <v>68</v>
      </c>
      <c r="B79" s="9">
        <f>B48*1000/B$7*7/365</f>
        <v>4.0344313336135373</v>
      </c>
      <c r="C79" s="9">
        <f t="shared" si="11"/>
        <v>1.2957241887704649</v>
      </c>
      <c r="D79" s="9">
        <f t="shared" si="11"/>
        <v>0.86639948867660521</v>
      </c>
      <c r="E79" s="9">
        <f t="shared" si="11"/>
        <v>1.7151352306406651</v>
      </c>
      <c r="G79" s="14" t="s">
        <v>68</v>
      </c>
      <c r="H79" s="9">
        <f t="shared" si="12"/>
        <v>4.4436186084361866</v>
      </c>
      <c r="I79" s="9">
        <f t="shared" si="12"/>
        <v>1.5054714617175469</v>
      </c>
      <c r="J79" s="9">
        <f t="shared" si="12"/>
        <v>1.6433530363554152</v>
      </c>
      <c r="K79" s="9">
        <f t="shared" si="12"/>
        <v>2.2399408515240129</v>
      </c>
      <c r="M79" s="14" t="s">
        <v>68</v>
      </c>
      <c r="N79" s="9">
        <f t="shared" si="13"/>
        <v>4.1274340572057664</v>
      </c>
      <c r="O79" s="9">
        <f t="shared" si="13"/>
        <v>1.0623657120142005</v>
      </c>
      <c r="P79" s="9">
        <f t="shared" si="13"/>
        <v>0.96947960109164388</v>
      </c>
      <c r="Q79" s="9">
        <f t="shared" si="13"/>
        <v>1.7578736174139273</v>
      </c>
      <c r="S79" s="14" t="s">
        <v>68</v>
      </c>
      <c r="T79" s="21">
        <f t="shared" si="14"/>
        <v>2.4591187871113016</v>
      </c>
      <c r="U79" s="21">
        <f t="shared" si="14"/>
        <v>2.6479005667842155</v>
      </c>
      <c r="V79" s="21">
        <f t="shared" si="14"/>
        <v>0.77540867537756719</v>
      </c>
      <c r="W79" s="21">
        <f t="shared" si="14"/>
        <v>2.1974645301874483</v>
      </c>
      <c r="Y79" s="50" t="s">
        <v>9</v>
      </c>
      <c r="Z79" s="21">
        <f t="shared" si="15"/>
        <v>4.1207622001371274</v>
      </c>
      <c r="AA79" s="21">
        <f t="shared" si="15"/>
        <v>1.4023108396635653</v>
      </c>
      <c r="AB79" s="21">
        <f t="shared" si="15"/>
        <v>0.97818044289129513</v>
      </c>
      <c r="AC79" s="21">
        <f t="shared" si="15"/>
        <v>1.8380822345380714</v>
      </c>
    </row>
    <row r="80" spans="1:29">
      <c r="A80" s="14" t="s">
        <v>10</v>
      </c>
      <c r="B80" s="9">
        <f t="shared" si="11"/>
        <v>0.78499434733872597</v>
      </c>
      <c r="C80" s="9">
        <f t="shared" si="11"/>
        <v>0.90320174913357221</v>
      </c>
      <c r="D80" s="9">
        <f t="shared" si="11"/>
        <v>0.999153552488383</v>
      </c>
      <c r="E80" s="9">
        <f t="shared" si="11"/>
        <v>0.89535370425578331</v>
      </c>
      <c r="G80" s="14" t="s">
        <v>10</v>
      </c>
      <c r="H80" s="9">
        <f t="shared" si="12"/>
        <v>0.4503621321036213</v>
      </c>
      <c r="I80" s="9">
        <f t="shared" si="12"/>
        <v>0.67455416999134388</v>
      </c>
      <c r="J80" s="9">
        <f t="shared" si="12"/>
        <v>0.45824126136642196</v>
      </c>
      <c r="K80" s="9">
        <f t="shared" si="12"/>
        <v>0.59891561349345257</v>
      </c>
      <c r="M80" s="14" t="s">
        <v>10</v>
      </c>
      <c r="N80" s="9">
        <f t="shared" si="13"/>
        <v>0.91257138754349054</v>
      </c>
      <c r="O80" s="9">
        <f t="shared" si="13"/>
        <v>0.57024622064242436</v>
      </c>
      <c r="P80" s="9">
        <f t="shared" si="13"/>
        <v>1.1824185516170245</v>
      </c>
      <c r="Q80" s="9">
        <f t="shared" si="13"/>
        <v>0.73222560675089121</v>
      </c>
      <c r="S80" s="14" t="s">
        <v>10</v>
      </c>
      <c r="T80" s="21">
        <f t="shared" si="14"/>
        <v>1.0447668732932094</v>
      </c>
      <c r="U80" s="21">
        <f t="shared" si="14"/>
        <v>1.0280228855432336</v>
      </c>
      <c r="V80" s="21">
        <f t="shared" si="14"/>
        <v>0.83269450940651868</v>
      </c>
      <c r="W80" s="21">
        <f t="shared" si="14"/>
        <v>0.99049396438808768</v>
      </c>
      <c r="Y80" s="50" t="s">
        <v>10</v>
      </c>
      <c r="Z80" s="21">
        <f t="shared" si="15"/>
        <v>0.81443519943880416</v>
      </c>
      <c r="AA80" s="21">
        <f t="shared" si="15"/>
        <v>0.82808621054825804</v>
      </c>
      <c r="AB80" s="21">
        <f t="shared" si="15"/>
        <v>0.9688826242437919</v>
      </c>
      <c r="AC80" s="21">
        <f t="shared" si="15"/>
        <v>0.84831685485741692</v>
      </c>
    </row>
    <row r="81" spans="1:29">
      <c r="A81" s="14" t="s">
        <v>11</v>
      </c>
      <c r="B81" s="9">
        <f t="shared" si="11"/>
        <v>7.0924212825266036E-2</v>
      </c>
      <c r="C81" s="9">
        <f t="shared" si="11"/>
        <v>0.31978983434431513</v>
      </c>
      <c r="D81" s="9">
        <f t="shared" si="11"/>
        <v>4.2893183130834352E-2</v>
      </c>
      <c r="E81" s="9">
        <f t="shared" si="11"/>
        <v>0.23983458595807541</v>
      </c>
      <c r="G81" s="14" t="s">
        <v>11</v>
      </c>
      <c r="H81" s="9">
        <f t="shared" si="12"/>
        <v>0.23478909534789094</v>
      </c>
      <c r="I81" s="9">
        <f t="shared" si="12"/>
        <v>0.19845027863649489</v>
      </c>
      <c r="J81" s="9">
        <f t="shared" si="12"/>
        <v>3.5934731393477963E-2</v>
      </c>
      <c r="K81" s="9">
        <f t="shared" si="12"/>
        <v>0.19189689986958047</v>
      </c>
      <c r="M81" s="14" t="s">
        <v>11</v>
      </c>
      <c r="N81" s="9">
        <f t="shared" si="13"/>
        <v>1.9266035833630003E-2</v>
      </c>
      <c r="O81" s="9">
        <f t="shared" si="13"/>
        <v>0.24308497406721818</v>
      </c>
      <c r="P81" s="9">
        <f t="shared" si="13"/>
        <v>0.59111995577892928</v>
      </c>
      <c r="Q81" s="9">
        <f t="shared" si="13"/>
        <v>0.23850901098961858</v>
      </c>
      <c r="S81" s="14" t="s">
        <v>11</v>
      </c>
      <c r="T81" s="21">
        <f t="shared" si="14"/>
        <v>0</v>
      </c>
      <c r="U81" s="21">
        <f t="shared" si="14"/>
        <v>0</v>
      </c>
      <c r="V81" s="21">
        <f t="shared" si="14"/>
        <v>0</v>
      </c>
      <c r="W81" s="21">
        <f t="shared" si="14"/>
        <v>0</v>
      </c>
      <c r="Y81" s="50" t="s">
        <v>11</v>
      </c>
      <c r="Z81" s="21">
        <f t="shared" si="15"/>
        <v>0.11490553614260461</v>
      </c>
      <c r="AA81" s="21">
        <f t="shared" si="15"/>
        <v>0.27992434524494186</v>
      </c>
      <c r="AB81" s="21">
        <f t="shared" si="15"/>
        <v>0.12515238308344059</v>
      </c>
      <c r="AC81" s="21">
        <f t="shared" si="15"/>
        <v>0.22428622836786427</v>
      </c>
    </row>
    <row r="82" spans="1:29">
      <c r="A82" s="14" t="s">
        <v>12</v>
      </c>
      <c r="B82" s="9">
        <f t="shared" si="11"/>
        <v>0.14692526872690614</v>
      </c>
      <c r="C82" s="9">
        <f t="shared" si="11"/>
        <v>0.36611548498084284</v>
      </c>
      <c r="D82" s="9">
        <f t="shared" si="11"/>
        <v>0.3505847397605763</v>
      </c>
      <c r="E82" s="9">
        <f t="shared" si="11"/>
        <v>0.32593980430467467</v>
      </c>
      <c r="G82" s="14" t="s">
        <v>12</v>
      </c>
      <c r="H82" s="9">
        <f t="shared" si="12"/>
        <v>0.18921741489217414</v>
      </c>
      <c r="I82" s="9">
        <f t="shared" si="12"/>
        <v>0.37770253459356407</v>
      </c>
      <c r="J82" s="9">
        <f t="shared" si="12"/>
        <v>0</v>
      </c>
      <c r="K82" s="9">
        <f t="shared" si="12"/>
        <v>0.29546267402910331</v>
      </c>
      <c r="M82" s="14" t="s">
        <v>12</v>
      </c>
      <c r="N82" s="9">
        <f t="shared" si="13"/>
        <v>7.1462334002459105E-2</v>
      </c>
      <c r="O82" s="9">
        <f t="shared" si="13"/>
        <v>0.40666877892874498</v>
      </c>
      <c r="P82" s="9">
        <f t="shared" si="13"/>
        <v>5.1626977098854811E-2</v>
      </c>
      <c r="Q82" s="9">
        <f t="shared" si="13"/>
        <v>0.28115850689501526</v>
      </c>
      <c r="S82" s="14" t="s">
        <v>12</v>
      </c>
      <c r="T82" s="21">
        <f t="shared" si="14"/>
        <v>0.92314687619881775</v>
      </c>
      <c r="U82" s="21">
        <f t="shared" si="14"/>
        <v>1.6849161272903437E-2</v>
      </c>
      <c r="V82" s="21">
        <f t="shared" si="14"/>
        <v>0</v>
      </c>
      <c r="W82" s="21">
        <f t="shared" si="14"/>
        <v>0.24849194242963132</v>
      </c>
      <c r="Y82" s="50" t="s">
        <v>12</v>
      </c>
      <c r="Z82" s="21">
        <f t="shared" si="15"/>
        <v>0.23042555977952769</v>
      </c>
      <c r="AA82" s="21">
        <f t="shared" si="15"/>
        <v>0.37908926697148421</v>
      </c>
      <c r="AB82" s="21">
        <f t="shared" si="15"/>
        <v>0.19151010355159515</v>
      </c>
      <c r="AC82" s="21">
        <f t="shared" si="15"/>
        <v>0.32118165088479761</v>
      </c>
    </row>
    <row r="83" spans="1:29">
      <c r="A83" s="14" t="s">
        <v>13</v>
      </c>
      <c r="B83" s="9">
        <f t="shared" si="11"/>
        <v>0</v>
      </c>
      <c r="C83" s="9">
        <f t="shared" si="11"/>
        <v>1.8787123015175843E-2</v>
      </c>
      <c r="D83" s="9">
        <f t="shared" si="11"/>
        <v>0</v>
      </c>
      <c r="E83" s="9">
        <f t="shared" si="11"/>
        <v>1.3031503939497974E-2</v>
      </c>
      <c r="G83" s="14" t="s">
        <v>13</v>
      </c>
      <c r="H83" s="9">
        <f t="shared" si="12"/>
        <v>0</v>
      </c>
      <c r="I83" s="9">
        <f t="shared" si="12"/>
        <v>4.002239718804779E-3</v>
      </c>
      <c r="J83" s="9">
        <f t="shared" si="12"/>
        <v>0</v>
      </c>
      <c r="K83" s="9">
        <f t="shared" si="12"/>
        <v>2.6385590643810746E-3</v>
      </c>
      <c r="M83" s="14" t="s">
        <v>13</v>
      </c>
      <c r="N83" s="9">
        <f t="shared" si="13"/>
        <v>0</v>
      </c>
      <c r="O83" s="9">
        <f t="shared" si="13"/>
        <v>1.8771286149895129E-3</v>
      </c>
      <c r="P83" s="9">
        <f t="shared" si="13"/>
        <v>0</v>
      </c>
      <c r="Q83" s="9">
        <f t="shared" si="13"/>
        <v>1.1892996778610481E-3</v>
      </c>
      <c r="S83" s="14" t="s">
        <v>13</v>
      </c>
      <c r="T83" s="21">
        <f t="shared" si="14"/>
        <v>0</v>
      </c>
      <c r="U83" s="21">
        <f t="shared" si="14"/>
        <v>5.9027127073700933E-2</v>
      </c>
      <c r="V83" s="21">
        <f t="shared" si="14"/>
        <v>0</v>
      </c>
      <c r="W83" s="21">
        <f t="shared" si="14"/>
        <v>3.1050506070341405E-2</v>
      </c>
      <c r="Y83" s="50" t="s">
        <v>13</v>
      </c>
      <c r="Z83" s="21">
        <f t="shared" si="15"/>
        <v>0</v>
      </c>
      <c r="AA83" s="21">
        <f t="shared" si="15"/>
        <v>1.5507735986566415E-2</v>
      </c>
      <c r="AB83" s="21">
        <f t="shared" si="15"/>
        <v>0</v>
      </c>
      <c r="AC83" s="21">
        <f t="shared" si="15"/>
        <v>1.0123427449006153E-2</v>
      </c>
    </row>
    <row r="84" spans="1:29">
      <c r="A84" s="14" t="s">
        <v>14</v>
      </c>
      <c r="B84" s="9">
        <f t="shared" si="11"/>
        <v>3.79318833120409E-2</v>
      </c>
      <c r="C84" s="9">
        <f t="shared" si="11"/>
        <v>0.20835356133548555</v>
      </c>
      <c r="D84" s="9">
        <f t="shared" si="11"/>
        <v>0.25070468445232896</v>
      </c>
      <c r="E84" s="9">
        <f t="shared" si="11"/>
        <v>0.18432572130155586</v>
      </c>
      <c r="G84" s="14" t="s">
        <v>14</v>
      </c>
      <c r="H84" s="9">
        <f t="shared" si="12"/>
        <v>0</v>
      </c>
      <c r="I84" s="9">
        <f t="shared" si="12"/>
        <v>0.13656405598812135</v>
      </c>
      <c r="J84" s="9">
        <f t="shared" si="12"/>
        <v>1.9631917287172566E-2</v>
      </c>
      <c r="K84" s="9">
        <f t="shared" si="12"/>
        <v>9.1902037800721731E-2</v>
      </c>
      <c r="M84" s="14" t="s">
        <v>14</v>
      </c>
      <c r="N84" s="9">
        <f t="shared" si="13"/>
        <v>0</v>
      </c>
      <c r="O84" s="9">
        <f t="shared" si="13"/>
        <v>0.21990402645905957</v>
      </c>
      <c r="P84" s="9">
        <f t="shared" si="13"/>
        <v>4.0581066773782655E-2</v>
      </c>
      <c r="Q84" s="9">
        <f t="shared" si="13"/>
        <v>0.14482041704449009</v>
      </c>
      <c r="S84" s="14" t="s">
        <v>14</v>
      </c>
      <c r="T84" s="21">
        <f t="shared" si="14"/>
        <v>0.47434415343591502</v>
      </c>
      <c r="U84" s="21">
        <f t="shared" si="14"/>
        <v>3.3656550904156673E-2</v>
      </c>
      <c r="V84" s="21">
        <f t="shared" si="14"/>
        <v>0.15100426582192378</v>
      </c>
      <c r="W84" s="21">
        <f t="shared" si="14"/>
        <v>0.17320685025393479</v>
      </c>
      <c r="Y84" s="50" t="s">
        <v>14</v>
      </c>
      <c r="Z84" s="21">
        <f t="shared" si="15"/>
        <v>7.3058756514768314E-2</v>
      </c>
      <c r="AA84" s="21">
        <f t="shared" si="15"/>
        <v>0.21515534805585657</v>
      </c>
      <c r="AB84" s="21">
        <f t="shared" si="15"/>
        <v>0.18539891984099899</v>
      </c>
      <c r="AC84" s="21">
        <f t="shared" si="15"/>
        <v>0.18398185151718696</v>
      </c>
    </row>
    <row r="85" spans="1:29">
      <c r="A85" s="14" t="s">
        <v>0</v>
      </c>
      <c r="B85" s="9">
        <f>B55*1000/B$7*7/365</f>
        <v>5.1027964702191264</v>
      </c>
      <c r="C85" s="9">
        <f>C55*1000/C$7*7/365</f>
        <v>8.3106590874703024</v>
      </c>
      <c r="D85" s="9">
        <f>D55*1000/D$7*7/365</f>
        <v>5.7048346648420853</v>
      </c>
      <c r="E85" s="9">
        <f>E55*1000/E$7*7/365</f>
        <v>7.4076397585327891</v>
      </c>
      <c r="G85" s="14" t="s">
        <v>0</v>
      </c>
      <c r="H85" s="9">
        <f>H55*1000/H$7*7/365</f>
        <v>5.317968262579682</v>
      </c>
      <c r="I85" s="9">
        <f>I55*1000/I$7*7/365</f>
        <v>8.0256715090534776</v>
      </c>
      <c r="J85" s="9">
        <f>J55*1000/J$7*7/365</f>
        <v>5.5258706636420323</v>
      </c>
      <c r="K85" s="9">
        <f>K55*1000/K$7*7/365</f>
        <v>7.1228787678342078</v>
      </c>
      <c r="M85" s="14" t="s">
        <v>0</v>
      </c>
      <c r="N85" s="9">
        <f>N55*1000/N$7*7/365</f>
        <v>5.1307512657047605</v>
      </c>
      <c r="O85" s="9">
        <f>O55*1000/O$7*7/365</f>
        <v>8.2740138722986227</v>
      </c>
      <c r="P85" s="9">
        <f>P55*1000/P$7*7/365</f>
        <v>6.69938927217106</v>
      </c>
      <c r="Q85" s="9">
        <f>Q55*1000/Q$7*7/365</f>
        <v>7.3346409102559935</v>
      </c>
      <c r="S85" s="14" t="s">
        <v>0</v>
      </c>
      <c r="T85" s="21">
        <f>T55*1000/T$7*7/365</f>
        <v>4.9476421559043082</v>
      </c>
      <c r="U85" s="21">
        <f>U55*1000/U$7*7/365</f>
        <v>7.6746125822640261</v>
      </c>
      <c r="V85" s="21">
        <f>V55*1000/V$7*7/365</f>
        <v>6.4242223929893942</v>
      </c>
      <c r="W85" s="21">
        <f>W55*1000/W$7*7/365</f>
        <v>6.6986872394628163</v>
      </c>
      <c r="Y85" s="50" t="s">
        <v>0</v>
      </c>
      <c r="Z85" s="21">
        <f>Z55*1000/Z$7*7/365</f>
        <v>5.3697796319147404</v>
      </c>
      <c r="AA85" s="21">
        <f>AA55*1000/AA$7*7/365</f>
        <v>8.3141854755794817</v>
      </c>
      <c r="AB85" s="21">
        <f>AB55*1000/AB$7*7/365</f>
        <v>6.044628385481114</v>
      </c>
      <c r="AC85" s="21">
        <f>AC55*1000/AC$7*7/365</f>
        <v>7.4009898591573791</v>
      </c>
    </row>
    <row r="87" spans="1:29">
      <c r="A87" s="59" t="s">
        <v>171</v>
      </c>
      <c r="G87" s="59" t="str">
        <f>A87</f>
        <v>Distance travelled (million km) July 13 - June 14</v>
      </c>
      <c r="M87" s="59" t="str">
        <f>A87</f>
        <v>Distance travelled (million km) July 13 - June 14</v>
      </c>
      <c r="S87" s="59" t="str">
        <f>A87</f>
        <v>Distance travelled (million km) July 13 - June 14</v>
      </c>
      <c r="Y87" s="59" t="s">
        <v>171</v>
      </c>
    </row>
    <row r="88" spans="1:29">
      <c r="Y88" s="5" t="s">
        <v>98</v>
      </c>
    </row>
    <row r="89" spans="1:29">
      <c r="A89" s="5" t="s">
        <v>1</v>
      </c>
      <c r="G89" s="5" t="s">
        <v>34</v>
      </c>
      <c r="M89" s="5" t="s">
        <v>35</v>
      </c>
      <c r="S89" s="59" t="s">
        <v>160</v>
      </c>
    </row>
    <row r="90" spans="1:29" s="5" customFormat="1">
      <c r="A90" s="48"/>
      <c r="B90" s="48"/>
      <c r="C90" s="48" t="s">
        <v>24</v>
      </c>
      <c r="D90" s="48"/>
      <c r="E90" s="48"/>
      <c r="G90" s="48"/>
      <c r="H90" s="48"/>
      <c r="I90" s="48" t="s">
        <v>24</v>
      </c>
      <c r="J90" s="48"/>
      <c r="K90" s="48"/>
      <c r="M90" s="48"/>
      <c r="N90" s="48"/>
      <c r="O90" s="48" t="s">
        <v>24</v>
      </c>
      <c r="P90" s="48"/>
      <c r="Q90" s="48"/>
      <c r="R90" s="59"/>
      <c r="S90" s="48"/>
      <c r="T90" s="48"/>
      <c r="U90" s="48" t="s">
        <v>24</v>
      </c>
      <c r="V90" s="48"/>
      <c r="W90" s="48"/>
      <c r="Y90" s="48"/>
      <c r="Z90" s="48"/>
      <c r="AA90" s="48" t="s">
        <v>24</v>
      </c>
      <c r="AB90" s="48"/>
      <c r="AC90" s="48"/>
    </row>
    <row r="91" spans="1:29">
      <c r="A91" s="50"/>
      <c r="B91" s="51" t="s">
        <v>6</v>
      </c>
      <c r="C91" s="51" t="s">
        <v>7</v>
      </c>
      <c r="D91" s="51" t="s">
        <v>8</v>
      </c>
      <c r="E91" s="51" t="s">
        <v>0</v>
      </c>
      <c r="G91" s="50"/>
      <c r="H91" s="51" t="s">
        <v>6</v>
      </c>
      <c r="I91" s="51" t="s">
        <v>7</v>
      </c>
      <c r="J91" s="51" t="s">
        <v>8</v>
      </c>
      <c r="K91" s="51" t="s">
        <v>0</v>
      </c>
      <c r="M91" s="50"/>
      <c r="N91" s="51" t="s">
        <v>6</v>
      </c>
      <c r="O91" s="51" t="s">
        <v>7</v>
      </c>
      <c r="P91" s="51" t="s">
        <v>8</v>
      </c>
      <c r="Q91" s="51" t="s">
        <v>0</v>
      </c>
      <c r="S91" s="50"/>
      <c r="T91" s="51" t="s">
        <v>6</v>
      </c>
      <c r="U91" s="51" t="s">
        <v>7</v>
      </c>
      <c r="V91" s="51" t="s">
        <v>8</v>
      </c>
      <c r="W91" s="51" t="s">
        <v>0</v>
      </c>
      <c r="Y91" s="50"/>
      <c r="Z91" s="51" t="s">
        <v>6</v>
      </c>
      <c r="AA91" s="51" t="s">
        <v>7</v>
      </c>
      <c r="AB91" s="51" t="s">
        <v>8</v>
      </c>
      <c r="AC91" s="51" t="s">
        <v>0</v>
      </c>
    </row>
    <row r="92" spans="1:29" s="4" customFormat="1">
      <c r="A92" s="52" t="s">
        <v>22</v>
      </c>
      <c r="B92" s="53">
        <f>'Sample information'!B$24</f>
        <v>214</v>
      </c>
      <c r="C92" s="53">
        <f>'Sample information'!C$24</f>
        <v>753</v>
      </c>
      <c r="D92" s="53">
        <f>'Sample information'!D$24</f>
        <v>181</v>
      </c>
      <c r="E92" s="85">
        <f>'Sample information'!E$24</f>
        <v>1148</v>
      </c>
      <c r="G92" s="52" t="s">
        <v>22</v>
      </c>
      <c r="H92" s="53">
        <f>'Sample information'!B$25</f>
        <v>84</v>
      </c>
      <c r="I92" s="53">
        <f>'Sample information'!C$25</f>
        <v>228</v>
      </c>
      <c r="J92" s="53">
        <f>'Sample information'!D$25</f>
        <v>48</v>
      </c>
      <c r="K92" s="53">
        <f>'Sample information'!E$25</f>
        <v>360</v>
      </c>
      <c r="M92" s="52" t="s">
        <v>22</v>
      </c>
      <c r="N92" s="53">
        <f>'Sample information'!B$26</f>
        <v>76</v>
      </c>
      <c r="O92" s="53">
        <f>'Sample information'!C$26</f>
        <v>196</v>
      </c>
      <c r="P92" s="53">
        <f>'Sample information'!D$26</f>
        <v>53</v>
      </c>
      <c r="Q92" s="53">
        <f>'Sample information'!E$26</f>
        <v>325</v>
      </c>
      <c r="R92" s="58"/>
      <c r="S92" s="52" t="s">
        <v>22</v>
      </c>
      <c r="T92" s="53">
        <f>'Sample information'!B$27</f>
        <v>21</v>
      </c>
      <c r="U92" s="53">
        <f>'Sample information'!C$27</f>
        <v>46</v>
      </c>
      <c r="V92" s="53">
        <f>'Sample information'!D$27</f>
        <v>27</v>
      </c>
      <c r="W92" s="53">
        <f>SUM(T92:V92)</f>
        <v>94</v>
      </c>
      <c r="Y92" s="52" t="s">
        <v>22</v>
      </c>
      <c r="Z92" s="86">
        <f>Z$13</f>
        <v>395</v>
      </c>
      <c r="AA92" s="86">
        <f>AA$13</f>
        <v>1223</v>
      </c>
      <c r="AB92" s="86">
        <f>AB$13</f>
        <v>309</v>
      </c>
      <c r="AC92" s="86">
        <f>AC$13</f>
        <v>1927</v>
      </c>
    </row>
    <row r="93" spans="1:29">
      <c r="A93" s="48" t="s">
        <v>67</v>
      </c>
      <c r="G93" s="48" t="s">
        <v>67</v>
      </c>
      <c r="M93" s="48" t="s">
        <v>67</v>
      </c>
      <c r="S93" s="48" t="s">
        <v>67</v>
      </c>
      <c r="Y93" s="48" t="s">
        <v>67</v>
      </c>
    </row>
    <row r="94" spans="1:29">
      <c r="A94" s="49" t="s">
        <v>25</v>
      </c>
      <c r="B94" s="71"/>
      <c r="C94" s="71">
        <v>2153.9699999999998</v>
      </c>
      <c r="D94" s="71">
        <v>201.81</v>
      </c>
      <c r="E94" s="71">
        <v>2355.7800000000002</v>
      </c>
      <c r="F94" s="3"/>
      <c r="G94" s="49" t="s">
        <v>25</v>
      </c>
      <c r="I94" s="3"/>
      <c r="J94" s="3"/>
      <c r="K94" s="3"/>
      <c r="L94" s="3"/>
      <c r="M94" s="49" t="s">
        <v>25</v>
      </c>
      <c r="O94" s="3"/>
      <c r="P94" s="3"/>
      <c r="Q94" s="3"/>
      <c r="S94" s="49" t="s">
        <v>25</v>
      </c>
      <c r="Y94" s="49" t="s">
        <v>25</v>
      </c>
      <c r="Z94" s="71"/>
      <c r="AA94" s="71">
        <v>3483.69</v>
      </c>
      <c r="AB94" s="71">
        <v>521.83000000000004</v>
      </c>
      <c r="AC94" s="71">
        <v>4005.51</v>
      </c>
    </row>
    <row r="95" spans="1:29">
      <c r="A95" s="50" t="s">
        <v>68</v>
      </c>
      <c r="B95" s="71">
        <v>467.35</v>
      </c>
      <c r="C95" s="71">
        <v>743.86</v>
      </c>
      <c r="D95" s="71">
        <v>80.959999999999994</v>
      </c>
      <c r="E95" s="71">
        <v>1292.17</v>
      </c>
      <c r="F95" s="3"/>
      <c r="G95" s="50" t="s">
        <v>68</v>
      </c>
      <c r="H95" s="3"/>
      <c r="I95" s="3"/>
      <c r="J95" s="3"/>
      <c r="K95" s="3"/>
      <c r="L95" s="3"/>
      <c r="M95" s="50" t="s">
        <v>68</v>
      </c>
      <c r="N95" s="3"/>
      <c r="O95" s="3"/>
      <c r="P95" s="3"/>
      <c r="Q95" s="3"/>
      <c r="S95" s="50" t="s">
        <v>68</v>
      </c>
      <c r="Y95" s="50" t="s">
        <v>68</v>
      </c>
      <c r="Z95" s="71">
        <v>885.33</v>
      </c>
      <c r="AA95" s="71">
        <v>1186.94</v>
      </c>
      <c r="AB95" s="71">
        <v>167.94</v>
      </c>
      <c r="AC95" s="71">
        <v>2240.21</v>
      </c>
    </row>
    <row r="96" spans="1:29">
      <c r="A96" s="50" t="s">
        <v>10</v>
      </c>
      <c r="B96" s="71">
        <v>12.69</v>
      </c>
      <c r="C96" s="71">
        <v>55.82</v>
      </c>
      <c r="D96" s="71">
        <v>9.06</v>
      </c>
      <c r="E96" s="71">
        <v>77.569999999999993</v>
      </c>
      <c r="F96" s="3"/>
      <c r="G96" s="49" t="s">
        <v>10</v>
      </c>
      <c r="H96" s="3"/>
      <c r="I96" s="3"/>
      <c r="J96" s="3"/>
      <c r="K96" s="3"/>
      <c r="L96" s="3"/>
      <c r="M96" s="49" t="s">
        <v>10</v>
      </c>
      <c r="N96" s="3"/>
      <c r="O96" s="3"/>
      <c r="P96" s="3"/>
      <c r="Q96" s="3"/>
      <c r="S96" s="49" t="s">
        <v>10</v>
      </c>
      <c r="Y96" s="49" t="s">
        <v>10</v>
      </c>
      <c r="Z96" s="71">
        <v>20.28</v>
      </c>
      <c r="AA96" s="71">
        <v>73.569999999999993</v>
      </c>
      <c r="AB96" s="71">
        <v>17.149999999999999</v>
      </c>
      <c r="AC96" s="71">
        <v>111.01</v>
      </c>
    </row>
    <row r="97" spans="1:29">
      <c r="A97" s="50" t="s">
        <v>11</v>
      </c>
      <c r="B97" s="71">
        <v>2.98</v>
      </c>
      <c r="C97" s="71">
        <v>54.55</v>
      </c>
      <c r="D97" s="71">
        <v>1.04</v>
      </c>
      <c r="E97" s="71">
        <v>58.56</v>
      </c>
      <c r="F97" s="3"/>
      <c r="G97" s="49" t="s">
        <v>11</v>
      </c>
      <c r="H97" s="3"/>
      <c r="I97" s="3"/>
      <c r="J97" s="3"/>
      <c r="K97" s="3"/>
      <c r="L97" s="3"/>
      <c r="M97" s="49" t="s">
        <v>11</v>
      </c>
      <c r="N97" s="3"/>
      <c r="O97" s="3"/>
      <c r="P97" s="3"/>
      <c r="Q97" s="3"/>
      <c r="S97" s="49" t="s">
        <v>11</v>
      </c>
      <c r="Y97" s="49" t="s">
        <v>11</v>
      </c>
      <c r="Z97" s="71">
        <v>6.24</v>
      </c>
      <c r="AA97" s="71">
        <v>70.150000000000006</v>
      </c>
      <c r="AB97" s="71">
        <v>4.88</v>
      </c>
      <c r="AC97" s="71">
        <v>81.27</v>
      </c>
    </row>
    <row r="98" spans="1:29">
      <c r="A98" s="50" t="s">
        <v>12</v>
      </c>
      <c r="B98" s="71">
        <v>8.92</v>
      </c>
      <c r="C98" s="71">
        <v>96.49</v>
      </c>
      <c r="D98" s="71">
        <v>17.16</v>
      </c>
      <c r="E98" s="71">
        <v>122.57</v>
      </c>
      <c r="F98" s="3"/>
      <c r="G98" s="49" t="s">
        <v>12</v>
      </c>
      <c r="H98" s="3"/>
      <c r="I98" s="3"/>
      <c r="J98" s="3"/>
      <c r="K98" s="3"/>
      <c r="L98" s="3"/>
      <c r="M98" s="49" t="s">
        <v>12</v>
      </c>
      <c r="N98" s="3"/>
      <c r="O98" s="3"/>
      <c r="P98" s="3"/>
      <c r="Q98" s="3"/>
      <c r="S98" s="49" t="s">
        <v>12</v>
      </c>
      <c r="Y98" s="49" t="s">
        <v>12</v>
      </c>
      <c r="Z98" s="71">
        <v>24.27</v>
      </c>
      <c r="AA98" s="71">
        <v>180.51</v>
      </c>
      <c r="AB98" s="71">
        <v>19.23</v>
      </c>
      <c r="AC98" s="71">
        <v>224.01</v>
      </c>
    </row>
    <row r="99" spans="1:29">
      <c r="A99" s="50" t="s">
        <v>13</v>
      </c>
      <c r="B99" s="71"/>
      <c r="C99" s="71">
        <v>9.15</v>
      </c>
      <c r="D99" s="71"/>
      <c r="E99" s="71">
        <v>9.15</v>
      </c>
      <c r="F99" s="3"/>
      <c r="G99" s="49" t="s">
        <v>13</v>
      </c>
      <c r="H99" s="3"/>
      <c r="I99" s="3"/>
      <c r="J99" s="3"/>
      <c r="K99" s="3"/>
      <c r="L99" s="3"/>
      <c r="M99" s="49" t="s">
        <v>13</v>
      </c>
      <c r="N99" s="3"/>
      <c r="O99" s="3"/>
      <c r="P99" s="3"/>
      <c r="Q99" s="3"/>
      <c r="S99" s="49" t="s">
        <v>13</v>
      </c>
      <c r="Y99" s="49" t="s">
        <v>13</v>
      </c>
      <c r="Z99" s="71"/>
      <c r="AA99" s="71">
        <v>9.6199999999999992</v>
      </c>
      <c r="AB99" s="71"/>
      <c r="AC99" s="71">
        <v>9.6199999999999992</v>
      </c>
    </row>
    <row r="100" spans="1:29">
      <c r="A100" s="50" t="s">
        <v>14</v>
      </c>
      <c r="B100" s="71">
        <v>0.15</v>
      </c>
      <c r="C100" s="71">
        <v>77.7</v>
      </c>
      <c r="D100" s="71">
        <v>3.05</v>
      </c>
      <c r="E100" s="71">
        <v>80.900000000000006</v>
      </c>
      <c r="F100" s="3"/>
      <c r="G100" s="49" t="s">
        <v>14</v>
      </c>
      <c r="H100" s="3"/>
      <c r="I100" s="3"/>
      <c r="J100" s="3"/>
      <c r="K100" s="3"/>
      <c r="L100" s="3"/>
      <c r="M100" s="49" t="s">
        <v>14</v>
      </c>
      <c r="N100" s="3"/>
      <c r="O100" s="3"/>
      <c r="P100" s="3"/>
      <c r="Q100" s="3"/>
      <c r="S100" s="49" t="s">
        <v>14</v>
      </c>
      <c r="Y100" s="49" t="s">
        <v>14</v>
      </c>
      <c r="Z100" s="71">
        <v>0.09</v>
      </c>
      <c r="AA100" s="71">
        <v>86.55</v>
      </c>
      <c r="AB100" s="71">
        <v>7.37</v>
      </c>
      <c r="AC100" s="71">
        <v>94</v>
      </c>
    </row>
    <row r="101" spans="1:29">
      <c r="A101" s="50" t="s">
        <v>0</v>
      </c>
      <c r="B101" s="71">
        <v>492.09</v>
      </c>
      <c r="C101" s="71">
        <v>3191.53</v>
      </c>
      <c r="D101" s="71">
        <v>313.08</v>
      </c>
      <c r="E101" s="71">
        <v>3996.7</v>
      </c>
      <c r="F101" s="3"/>
      <c r="G101" s="49" t="s">
        <v>0</v>
      </c>
      <c r="H101" s="3"/>
      <c r="I101" s="3"/>
      <c r="J101" s="3"/>
      <c r="K101" s="3"/>
      <c r="L101" s="3"/>
      <c r="M101" s="49" t="s">
        <v>0</v>
      </c>
      <c r="N101" s="3"/>
      <c r="O101" s="3"/>
      <c r="P101" s="3"/>
      <c r="Q101" s="3"/>
      <c r="S101" s="49" t="s">
        <v>0</v>
      </c>
      <c r="Y101" s="49" t="s">
        <v>0</v>
      </c>
      <c r="Z101" s="71">
        <v>936.21</v>
      </c>
      <c r="AA101" s="71">
        <v>5091.03</v>
      </c>
      <c r="AB101" s="71">
        <v>738.39</v>
      </c>
      <c r="AC101" s="71">
        <v>6765.63</v>
      </c>
    </row>
    <row r="103" spans="1:29">
      <c r="A103" s="5" t="s">
        <v>103</v>
      </c>
      <c r="G103" s="5" t="s">
        <v>103</v>
      </c>
      <c r="M103" s="5" t="s">
        <v>103</v>
      </c>
      <c r="S103" s="59" t="s">
        <v>103</v>
      </c>
      <c r="Y103" s="5" t="s">
        <v>103</v>
      </c>
    </row>
    <row r="104" spans="1:29">
      <c r="A104" s="59" t="s">
        <v>172</v>
      </c>
      <c r="G104" s="59" t="str">
        <f>A104</f>
        <v>(within age group) July 13 - June 14</v>
      </c>
      <c r="M104" s="59" t="str">
        <f>A104</f>
        <v>(within age group) July 13 - June 14</v>
      </c>
      <c r="S104" s="59" t="str">
        <f>A104</f>
        <v>(within age group) July 13 - June 14</v>
      </c>
      <c r="Y104" s="59" t="str">
        <f>A104</f>
        <v>(within age group) July 13 - June 14</v>
      </c>
    </row>
    <row r="105" spans="1:29">
      <c r="A105" s="5" t="s">
        <v>1</v>
      </c>
      <c r="G105" s="5" t="s">
        <v>34</v>
      </c>
      <c r="M105" s="5" t="s">
        <v>35</v>
      </c>
      <c r="S105" s="59" t="s">
        <v>160</v>
      </c>
      <c r="Y105" s="5" t="s">
        <v>98</v>
      </c>
    </row>
    <row r="106" spans="1:29" s="5" customFormat="1">
      <c r="A106" s="48"/>
      <c r="B106" s="48"/>
      <c r="C106" s="48" t="s">
        <v>24</v>
      </c>
      <c r="D106" s="48"/>
      <c r="E106" s="48"/>
      <c r="G106" s="48"/>
      <c r="H106" s="48"/>
      <c r="I106" s="48" t="s">
        <v>24</v>
      </c>
      <c r="J106" s="48"/>
      <c r="K106" s="48"/>
      <c r="M106" s="48"/>
      <c r="N106" s="48"/>
      <c r="O106" s="48" t="s">
        <v>24</v>
      </c>
      <c r="P106" s="48"/>
      <c r="Q106" s="48"/>
      <c r="R106" s="59"/>
      <c r="S106" s="48"/>
      <c r="T106" s="48"/>
      <c r="U106" s="48" t="s">
        <v>24</v>
      </c>
      <c r="V106" s="48"/>
      <c r="W106" s="48"/>
      <c r="Y106" s="48"/>
      <c r="Z106" s="48"/>
      <c r="AA106" s="48" t="s">
        <v>24</v>
      </c>
      <c r="AB106" s="48"/>
      <c r="AC106" s="48"/>
    </row>
    <row r="107" spans="1:29">
      <c r="A107" s="50"/>
      <c r="B107" s="51" t="s">
        <v>6</v>
      </c>
      <c r="C107" s="51" t="s">
        <v>7</v>
      </c>
      <c r="D107" s="51" t="s">
        <v>8</v>
      </c>
      <c r="E107" s="51" t="s">
        <v>0</v>
      </c>
      <c r="G107" s="50"/>
      <c r="H107" s="51" t="s">
        <v>6</v>
      </c>
      <c r="I107" s="51" t="s">
        <v>7</v>
      </c>
      <c r="J107" s="51" t="s">
        <v>8</v>
      </c>
      <c r="K107" s="51" t="s">
        <v>0</v>
      </c>
      <c r="M107" s="50"/>
      <c r="N107" s="51" t="s">
        <v>6</v>
      </c>
      <c r="O107" s="51" t="s">
        <v>7</v>
      </c>
      <c r="P107" s="51" t="s">
        <v>8</v>
      </c>
      <c r="Q107" s="51" t="s">
        <v>0</v>
      </c>
      <c r="S107" s="50"/>
      <c r="T107" s="51" t="s">
        <v>6</v>
      </c>
      <c r="U107" s="51" t="s">
        <v>7</v>
      </c>
      <c r="V107" s="51" t="s">
        <v>8</v>
      </c>
      <c r="W107" s="51" t="s">
        <v>0</v>
      </c>
      <c r="Y107" s="50"/>
      <c r="Z107" s="51" t="s">
        <v>6</v>
      </c>
      <c r="AA107" s="51" t="s">
        <v>7</v>
      </c>
      <c r="AB107" s="51" t="s">
        <v>8</v>
      </c>
      <c r="AC107" s="51" t="s">
        <v>0</v>
      </c>
    </row>
    <row r="108" spans="1:29" s="4" customFormat="1">
      <c r="A108" s="52" t="s">
        <v>22</v>
      </c>
      <c r="B108" s="53">
        <f>'Sample information'!B$24</f>
        <v>214</v>
      </c>
      <c r="C108" s="53">
        <f>'Sample information'!C$24</f>
        <v>753</v>
      </c>
      <c r="D108" s="53">
        <f>'Sample information'!D$24</f>
        <v>181</v>
      </c>
      <c r="E108" s="85">
        <f>'Sample information'!E$24</f>
        <v>1148</v>
      </c>
      <c r="G108" s="52" t="s">
        <v>22</v>
      </c>
      <c r="H108" s="53">
        <f>'Sample information'!B$25</f>
        <v>84</v>
      </c>
      <c r="I108" s="53">
        <f>'Sample information'!C$25</f>
        <v>228</v>
      </c>
      <c r="J108" s="53">
        <f>'Sample information'!D$25</f>
        <v>48</v>
      </c>
      <c r="K108" s="53">
        <f>'Sample information'!E$25</f>
        <v>360</v>
      </c>
      <c r="M108" s="52" t="s">
        <v>22</v>
      </c>
      <c r="N108" s="53">
        <f>'Sample information'!B$26</f>
        <v>76</v>
      </c>
      <c r="O108" s="53">
        <f>'Sample information'!C$26</f>
        <v>196</v>
      </c>
      <c r="P108" s="53">
        <f>'Sample information'!D$26</f>
        <v>53</v>
      </c>
      <c r="Q108" s="53">
        <f>'Sample information'!E$26</f>
        <v>325</v>
      </c>
      <c r="R108" s="58"/>
      <c r="S108" s="52" t="s">
        <v>22</v>
      </c>
      <c r="T108" s="53">
        <f>'Sample information'!B$27</f>
        <v>21</v>
      </c>
      <c r="U108" s="53">
        <f>'Sample information'!C$27</f>
        <v>46</v>
      </c>
      <c r="V108" s="53">
        <f>'Sample information'!D$27</f>
        <v>27</v>
      </c>
      <c r="W108" s="53">
        <f>SUM(T108:V108)</f>
        <v>94</v>
      </c>
      <c r="Y108" s="52" t="s">
        <v>22</v>
      </c>
      <c r="Z108" s="86">
        <f>Z$13</f>
        <v>395</v>
      </c>
      <c r="AA108" s="86">
        <f>AA$13</f>
        <v>1223</v>
      </c>
      <c r="AB108" s="86">
        <f>AB$13</f>
        <v>309</v>
      </c>
      <c r="AC108" s="86">
        <f>AC$13</f>
        <v>1927</v>
      </c>
    </row>
    <row r="109" spans="1:29">
      <c r="A109" s="48" t="s">
        <v>67</v>
      </c>
      <c r="G109" s="48" t="s">
        <v>67</v>
      </c>
      <c r="M109" s="48" t="s">
        <v>67</v>
      </c>
      <c r="S109" s="48" t="s">
        <v>67</v>
      </c>
      <c r="Y109" s="48" t="s">
        <v>67</v>
      </c>
    </row>
    <row r="110" spans="1:29">
      <c r="A110" s="50" t="s">
        <v>25</v>
      </c>
      <c r="B110" s="39">
        <f>B94/(B$101)</f>
        <v>0</v>
      </c>
      <c r="C110" s="39">
        <f>C94/(C$101)</f>
        <v>0.67490200624778696</v>
      </c>
      <c r="D110" s="39">
        <f>D94/(D$101)</f>
        <v>0.64459563050977386</v>
      </c>
      <c r="E110" s="39">
        <f>E94/(E$101)</f>
        <v>0.58943128080666563</v>
      </c>
      <c r="G110" s="50" t="s">
        <v>25</v>
      </c>
      <c r="H110" s="39"/>
      <c r="I110" s="39"/>
      <c r="J110" s="39"/>
      <c r="K110" s="39"/>
      <c r="M110" s="50" t="s">
        <v>25</v>
      </c>
      <c r="N110" s="39"/>
      <c r="O110" s="39"/>
      <c r="P110" s="39"/>
      <c r="Q110" s="39"/>
      <c r="S110" s="50" t="s">
        <v>25</v>
      </c>
      <c r="Y110" s="50" t="s">
        <v>25</v>
      </c>
      <c r="Z110" s="39">
        <f t="shared" ref="Z110:AC117" si="16">Z94/(Z$101)</f>
        <v>0</v>
      </c>
      <c r="AA110" s="39">
        <f t="shared" si="16"/>
        <v>0.68427999835003928</v>
      </c>
      <c r="AB110" s="39">
        <f t="shared" si="16"/>
        <v>0.70671325451319766</v>
      </c>
      <c r="AC110" s="39">
        <f t="shared" si="16"/>
        <v>0.59203799202735008</v>
      </c>
    </row>
    <row r="111" spans="1:29">
      <c r="A111" s="50" t="s">
        <v>68</v>
      </c>
      <c r="B111" s="39">
        <f t="shared" ref="B111:E117" si="17">B95/(B$101)</f>
        <v>0.94972464386595956</v>
      </c>
      <c r="C111" s="39">
        <f t="shared" si="17"/>
        <v>0.23307316553502552</v>
      </c>
      <c r="D111" s="39">
        <f t="shared" si="17"/>
        <v>0.25859205314935479</v>
      </c>
      <c r="E111" s="39">
        <f t="shared" si="17"/>
        <v>0.3233092301148448</v>
      </c>
      <c r="G111" s="50" t="s">
        <v>68</v>
      </c>
      <c r="H111" s="39"/>
      <c r="I111" s="39"/>
      <c r="J111" s="39"/>
      <c r="K111" s="39"/>
      <c r="M111" s="50" t="s">
        <v>68</v>
      </c>
      <c r="N111" s="39"/>
      <c r="O111" s="39"/>
      <c r="P111" s="39"/>
      <c r="Q111" s="39"/>
      <c r="S111" s="50" t="s">
        <v>68</v>
      </c>
      <c r="Y111" s="50" t="s">
        <v>68</v>
      </c>
      <c r="Z111" s="39">
        <f>Z95/(Z$101)</f>
        <v>0.94565321882910891</v>
      </c>
      <c r="AA111" s="39">
        <f t="shared" si="16"/>
        <v>0.23314339141588247</v>
      </c>
      <c r="AB111" s="39">
        <f t="shared" si="16"/>
        <v>0.22744078332588469</v>
      </c>
      <c r="AC111" s="39">
        <f t="shared" si="16"/>
        <v>0.33111624490254421</v>
      </c>
    </row>
    <row r="112" spans="1:29">
      <c r="A112" s="50" t="s">
        <v>10</v>
      </c>
      <c r="B112" s="39">
        <f t="shared" si="17"/>
        <v>2.5787965616045846E-2</v>
      </c>
      <c r="C112" s="39">
        <f t="shared" si="17"/>
        <v>1.7490043960106907E-2</v>
      </c>
      <c r="D112" s="39">
        <f t="shared" si="17"/>
        <v>2.893829053277118E-2</v>
      </c>
      <c r="E112" s="39">
        <f t="shared" si="17"/>
        <v>1.9408512022418493E-2</v>
      </c>
      <c r="G112" s="50" t="s">
        <v>10</v>
      </c>
      <c r="H112" s="39"/>
      <c r="I112" s="39"/>
      <c r="J112" s="39"/>
      <c r="K112" s="39"/>
      <c r="M112" s="50" t="s">
        <v>10</v>
      </c>
      <c r="N112" s="39"/>
      <c r="O112" s="39"/>
      <c r="P112" s="39"/>
      <c r="Q112" s="39"/>
      <c r="S112" s="50" t="s">
        <v>10</v>
      </c>
      <c r="Y112" s="50" t="s">
        <v>10</v>
      </c>
      <c r="Z112" s="39">
        <f t="shared" si="16"/>
        <v>2.1661806645944821E-2</v>
      </c>
      <c r="AA112" s="39">
        <f t="shared" si="16"/>
        <v>1.4450906790963714E-2</v>
      </c>
      <c r="AB112" s="39">
        <f t="shared" si="16"/>
        <v>2.3226208372269394E-2</v>
      </c>
      <c r="AC112" s="39">
        <f t="shared" si="16"/>
        <v>1.6407932446793574E-2</v>
      </c>
    </row>
    <row r="113" spans="1:29">
      <c r="A113" s="50" t="s">
        <v>11</v>
      </c>
      <c r="B113" s="39">
        <f t="shared" si="17"/>
        <v>6.0558028003007578E-3</v>
      </c>
      <c r="C113" s="39">
        <f t="shared" si="17"/>
        <v>1.7092115693726831E-2</v>
      </c>
      <c r="D113" s="39">
        <f t="shared" si="17"/>
        <v>3.3218346748434906E-3</v>
      </c>
      <c r="E113" s="39">
        <f t="shared" si="17"/>
        <v>1.4652087972577377E-2</v>
      </c>
      <c r="G113" s="50" t="s">
        <v>11</v>
      </c>
      <c r="H113" s="39"/>
      <c r="I113" s="39"/>
      <c r="J113" s="39"/>
      <c r="K113" s="39"/>
      <c r="M113" s="50" t="s">
        <v>11</v>
      </c>
      <c r="N113" s="39"/>
      <c r="O113" s="39"/>
      <c r="P113" s="39"/>
      <c r="Q113" s="39"/>
      <c r="S113" s="50" t="s">
        <v>11</v>
      </c>
      <c r="Y113" s="50" t="s">
        <v>11</v>
      </c>
      <c r="Z113" s="39">
        <f t="shared" si="16"/>
        <v>6.665171275675329E-3</v>
      </c>
      <c r="AA113" s="39">
        <f t="shared" si="16"/>
        <v>1.3779137031209795E-2</v>
      </c>
      <c r="AB113" s="39">
        <f t="shared" si="16"/>
        <v>6.6089735776486682E-3</v>
      </c>
      <c r="AC113" s="39">
        <f t="shared" si="16"/>
        <v>1.2012185118015616E-2</v>
      </c>
    </row>
    <row r="114" spans="1:29">
      <c r="A114" s="50" t="s">
        <v>12</v>
      </c>
      <c r="B114" s="39">
        <f t="shared" si="17"/>
        <v>1.8126765429088174E-2</v>
      </c>
      <c r="C114" s="39">
        <f t="shared" si="17"/>
        <v>3.0233148364577488E-2</v>
      </c>
      <c r="D114" s="39">
        <f t="shared" si="17"/>
        <v>5.4810272134917598E-2</v>
      </c>
      <c r="E114" s="39">
        <f t="shared" si="17"/>
        <v>3.066780093577201E-2</v>
      </c>
      <c r="G114" s="50" t="s">
        <v>12</v>
      </c>
      <c r="H114" s="39"/>
      <c r="I114" s="39"/>
      <c r="J114" s="39"/>
      <c r="K114" s="39"/>
      <c r="M114" s="50" t="s">
        <v>12</v>
      </c>
      <c r="N114" s="39"/>
      <c r="O114" s="39"/>
      <c r="P114" s="39"/>
      <c r="Q114" s="39"/>
      <c r="S114" s="50" t="s">
        <v>12</v>
      </c>
      <c r="Y114" s="50" t="s">
        <v>12</v>
      </c>
      <c r="Z114" s="39">
        <f>Z98/(Z$101)</f>
        <v>2.5923670971256446E-2</v>
      </c>
      <c r="AA114" s="39">
        <f t="shared" si="16"/>
        <v>3.5456479337187173E-2</v>
      </c>
      <c r="AB114" s="39">
        <f t="shared" si="16"/>
        <v>2.6043147929955716E-2</v>
      </c>
      <c r="AC114" s="39">
        <f t="shared" si="16"/>
        <v>3.3109998625405174E-2</v>
      </c>
    </row>
    <row r="115" spans="1:29">
      <c r="A115" s="50" t="s">
        <v>13</v>
      </c>
      <c r="B115" s="39">
        <f t="shared" si="17"/>
        <v>0</v>
      </c>
      <c r="C115" s="39">
        <f t="shared" si="17"/>
        <v>2.8669634939981763E-3</v>
      </c>
      <c r="D115" s="39">
        <f t="shared" si="17"/>
        <v>0</v>
      </c>
      <c r="E115" s="39">
        <f t="shared" si="17"/>
        <v>2.2893887457152151E-3</v>
      </c>
      <c r="G115" s="50" t="s">
        <v>13</v>
      </c>
      <c r="H115" s="39"/>
      <c r="I115" s="39"/>
      <c r="J115" s="39"/>
      <c r="K115" s="39"/>
      <c r="M115" s="50" t="s">
        <v>13</v>
      </c>
      <c r="N115" s="39"/>
      <c r="O115" s="39"/>
      <c r="P115" s="39"/>
      <c r="Q115" s="39"/>
      <c r="S115" s="50" t="s">
        <v>13</v>
      </c>
      <c r="Y115" s="50" t="s">
        <v>13</v>
      </c>
      <c r="Z115" s="39">
        <f t="shared" si="16"/>
        <v>0</v>
      </c>
      <c r="AA115" s="39">
        <f t="shared" si="16"/>
        <v>1.8895979791908513E-3</v>
      </c>
      <c r="AB115" s="39">
        <f t="shared" si="16"/>
        <v>0</v>
      </c>
      <c r="AC115" s="39">
        <f t="shared" si="16"/>
        <v>1.4218927136127751E-3</v>
      </c>
    </row>
    <row r="116" spans="1:29">
      <c r="A116" s="50" t="s">
        <v>14</v>
      </c>
      <c r="B116" s="39">
        <f t="shared" si="17"/>
        <v>3.0482228860574288E-4</v>
      </c>
      <c r="C116" s="39">
        <f t="shared" si="17"/>
        <v>2.4345689998214022E-2</v>
      </c>
      <c r="D116" s="39">
        <f t="shared" si="17"/>
        <v>9.741918998339082E-3</v>
      </c>
      <c r="E116" s="39">
        <f t="shared" si="17"/>
        <v>2.0241699402006659E-2</v>
      </c>
      <c r="G116" s="50" t="s">
        <v>14</v>
      </c>
      <c r="H116" s="39"/>
      <c r="I116" s="39"/>
      <c r="J116" s="39"/>
      <c r="K116" s="39"/>
      <c r="M116" s="50" t="s">
        <v>14</v>
      </c>
      <c r="N116" s="39"/>
      <c r="O116" s="39"/>
      <c r="P116" s="39"/>
      <c r="Q116" s="39"/>
      <c r="S116" s="50" t="s">
        <v>14</v>
      </c>
      <c r="Y116" s="50" t="s">
        <v>14</v>
      </c>
      <c r="Z116" s="39">
        <f t="shared" si="16"/>
        <v>9.6132278014548009E-5</v>
      </c>
      <c r="AA116" s="39">
        <f t="shared" si="16"/>
        <v>1.7000489095526837E-2</v>
      </c>
      <c r="AB116" s="39">
        <f t="shared" si="16"/>
        <v>9.9811752596866161E-3</v>
      </c>
      <c r="AC116" s="39">
        <f t="shared" si="16"/>
        <v>1.3893754166278676E-2</v>
      </c>
    </row>
    <row r="117" spans="1:29">
      <c r="A117" s="50" t="s">
        <v>0</v>
      </c>
      <c r="B117" s="39">
        <f t="shared" si="17"/>
        <v>1</v>
      </c>
      <c r="C117" s="39">
        <f t="shared" si="17"/>
        <v>1</v>
      </c>
      <c r="D117" s="39">
        <f t="shared" si="17"/>
        <v>1</v>
      </c>
      <c r="E117" s="39">
        <f t="shared" si="17"/>
        <v>1</v>
      </c>
      <c r="G117" s="50" t="s">
        <v>0</v>
      </c>
      <c r="H117" s="39"/>
      <c r="I117" s="39"/>
      <c r="J117" s="39"/>
      <c r="K117" s="39"/>
      <c r="M117" s="50" t="s">
        <v>0</v>
      </c>
      <c r="N117" s="39"/>
      <c r="O117" s="39"/>
      <c r="P117" s="39"/>
      <c r="Q117" s="39"/>
      <c r="S117" s="50" t="s">
        <v>0</v>
      </c>
      <c r="Y117" s="50" t="s">
        <v>0</v>
      </c>
      <c r="Z117" s="39">
        <f t="shared" si="16"/>
        <v>1</v>
      </c>
      <c r="AA117" s="39">
        <f t="shared" si="16"/>
        <v>1</v>
      </c>
      <c r="AB117" s="39">
        <f t="shared" si="16"/>
        <v>1</v>
      </c>
      <c r="AC117" s="39">
        <f t="shared" si="16"/>
        <v>1</v>
      </c>
    </row>
    <row r="119" spans="1:29">
      <c r="A119" s="5" t="s">
        <v>104</v>
      </c>
      <c r="G119" s="5" t="s">
        <v>104</v>
      </c>
      <c r="M119" s="5" t="s">
        <v>104</v>
      </c>
      <c r="S119" s="59" t="s">
        <v>104</v>
      </c>
      <c r="Y119" s="5" t="s">
        <v>104</v>
      </c>
    </row>
    <row r="120" spans="1:29">
      <c r="A120" s="5" t="s">
        <v>1</v>
      </c>
      <c r="G120" s="5" t="s">
        <v>34</v>
      </c>
      <c r="M120" s="5" t="s">
        <v>35</v>
      </c>
      <c r="S120" s="59" t="s">
        <v>160</v>
      </c>
      <c r="Y120" s="5" t="s">
        <v>98</v>
      </c>
    </row>
    <row r="121" spans="1:29" s="5" customFormat="1">
      <c r="A121" s="48"/>
      <c r="B121" s="48"/>
      <c r="C121" s="48" t="s">
        <v>24</v>
      </c>
      <c r="D121" s="48"/>
      <c r="E121" s="48"/>
      <c r="G121" s="48"/>
      <c r="H121" s="48"/>
      <c r="I121" s="48" t="s">
        <v>24</v>
      </c>
      <c r="J121" s="48"/>
      <c r="K121" s="48"/>
      <c r="M121" s="48"/>
      <c r="N121" s="48"/>
      <c r="O121" s="48" t="s">
        <v>24</v>
      </c>
      <c r="P121" s="48"/>
      <c r="Q121" s="48"/>
      <c r="R121" s="59"/>
      <c r="S121" s="48"/>
      <c r="T121" s="48"/>
      <c r="U121" s="48" t="s">
        <v>24</v>
      </c>
      <c r="V121" s="48"/>
      <c r="W121" s="48"/>
      <c r="Y121" s="48"/>
      <c r="Z121" s="48"/>
      <c r="AA121" s="48" t="s">
        <v>24</v>
      </c>
      <c r="AB121" s="48"/>
      <c r="AC121" s="48"/>
    </row>
    <row r="122" spans="1:29">
      <c r="A122" s="50"/>
      <c r="B122" s="51" t="s">
        <v>6</v>
      </c>
      <c r="C122" s="51" t="s">
        <v>7</v>
      </c>
      <c r="D122" s="51" t="s">
        <v>8</v>
      </c>
      <c r="E122" s="51" t="s">
        <v>0</v>
      </c>
      <c r="G122" s="50"/>
      <c r="H122" s="51" t="s">
        <v>6</v>
      </c>
      <c r="I122" s="51" t="s">
        <v>7</v>
      </c>
      <c r="J122" s="51" t="s">
        <v>8</v>
      </c>
      <c r="K122" s="51" t="s">
        <v>0</v>
      </c>
      <c r="M122" s="50"/>
      <c r="N122" s="51" t="s">
        <v>6</v>
      </c>
      <c r="O122" s="51" t="s">
        <v>7</v>
      </c>
      <c r="P122" s="51" t="s">
        <v>8</v>
      </c>
      <c r="Q122" s="50" t="s">
        <v>0</v>
      </c>
      <c r="S122" s="50"/>
      <c r="T122" s="51" t="s">
        <v>6</v>
      </c>
      <c r="U122" s="51" t="s">
        <v>7</v>
      </c>
      <c r="V122" s="51" t="s">
        <v>8</v>
      </c>
      <c r="W122" s="50" t="s">
        <v>0</v>
      </c>
      <c r="Y122" s="50"/>
      <c r="Z122" s="51" t="s">
        <v>6</v>
      </c>
      <c r="AA122" s="51" t="s">
        <v>7</v>
      </c>
      <c r="AB122" s="51" t="s">
        <v>8</v>
      </c>
      <c r="AC122" s="50" t="s">
        <v>0</v>
      </c>
    </row>
    <row r="123" spans="1:29" s="4" customFormat="1">
      <c r="A123" s="52" t="s">
        <v>22</v>
      </c>
      <c r="B123" s="53">
        <f>'Sample information'!B$24</f>
        <v>214</v>
      </c>
      <c r="C123" s="53">
        <f>'Sample information'!C$24</f>
        <v>753</v>
      </c>
      <c r="D123" s="53">
        <f>'Sample information'!D$24</f>
        <v>181</v>
      </c>
      <c r="E123" s="85">
        <f>'Sample information'!E$24</f>
        <v>1148</v>
      </c>
      <c r="G123" s="52" t="s">
        <v>22</v>
      </c>
      <c r="H123" s="53">
        <f>'Sample information'!B$25</f>
        <v>84</v>
      </c>
      <c r="I123" s="53">
        <f>'Sample information'!C$25</f>
        <v>228</v>
      </c>
      <c r="J123" s="53">
        <f>'Sample information'!D$25</f>
        <v>48</v>
      </c>
      <c r="K123" s="53">
        <f>'Sample information'!E$25</f>
        <v>360</v>
      </c>
      <c r="M123" s="52" t="s">
        <v>22</v>
      </c>
      <c r="N123" s="53">
        <f>'Sample information'!B$26</f>
        <v>76</v>
      </c>
      <c r="O123" s="53">
        <f>'Sample information'!C$26</f>
        <v>196</v>
      </c>
      <c r="P123" s="53">
        <f>'Sample information'!D$26</f>
        <v>53</v>
      </c>
      <c r="Q123" s="53">
        <f>'Sample information'!E$26</f>
        <v>325</v>
      </c>
      <c r="R123" s="58"/>
      <c r="S123" s="52" t="s">
        <v>22</v>
      </c>
      <c r="T123" s="53">
        <f>'Sample information'!B$27</f>
        <v>21</v>
      </c>
      <c r="U123" s="53">
        <f>'Sample information'!C$27</f>
        <v>46</v>
      </c>
      <c r="V123" s="53">
        <f>'Sample information'!D$27</f>
        <v>27</v>
      </c>
      <c r="W123" s="53">
        <f>SUM(T123:V123)</f>
        <v>94</v>
      </c>
      <c r="Y123" s="52" t="s">
        <v>22</v>
      </c>
      <c r="Z123" s="86">
        <f>Z$13</f>
        <v>395</v>
      </c>
      <c r="AA123" s="86">
        <f>AA$13</f>
        <v>1223</v>
      </c>
      <c r="AB123" s="86">
        <f>AB$13</f>
        <v>309</v>
      </c>
      <c r="AC123" s="86">
        <f>AC$13</f>
        <v>1927</v>
      </c>
    </row>
    <row r="124" spans="1:29">
      <c r="A124" s="48" t="s">
        <v>67</v>
      </c>
      <c r="G124" s="48" t="s">
        <v>67</v>
      </c>
      <c r="M124" s="48" t="s">
        <v>67</v>
      </c>
      <c r="S124" s="48" t="s">
        <v>67</v>
      </c>
      <c r="Y124" s="48" t="s">
        <v>67</v>
      </c>
    </row>
    <row r="125" spans="1:29">
      <c r="A125" s="50" t="s">
        <v>25</v>
      </c>
      <c r="B125" s="21">
        <f>B94*1000000/B$7*7/365</f>
        <v>0</v>
      </c>
      <c r="C125" s="45">
        <f>C94*1000000/C$7*7/365</f>
        <v>154.45970976372499</v>
      </c>
      <c r="D125" s="45">
        <f>D94*1000000/D$7*7/365</f>
        <v>75.78596819850884</v>
      </c>
      <c r="E125" s="45">
        <f>E94*1000000/E$7*7/365</f>
        <v>117.17758826898178</v>
      </c>
      <c r="G125" s="50" t="s">
        <v>25</v>
      </c>
      <c r="H125" s="21"/>
      <c r="I125" s="45"/>
      <c r="J125" s="45"/>
      <c r="K125" s="45"/>
      <c r="M125" s="50" t="s">
        <v>25</v>
      </c>
      <c r="N125" s="21"/>
      <c r="O125" s="45"/>
      <c r="P125" s="45"/>
      <c r="Q125" s="45"/>
      <c r="S125" s="50" t="s">
        <v>25</v>
      </c>
      <c r="Y125" s="50" t="s">
        <v>25</v>
      </c>
      <c r="Z125" s="21">
        <f t="shared" ref="Z125:AC132" si="18">Z94*1000000/Z$7*7/365</f>
        <v>0</v>
      </c>
      <c r="AA125" s="45">
        <f t="shared" si="18"/>
        <v>179.46432175876674</v>
      </c>
      <c r="AB125" s="45">
        <f t="shared" si="18"/>
        <v>108.54319250171488</v>
      </c>
      <c r="AC125" s="45">
        <f t="shared" si="18"/>
        <v>134.7024877296902</v>
      </c>
    </row>
    <row r="126" spans="1:29">
      <c r="A126" s="50" t="s">
        <v>68</v>
      </c>
      <c r="B126" s="45">
        <f t="shared" ref="B126:E132" si="19">B95*1000000/B$7*7/365</f>
        <v>133.67113305596678</v>
      </c>
      <c r="C126" s="45">
        <f t="shared" si="19"/>
        <v>53.341689858653773</v>
      </c>
      <c r="D126" s="45">
        <f t="shared" si="19"/>
        <v>30.4030126621638</v>
      </c>
      <c r="E126" s="45">
        <f t="shared" si="19"/>
        <v>64.273134262762298</v>
      </c>
      <c r="G126" s="50" t="s">
        <v>68</v>
      </c>
      <c r="H126" s="45"/>
      <c r="I126" s="45"/>
      <c r="J126" s="45"/>
      <c r="K126" s="45"/>
      <c r="M126" s="50" t="s">
        <v>68</v>
      </c>
      <c r="N126" s="45"/>
      <c r="O126" s="45"/>
      <c r="P126" s="45"/>
      <c r="Q126" s="45"/>
      <c r="S126" s="50" t="s">
        <v>68</v>
      </c>
      <c r="Y126" s="50" t="s">
        <v>68</v>
      </c>
      <c r="Z126" s="45">
        <f>Z95*1000000/Z$7*7/365</f>
        <v>160.47911898082083</v>
      </c>
      <c r="AA126" s="45">
        <f t="shared" si="18"/>
        <v>61.145906228266746</v>
      </c>
      <c r="AB126" s="45">
        <f t="shared" si="18"/>
        <v>34.932341468941985</v>
      </c>
      <c r="AC126" s="45">
        <f t="shared" si="18"/>
        <v>75.336688720519817</v>
      </c>
    </row>
    <row r="127" spans="1:29">
      <c r="A127" s="50" t="s">
        <v>10</v>
      </c>
      <c r="B127" s="45">
        <f t="shared" si="19"/>
        <v>3.6295852754471345</v>
      </c>
      <c r="C127" s="45">
        <f t="shared" si="19"/>
        <v>4.002813873457443</v>
      </c>
      <c r="D127" s="45">
        <f t="shared" si="19"/>
        <v>3.4023134229150696</v>
      </c>
      <c r="E127" s="45">
        <f t="shared" si="19"/>
        <v>3.8583677261989311</v>
      </c>
      <c r="G127" s="50" t="s">
        <v>10</v>
      </c>
      <c r="H127" s="45"/>
      <c r="I127" s="45"/>
      <c r="J127" s="45"/>
      <c r="K127" s="45"/>
      <c r="M127" s="50" t="s">
        <v>10</v>
      </c>
      <c r="N127" s="45"/>
      <c r="O127" s="45"/>
      <c r="P127" s="45"/>
      <c r="Q127" s="45"/>
      <c r="S127" s="50" t="s">
        <v>10</v>
      </c>
      <c r="Y127" s="50" t="s">
        <v>10</v>
      </c>
      <c r="Z127" s="45">
        <f t="shared" si="18"/>
        <v>3.6760490810557038</v>
      </c>
      <c r="AA127" s="45">
        <f t="shared" si="18"/>
        <v>3.790001450126868</v>
      </c>
      <c r="AB127" s="45">
        <f t="shared" si="18"/>
        <v>3.5672838882479163</v>
      </c>
      <c r="AC127" s="45">
        <f t="shared" si="18"/>
        <v>3.7331883238021897</v>
      </c>
    </row>
    <row r="128" spans="1:29">
      <c r="A128" s="50" t="s">
        <v>11</v>
      </c>
      <c r="B128" s="45">
        <f t="shared" si="19"/>
        <v>0.85233759817434684</v>
      </c>
      <c r="C128" s="45">
        <f t="shared" si="19"/>
        <v>3.9117430454515141</v>
      </c>
      <c r="D128" s="45">
        <f t="shared" si="19"/>
        <v>0.39055253419775632</v>
      </c>
      <c r="E128" s="45">
        <f t="shared" si="19"/>
        <v>2.9128015218023644</v>
      </c>
      <c r="G128" s="50" t="s">
        <v>11</v>
      </c>
      <c r="H128" s="45"/>
      <c r="I128" s="45"/>
      <c r="J128" s="45"/>
      <c r="K128" s="45"/>
      <c r="M128" s="50" t="s">
        <v>11</v>
      </c>
      <c r="N128" s="45"/>
      <c r="O128" s="45"/>
      <c r="P128" s="45"/>
      <c r="Q128" s="45"/>
      <c r="S128" s="50" t="s">
        <v>11</v>
      </c>
      <c r="Y128" s="50" t="s">
        <v>11</v>
      </c>
      <c r="Z128" s="45">
        <f t="shared" si="18"/>
        <v>1.1310920249402168</v>
      </c>
      <c r="AA128" s="45">
        <f t="shared" si="18"/>
        <v>3.6138181558570044</v>
      </c>
      <c r="AB128" s="45">
        <f t="shared" si="18"/>
        <v>1.0150638702419728</v>
      </c>
      <c r="AC128" s="45">
        <f t="shared" si="18"/>
        <v>2.7330530139213045</v>
      </c>
    </row>
    <row r="129" spans="1:29">
      <c r="A129" s="50" t="s">
        <v>12</v>
      </c>
      <c r="B129" s="45">
        <f t="shared" si="19"/>
        <v>2.5512924079581123</v>
      </c>
      <c r="C129" s="45">
        <f t="shared" si="19"/>
        <v>6.9192316490488839</v>
      </c>
      <c r="D129" s="45">
        <f t="shared" si="19"/>
        <v>6.444116814262979</v>
      </c>
      <c r="E129" s="45">
        <f t="shared" si="19"/>
        <v>6.0966885677478784</v>
      </c>
      <c r="G129" s="50" t="s">
        <v>12</v>
      </c>
      <c r="H129" s="45"/>
      <c r="I129" s="45"/>
      <c r="J129" s="45"/>
      <c r="K129" s="45"/>
      <c r="M129" s="50" t="s">
        <v>12</v>
      </c>
      <c r="N129" s="45"/>
      <c r="O129" s="45"/>
      <c r="P129" s="45"/>
      <c r="Q129" s="45"/>
      <c r="S129" s="50" t="s">
        <v>12</v>
      </c>
      <c r="Y129" s="50" t="s">
        <v>12</v>
      </c>
      <c r="Z129" s="45">
        <f t="shared" si="18"/>
        <v>4.399295423926131</v>
      </c>
      <c r="AA129" s="45">
        <f t="shared" si="18"/>
        <v>9.2990779089629054</v>
      </c>
      <c r="AB129" s="45">
        <f t="shared" si="18"/>
        <v>3.9999340624494129</v>
      </c>
      <c r="AC129" s="45">
        <f t="shared" si="18"/>
        <v>7.5332989497786551</v>
      </c>
    </row>
    <row r="130" spans="1:29">
      <c r="A130" s="50" t="s">
        <v>13</v>
      </c>
      <c r="B130" s="45">
        <f t="shared" si="19"/>
        <v>0</v>
      </c>
      <c r="C130" s="45">
        <f t="shared" si="19"/>
        <v>0.65614021752303131</v>
      </c>
      <c r="D130" s="45">
        <f t="shared" si="19"/>
        <v>0</v>
      </c>
      <c r="E130" s="45">
        <f t="shared" si="19"/>
        <v>0.45512523778161934</v>
      </c>
      <c r="G130" s="50" t="s">
        <v>13</v>
      </c>
      <c r="H130" s="45"/>
      <c r="I130" s="45"/>
      <c r="J130" s="45"/>
      <c r="K130" s="45"/>
      <c r="M130" s="50" t="s">
        <v>13</v>
      </c>
      <c r="N130" s="45"/>
      <c r="O130" s="45"/>
      <c r="P130" s="45"/>
      <c r="Q130" s="45"/>
      <c r="S130" s="50" t="s">
        <v>13</v>
      </c>
      <c r="Y130" s="50" t="s">
        <v>13</v>
      </c>
      <c r="Z130" s="45">
        <f t="shared" si="18"/>
        <v>0</v>
      </c>
      <c r="AA130" s="45">
        <f t="shared" si="18"/>
        <v>0.49557990961289211</v>
      </c>
      <c r="AB130" s="45">
        <f t="shared" si="18"/>
        <v>0</v>
      </c>
      <c r="AC130" s="45">
        <f t="shared" si="18"/>
        <v>0.32351384267162475</v>
      </c>
    </row>
    <row r="131" spans="1:29">
      <c r="A131" s="50" t="s">
        <v>14</v>
      </c>
      <c r="B131" s="45">
        <f t="shared" si="19"/>
        <v>4.2902899236963769E-2</v>
      </c>
      <c r="C131" s="45">
        <f t="shared" si="19"/>
        <v>5.5718136504414781</v>
      </c>
      <c r="D131" s="45">
        <f t="shared" si="19"/>
        <v>1.1453704127914968</v>
      </c>
      <c r="E131" s="45">
        <f t="shared" si="19"/>
        <v>4.0240034684735528</v>
      </c>
      <c r="G131" s="50" t="s">
        <v>14</v>
      </c>
      <c r="H131" s="45"/>
      <c r="I131" s="45"/>
      <c r="J131" s="45"/>
      <c r="K131" s="45"/>
      <c r="M131" s="50" t="s">
        <v>14</v>
      </c>
      <c r="N131" s="45"/>
      <c r="O131" s="45"/>
      <c r="P131" s="45"/>
      <c r="Q131" s="45"/>
      <c r="S131" s="50" t="s">
        <v>14</v>
      </c>
      <c r="Y131" s="50" t="s">
        <v>14</v>
      </c>
      <c r="Z131" s="45">
        <f t="shared" si="18"/>
        <v>1.6313827282791585E-2</v>
      </c>
      <c r="AA131" s="45">
        <f t="shared" si="18"/>
        <v>4.4586737190224337</v>
      </c>
      <c r="AB131" s="45">
        <f t="shared" si="18"/>
        <v>1.5329960499351105</v>
      </c>
      <c r="AC131" s="45">
        <f t="shared" si="18"/>
        <v>3.1611539720512192</v>
      </c>
    </row>
    <row r="132" spans="1:29">
      <c r="A132" s="50" t="s">
        <v>0</v>
      </c>
      <c r="B132" s="45">
        <f t="shared" si="19"/>
        <v>140.74725123678334</v>
      </c>
      <c r="C132" s="45">
        <f t="shared" si="19"/>
        <v>228.86242496516718</v>
      </c>
      <c r="D132" s="45">
        <f t="shared" si="19"/>
        <v>117.57133404483994</v>
      </c>
      <c r="E132" s="45">
        <f>E101*1000000/E$7*7/365</f>
        <v>198.79770905374843</v>
      </c>
      <c r="G132" s="50" t="s">
        <v>0</v>
      </c>
      <c r="H132" s="45"/>
      <c r="I132" s="45"/>
      <c r="J132" s="45"/>
      <c r="K132" s="45"/>
      <c r="M132" s="50" t="s">
        <v>0</v>
      </c>
      <c r="N132" s="45"/>
      <c r="O132" s="45"/>
      <c r="P132" s="45"/>
      <c r="Q132" s="45"/>
      <c r="S132" s="50" t="s">
        <v>0</v>
      </c>
      <c r="Y132" s="50" t="s">
        <v>0</v>
      </c>
      <c r="Z132" s="45">
        <f t="shared" si="18"/>
        <v>169.70186933802569</v>
      </c>
      <c r="AA132" s="45">
        <f t="shared" si="18"/>
        <v>262.26737913061561</v>
      </c>
      <c r="AB132" s="45">
        <f t="shared" si="18"/>
        <v>153.58873179261684</v>
      </c>
      <c r="AC132" s="45">
        <f t="shared" si="18"/>
        <v>227.523384552435</v>
      </c>
    </row>
    <row r="133" spans="1:29">
      <c r="B133" s="3"/>
      <c r="C133" s="3"/>
      <c r="D133" s="3"/>
      <c r="E133" s="3"/>
      <c r="H133" s="3"/>
      <c r="I133" s="3"/>
      <c r="J133" s="3"/>
      <c r="K133" s="3"/>
      <c r="N133" s="3"/>
      <c r="O133" s="3"/>
      <c r="P133" s="3"/>
      <c r="Q133" s="3"/>
    </row>
    <row r="134" spans="1:29">
      <c r="B134" s="3"/>
      <c r="C134" s="3"/>
      <c r="D134" s="3"/>
      <c r="E134" s="3"/>
      <c r="H134" s="3"/>
      <c r="I134" s="3"/>
      <c r="J134" s="3"/>
      <c r="K134" s="3"/>
      <c r="N134" s="3"/>
      <c r="O134" s="3"/>
      <c r="P134" s="3"/>
      <c r="Q134" s="3"/>
    </row>
    <row r="135" spans="1:29">
      <c r="B135" s="3"/>
      <c r="C135" s="3"/>
      <c r="D135" s="3"/>
      <c r="E135" s="3"/>
      <c r="H135" s="3"/>
      <c r="I135" s="3"/>
      <c r="J135" s="3"/>
      <c r="K135" s="3"/>
      <c r="N135" s="3"/>
      <c r="O135" s="3"/>
      <c r="P135" s="3"/>
      <c r="Q135" s="3"/>
    </row>
    <row r="138" spans="1:29">
      <c r="A138" s="5"/>
      <c r="G138" s="5"/>
      <c r="M138" s="5"/>
    </row>
    <row r="142" spans="1:29">
      <c r="B142" s="10"/>
      <c r="C142" s="10"/>
      <c r="D142" s="10"/>
      <c r="H142" s="10"/>
      <c r="I142" s="10"/>
      <c r="J142" s="10"/>
    </row>
    <row r="143" spans="1:29" s="4" customFormat="1">
      <c r="R143" s="58"/>
      <c r="S143" s="58"/>
      <c r="T143" s="58"/>
      <c r="U143" s="58"/>
      <c r="V143" s="58"/>
      <c r="W143" s="58"/>
      <c r="Y143"/>
      <c r="Z143"/>
      <c r="AA143"/>
      <c r="AB143"/>
      <c r="AC143"/>
    </row>
    <row r="145" spans="1:29">
      <c r="B145" s="3"/>
      <c r="C145" s="3"/>
      <c r="D145" s="3"/>
      <c r="H145" s="3"/>
      <c r="I145" s="3"/>
      <c r="J145" s="3"/>
      <c r="N145" s="3"/>
      <c r="O145" s="3"/>
      <c r="P145" s="3"/>
    </row>
    <row r="146" spans="1:29">
      <c r="B146" s="3"/>
      <c r="C146" s="3"/>
      <c r="D146" s="3"/>
      <c r="H146" s="3"/>
      <c r="I146" s="3"/>
      <c r="J146" s="3"/>
      <c r="N146" s="3"/>
      <c r="O146" s="3"/>
      <c r="P146" s="3"/>
    </row>
    <row r="147" spans="1:29">
      <c r="B147" s="3"/>
      <c r="C147" s="3"/>
      <c r="D147" s="3"/>
      <c r="H147" s="3"/>
      <c r="I147" s="3"/>
      <c r="J147" s="3"/>
      <c r="N147" s="3"/>
      <c r="O147" s="3"/>
      <c r="P147" s="3"/>
    </row>
    <row r="148" spans="1:29">
      <c r="B148" s="3"/>
      <c r="C148" s="3"/>
      <c r="D148" s="3"/>
      <c r="H148" s="3"/>
      <c r="I148" s="3"/>
      <c r="J148" s="3"/>
      <c r="N148" s="3"/>
      <c r="O148" s="3"/>
      <c r="P148" s="3"/>
    </row>
    <row r="149" spans="1:29">
      <c r="B149" s="3"/>
      <c r="C149" s="3"/>
      <c r="D149" s="3"/>
      <c r="H149" s="3"/>
      <c r="I149" s="3"/>
      <c r="J149" s="3"/>
      <c r="N149" s="3"/>
      <c r="O149" s="3"/>
      <c r="P149" s="3"/>
    </row>
    <row r="150" spans="1:29">
      <c r="B150" s="3"/>
      <c r="C150" s="3"/>
      <c r="D150" s="3"/>
      <c r="H150" s="3"/>
      <c r="I150" s="3"/>
      <c r="J150" s="3"/>
      <c r="N150" s="3"/>
      <c r="O150" s="3"/>
      <c r="P150" s="3"/>
    </row>
    <row r="151" spans="1:29">
      <c r="B151" s="3"/>
      <c r="C151" s="3"/>
      <c r="D151" s="3"/>
      <c r="H151" s="3"/>
      <c r="I151" s="3"/>
      <c r="J151" s="3"/>
      <c r="N151" s="3"/>
      <c r="O151" s="3"/>
      <c r="P151" s="3"/>
    </row>
    <row r="152" spans="1:29">
      <c r="B152" s="3"/>
      <c r="C152" s="3"/>
      <c r="D152" s="3"/>
      <c r="H152" s="3"/>
      <c r="I152" s="3"/>
      <c r="J152" s="3"/>
      <c r="N152" s="3"/>
      <c r="O152" s="3"/>
      <c r="P152" s="3"/>
    </row>
    <row r="155" spans="1:29">
      <c r="A155" s="5"/>
      <c r="G155" s="5"/>
      <c r="M155" s="5"/>
    </row>
    <row r="160" spans="1:29" s="4" customFormat="1">
      <c r="R160" s="58"/>
      <c r="S160" s="58"/>
      <c r="T160" s="58"/>
      <c r="U160" s="58"/>
      <c r="V160" s="58"/>
      <c r="W160" s="58"/>
      <c r="Y160"/>
      <c r="Z160"/>
      <c r="AA160"/>
      <c r="AB160"/>
      <c r="AC160"/>
    </row>
    <row r="162" spans="1:29">
      <c r="B162" s="3"/>
      <c r="C162" s="3"/>
      <c r="D162" s="3"/>
      <c r="H162" s="3"/>
      <c r="I162" s="3"/>
      <c r="J162" s="3"/>
      <c r="K162" s="3"/>
      <c r="L162" s="3"/>
      <c r="M162" s="3"/>
      <c r="N162" s="3"/>
      <c r="O162" s="3"/>
      <c r="P162" s="3"/>
    </row>
    <row r="163" spans="1:29">
      <c r="B163" s="3"/>
      <c r="C163" s="3"/>
      <c r="D163" s="3"/>
      <c r="H163" s="3"/>
      <c r="I163" s="3"/>
      <c r="J163" s="3"/>
      <c r="K163" s="3"/>
      <c r="L163" s="3"/>
      <c r="M163" s="3"/>
      <c r="N163" s="3"/>
      <c r="O163" s="3"/>
      <c r="P163" s="3"/>
    </row>
    <row r="164" spans="1:29">
      <c r="B164" s="3"/>
      <c r="C164" s="3"/>
      <c r="D164" s="3"/>
      <c r="H164" s="3"/>
      <c r="I164" s="3"/>
      <c r="J164" s="3"/>
      <c r="K164" s="3"/>
      <c r="L164" s="3"/>
      <c r="M164" s="3"/>
      <c r="N164" s="3"/>
      <c r="O164" s="3"/>
      <c r="P164" s="3"/>
    </row>
    <row r="165" spans="1:29">
      <c r="B165" s="3"/>
      <c r="C165" s="3"/>
      <c r="D165" s="3"/>
      <c r="H165" s="3"/>
      <c r="I165" s="3"/>
      <c r="J165" s="3"/>
      <c r="K165" s="3"/>
      <c r="L165" s="3"/>
      <c r="M165" s="3"/>
      <c r="N165" s="3"/>
      <c r="O165" s="3"/>
      <c r="P165" s="3"/>
    </row>
    <row r="166" spans="1:29">
      <c r="B166" s="3"/>
      <c r="C166" s="3"/>
      <c r="D166" s="3"/>
      <c r="H166" s="3"/>
      <c r="I166" s="3"/>
      <c r="J166" s="3"/>
      <c r="K166" s="3"/>
      <c r="L166" s="3"/>
      <c r="M166" s="3"/>
      <c r="N166" s="3"/>
      <c r="O166" s="3"/>
      <c r="P166" s="3"/>
    </row>
    <row r="167" spans="1:29">
      <c r="B167" s="3"/>
      <c r="C167" s="3"/>
      <c r="D167" s="3"/>
      <c r="H167" s="3"/>
      <c r="I167" s="3"/>
      <c r="J167" s="3"/>
      <c r="K167" s="3"/>
      <c r="L167" s="3"/>
      <c r="M167" s="3"/>
      <c r="N167" s="3"/>
      <c r="O167" s="3"/>
      <c r="P167" s="3"/>
    </row>
    <row r="168" spans="1:29">
      <c r="B168" s="3"/>
      <c r="C168" s="3"/>
      <c r="D168" s="3"/>
      <c r="H168" s="3"/>
      <c r="I168" s="3"/>
      <c r="J168" s="3"/>
      <c r="K168" s="3"/>
      <c r="L168" s="3"/>
      <c r="M168" s="3"/>
      <c r="N168" s="3"/>
      <c r="O168" s="3"/>
      <c r="P168" s="3"/>
    </row>
    <row r="169" spans="1:29">
      <c r="B169" s="3"/>
      <c r="C169" s="3"/>
      <c r="D169" s="3"/>
      <c r="H169" s="3"/>
      <c r="I169" s="3"/>
      <c r="J169" s="3"/>
      <c r="K169" s="3"/>
      <c r="L169" s="3"/>
      <c r="N169" s="3"/>
      <c r="O169" s="3"/>
      <c r="P169" s="3"/>
    </row>
    <row r="170" spans="1:29">
      <c r="H170" s="3"/>
      <c r="I170" s="3"/>
      <c r="J170" s="3"/>
      <c r="K170" s="3"/>
      <c r="L170" s="3"/>
    </row>
    <row r="171" spans="1:29">
      <c r="A171" s="5"/>
      <c r="G171" s="5"/>
      <c r="M171" s="5"/>
    </row>
    <row r="176" spans="1:29" s="4" customFormat="1">
      <c r="R176" s="58"/>
      <c r="S176" s="58"/>
      <c r="T176" s="58"/>
      <c r="U176" s="58"/>
      <c r="V176" s="58"/>
      <c r="W176" s="58"/>
      <c r="Y176"/>
      <c r="Z176"/>
      <c r="AA176"/>
      <c r="AB176"/>
      <c r="AC176"/>
    </row>
    <row r="178" spans="1:17">
      <c r="C178" s="3"/>
      <c r="D178" s="3"/>
      <c r="E178" s="3"/>
      <c r="I178" s="3"/>
      <c r="J178" s="3"/>
      <c r="K178" s="3"/>
      <c r="O178" s="3"/>
      <c r="P178" s="3"/>
      <c r="Q178" s="3"/>
    </row>
    <row r="179" spans="1:17">
      <c r="B179" s="3"/>
      <c r="C179" s="3"/>
      <c r="D179" s="3"/>
      <c r="E179" s="3"/>
      <c r="H179" s="3"/>
      <c r="I179" s="3"/>
      <c r="J179" s="3"/>
      <c r="K179" s="3"/>
      <c r="N179" s="3"/>
      <c r="O179" s="3"/>
      <c r="P179" s="3"/>
      <c r="Q179" s="3"/>
    </row>
    <row r="180" spans="1:17">
      <c r="B180" s="3"/>
      <c r="C180" s="3"/>
      <c r="D180" s="3"/>
      <c r="E180" s="3"/>
      <c r="H180" s="3"/>
      <c r="I180" s="3"/>
      <c r="J180" s="3"/>
      <c r="K180" s="3"/>
      <c r="N180" s="3"/>
      <c r="O180" s="3"/>
      <c r="P180" s="3"/>
      <c r="Q180" s="3"/>
    </row>
    <row r="181" spans="1:17">
      <c r="B181" s="3"/>
      <c r="C181" s="3"/>
      <c r="D181" s="3"/>
      <c r="E181" s="3"/>
      <c r="H181" s="3"/>
      <c r="I181" s="3"/>
      <c r="J181" s="3"/>
      <c r="K181" s="3"/>
      <c r="N181" s="3"/>
      <c r="O181" s="3"/>
      <c r="P181" s="3"/>
      <c r="Q181" s="3"/>
    </row>
    <row r="182" spans="1:17">
      <c r="B182" s="3"/>
      <c r="C182" s="3"/>
      <c r="D182" s="3"/>
      <c r="E182" s="3"/>
      <c r="H182" s="3"/>
      <c r="I182" s="3"/>
      <c r="J182" s="3"/>
      <c r="K182" s="3"/>
      <c r="N182" s="3"/>
      <c r="O182" s="3"/>
      <c r="P182" s="3"/>
      <c r="Q182" s="3"/>
    </row>
    <row r="183" spans="1:17">
      <c r="B183" s="3"/>
      <c r="C183" s="3"/>
      <c r="D183" s="3"/>
      <c r="E183" s="3"/>
      <c r="H183" s="3"/>
      <c r="I183" s="3"/>
      <c r="J183" s="3"/>
      <c r="K183" s="3"/>
      <c r="N183" s="3"/>
      <c r="O183" s="3"/>
      <c r="P183" s="3"/>
      <c r="Q183" s="3"/>
    </row>
    <row r="184" spans="1:17">
      <c r="B184" s="3"/>
      <c r="C184" s="3"/>
      <c r="D184" s="3"/>
      <c r="E184" s="3"/>
      <c r="H184" s="3"/>
      <c r="I184" s="3"/>
      <c r="J184" s="3"/>
      <c r="K184" s="3"/>
      <c r="N184" s="3"/>
      <c r="O184" s="3"/>
      <c r="P184" s="3"/>
      <c r="Q184" s="3"/>
    </row>
    <row r="185" spans="1:17">
      <c r="B185" s="3"/>
      <c r="C185" s="3"/>
      <c r="D185" s="3"/>
      <c r="E185" s="3"/>
      <c r="H185" s="3"/>
      <c r="I185" s="3"/>
      <c r="J185" s="3"/>
      <c r="K185" s="3"/>
      <c r="N185" s="3"/>
      <c r="O185" s="3"/>
      <c r="P185" s="3"/>
      <c r="Q185" s="3"/>
    </row>
    <row r="188" spans="1:17">
      <c r="A188" s="5"/>
      <c r="G188" s="5"/>
      <c r="M188" s="5"/>
    </row>
    <row r="193" spans="2:29" s="4" customFormat="1">
      <c r="R193" s="58"/>
      <c r="S193" s="58"/>
      <c r="T193" s="58"/>
      <c r="U193" s="58"/>
      <c r="V193" s="58"/>
      <c r="W193" s="58"/>
      <c r="Y193"/>
      <c r="Z193"/>
      <c r="AA193"/>
      <c r="AB193"/>
      <c r="AC193"/>
    </row>
    <row r="195" spans="2:29">
      <c r="C195" s="3"/>
      <c r="D195" s="3"/>
      <c r="E195" s="3"/>
      <c r="F195" s="3"/>
      <c r="G195" s="3"/>
      <c r="I195" s="3"/>
      <c r="J195" s="3"/>
      <c r="K195" s="3"/>
      <c r="L195" s="3"/>
      <c r="M195" s="3"/>
      <c r="O195" s="3"/>
      <c r="P195" s="3"/>
      <c r="Q195" s="3"/>
      <c r="R195" s="57"/>
      <c r="S195" s="57"/>
      <c r="T195" s="57"/>
      <c r="U195" s="57"/>
      <c r="V195" s="57"/>
      <c r="W195" s="57"/>
      <c r="X195" s="3"/>
    </row>
    <row r="196" spans="2:29">
      <c r="B196" s="3"/>
      <c r="C196" s="3"/>
      <c r="D196" s="3"/>
      <c r="E196" s="3"/>
      <c r="F196" s="3"/>
      <c r="G196" s="3"/>
      <c r="H196" s="3"/>
      <c r="I196" s="3"/>
      <c r="J196" s="3"/>
      <c r="K196" s="3"/>
      <c r="L196" s="3"/>
      <c r="M196" s="3"/>
      <c r="N196" s="3"/>
      <c r="O196" s="3"/>
      <c r="P196" s="3"/>
      <c r="Q196" s="3"/>
      <c r="R196" s="57"/>
      <c r="S196" s="57"/>
      <c r="T196" s="57"/>
      <c r="U196" s="57"/>
      <c r="V196" s="57"/>
      <c r="W196" s="57"/>
      <c r="X196" s="3"/>
    </row>
    <row r="197" spans="2:29">
      <c r="B197" s="3"/>
      <c r="C197" s="3"/>
      <c r="D197" s="3"/>
      <c r="E197" s="3"/>
      <c r="F197" s="3"/>
      <c r="G197" s="3"/>
      <c r="H197" s="3"/>
      <c r="I197" s="3"/>
      <c r="J197" s="3"/>
      <c r="K197" s="3"/>
      <c r="L197" s="3"/>
      <c r="M197" s="3"/>
      <c r="N197" s="3"/>
      <c r="O197" s="3"/>
      <c r="P197" s="3"/>
      <c r="Q197" s="3"/>
      <c r="R197" s="57"/>
      <c r="S197" s="57"/>
      <c r="T197" s="57"/>
      <c r="U197" s="57"/>
      <c r="V197" s="57"/>
      <c r="W197" s="57"/>
      <c r="X197" s="3"/>
    </row>
    <row r="198" spans="2:29">
      <c r="B198" s="3"/>
      <c r="C198" s="3"/>
      <c r="D198" s="3"/>
      <c r="E198" s="3"/>
      <c r="F198" s="3"/>
      <c r="G198" s="3"/>
      <c r="H198" s="3"/>
      <c r="I198" s="3"/>
      <c r="J198" s="3"/>
      <c r="K198" s="3"/>
      <c r="L198" s="3"/>
      <c r="M198" s="3"/>
      <c r="N198" s="3"/>
      <c r="O198" s="3"/>
      <c r="P198" s="3"/>
      <c r="Q198" s="3"/>
      <c r="R198" s="57"/>
      <c r="S198" s="57"/>
      <c r="T198" s="57"/>
      <c r="U198" s="57"/>
      <c r="V198" s="57"/>
      <c r="W198" s="57"/>
      <c r="X198" s="3"/>
    </row>
    <row r="199" spans="2:29">
      <c r="B199" s="3"/>
      <c r="C199" s="3"/>
      <c r="D199" s="3"/>
      <c r="E199" s="3"/>
      <c r="F199" s="3"/>
      <c r="G199" s="3"/>
      <c r="H199" s="3"/>
      <c r="I199" s="3"/>
      <c r="J199" s="3"/>
      <c r="K199" s="3"/>
      <c r="L199" s="3"/>
      <c r="M199" s="3"/>
      <c r="N199" s="3"/>
      <c r="O199" s="3"/>
      <c r="P199" s="3"/>
      <c r="Q199" s="3"/>
      <c r="R199" s="57"/>
      <c r="S199" s="57"/>
      <c r="T199" s="57"/>
      <c r="U199" s="57"/>
      <c r="V199" s="57"/>
      <c r="W199" s="57"/>
      <c r="X199" s="3"/>
    </row>
    <row r="200" spans="2:29">
      <c r="B200" s="3"/>
      <c r="C200" s="3"/>
      <c r="D200" s="3"/>
      <c r="E200" s="3"/>
      <c r="F200" s="3"/>
      <c r="G200" s="3"/>
      <c r="H200" s="3"/>
      <c r="I200" s="3"/>
      <c r="J200" s="3"/>
      <c r="K200" s="3"/>
      <c r="L200" s="3"/>
      <c r="M200" s="3"/>
      <c r="N200" s="3"/>
      <c r="O200" s="3"/>
      <c r="P200" s="3"/>
      <c r="Q200" s="3"/>
      <c r="R200" s="57"/>
      <c r="S200" s="57"/>
      <c r="T200" s="57"/>
      <c r="U200" s="57"/>
      <c r="V200" s="57"/>
      <c r="W200" s="57"/>
      <c r="X200" s="3"/>
    </row>
    <row r="201" spans="2:29">
      <c r="B201" s="3"/>
      <c r="C201" s="3"/>
      <c r="D201" s="3"/>
      <c r="E201" s="3"/>
      <c r="F201" s="3"/>
      <c r="G201" s="3"/>
      <c r="H201" s="3"/>
      <c r="I201" s="3"/>
      <c r="J201" s="3"/>
      <c r="K201" s="3"/>
      <c r="L201" s="3"/>
      <c r="M201" s="3"/>
      <c r="N201" s="3"/>
      <c r="O201" s="3"/>
      <c r="P201" s="3"/>
      <c r="Q201" s="3"/>
      <c r="R201" s="57"/>
      <c r="S201" s="57"/>
      <c r="T201" s="57"/>
      <c r="U201" s="57"/>
      <c r="V201" s="57"/>
      <c r="W201" s="57"/>
      <c r="X201" s="3"/>
    </row>
    <row r="202" spans="2:29">
      <c r="B202" s="3"/>
      <c r="C202" s="3"/>
      <c r="D202" s="3"/>
      <c r="E202" s="3"/>
      <c r="F202" s="3"/>
      <c r="G202" s="3"/>
      <c r="H202" s="3"/>
      <c r="I202" s="3"/>
      <c r="J202" s="3"/>
      <c r="K202" s="3"/>
      <c r="L202" s="3"/>
      <c r="M202" s="3"/>
      <c r="N202" s="3"/>
      <c r="O202" s="3"/>
      <c r="P202" s="3"/>
      <c r="Q202" s="3"/>
      <c r="R202" s="57"/>
      <c r="S202" s="57"/>
      <c r="T202" s="57"/>
      <c r="U202" s="57"/>
      <c r="V202" s="57"/>
      <c r="W202" s="57"/>
      <c r="X202" s="3"/>
    </row>
    <row r="283" spans="2:2">
      <c r="B283" s="1"/>
    </row>
    <row r="298" spans="2:2">
      <c r="B298" s="1"/>
    </row>
    <row r="313" spans="2:2">
      <c r="B313" s="1"/>
    </row>
    <row r="328" spans="2:2">
      <c r="B328" s="1"/>
    </row>
    <row r="343" spans="2:2">
      <c r="B343" s="1"/>
    </row>
    <row r="358" spans="2:2">
      <c r="B358" s="1"/>
    </row>
  </sheetData>
  <hyperlinks>
    <hyperlink ref="A2" location="Index!A1" display="Back to Index page"/>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AN302"/>
  <sheetViews>
    <sheetView workbookViewId="0">
      <pane ySplit="1" topLeftCell="A2" activePane="bottomLeft" state="frozen"/>
      <selection pane="bottomLeft" activeCell="A2" sqref="A2"/>
    </sheetView>
  </sheetViews>
  <sheetFormatPr defaultRowHeight="12.75"/>
  <cols>
    <col min="1" max="1" width="34.28515625" customWidth="1"/>
    <col min="2" max="2" width="15.140625" customWidth="1"/>
    <col min="3" max="3" width="12.85546875" customWidth="1"/>
    <col min="4" max="4" width="14.5703125" customWidth="1"/>
    <col min="5" max="5" width="11.28515625" bestFit="1" customWidth="1"/>
    <col min="7" max="7" width="34.7109375" customWidth="1"/>
    <col min="8" max="9" width="10.28515625" bestFit="1" customWidth="1"/>
    <col min="10" max="10" width="9.28515625" bestFit="1" customWidth="1"/>
    <col min="11" max="11" width="10.28515625" bestFit="1" customWidth="1"/>
    <col min="13" max="13" width="33.140625" customWidth="1"/>
    <col min="14" max="15" width="10.28515625" bestFit="1" customWidth="1"/>
    <col min="16" max="16" width="9.28515625" bestFit="1" customWidth="1"/>
    <col min="17" max="17" width="10.28515625" bestFit="1" customWidth="1"/>
    <col min="18" max="18" width="9.140625" style="60"/>
    <col min="19" max="19" width="32.7109375" style="56" customWidth="1"/>
    <col min="20" max="23" width="10.28515625" style="56" bestFit="1" customWidth="1"/>
    <col min="24" max="24" width="9.85546875" customWidth="1"/>
    <col min="25" max="25" width="33" customWidth="1"/>
  </cols>
  <sheetData>
    <row r="1" spans="1:29" ht="20.25">
      <c r="A1" s="28" t="s">
        <v>170</v>
      </c>
    </row>
    <row r="2" spans="1:29">
      <c r="A2" s="46" t="s">
        <v>105</v>
      </c>
    </row>
    <row r="3" spans="1:29" ht="15">
      <c r="A3" s="38" t="s">
        <v>85</v>
      </c>
    </row>
    <row r="5" spans="1:29">
      <c r="A5" s="5" t="s">
        <v>28</v>
      </c>
      <c r="G5" s="5" t="s">
        <v>28</v>
      </c>
      <c r="M5" s="5" t="s">
        <v>28</v>
      </c>
      <c r="S5" s="59" t="s">
        <v>28</v>
      </c>
      <c r="Y5" s="59" t="s">
        <v>28</v>
      </c>
      <c r="Z5" s="56"/>
      <c r="AA5" s="56"/>
      <c r="AB5" s="56"/>
      <c r="AC5" s="56"/>
    </row>
    <row r="6" spans="1:29">
      <c r="A6" s="17" t="s">
        <v>24</v>
      </c>
      <c r="B6" s="15" t="s">
        <v>6</v>
      </c>
      <c r="C6" s="15" t="s">
        <v>7</v>
      </c>
      <c r="D6" s="15" t="s">
        <v>8</v>
      </c>
      <c r="E6" s="15" t="s">
        <v>0</v>
      </c>
      <c r="G6" s="17" t="s">
        <v>24</v>
      </c>
      <c r="H6" s="15" t="s">
        <v>6</v>
      </c>
      <c r="I6" s="15" t="s">
        <v>7</v>
      </c>
      <c r="J6" s="15" t="s">
        <v>8</v>
      </c>
      <c r="K6" s="15" t="s">
        <v>0</v>
      </c>
      <c r="M6" s="17" t="s">
        <v>24</v>
      </c>
      <c r="N6" s="15" t="s">
        <v>6</v>
      </c>
      <c r="O6" s="15" t="s">
        <v>7</v>
      </c>
      <c r="P6" s="15" t="s">
        <v>8</v>
      </c>
      <c r="Q6" s="15" t="s">
        <v>0</v>
      </c>
      <c r="R6" s="72"/>
      <c r="S6" s="17" t="s">
        <v>24</v>
      </c>
      <c r="T6" s="15" t="s">
        <v>6</v>
      </c>
      <c r="U6" s="15" t="s">
        <v>7</v>
      </c>
      <c r="V6" s="15" t="s">
        <v>8</v>
      </c>
      <c r="W6" s="15" t="s">
        <v>0</v>
      </c>
      <c r="Y6" s="61" t="s">
        <v>24</v>
      </c>
      <c r="Z6" s="51" t="s">
        <v>6</v>
      </c>
      <c r="AA6" s="51" t="s">
        <v>7</v>
      </c>
      <c r="AB6" s="51" t="s">
        <v>8</v>
      </c>
      <c r="AC6" s="51" t="s">
        <v>0</v>
      </c>
    </row>
    <row r="7" spans="1:29">
      <c r="A7" t="s">
        <v>1</v>
      </c>
      <c r="B7" s="10">
        <f>'Sample information'!B24</f>
        <v>214</v>
      </c>
      <c r="C7" s="10">
        <f>'Sample information'!C24</f>
        <v>753</v>
      </c>
      <c r="D7" s="10">
        <f>'Sample information'!D24</f>
        <v>181</v>
      </c>
      <c r="E7" s="87">
        <f>'Sample information'!E24</f>
        <v>1148</v>
      </c>
      <c r="G7" t="s">
        <v>2</v>
      </c>
      <c r="H7" s="10">
        <f>'Sample information'!B25</f>
        <v>84</v>
      </c>
      <c r="I7" s="10">
        <f>'Sample information'!C25</f>
        <v>228</v>
      </c>
      <c r="J7" s="10">
        <f>'Sample information'!D25</f>
        <v>48</v>
      </c>
      <c r="K7" s="10">
        <f>'Sample information'!E25</f>
        <v>360</v>
      </c>
      <c r="M7" t="s">
        <v>3</v>
      </c>
      <c r="N7" s="10">
        <f>'Sample information'!B26</f>
        <v>76</v>
      </c>
      <c r="O7" s="10">
        <f>'Sample information'!C26</f>
        <v>196</v>
      </c>
      <c r="P7" s="10">
        <f>'Sample information'!D26</f>
        <v>53</v>
      </c>
      <c r="Q7" s="10">
        <f>'Sample information'!E26</f>
        <v>325</v>
      </c>
      <c r="R7" s="72"/>
      <c r="S7" s="80" t="s">
        <v>160</v>
      </c>
      <c r="T7" s="10">
        <f>'Sample information'!B27</f>
        <v>21</v>
      </c>
      <c r="U7" s="10">
        <f>'Sample information'!C27</f>
        <v>46</v>
      </c>
      <c r="V7" s="10">
        <f>'Sample information'!D27</f>
        <v>27</v>
      </c>
      <c r="W7" s="10">
        <f>'Sample information'!E27</f>
        <v>94</v>
      </c>
      <c r="Y7" s="56" t="str">
        <f>'Sample information'!A28</f>
        <v>Whole of Canterbury region</v>
      </c>
      <c r="Z7" s="71">
        <f>'Sample information'!B28</f>
        <v>395</v>
      </c>
      <c r="AA7" s="71">
        <f>'Sample information'!C28</f>
        <v>1223</v>
      </c>
      <c r="AB7" s="71">
        <f>'Sample information'!D28</f>
        <v>309</v>
      </c>
      <c r="AC7" s="71">
        <f>'Sample information'!E28</f>
        <v>1927</v>
      </c>
    </row>
    <row r="8" spans="1:29">
      <c r="B8" s="11"/>
      <c r="C8" s="11"/>
      <c r="D8" s="11"/>
      <c r="E8" s="11"/>
      <c r="H8" s="10"/>
      <c r="I8" s="10"/>
      <c r="J8" s="10"/>
      <c r="K8" s="10"/>
      <c r="N8" s="10"/>
      <c r="O8" s="10"/>
      <c r="P8" s="10"/>
      <c r="Q8" s="10"/>
      <c r="R8" s="72"/>
      <c r="S8" s="10"/>
      <c r="T8" s="10"/>
      <c r="U8" s="10"/>
      <c r="V8" s="10"/>
      <c r="W8" s="10"/>
    </row>
    <row r="9" spans="1:29">
      <c r="A9" s="5" t="s">
        <v>33</v>
      </c>
      <c r="C9" s="11"/>
      <c r="D9" s="11"/>
      <c r="E9" s="11"/>
      <c r="G9" s="5" t="s">
        <v>33</v>
      </c>
      <c r="I9" s="11"/>
      <c r="J9" s="11"/>
      <c r="K9" s="11"/>
      <c r="M9" s="5" t="s">
        <v>33</v>
      </c>
      <c r="N9" s="10"/>
      <c r="O9" s="11"/>
      <c r="P9" s="11"/>
      <c r="Q9" s="11"/>
      <c r="R9" s="73"/>
      <c r="S9" s="59" t="s">
        <v>33</v>
      </c>
      <c r="T9" s="11"/>
      <c r="U9" s="11"/>
      <c r="V9" s="11"/>
      <c r="W9" s="11"/>
      <c r="Y9" s="59" t="s">
        <v>33</v>
      </c>
      <c r="Z9" s="56"/>
      <c r="AA9" s="57"/>
      <c r="AB9" s="57"/>
      <c r="AC9" s="57"/>
    </row>
    <row r="10" spans="1:29">
      <c r="A10" s="17" t="s">
        <v>24</v>
      </c>
      <c r="B10" s="15" t="s">
        <v>6</v>
      </c>
      <c r="C10" s="15" t="s">
        <v>7</v>
      </c>
      <c r="D10" s="15" t="s">
        <v>8</v>
      </c>
      <c r="E10" s="15" t="s">
        <v>0</v>
      </c>
      <c r="G10" s="17" t="s">
        <v>24</v>
      </c>
      <c r="H10" s="15" t="s">
        <v>6</v>
      </c>
      <c r="I10" s="15" t="s">
        <v>7</v>
      </c>
      <c r="J10" s="15" t="s">
        <v>8</v>
      </c>
      <c r="K10" s="15" t="s">
        <v>0</v>
      </c>
      <c r="M10" s="16" t="s">
        <v>24</v>
      </c>
      <c r="N10" s="15" t="s">
        <v>6</v>
      </c>
      <c r="O10" s="15" t="s">
        <v>7</v>
      </c>
      <c r="P10" s="15" t="s">
        <v>8</v>
      </c>
      <c r="Q10" s="15" t="s">
        <v>0</v>
      </c>
      <c r="R10" s="72"/>
      <c r="S10" s="16" t="s">
        <v>24</v>
      </c>
      <c r="T10" s="15" t="s">
        <v>6</v>
      </c>
      <c r="U10" s="15" t="s">
        <v>7</v>
      </c>
      <c r="V10" s="15" t="s">
        <v>8</v>
      </c>
      <c r="W10" s="15" t="s">
        <v>0</v>
      </c>
      <c r="Y10" s="49" t="s">
        <v>24</v>
      </c>
      <c r="Z10" s="50" t="s">
        <v>6</v>
      </c>
      <c r="AA10" s="50" t="s">
        <v>7</v>
      </c>
      <c r="AB10" s="50" t="s">
        <v>8</v>
      </c>
      <c r="AC10" s="50" t="s">
        <v>0</v>
      </c>
    </row>
    <row r="11" spans="1:29">
      <c r="A11" t="s">
        <v>1</v>
      </c>
      <c r="B11" s="92">
        <f>'Mode share (all TLAs)'!B7</f>
        <v>67051.7</v>
      </c>
      <c r="C11" s="92">
        <f>'Mode share (all TLAs)'!C7</f>
        <v>267442</v>
      </c>
      <c r="D11" s="92">
        <f>'Mode share (all TLAs)'!D7</f>
        <v>51069.2</v>
      </c>
      <c r="E11" s="92">
        <f>'Mode share (all TLAs)'!E7</f>
        <v>385563</v>
      </c>
      <c r="G11" t="s">
        <v>2</v>
      </c>
      <c r="H11" s="92">
        <f>'Mode share (all TLAs)'!H7</f>
        <v>10100</v>
      </c>
      <c r="I11" s="92">
        <f>'Mode share (all TLAs)'!I7</f>
        <v>27121.8</v>
      </c>
      <c r="J11" s="92">
        <f>'Mode share (all TLAs)'!J7</f>
        <v>3917.3</v>
      </c>
      <c r="K11" s="92">
        <f>'Mode share (all TLAs)'!K7</f>
        <v>41139.1</v>
      </c>
      <c r="M11" t="s">
        <v>3</v>
      </c>
      <c r="N11" s="93">
        <f>'Mode share (all TLAs)'!N7</f>
        <v>10989.6</v>
      </c>
      <c r="O11" s="93">
        <f>'Mode share (all TLAs)'!O7</f>
        <v>30139.3</v>
      </c>
      <c r="P11" s="93">
        <f>'Mode share (all TLAs)'!P7</f>
        <v>6441.36</v>
      </c>
      <c r="Q11" s="93">
        <f>'Mode share (all TLAs)'!Q7</f>
        <v>47570.3</v>
      </c>
      <c r="R11" s="73"/>
      <c r="S11" s="80" t="s">
        <v>160</v>
      </c>
      <c r="T11" s="93">
        <f>'Mode share (all TLAs)'!T7</f>
        <v>24921.1</v>
      </c>
      <c r="U11" s="93">
        <f>'Mode share (all TLAs)'!U7</f>
        <v>50502.9</v>
      </c>
      <c r="V11" s="93">
        <f>'Mode share (all TLAs)'!V7</f>
        <v>20582.2</v>
      </c>
      <c r="W11" s="93">
        <f>'Mode share (all TLAs)'!W7</f>
        <v>96006.2</v>
      </c>
      <c r="Y11" s="56" t="s">
        <v>99</v>
      </c>
      <c r="Z11" s="71">
        <v>105801.5</v>
      </c>
      <c r="AA11" s="71">
        <v>372277.3</v>
      </c>
      <c r="AB11" s="71">
        <v>92200.15</v>
      </c>
      <c r="AC11" s="71">
        <f>SUM(Z11:AB11)</f>
        <v>570278.94999999995</v>
      </c>
    </row>
    <row r="12" spans="1:29">
      <c r="B12" s="3"/>
      <c r="C12" s="3"/>
      <c r="D12" s="3"/>
      <c r="E12" s="3"/>
      <c r="H12" s="3"/>
      <c r="I12" s="3"/>
      <c r="J12" s="3"/>
      <c r="K12" s="3"/>
      <c r="N12" s="11"/>
      <c r="O12" s="11"/>
      <c r="P12" s="11"/>
      <c r="Q12" s="11"/>
      <c r="R12" s="73"/>
      <c r="S12" s="11"/>
      <c r="T12" s="11"/>
      <c r="U12" s="11"/>
      <c r="V12" s="11"/>
      <c r="W12" s="11"/>
      <c r="Y12" s="56"/>
      <c r="Z12" s="56"/>
      <c r="AA12" s="56"/>
      <c r="AB12" s="56"/>
      <c r="AC12" s="56"/>
    </row>
    <row r="13" spans="1:29">
      <c r="N13" s="10"/>
      <c r="O13" s="10"/>
      <c r="P13" s="10"/>
      <c r="Q13" s="10"/>
      <c r="R13" s="72"/>
      <c r="S13" s="10"/>
      <c r="T13" s="10"/>
      <c r="U13" s="10"/>
      <c r="V13" s="10"/>
      <c r="W13" s="10"/>
      <c r="Z13" s="56"/>
      <c r="AA13" s="56"/>
      <c r="AB13" s="56"/>
      <c r="AC13" s="56"/>
    </row>
    <row r="14" spans="1:29" s="5" customFormat="1">
      <c r="A14" s="59" t="s">
        <v>174</v>
      </c>
      <c r="G14" s="59" t="str">
        <f>A14</f>
        <v>Trip legs (in 1000s) July 13 - June 14 by trip purpose/ destination activity</v>
      </c>
      <c r="M14" s="59" t="str">
        <f>A14</f>
        <v>Trip legs (in 1000s) July 13 - June 14 by trip purpose/ destination activity</v>
      </c>
      <c r="N14" s="36"/>
      <c r="O14" s="36"/>
      <c r="P14" s="36"/>
      <c r="Q14" s="36"/>
      <c r="R14" s="74"/>
      <c r="S14" s="59" t="str">
        <f>A14</f>
        <v>Trip legs (in 1000s) July 13 - June 14 by trip purpose/ destination activity</v>
      </c>
      <c r="T14" s="36"/>
      <c r="U14" s="36"/>
      <c r="V14" s="36"/>
      <c r="W14" s="36"/>
      <c r="Y14" s="59" t="str">
        <f>A14</f>
        <v>Trip legs (in 1000s) July 13 - June 14 by trip purpose/ destination activity</v>
      </c>
      <c r="Z14" s="56"/>
      <c r="AA14" s="56"/>
      <c r="AB14" s="56"/>
      <c r="AC14" s="56"/>
    </row>
    <row r="15" spans="1:29">
      <c r="A15" s="5" t="s">
        <v>1</v>
      </c>
      <c r="G15" s="5" t="s">
        <v>34</v>
      </c>
      <c r="M15" s="5" t="s">
        <v>35</v>
      </c>
      <c r="N15" s="10"/>
      <c r="O15" s="10"/>
      <c r="P15" s="10"/>
      <c r="Q15" s="10"/>
      <c r="R15" s="72"/>
      <c r="S15" s="81" t="s">
        <v>160</v>
      </c>
      <c r="T15" s="10"/>
      <c r="U15" s="10"/>
      <c r="V15" s="10"/>
      <c r="W15" s="10"/>
      <c r="Y15" s="59" t="s">
        <v>98</v>
      </c>
    </row>
    <row r="16" spans="1:29">
      <c r="N16" s="10"/>
      <c r="O16" s="10"/>
      <c r="P16" s="10"/>
      <c r="Q16" s="10"/>
      <c r="R16" s="72"/>
      <c r="S16" s="10"/>
      <c r="T16" s="10"/>
      <c r="U16" s="10"/>
      <c r="V16" s="10"/>
      <c r="W16" s="10"/>
    </row>
    <row r="17" spans="1:29">
      <c r="A17" s="14" t="s">
        <v>24</v>
      </c>
      <c r="B17" s="15" t="s">
        <v>6</v>
      </c>
      <c r="C17" s="15" t="s">
        <v>7</v>
      </c>
      <c r="D17" s="15" t="s">
        <v>8</v>
      </c>
      <c r="E17" s="15" t="s">
        <v>0</v>
      </c>
      <c r="G17" s="14" t="s">
        <v>24</v>
      </c>
      <c r="H17" s="15" t="s">
        <v>6</v>
      </c>
      <c r="I17" s="15" t="s">
        <v>7</v>
      </c>
      <c r="J17" s="15" t="s">
        <v>8</v>
      </c>
      <c r="K17" s="15" t="s">
        <v>0</v>
      </c>
      <c r="M17" s="14" t="s">
        <v>24</v>
      </c>
      <c r="N17" s="15" t="s">
        <v>6</v>
      </c>
      <c r="O17" s="15" t="s">
        <v>7</v>
      </c>
      <c r="P17" s="15" t="s">
        <v>8</v>
      </c>
      <c r="Q17" s="15" t="s">
        <v>0</v>
      </c>
      <c r="R17" s="72"/>
      <c r="S17" s="14" t="s">
        <v>24</v>
      </c>
      <c r="T17" s="15" t="s">
        <v>6</v>
      </c>
      <c r="U17" s="15" t="s">
        <v>7</v>
      </c>
      <c r="V17" s="15" t="s">
        <v>8</v>
      </c>
      <c r="W17" s="15" t="s">
        <v>0</v>
      </c>
      <c r="Y17" s="50" t="s">
        <v>24</v>
      </c>
      <c r="Z17" s="51" t="s">
        <v>6</v>
      </c>
      <c r="AA17" s="51" t="s">
        <v>7</v>
      </c>
      <c r="AB17" s="51" t="s">
        <v>8</v>
      </c>
      <c r="AC17" s="51" t="s">
        <v>0</v>
      </c>
    </row>
    <row r="18" spans="1:29" s="4" customFormat="1">
      <c r="A18" s="18" t="s">
        <v>22</v>
      </c>
      <c r="B18" s="84">
        <f>B$7</f>
        <v>214</v>
      </c>
      <c r="C18" s="84">
        <f>C$7</f>
        <v>753</v>
      </c>
      <c r="D18" s="84">
        <f>D$7</f>
        <v>181</v>
      </c>
      <c r="E18" s="84">
        <f>E$7</f>
        <v>1148</v>
      </c>
      <c r="G18" s="18" t="s">
        <v>22</v>
      </c>
      <c r="H18" s="84">
        <f>H$7</f>
        <v>84</v>
      </c>
      <c r="I18" s="84">
        <f>I$7</f>
        <v>228</v>
      </c>
      <c r="J18" s="84">
        <f>J$7</f>
        <v>48</v>
      </c>
      <c r="K18" s="84">
        <f>K$7</f>
        <v>360</v>
      </c>
      <c r="M18" s="18" t="s">
        <v>22</v>
      </c>
      <c r="N18" s="88">
        <f>N$7</f>
        <v>76</v>
      </c>
      <c r="O18" s="88">
        <f>O$7</f>
        <v>196</v>
      </c>
      <c r="P18" s="88">
        <f>P$7</f>
        <v>53</v>
      </c>
      <c r="Q18" s="88">
        <f>Q$7</f>
        <v>325</v>
      </c>
      <c r="R18" s="75"/>
      <c r="S18" s="18" t="s">
        <v>22</v>
      </c>
      <c r="T18" s="37">
        <f>T$7</f>
        <v>21</v>
      </c>
      <c r="U18" s="37">
        <f>U$7</f>
        <v>46</v>
      </c>
      <c r="V18" s="37">
        <f>V$7</f>
        <v>27</v>
      </c>
      <c r="W18" s="37">
        <f>W$7</f>
        <v>94</v>
      </c>
      <c r="Y18" s="52" t="s">
        <v>22</v>
      </c>
      <c r="Z18" s="85">
        <f>Z$7</f>
        <v>395</v>
      </c>
      <c r="AA18" s="85">
        <f>AA$7</f>
        <v>1223</v>
      </c>
      <c r="AB18" s="85">
        <f>AB$7</f>
        <v>309</v>
      </c>
      <c r="AC18" s="85">
        <f>AC$7</f>
        <v>1927</v>
      </c>
    </row>
    <row r="19" spans="1:29" s="4" customFormat="1">
      <c r="A19" s="18" t="s">
        <v>81</v>
      </c>
      <c r="B19" s="84">
        <v>1337</v>
      </c>
      <c r="C19" s="84">
        <v>6209</v>
      </c>
      <c r="D19" s="84">
        <v>1247</v>
      </c>
      <c r="E19" s="84">
        <v>8793</v>
      </c>
      <c r="G19" s="18" t="s">
        <v>81</v>
      </c>
      <c r="H19" s="84">
        <v>483</v>
      </c>
      <c r="I19" s="84">
        <v>1810</v>
      </c>
      <c r="J19" s="84">
        <v>287</v>
      </c>
      <c r="K19" s="84">
        <v>2580</v>
      </c>
      <c r="M19" s="18" t="s">
        <v>81</v>
      </c>
      <c r="N19" s="84">
        <v>496</v>
      </c>
      <c r="O19" s="84">
        <v>1579</v>
      </c>
      <c r="P19" s="84">
        <v>372</v>
      </c>
      <c r="Q19" s="84">
        <v>2447</v>
      </c>
      <c r="R19" s="26"/>
      <c r="S19" s="18" t="s">
        <v>81</v>
      </c>
      <c r="T19" s="18">
        <v>118</v>
      </c>
      <c r="U19" s="18">
        <v>413</v>
      </c>
      <c r="V19" s="18">
        <v>198</v>
      </c>
      <c r="W19" s="18">
        <v>729</v>
      </c>
      <c r="Y19" s="52" t="s">
        <v>81</v>
      </c>
      <c r="Z19" s="85">
        <v>2434</v>
      </c>
      <c r="AA19" s="85">
        <v>10011</v>
      </c>
      <c r="AB19" s="85">
        <v>2104</v>
      </c>
      <c r="AC19" s="85">
        <v>14549</v>
      </c>
    </row>
    <row r="20" spans="1:29">
      <c r="A20" s="14"/>
      <c r="G20" s="14"/>
      <c r="H20" s="71"/>
      <c r="I20" s="71"/>
      <c r="J20" s="71"/>
      <c r="K20" s="71"/>
      <c r="M20" s="14"/>
      <c r="N20" s="71"/>
      <c r="O20" s="71"/>
      <c r="P20" s="71"/>
      <c r="Q20" s="71"/>
      <c r="S20" s="14"/>
      <c r="Y20" s="50"/>
      <c r="Z20" s="71"/>
      <c r="AA20" s="71"/>
      <c r="AB20" s="71"/>
      <c r="AC20" s="71"/>
    </row>
    <row r="21" spans="1:29">
      <c r="A21" s="14" t="s">
        <v>70</v>
      </c>
      <c r="B21" s="71">
        <v>63.49</v>
      </c>
      <c r="C21" s="71">
        <v>67974.929999999993</v>
      </c>
      <c r="D21" s="71">
        <v>3119.05</v>
      </c>
      <c r="E21" s="71">
        <v>71157.47</v>
      </c>
      <c r="G21" s="14" t="s">
        <v>70</v>
      </c>
      <c r="H21" s="71"/>
      <c r="I21" s="71">
        <v>6475.19</v>
      </c>
      <c r="J21" s="71">
        <v>104.68</v>
      </c>
      <c r="K21" s="71">
        <v>6579.87</v>
      </c>
      <c r="M21" s="14" t="s">
        <v>70</v>
      </c>
      <c r="N21" s="71"/>
      <c r="O21" s="71">
        <v>7205.12</v>
      </c>
      <c r="P21" s="71">
        <v>250.86</v>
      </c>
      <c r="Q21" s="71">
        <v>7455.98</v>
      </c>
      <c r="R21" s="76"/>
      <c r="S21" s="14" t="s">
        <v>70</v>
      </c>
      <c r="T21" s="71"/>
      <c r="U21" s="71">
        <v>9718.0400000000009</v>
      </c>
      <c r="V21" s="71">
        <v>761.99</v>
      </c>
      <c r="W21" s="71">
        <v>10480.030000000001</v>
      </c>
      <c r="Y21" s="50" t="s">
        <v>70</v>
      </c>
      <c r="Z21" s="71">
        <v>56.12</v>
      </c>
      <c r="AA21" s="71">
        <v>91465.25</v>
      </c>
      <c r="AB21" s="71">
        <v>4646.13</v>
      </c>
      <c r="AC21" s="71">
        <v>96167.5</v>
      </c>
    </row>
    <row r="22" spans="1:29">
      <c r="A22" s="14" t="s">
        <v>71</v>
      </c>
      <c r="B22" s="71">
        <v>14210.75</v>
      </c>
      <c r="C22" s="71">
        <v>58407.14</v>
      </c>
      <c r="D22" s="71">
        <v>13428.21</v>
      </c>
      <c r="E22" s="71">
        <v>86046.1</v>
      </c>
      <c r="G22" s="14" t="s">
        <v>71</v>
      </c>
      <c r="H22" s="71">
        <v>2606.35</v>
      </c>
      <c r="I22" s="71">
        <v>6117.13</v>
      </c>
      <c r="J22" s="71">
        <v>901.28</v>
      </c>
      <c r="K22" s="71">
        <v>9624.77</v>
      </c>
      <c r="M22" s="14" t="s">
        <v>71</v>
      </c>
      <c r="N22" s="71">
        <v>2838.97</v>
      </c>
      <c r="O22" s="71">
        <v>7492.72</v>
      </c>
      <c r="P22" s="71">
        <v>2287.41</v>
      </c>
      <c r="Q22" s="71">
        <v>12619.1</v>
      </c>
      <c r="R22" s="76"/>
      <c r="S22" s="14" t="s">
        <v>71</v>
      </c>
      <c r="T22" s="71">
        <v>4039.02</v>
      </c>
      <c r="U22" s="71">
        <v>17270.099999999999</v>
      </c>
      <c r="V22" s="71">
        <v>6500.5</v>
      </c>
      <c r="W22" s="71">
        <v>27809.63</v>
      </c>
      <c r="Y22" s="50" t="s">
        <v>71</v>
      </c>
      <c r="Z22" s="71">
        <v>24887.040000000001</v>
      </c>
      <c r="AA22" s="71">
        <v>86888.08</v>
      </c>
      <c r="AB22" s="71">
        <v>25862.27</v>
      </c>
      <c r="AC22" s="71">
        <v>137637.39000000001</v>
      </c>
    </row>
    <row r="23" spans="1:29">
      <c r="A23" s="14" t="s">
        <v>83</v>
      </c>
      <c r="B23" s="71">
        <v>3489.71</v>
      </c>
      <c r="C23" s="71">
        <v>61687.75</v>
      </c>
      <c r="D23" s="71">
        <v>14357.65</v>
      </c>
      <c r="E23" s="71">
        <v>79535.11</v>
      </c>
      <c r="G23" s="14" t="s">
        <v>83</v>
      </c>
      <c r="H23" s="71">
        <v>692.91</v>
      </c>
      <c r="I23" s="71">
        <v>5850.65</v>
      </c>
      <c r="J23" s="71">
        <v>1547.57</v>
      </c>
      <c r="K23" s="71">
        <v>8091.13</v>
      </c>
      <c r="M23" s="14" t="s">
        <v>83</v>
      </c>
      <c r="N23" s="71">
        <v>726.73</v>
      </c>
      <c r="O23" s="71">
        <v>7962.27</v>
      </c>
      <c r="P23" s="71">
        <v>2243.33</v>
      </c>
      <c r="Q23" s="71">
        <v>10932.33</v>
      </c>
      <c r="R23" s="76"/>
      <c r="S23" s="14" t="s">
        <v>83</v>
      </c>
      <c r="T23" s="71"/>
      <c r="U23" s="71">
        <v>16315.52</v>
      </c>
      <c r="V23" s="71">
        <v>9257.67</v>
      </c>
      <c r="W23" s="71">
        <v>25573.19</v>
      </c>
      <c r="Y23" s="50" t="s">
        <v>83</v>
      </c>
      <c r="Z23" s="71">
        <v>6655.12</v>
      </c>
      <c r="AA23" s="71">
        <v>88444.72</v>
      </c>
      <c r="AB23" s="71">
        <v>30699.99</v>
      </c>
      <c r="AC23" s="71">
        <v>125799.83</v>
      </c>
    </row>
    <row r="24" spans="1:29">
      <c r="A24" s="14" t="s">
        <v>84</v>
      </c>
      <c r="B24" s="71">
        <v>17270.2</v>
      </c>
      <c r="C24" s="71">
        <v>36894.44</v>
      </c>
      <c r="D24" s="71">
        <v>3145.74</v>
      </c>
      <c r="E24" s="71">
        <v>57310.38</v>
      </c>
      <c r="G24" s="14" t="s">
        <v>84</v>
      </c>
      <c r="H24" s="71">
        <v>1984.97</v>
      </c>
      <c r="I24" s="71">
        <v>3850.98</v>
      </c>
      <c r="J24" s="71">
        <v>171.33</v>
      </c>
      <c r="K24" s="71">
        <v>6007.28</v>
      </c>
      <c r="M24" s="14" t="s">
        <v>84</v>
      </c>
      <c r="N24" s="71">
        <v>3466.11</v>
      </c>
      <c r="O24" s="71">
        <v>2888.73</v>
      </c>
      <c r="P24" s="71">
        <v>360.41</v>
      </c>
      <c r="Q24" s="71">
        <v>6715.24</v>
      </c>
      <c r="R24" s="76"/>
      <c r="S24" s="14" t="s">
        <v>84</v>
      </c>
      <c r="T24" s="71">
        <v>5134.22</v>
      </c>
      <c r="U24" s="71">
        <v>9128.25</v>
      </c>
      <c r="V24" s="71">
        <v>483.22</v>
      </c>
      <c r="W24" s="71">
        <v>14745.68</v>
      </c>
      <c r="Y24" s="50" t="s">
        <v>84</v>
      </c>
      <c r="Z24" s="71">
        <v>25060.6</v>
      </c>
      <c r="AA24" s="71">
        <v>49968.65</v>
      </c>
      <c r="AB24" s="71">
        <v>5248.86</v>
      </c>
      <c r="AC24" s="71">
        <v>80278.11</v>
      </c>
    </row>
    <row r="25" spans="1:29">
      <c r="A25" s="14" t="s">
        <v>74</v>
      </c>
      <c r="B25" s="71">
        <v>2477.2399999999998</v>
      </c>
      <c r="C25" s="71">
        <v>26132.58</v>
      </c>
      <c r="D25" s="71">
        <v>6146.96</v>
      </c>
      <c r="E25" s="71">
        <v>34756.78</v>
      </c>
      <c r="G25" s="14" t="s">
        <v>74</v>
      </c>
      <c r="H25" s="71">
        <v>343.26</v>
      </c>
      <c r="I25" s="71">
        <v>1716.16</v>
      </c>
      <c r="J25" s="71">
        <v>52.32</v>
      </c>
      <c r="K25" s="71">
        <v>2111.73</v>
      </c>
      <c r="M25" s="14" t="s">
        <v>74</v>
      </c>
      <c r="N25" s="71">
        <v>294.14999999999998</v>
      </c>
      <c r="O25" s="71">
        <v>2468.88</v>
      </c>
      <c r="P25" s="71">
        <v>169.75</v>
      </c>
      <c r="Q25" s="71">
        <v>2932.78</v>
      </c>
      <c r="R25" s="76"/>
      <c r="S25" s="14" t="s">
        <v>74</v>
      </c>
      <c r="T25" s="71">
        <v>2090.29</v>
      </c>
      <c r="U25" s="71">
        <v>4829.72</v>
      </c>
      <c r="V25" s="71">
        <v>494.16</v>
      </c>
      <c r="W25" s="71">
        <v>7414.17</v>
      </c>
      <c r="Y25" s="50" t="s">
        <v>74</v>
      </c>
      <c r="Z25" s="71">
        <v>4677.42</v>
      </c>
      <c r="AA25" s="71">
        <v>34958.83</v>
      </c>
      <c r="AB25" s="71">
        <v>6864.88</v>
      </c>
      <c r="AC25" s="71">
        <v>46501.13</v>
      </c>
    </row>
    <row r="26" spans="1:29">
      <c r="A26" s="14" t="s">
        <v>75</v>
      </c>
      <c r="B26" s="71">
        <v>8625.83</v>
      </c>
      <c r="C26" s="71">
        <v>7299.76</v>
      </c>
      <c r="D26" s="71"/>
      <c r="E26" s="71">
        <v>15925.6</v>
      </c>
      <c r="G26" s="14" t="s">
        <v>75</v>
      </c>
      <c r="H26" s="71">
        <v>942.47</v>
      </c>
      <c r="I26" s="71">
        <v>1522.14</v>
      </c>
      <c r="J26" s="71"/>
      <c r="K26" s="71">
        <v>2464.61</v>
      </c>
      <c r="M26" s="14" t="s">
        <v>75</v>
      </c>
      <c r="N26" s="71">
        <v>971.57</v>
      </c>
      <c r="O26" s="71">
        <v>252.97</v>
      </c>
      <c r="P26" s="71"/>
      <c r="Q26" s="71">
        <v>1224.54</v>
      </c>
      <c r="R26" s="76"/>
      <c r="S26" s="14" t="s">
        <v>75</v>
      </c>
      <c r="T26" s="71">
        <v>4526.51</v>
      </c>
      <c r="U26" s="71">
        <v>2197.85</v>
      </c>
      <c r="V26" s="71"/>
      <c r="W26" s="71">
        <v>6724.36</v>
      </c>
      <c r="Y26" s="50" t="s">
        <v>75</v>
      </c>
      <c r="Z26" s="71">
        <v>14070.82</v>
      </c>
      <c r="AA26" s="71">
        <v>12478.56</v>
      </c>
      <c r="AB26" s="71"/>
      <c r="AC26" s="71">
        <v>26549.38</v>
      </c>
    </row>
    <row r="27" spans="1:29">
      <c r="A27" s="14" t="s">
        <v>76</v>
      </c>
      <c r="B27" s="71">
        <v>27414.720000000001</v>
      </c>
      <c r="C27" s="71">
        <v>135274.69</v>
      </c>
      <c r="D27" s="71">
        <v>20986.639999999999</v>
      </c>
      <c r="E27" s="71">
        <v>183676.04</v>
      </c>
      <c r="G27" s="14" t="s">
        <v>76</v>
      </c>
      <c r="H27" s="71">
        <v>3411.89</v>
      </c>
      <c r="I27" s="71">
        <v>13413.65</v>
      </c>
      <c r="J27" s="71">
        <v>1590.86</v>
      </c>
      <c r="K27" s="71">
        <v>18416.400000000001</v>
      </c>
      <c r="M27" s="14" t="s">
        <v>76</v>
      </c>
      <c r="N27" s="71">
        <v>4071.21</v>
      </c>
      <c r="O27" s="71">
        <v>14511.01</v>
      </c>
      <c r="P27" s="71">
        <v>2924.86</v>
      </c>
      <c r="Q27" s="71">
        <v>21507.08</v>
      </c>
      <c r="R27" s="76"/>
      <c r="S27" s="14" t="s">
        <v>76</v>
      </c>
      <c r="T27" s="71">
        <v>6694.46</v>
      </c>
      <c r="U27" s="71">
        <v>22445.82</v>
      </c>
      <c r="V27" s="71">
        <v>11285.37</v>
      </c>
      <c r="W27" s="71">
        <v>40425.65</v>
      </c>
      <c r="Y27" s="50" t="s">
        <v>76</v>
      </c>
      <c r="Z27" s="71">
        <v>41150.949999999997</v>
      </c>
      <c r="AA27" s="71">
        <v>185202.52</v>
      </c>
      <c r="AB27" s="71">
        <v>40593.11</v>
      </c>
      <c r="AC27" s="71">
        <v>266946.58</v>
      </c>
    </row>
    <row r="28" spans="1:29">
      <c r="A28" s="14" t="s">
        <v>80</v>
      </c>
      <c r="B28" s="71">
        <v>1064.77</v>
      </c>
      <c r="C28" s="71">
        <v>4116.57</v>
      </c>
      <c r="D28" s="71">
        <v>438.47</v>
      </c>
      <c r="E28" s="71">
        <v>5619.8</v>
      </c>
      <c r="G28" s="14" t="s">
        <v>80</v>
      </c>
      <c r="H28" s="71">
        <v>136.18</v>
      </c>
      <c r="I28" s="71">
        <v>424.78</v>
      </c>
      <c r="J28" s="71"/>
      <c r="K28" s="71">
        <v>560.96</v>
      </c>
      <c r="M28" s="14" t="s">
        <v>80</v>
      </c>
      <c r="N28" s="71">
        <v>224.43</v>
      </c>
      <c r="O28" s="71">
        <v>448.43</v>
      </c>
      <c r="P28" s="71">
        <v>60.31</v>
      </c>
      <c r="Q28" s="71">
        <v>733.17</v>
      </c>
      <c r="R28" s="76"/>
      <c r="S28" s="14" t="s">
        <v>80</v>
      </c>
      <c r="T28" s="71">
        <v>1351.83</v>
      </c>
      <c r="U28" s="71">
        <v>3368.42</v>
      </c>
      <c r="V28" s="71">
        <v>741.66</v>
      </c>
      <c r="W28" s="71">
        <v>5461.91</v>
      </c>
      <c r="Y28" s="50" t="s">
        <v>80</v>
      </c>
      <c r="Z28" s="71">
        <v>2091.19</v>
      </c>
      <c r="AA28" s="71">
        <v>7027.05</v>
      </c>
      <c r="AB28" s="71">
        <v>942.82</v>
      </c>
      <c r="AC28" s="71">
        <v>10061.049999999999</v>
      </c>
    </row>
    <row r="29" spans="1:29">
      <c r="A29" s="14" t="s">
        <v>82</v>
      </c>
      <c r="B29" s="71">
        <v>74616.7</v>
      </c>
      <c r="C29" s="71">
        <v>397853.52</v>
      </c>
      <c r="D29" s="71">
        <v>61656.52</v>
      </c>
      <c r="E29" s="71">
        <v>534126.74</v>
      </c>
      <c r="G29" s="14" t="s">
        <v>82</v>
      </c>
      <c r="H29" s="71">
        <v>10118.02</v>
      </c>
      <c r="I29" s="71">
        <v>39370.69</v>
      </c>
      <c r="J29" s="71">
        <v>4376.0600000000004</v>
      </c>
      <c r="K29" s="71">
        <v>53864.78</v>
      </c>
      <c r="M29" s="14" t="s">
        <v>82</v>
      </c>
      <c r="N29" s="71">
        <v>12593.16</v>
      </c>
      <c r="O29" s="71">
        <v>43251.1</v>
      </c>
      <c r="P29" s="71">
        <v>8296.93</v>
      </c>
      <c r="Q29" s="71">
        <v>64141.19</v>
      </c>
      <c r="R29" s="76"/>
      <c r="S29" s="14" t="s">
        <v>82</v>
      </c>
      <c r="T29" s="71">
        <v>23836.33</v>
      </c>
      <c r="U29" s="71">
        <v>85273.73</v>
      </c>
      <c r="V29" s="71">
        <v>29524.57</v>
      </c>
      <c r="W29" s="71">
        <v>138634.62</v>
      </c>
      <c r="Y29" s="50" t="s">
        <v>82</v>
      </c>
      <c r="Z29" s="71">
        <v>118649.25</v>
      </c>
      <c r="AA29" s="71">
        <v>556542.93999999994</v>
      </c>
      <c r="AB29" s="71">
        <v>114924.7</v>
      </c>
      <c r="AC29" s="71">
        <v>790116.89</v>
      </c>
    </row>
    <row r="30" spans="1:29">
      <c r="Z30" s="5"/>
      <c r="AA30" s="5"/>
      <c r="AB30" s="5"/>
      <c r="AC30" s="5"/>
    </row>
    <row r="31" spans="1:29" s="5" customFormat="1">
      <c r="A31" s="59" t="s">
        <v>175</v>
      </c>
      <c r="G31" s="59" t="str">
        <f>A31</f>
        <v>Mode share of trip legs July 13 - June 14 by trip purpose</v>
      </c>
      <c r="M31" s="59" t="str">
        <f>A31</f>
        <v>Mode share of trip legs July 13 - June 14 by trip purpose</v>
      </c>
      <c r="R31" s="22"/>
      <c r="S31" s="59" t="str">
        <f>A31</f>
        <v>Mode share of trip legs July 13 - June 14 by trip purpose</v>
      </c>
      <c r="T31" s="59"/>
      <c r="U31" s="59"/>
      <c r="V31" s="59"/>
      <c r="W31" s="59"/>
      <c r="Y31" s="59" t="str">
        <f>A31</f>
        <v>Mode share of trip legs July 13 - June 14 by trip purpose</v>
      </c>
      <c r="Z31" s="59"/>
      <c r="AA31" s="59"/>
      <c r="AB31" s="59"/>
      <c r="AC31" s="59"/>
    </row>
    <row r="32" spans="1:29">
      <c r="A32" t="s">
        <v>31</v>
      </c>
      <c r="G32" t="s">
        <v>31</v>
      </c>
      <c r="M32" t="s">
        <v>31</v>
      </c>
      <c r="S32" s="56" t="s">
        <v>31</v>
      </c>
      <c r="Y32" s="56" t="s">
        <v>31</v>
      </c>
      <c r="Z32" s="56"/>
      <c r="AA32" s="56"/>
      <c r="AB32" s="56"/>
      <c r="AC32" s="56"/>
    </row>
    <row r="33" spans="1:29">
      <c r="A33" s="5" t="s">
        <v>1</v>
      </c>
      <c r="G33" s="5" t="s">
        <v>34</v>
      </c>
      <c r="M33" s="5" t="s">
        <v>35</v>
      </c>
      <c r="S33" s="81" t="s">
        <v>160</v>
      </c>
      <c r="Y33" s="59" t="s">
        <v>98</v>
      </c>
      <c r="Z33" s="56"/>
      <c r="AA33" s="56"/>
      <c r="AB33" s="56"/>
      <c r="AC33" s="56"/>
    </row>
    <row r="34" spans="1:29">
      <c r="Y34" s="56"/>
      <c r="Z34" s="56"/>
      <c r="AA34" s="56"/>
      <c r="AB34" s="56"/>
      <c r="AC34" s="56"/>
    </row>
    <row r="35" spans="1:29">
      <c r="A35" s="14" t="s">
        <v>24</v>
      </c>
      <c r="B35" s="15" t="s">
        <v>6</v>
      </c>
      <c r="C35" s="15" t="s">
        <v>7</v>
      </c>
      <c r="D35" s="15" t="s">
        <v>8</v>
      </c>
      <c r="E35" s="15" t="s">
        <v>0</v>
      </c>
      <c r="G35" s="14" t="s">
        <v>24</v>
      </c>
      <c r="H35" s="15" t="s">
        <v>6</v>
      </c>
      <c r="I35" s="15" t="s">
        <v>7</v>
      </c>
      <c r="J35" s="15" t="s">
        <v>8</v>
      </c>
      <c r="K35" s="15" t="s">
        <v>0</v>
      </c>
      <c r="M35" s="14" t="s">
        <v>24</v>
      </c>
      <c r="N35" s="15" t="s">
        <v>6</v>
      </c>
      <c r="O35" s="15" t="s">
        <v>7</v>
      </c>
      <c r="P35" s="15" t="s">
        <v>8</v>
      </c>
      <c r="Q35" s="15" t="s">
        <v>0</v>
      </c>
      <c r="R35" s="72"/>
      <c r="S35" s="14" t="s">
        <v>24</v>
      </c>
      <c r="T35" s="15" t="s">
        <v>6</v>
      </c>
      <c r="U35" s="15" t="s">
        <v>7</v>
      </c>
      <c r="V35" s="15" t="s">
        <v>8</v>
      </c>
      <c r="W35" s="15" t="s">
        <v>0</v>
      </c>
      <c r="Y35" s="50" t="s">
        <v>24</v>
      </c>
      <c r="Z35" s="51" t="s">
        <v>6</v>
      </c>
      <c r="AA35" s="51" t="s">
        <v>7</v>
      </c>
      <c r="AB35" s="51" t="s">
        <v>8</v>
      </c>
      <c r="AC35" s="51" t="s">
        <v>0</v>
      </c>
    </row>
    <row r="36" spans="1:29" s="4" customFormat="1">
      <c r="A36" s="18" t="s">
        <v>22</v>
      </c>
      <c r="B36" s="84">
        <f>B$7</f>
        <v>214</v>
      </c>
      <c r="C36" s="84">
        <f>C$7</f>
        <v>753</v>
      </c>
      <c r="D36" s="84">
        <f>D$7</f>
        <v>181</v>
      </c>
      <c r="E36" s="84">
        <f>E$7</f>
        <v>1148</v>
      </c>
      <c r="G36" s="18" t="s">
        <v>22</v>
      </c>
      <c r="H36" s="84">
        <f>H$7</f>
        <v>84</v>
      </c>
      <c r="I36" s="84">
        <f>I$7</f>
        <v>228</v>
      </c>
      <c r="J36" s="84">
        <f>J$7</f>
        <v>48</v>
      </c>
      <c r="K36" s="84">
        <f>K$7</f>
        <v>360</v>
      </c>
      <c r="M36" s="18" t="s">
        <v>22</v>
      </c>
      <c r="N36" s="88">
        <f>N$7</f>
        <v>76</v>
      </c>
      <c r="O36" s="88">
        <f>O$7</f>
        <v>196</v>
      </c>
      <c r="P36" s="88">
        <f>P$7</f>
        <v>53</v>
      </c>
      <c r="Q36" s="88">
        <f>Q$7</f>
        <v>325</v>
      </c>
      <c r="R36" s="26"/>
      <c r="S36" s="18" t="s">
        <v>22</v>
      </c>
      <c r="T36" s="37">
        <f>T$7</f>
        <v>21</v>
      </c>
      <c r="U36" s="37">
        <f>U$7</f>
        <v>46</v>
      </c>
      <c r="V36" s="37">
        <f>V$7</f>
        <v>27</v>
      </c>
      <c r="W36" s="37">
        <f>W$7</f>
        <v>94</v>
      </c>
      <c r="Y36" s="52" t="s">
        <v>22</v>
      </c>
      <c r="Z36" s="85">
        <f>Z$7</f>
        <v>395</v>
      </c>
      <c r="AA36" s="85">
        <f>AA$7</f>
        <v>1223</v>
      </c>
      <c r="AB36" s="85">
        <f>AB$7</f>
        <v>309</v>
      </c>
      <c r="AC36" s="85">
        <f>AC$7</f>
        <v>1927</v>
      </c>
    </row>
    <row r="37" spans="1:29" s="4" customFormat="1">
      <c r="A37" s="18" t="s">
        <v>81</v>
      </c>
      <c r="B37" s="84">
        <f>B19</f>
        <v>1337</v>
      </c>
      <c r="C37" s="84">
        <f>C19</f>
        <v>6209</v>
      </c>
      <c r="D37" s="84">
        <f>D19</f>
        <v>1247</v>
      </c>
      <c r="E37" s="84">
        <f>E19</f>
        <v>8793</v>
      </c>
      <c r="G37" s="18" t="s">
        <v>81</v>
      </c>
      <c r="H37" s="84">
        <f>H19</f>
        <v>483</v>
      </c>
      <c r="I37" s="84">
        <f>I19</f>
        <v>1810</v>
      </c>
      <c r="J37" s="84">
        <f>J19</f>
        <v>287</v>
      </c>
      <c r="K37" s="84">
        <f>K19</f>
        <v>2580</v>
      </c>
      <c r="M37" s="18" t="s">
        <v>81</v>
      </c>
      <c r="N37" s="84">
        <f>N19</f>
        <v>496</v>
      </c>
      <c r="O37" s="84">
        <f>O19</f>
        <v>1579</v>
      </c>
      <c r="P37" s="84">
        <f>P19</f>
        <v>372</v>
      </c>
      <c r="Q37" s="84">
        <f>Q19</f>
        <v>2447</v>
      </c>
      <c r="R37" s="26"/>
      <c r="S37" s="18" t="s">
        <v>81</v>
      </c>
      <c r="T37" s="18">
        <f>T19</f>
        <v>118</v>
      </c>
      <c r="U37" s="18">
        <f>U19</f>
        <v>413</v>
      </c>
      <c r="V37" s="18">
        <f>V19</f>
        <v>198</v>
      </c>
      <c r="W37" s="18">
        <f>W19</f>
        <v>729</v>
      </c>
      <c r="Y37" s="52" t="s">
        <v>81</v>
      </c>
      <c r="Z37" s="85">
        <f>Z19</f>
        <v>2434</v>
      </c>
      <c r="AA37" s="85">
        <f>AA19</f>
        <v>10011</v>
      </c>
      <c r="AB37" s="85">
        <f>AB19</f>
        <v>2104</v>
      </c>
      <c r="AC37" s="85">
        <f>AC19</f>
        <v>14549</v>
      </c>
    </row>
    <row r="38" spans="1:29">
      <c r="A38" s="14"/>
      <c r="G38" s="14"/>
      <c r="M38" s="14"/>
      <c r="S38" s="14"/>
      <c r="Y38" s="50"/>
      <c r="Z38" s="56"/>
      <c r="AA38" s="56"/>
      <c r="AB38" s="56"/>
      <c r="AC38" s="56"/>
    </row>
    <row r="39" spans="1:29">
      <c r="A39" s="14" t="s">
        <v>70</v>
      </c>
      <c r="B39" s="20">
        <f t="shared" ref="B39:E44" si="0">B21/(B$29-B$27)</f>
        <v>1.3450706940683422E-3</v>
      </c>
      <c r="C39" s="7">
        <f t="shared" si="0"/>
        <v>0.25887437307874361</v>
      </c>
      <c r="D39" s="20">
        <f t="shared" si="0"/>
        <v>7.6691890903046692E-2</v>
      </c>
      <c r="E39" s="20">
        <f t="shared" si="0"/>
        <v>0.2030455924328301</v>
      </c>
      <c r="G39" s="14" t="s">
        <v>70</v>
      </c>
      <c r="H39" s="20">
        <f t="shared" ref="H39:K42" si="1">H21/(H$29-H$27)</f>
        <v>0</v>
      </c>
      <c r="I39" s="20">
        <f t="shared" si="1"/>
        <v>0.24945795052132291</v>
      </c>
      <c r="J39" s="20">
        <f t="shared" si="1"/>
        <v>3.7584374551199187E-2</v>
      </c>
      <c r="K39" s="20">
        <f t="shared" si="1"/>
        <v>0.18561835547915026</v>
      </c>
      <c r="M39" s="14" t="s">
        <v>70</v>
      </c>
      <c r="N39" s="20">
        <f t="shared" ref="N39:Q42" si="2">N21/(N$29-N$27)</f>
        <v>0</v>
      </c>
      <c r="O39" s="20">
        <f t="shared" si="2"/>
        <v>0.25069928451859408</v>
      </c>
      <c r="P39" s="20">
        <f t="shared" si="2"/>
        <v>4.6697083247239896E-2</v>
      </c>
      <c r="Q39" s="20">
        <f t="shared" si="2"/>
        <v>0.17488297515768475</v>
      </c>
      <c r="R39" s="77"/>
      <c r="S39" s="14" t="s">
        <v>70</v>
      </c>
      <c r="T39" s="69">
        <f t="shared" ref="T39:W44" si="3">T21/(T$29-T$27)</f>
        <v>0</v>
      </c>
      <c r="U39" s="69">
        <f t="shared" si="3"/>
        <v>0.15467711722385802</v>
      </c>
      <c r="V39" s="69">
        <f t="shared" si="3"/>
        <v>4.1777599894732231E-2</v>
      </c>
      <c r="W39" s="69">
        <f t="shared" si="3"/>
        <v>0.10671153561634951</v>
      </c>
      <c r="Y39" s="50" t="s">
        <v>70</v>
      </c>
      <c r="Z39" s="39">
        <f t="shared" ref="Z39:AC44" si="4">Z21/(Z$29-Z$27)</f>
        <v>7.2414491672720556E-4</v>
      </c>
      <c r="AA39" s="39">
        <f t="shared" si="4"/>
        <v>0.24631105334560677</v>
      </c>
      <c r="AB39" s="39">
        <f t="shared" si="4"/>
        <v>6.2505456966546802E-2</v>
      </c>
      <c r="AC39" s="39">
        <f t="shared" si="4"/>
        <v>0.18381681483415985</v>
      </c>
    </row>
    <row r="40" spans="1:29">
      <c r="A40" s="14" t="s">
        <v>71</v>
      </c>
      <c r="B40" s="20">
        <f t="shared" si="0"/>
        <v>0.30106258254420687</v>
      </c>
      <c r="C40" s="20">
        <f t="shared" si="0"/>
        <v>0.22243659170847854</v>
      </c>
      <c r="D40" s="20">
        <f t="shared" si="0"/>
        <v>0.330175795945304</v>
      </c>
      <c r="E40" s="20">
        <f t="shared" si="0"/>
        <v>0.24552982773325896</v>
      </c>
      <c r="G40" s="14" t="s">
        <v>71</v>
      </c>
      <c r="H40" s="20">
        <f>H22/(H$29-H$27)</f>
        <v>0.38865187522460787</v>
      </c>
      <c r="I40" s="20">
        <f t="shared" si="1"/>
        <v>0.23566361958066095</v>
      </c>
      <c r="J40" s="20">
        <f t="shared" si="1"/>
        <v>0.32359615108430267</v>
      </c>
      <c r="K40" s="20">
        <f t="shared" si="1"/>
        <v>0.27151508757240811</v>
      </c>
      <c r="M40" s="14" t="s">
        <v>71</v>
      </c>
      <c r="N40" s="20">
        <f>N22/(N$29-N$27)</f>
        <v>0.33313619535434957</v>
      </c>
      <c r="O40" s="20">
        <f t="shared" si="2"/>
        <v>0.26070621212390083</v>
      </c>
      <c r="P40" s="20">
        <f t="shared" si="2"/>
        <v>0.42579675990819182</v>
      </c>
      <c r="Q40" s="20">
        <f t="shared" si="2"/>
        <v>0.29598600744802694</v>
      </c>
      <c r="R40" s="77"/>
      <c r="S40" s="14" t="s">
        <v>71</v>
      </c>
      <c r="T40" s="69">
        <f>T22/(T$29-T$27)</f>
        <v>0.23562306796166343</v>
      </c>
      <c r="U40" s="69">
        <f t="shared" si="3"/>
        <v>0.27487942858516223</v>
      </c>
      <c r="V40" s="69">
        <f t="shared" si="3"/>
        <v>0.35640269310057465</v>
      </c>
      <c r="W40" s="69">
        <f t="shared" si="3"/>
        <v>0.28316792244130046</v>
      </c>
      <c r="Y40" s="50" t="s">
        <v>71</v>
      </c>
      <c r="Z40" s="39">
        <f>Z22/(Z$29-Z$27)</f>
        <v>0.32113014091922015</v>
      </c>
      <c r="AA40" s="39">
        <f t="shared" si="4"/>
        <v>0.23398497798866069</v>
      </c>
      <c r="AB40" s="39">
        <f t="shared" si="4"/>
        <v>0.34793107479605911</v>
      </c>
      <c r="AC40" s="39">
        <f t="shared" si="4"/>
        <v>0.26308333513803567</v>
      </c>
    </row>
    <row r="41" spans="1:29">
      <c r="A41" s="14" t="s">
        <v>83</v>
      </c>
      <c r="B41" s="20">
        <f t="shared" si="0"/>
        <v>7.3931432537363909E-2</v>
      </c>
      <c r="C41" s="20">
        <f t="shared" si="0"/>
        <v>0.23493040166261689</v>
      </c>
      <c r="D41" s="20">
        <f t="shared" si="0"/>
        <v>0.35302907212905471</v>
      </c>
      <c r="E41" s="20">
        <f t="shared" si="0"/>
        <v>0.22695092348224732</v>
      </c>
      <c r="G41" s="14" t="s">
        <v>83</v>
      </c>
      <c r="H41" s="20">
        <f t="shared" si="1"/>
        <v>0.10332486844126193</v>
      </c>
      <c r="I41" s="20">
        <f t="shared" si="1"/>
        <v>0.22539742590064196</v>
      </c>
      <c r="J41" s="20">
        <f t="shared" si="1"/>
        <v>0.55564052850782697</v>
      </c>
      <c r="K41" s="20">
        <f t="shared" si="1"/>
        <v>0.22825105124691172</v>
      </c>
      <c r="M41" s="14" t="s">
        <v>83</v>
      </c>
      <c r="N41" s="20">
        <f t="shared" si="2"/>
        <v>8.5277430635007243E-2</v>
      </c>
      <c r="O41" s="20">
        <f t="shared" si="2"/>
        <v>0.27704401760746056</v>
      </c>
      <c r="P41" s="20">
        <f t="shared" si="2"/>
        <v>0.41759135677681042</v>
      </c>
      <c r="Q41" s="20">
        <f t="shared" si="2"/>
        <v>0.25642214649256195</v>
      </c>
      <c r="R41" s="77"/>
      <c r="S41" s="14" t="s">
        <v>83</v>
      </c>
      <c r="T41" s="69">
        <f t="shared" si="3"/>
        <v>0</v>
      </c>
      <c r="U41" s="69">
        <f t="shared" si="3"/>
        <v>0.25968586254102677</v>
      </c>
      <c r="V41" s="69">
        <f t="shared" si="3"/>
        <v>0.50756995920873726</v>
      </c>
      <c r="W41" s="69">
        <f t="shared" si="3"/>
        <v>0.26039566446934531</v>
      </c>
      <c r="Y41" s="50" t="s">
        <v>83</v>
      </c>
      <c r="Z41" s="39">
        <f t="shared" si="4"/>
        <v>8.5874399825544553E-2</v>
      </c>
      <c r="AA41" s="39">
        <f t="shared" si="4"/>
        <v>0.23817692671322993</v>
      </c>
      <c r="AB41" s="39">
        <f t="shared" si="4"/>
        <v>0.41301403615878529</v>
      </c>
      <c r="AC41" s="39">
        <f t="shared" si="4"/>
        <v>0.24045674533786141</v>
      </c>
    </row>
    <row r="42" spans="1:29">
      <c r="A42" s="14" t="s">
        <v>84</v>
      </c>
      <c r="B42" s="20">
        <f>B24/(B$29-B$27)</f>
        <v>0.36587871949439416</v>
      </c>
      <c r="C42" s="20">
        <f t="shared" si="0"/>
        <v>0.14050805238183139</v>
      </c>
      <c r="D42" s="20">
        <f t="shared" si="0"/>
        <v>7.7348150523188164E-2</v>
      </c>
      <c r="E42" s="20">
        <f t="shared" si="0"/>
        <v>0.16353335861506341</v>
      </c>
      <c r="G42" s="14" t="s">
        <v>84</v>
      </c>
      <c r="H42" s="20">
        <f t="shared" si="1"/>
        <v>0.29599336726248965</v>
      </c>
      <c r="I42" s="20">
        <f t="shared" si="1"/>
        <v>0.14835975134298826</v>
      </c>
      <c r="J42" s="20">
        <f t="shared" si="1"/>
        <v>6.1514433433864701E-2</v>
      </c>
      <c r="K42" s="20">
        <f t="shared" si="1"/>
        <v>0.16946557219257974</v>
      </c>
      <c r="M42" s="14" t="s">
        <v>84</v>
      </c>
      <c r="N42" s="20">
        <f t="shared" si="2"/>
        <v>0.40672733353281815</v>
      </c>
      <c r="O42" s="20">
        <f t="shared" si="2"/>
        <v>0.10051221133963047</v>
      </c>
      <c r="P42" s="20">
        <f t="shared" si="2"/>
        <v>6.7089594886142592E-2</v>
      </c>
      <c r="Q42" s="20">
        <f t="shared" si="2"/>
        <v>0.15750862396330073</v>
      </c>
      <c r="R42" s="77"/>
      <c r="S42" s="14" t="s">
        <v>84</v>
      </c>
      <c r="T42" s="69">
        <f t="shared" si="3"/>
        <v>0.29951341364740247</v>
      </c>
      <c r="U42" s="69">
        <f t="shared" si="3"/>
        <v>0.14528972872088217</v>
      </c>
      <c r="V42" s="69">
        <f t="shared" si="3"/>
        <v>2.6493486556427918E-2</v>
      </c>
      <c r="W42" s="69">
        <f t="shared" si="3"/>
        <v>0.15014595917256846</v>
      </c>
      <c r="Y42" s="50" t="s">
        <v>84</v>
      </c>
      <c r="Z42" s="39">
        <f t="shared" si="4"/>
        <v>0.32336967391542781</v>
      </c>
      <c r="AA42" s="39">
        <f t="shared" si="4"/>
        <v>0.13456291668975873</v>
      </c>
      <c r="AB42" s="39">
        <f t="shared" si="4"/>
        <v>7.0614122474710952E-2</v>
      </c>
      <c r="AC42" s="39">
        <f t="shared" si="4"/>
        <v>0.15344546214788068</v>
      </c>
    </row>
    <row r="43" spans="1:29">
      <c r="A43" s="14" t="s">
        <v>74</v>
      </c>
      <c r="B43" s="20">
        <f t="shared" si="0"/>
        <v>5.2481696742382414E-2</v>
      </c>
      <c r="C43" s="20">
        <f t="shared" si="0"/>
        <v>9.9522798543964869E-2</v>
      </c>
      <c r="D43" s="20">
        <f t="shared" si="0"/>
        <v>0.15114281133851393</v>
      </c>
      <c r="E43" s="20">
        <f t="shared" si="0"/>
        <v>9.917737359348977E-2</v>
      </c>
      <c r="G43" s="14" t="s">
        <v>74</v>
      </c>
      <c r="H43" s="20">
        <f t="shared" ref="H43:K44" si="5">H25/(H$29-H$27)</f>
        <v>5.1186004446677882E-2</v>
      </c>
      <c r="I43" s="20">
        <f t="shared" si="5"/>
        <v>6.6115396824907621E-2</v>
      </c>
      <c r="J43" s="20">
        <f t="shared" si="5"/>
        <v>1.8785006462731575E-2</v>
      </c>
      <c r="K43" s="20">
        <f t="shared" si="5"/>
        <v>5.9571974798284161E-2</v>
      </c>
      <c r="M43" s="14" t="s">
        <v>74</v>
      </c>
      <c r="N43" s="20">
        <f t="shared" ref="N43:Q44" si="6">N25/(N$29-N$27)</f>
        <v>3.4516747927410975E-2</v>
      </c>
      <c r="O43" s="20">
        <f t="shared" si="6"/>
        <v>8.5903697587585856E-2</v>
      </c>
      <c r="P43" s="20">
        <f t="shared" si="6"/>
        <v>3.1598620271143157E-2</v>
      </c>
      <c r="Q43" s="20">
        <f t="shared" si="6"/>
        <v>6.8789520878939428E-2</v>
      </c>
      <c r="R43" s="77"/>
      <c r="S43" s="14" t="s">
        <v>74</v>
      </c>
      <c r="T43" s="69">
        <f t="shared" si="3"/>
        <v>0.12194060507984249</v>
      </c>
      <c r="U43" s="69">
        <f t="shared" si="3"/>
        <v>7.6872205362234727E-2</v>
      </c>
      <c r="V43" s="69">
        <f t="shared" si="3"/>
        <v>2.7093293565507263E-2</v>
      </c>
      <c r="W43" s="69">
        <f t="shared" si="3"/>
        <v>7.549381690898499E-2</v>
      </c>
      <c r="Y43" s="50" t="s">
        <v>74</v>
      </c>
      <c r="Z43" s="39">
        <f t="shared" si="4"/>
        <v>6.0355130370601674E-2</v>
      </c>
      <c r="AA43" s="39">
        <f t="shared" si="4"/>
        <v>9.4142269780381052E-2</v>
      </c>
      <c r="AB43" s="39">
        <f t="shared" si="4"/>
        <v>9.2354811729441016E-2</v>
      </c>
      <c r="AC43" s="39">
        <f t="shared" si="4"/>
        <v>8.8883350433246106E-2</v>
      </c>
    </row>
    <row r="44" spans="1:29">
      <c r="A44" s="14" t="s">
        <v>75</v>
      </c>
      <c r="B44" s="20">
        <f t="shared" si="0"/>
        <v>0.18274296968050918</v>
      </c>
      <c r="C44" s="20">
        <f t="shared" si="0"/>
        <v>2.7800260973057118E-2</v>
      </c>
      <c r="D44" s="20">
        <f t="shared" si="0"/>
        <v>0</v>
      </c>
      <c r="E44" s="20">
        <f t="shared" si="0"/>
        <v>4.5443196432479668E-2</v>
      </c>
      <c r="G44" s="14" t="s">
        <v>75</v>
      </c>
      <c r="H44" s="20">
        <f t="shared" si="5"/>
        <v>0.14053858186465218</v>
      </c>
      <c r="I44" s="20">
        <f t="shared" si="5"/>
        <v>5.8640738697478607E-2</v>
      </c>
      <c r="J44" s="20">
        <f t="shared" si="5"/>
        <v>0</v>
      </c>
      <c r="K44" s="20">
        <f t="shared" si="5"/>
        <v>6.9526731545983211E-2</v>
      </c>
      <c r="M44" s="14" t="s">
        <v>75</v>
      </c>
      <c r="N44" s="20">
        <f t="shared" si="6"/>
        <v>0.11400794419117689</v>
      </c>
      <c r="O44" s="20">
        <f t="shared" si="6"/>
        <v>8.8019905296051627E-3</v>
      </c>
      <c r="P44" s="20">
        <f t="shared" si="6"/>
        <v>0</v>
      </c>
      <c r="Q44" s="20">
        <f t="shared" si="6"/>
        <v>2.8722072537693408E-2</v>
      </c>
      <c r="R44" s="77"/>
      <c r="S44" s="14" t="s">
        <v>75</v>
      </c>
      <c r="T44" s="69">
        <f t="shared" si="3"/>
        <v>0.26406162221507917</v>
      </c>
      <c r="U44" s="69">
        <f t="shared" si="3"/>
        <v>3.498206449967857E-2</v>
      </c>
      <c r="V44" s="69">
        <f t="shared" si="3"/>
        <v>0</v>
      </c>
      <c r="W44" s="69">
        <f t="shared" si="3"/>
        <v>6.8469916749966928E-2</v>
      </c>
      <c r="Y44" s="50" t="s">
        <v>75</v>
      </c>
      <c r="Z44" s="39">
        <f t="shared" si="4"/>
        <v>0.18156295041310583</v>
      </c>
      <c r="AA44" s="39">
        <f t="shared" si="4"/>
        <v>3.3604098363436981E-2</v>
      </c>
      <c r="AB44" s="39">
        <f t="shared" si="4"/>
        <v>0</v>
      </c>
      <c r="AC44" s="39">
        <f t="shared" si="4"/>
        <v>5.0747107571910956E-2</v>
      </c>
    </row>
    <row r="45" spans="1:29">
      <c r="A45" s="14" t="s">
        <v>80</v>
      </c>
      <c r="B45" s="20">
        <f>B28/(B$29-B$27)</f>
        <v>2.2557740162594875E-2</v>
      </c>
      <c r="C45" s="20">
        <f>C28/(C$29-C$27)</f>
        <v>1.5677463411654317E-2</v>
      </c>
      <c r="D45" s="20">
        <f>D28/(D$29-D$27)</f>
        <v>1.07811972890011E-2</v>
      </c>
      <c r="E45" s="20">
        <f>E28/(E$29-E$27)</f>
        <v>1.6035921743058297E-2</v>
      </c>
      <c r="G45" s="14" t="s">
        <v>80</v>
      </c>
      <c r="H45" s="20">
        <f>H28/(H$29-H$27)</f>
        <v>2.0306793933311758E-2</v>
      </c>
      <c r="I45" s="20">
        <f>I28/(I$29-I$27)</f>
        <v>1.6364731880060282E-2</v>
      </c>
      <c r="J45" s="20">
        <f>J28/(J$29-J$27)</f>
        <v>0</v>
      </c>
      <c r="K45" s="20">
        <f>K28/(K$29-K$27)</f>
        <v>1.5824700592805652E-2</v>
      </c>
      <c r="M45" s="14" t="s">
        <v>80</v>
      </c>
      <c r="N45" s="20">
        <f>N28/(N$29-N$27)</f>
        <v>2.6335521799588122E-2</v>
      </c>
      <c r="O45" s="20">
        <f>O28/(O$29-O$27)</f>
        <v>1.5602943484171416E-2</v>
      </c>
      <c r="P45" s="20">
        <f>P28/(P$29-P$27)</f>
        <v>1.1226584910472128E-2</v>
      </c>
      <c r="Q45" s="20">
        <f>Q28/(Q$29-Q$27)</f>
        <v>1.7196793834795658E-2</v>
      </c>
      <c r="R45" s="77"/>
      <c r="S45" s="14" t="s">
        <v>80</v>
      </c>
      <c r="T45" s="69">
        <f>T28/(T$29-T$27)</f>
        <v>7.8861291096012268E-2</v>
      </c>
      <c r="U45" s="69">
        <f>U28/(U$29-U$27)</f>
        <v>5.3613433902225942E-2</v>
      </c>
      <c r="V45" s="69">
        <f>V28/(V$29-V$27)</f>
        <v>4.0662967674020792E-2</v>
      </c>
      <c r="W45" s="69">
        <f>W28/(W$29-W$27)</f>
        <v>5.5615184641484378E-2</v>
      </c>
      <c r="Y45" s="50" t="s">
        <v>80</v>
      </c>
      <c r="Z45" s="39">
        <f>Z28/(Z$29-Z$27)</f>
        <v>2.6983688674461246E-2</v>
      </c>
      <c r="AA45" s="39">
        <f>AA28/(AA$29-AA$27)</f>
        <v>1.8923471891371269E-2</v>
      </c>
      <c r="AB45" s="39">
        <f>AB28/(AB$29-AB$27)</f>
        <v>1.2683974606220587E-2</v>
      </c>
      <c r="AC45" s="39">
        <f>AC28/(AC$29-AC$27)</f>
        <v>1.9230926923204033E-2</v>
      </c>
    </row>
    <row r="46" spans="1:29">
      <c r="A46" s="14" t="s">
        <v>0</v>
      </c>
      <c r="B46" s="20">
        <f>SUM(B39:B45)</f>
        <v>1.0000002118555198</v>
      </c>
      <c r="C46" s="20">
        <f>SUM(C39:C45)</f>
        <v>0.99974994176034671</v>
      </c>
      <c r="D46" s="20">
        <f>SUM(D39:D45)</f>
        <v>0.9991689181281086</v>
      </c>
      <c r="E46" s="20">
        <f>SUM(E39:E45)</f>
        <v>0.99971619403242762</v>
      </c>
      <c r="G46" s="14" t="s">
        <v>0</v>
      </c>
      <c r="H46" s="20">
        <f>SUM(H39:H45)</f>
        <v>1.0000014911730013</v>
      </c>
      <c r="I46" s="20">
        <f>SUM(I39:I45)</f>
        <v>0.99999961474806065</v>
      </c>
      <c r="J46" s="20">
        <f>SUM(J39:J45)</f>
        <v>0.99712049403992509</v>
      </c>
      <c r="K46" s="20">
        <f>SUM(K39:K45)</f>
        <v>0.99977347342812273</v>
      </c>
      <c r="M46" s="14" t="s">
        <v>0</v>
      </c>
      <c r="N46" s="20">
        <f>SUM(N39:N45)</f>
        <v>1.0000011734403511</v>
      </c>
      <c r="O46" s="20">
        <f>SUM(O39:O45)</f>
        <v>0.99927035719094848</v>
      </c>
      <c r="P46" s="20">
        <f>SUM(P39:P45)</f>
        <v>1</v>
      </c>
      <c r="Q46" s="20">
        <f>SUM(Q39:Q45)</f>
        <v>0.99950814031300284</v>
      </c>
      <c r="R46" s="77"/>
      <c r="S46" s="14" t="s">
        <v>0</v>
      </c>
      <c r="T46" s="69">
        <f>SUM(T39:T45)</f>
        <v>0.99999999999999978</v>
      </c>
      <c r="U46" s="69">
        <f>SUM(U39:U45)</f>
        <v>0.99999984083506843</v>
      </c>
      <c r="V46" s="69">
        <f>SUM(V39:V45)</f>
        <v>1.0000000000000002</v>
      </c>
      <c r="W46" s="69">
        <f>SUM(W39:W45)</f>
        <v>1</v>
      </c>
      <c r="Y46" s="50" t="s">
        <v>0</v>
      </c>
      <c r="Z46" s="39">
        <f>SUM(Z39:Z45)</f>
        <v>1.0000001290350886</v>
      </c>
      <c r="AA46" s="39">
        <f>SUM(AA39:AA45)</f>
        <v>0.99970571477244541</v>
      </c>
      <c r="AB46" s="39">
        <f>SUM(AB39:AB45)</f>
        <v>0.99910347673176392</v>
      </c>
      <c r="AC46" s="39">
        <f>SUM(AC39:AC45)</f>
        <v>0.99966374238629874</v>
      </c>
    </row>
    <row r="48" spans="1:29">
      <c r="A48" s="59" t="s">
        <v>176</v>
      </c>
      <c r="G48" s="59" t="str">
        <f>A48</f>
        <v>Time spent travelling (1000 hours) July 13 - June 14 by trip purpose/ destination type</v>
      </c>
      <c r="M48" s="59" t="str">
        <f>A48</f>
        <v>Time spent travelling (1000 hours) July 13 - June 14 by trip purpose/ destination type</v>
      </c>
      <c r="S48" s="59" t="str">
        <f>A48</f>
        <v>Time spent travelling (1000 hours) July 13 - June 14 by trip purpose/ destination type</v>
      </c>
      <c r="Y48" s="59" t="str">
        <f>A48</f>
        <v>Time spent travelling (1000 hours) July 13 - June 14 by trip purpose/ destination type</v>
      </c>
    </row>
    <row r="50" spans="1:29">
      <c r="A50" s="5" t="s">
        <v>1</v>
      </c>
      <c r="G50" s="5" t="s">
        <v>34</v>
      </c>
      <c r="M50" s="5" t="s">
        <v>35</v>
      </c>
      <c r="S50" s="81" t="s">
        <v>160</v>
      </c>
      <c r="Y50" s="59" t="s">
        <v>98</v>
      </c>
    </row>
    <row r="52" spans="1:29">
      <c r="A52" s="14" t="s">
        <v>24</v>
      </c>
      <c r="B52" s="15" t="s">
        <v>6</v>
      </c>
      <c r="C52" s="15" t="s">
        <v>7</v>
      </c>
      <c r="D52" s="15" t="s">
        <v>8</v>
      </c>
      <c r="E52" s="15" t="s">
        <v>0</v>
      </c>
      <c r="G52" s="14" t="s">
        <v>24</v>
      </c>
      <c r="H52" s="15" t="s">
        <v>6</v>
      </c>
      <c r="I52" s="15" t="s">
        <v>7</v>
      </c>
      <c r="J52" s="15" t="s">
        <v>8</v>
      </c>
      <c r="K52" s="15" t="s">
        <v>0</v>
      </c>
      <c r="M52" s="14" t="s">
        <v>24</v>
      </c>
      <c r="N52" s="15" t="s">
        <v>6</v>
      </c>
      <c r="O52" s="15" t="s">
        <v>7</v>
      </c>
      <c r="P52" s="15" t="s">
        <v>8</v>
      </c>
      <c r="Q52" s="14" t="s">
        <v>0</v>
      </c>
      <c r="S52" s="14" t="s">
        <v>24</v>
      </c>
      <c r="T52" s="15" t="s">
        <v>6</v>
      </c>
      <c r="U52" s="15" t="s">
        <v>7</v>
      </c>
      <c r="V52" s="15" t="s">
        <v>8</v>
      </c>
      <c r="W52" s="14" t="s">
        <v>0</v>
      </c>
      <c r="Y52" s="50" t="s">
        <v>24</v>
      </c>
      <c r="Z52" s="51" t="s">
        <v>6</v>
      </c>
      <c r="AA52" s="51" t="s">
        <v>7</v>
      </c>
      <c r="AB52" s="51" t="s">
        <v>8</v>
      </c>
      <c r="AC52" s="50" t="s">
        <v>0</v>
      </c>
    </row>
    <row r="53" spans="1:29" s="4" customFormat="1">
      <c r="A53" s="18" t="s">
        <v>22</v>
      </c>
      <c r="B53" s="84">
        <f>B$7</f>
        <v>214</v>
      </c>
      <c r="C53" s="84">
        <f>C$7</f>
        <v>753</v>
      </c>
      <c r="D53" s="84">
        <f>D$7</f>
        <v>181</v>
      </c>
      <c r="E53" s="84">
        <f>E$7</f>
        <v>1148</v>
      </c>
      <c r="G53" s="18" t="s">
        <v>22</v>
      </c>
      <c r="H53" s="84">
        <f>H$7</f>
        <v>84</v>
      </c>
      <c r="I53" s="84">
        <f>I$7</f>
        <v>228</v>
      </c>
      <c r="J53" s="84">
        <f>J$7</f>
        <v>48</v>
      </c>
      <c r="K53" s="84">
        <f>K$7</f>
        <v>360</v>
      </c>
      <c r="M53" s="18" t="s">
        <v>22</v>
      </c>
      <c r="N53" s="88">
        <f>N$7</f>
        <v>76</v>
      </c>
      <c r="O53" s="88">
        <f>O$7</f>
        <v>196</v>
      </c>
      <c r="P53" s="88">
        <f>P$7</f>
        <v>53</v>
      </c>
      <c r="Q53" s="88">
        <f>Q$7</f>
        <v>325</v>
      </c>
      <c r="R53" s="26"/>
      <c r="S53" s="18" t="s">
        <v>22</v>
      </c>
      <c r="T53" s="37">
        <f>T$7</f>
        <v>21</v>
      </c>
      <c r="U53" s="37">
        <f>U$7</f>
        <v>46</v>
      </c>
      <c r="V53" s="37">
        <f>V$7</f>
        <v>27</v>
      </c>
      <c r="W53" s="37">
        <f>W$7</f>
        <v>94</v>
      </c>
      <c r="Y53" s="52" t="s">
        <v>22</v>
      </c>
      <c r="Z53" s="85">
        <f>Z$7</f>
        <v>395</v>
      </c>
      <c r="AA53" s="85">
        <f>AA$7</f>
        <v>1223</v>
      </c>
      <c r="AB53" s="85">
        <f>AB$7</f>
        <v>309</v>
      </c>
      <c r="AC53" s="85">
        <f>AC$7</f>
        <v>1927</v>
      </c>
    </row>
    <row r="54" spans="1:29" s="4" customFormat="1">
      <c r="A54" s="18" t="s">
        <v>81</v>
      </c>
      <c r="B54" s="84">
        <v>1337</v>
      </c>
      <c r="C54" s="84">
        <v>6209</v>
      </c>
      <c r="D54" s="84">
        <v>1247</v>
      </c>
      <c r="E54" s="84">
        <v>8793</v>
      </c>
      <c r="G54" s="18" t="s">
        <v>81</v>
      </c>
      <c r="H54" s="84">
        <v>483</v>
      </c>
      <c r="I54" s="84">
        <v>1809</v>
      </c>
      <c r="J54" s="84">
        <v>287</v>
      </c>
      <c r="K54" s="84">
        <v>2579</v>
      </c>
      <c r="M54" s="18" t="s">
        <v>81</v>
      </c>
      <c r="N54" s="84">
        <v>496</v>
      </c>
      <c r="O54" s="84">
        <v>1578</v>
      </c>
      <c r="P54" s="84">
        <v>371</v>
      </c>
      <c r="Q54" s="84">
        <v>2445</v>
      </c>
      <c r="R54" s="60"/>
      <c r="S54" s="18" t="s">
        <v>81</v>
      </c>
      <c r="T54" s="18">
        <v>118</v>
      </c>
      <c r="U54" s="18">
        <v>413</v>
      </c>
      <c r="V54" s="18">
        <v>198</v>
      </c>
      <c r="W54" s="18">
        <v>729</v>
      </c>
      <c r="Y54" s="52" t="s">
        <v>81</v>
      </c>
      <c r="Z54" s="85">
        <v>2434</v>
      </c>
      <c r="AA54" s="85">
        <v>10009</v>
      </c>
      <c r="AB54" s="85">
        <v>2103</v>
      </c>
      <c r="AC54" s="85">
        <v>14546</v>
      </c>
    </row>
    <row r="55" spans="1:29">
      <c r="A55" s="14"/>
      <c r="G55" s="14"/>
      <c r="M55" s="14"/>
      <c r="S55" s="14"/>
      <c r="Y55" s="50"/>
      <c r="Z55" s="56"/>
      <c r="AA55" s="56"/>
      <c r="AB55" s="56"/>
      <c r="AC55" s="56"/>
    </row>
    <row r="56" spans="1:29">
      <c r="A56" s="14" t="s">
        <v>70</v>
      </c>
      <c r="B56" s="92">
        <v>15.87</v>
      </c>
      <c r="C56" s="92">
        <v>20882.59</v>
      </c>
      <c r="D56" s="92">
        <v>749.06</v>
      </c>
      <c r="E56" s="92">
        <v>21647.52</v>
      </c>
      <c r="G56" s="14" t="s">
        <v>70</v>
      </c>
      <c r="H56" s="71"/>
      <c r="I56" s="71">
        <v>1971.99</v>
      </c>
      <c r="J56" s="71">
        <v>12.58</v>
      </c>
      <c r="K56" s="71">
        <v>1984.58</v>
      </c>
      <c r="M56" s="14" t="s">
        <v>70</v>
      </c>
      <c r="N56" s="71"/>
      <c r="O56" s="71">
        <v>2917.35</v>
      </c>
      <c r="P56" s="71">
        <v>136.34</v>
      </c>
      <c r="Q56" s="71">
        <v>3053.69</v>
      </c>
      <c r="R56" s="76"/>
      <c r="S56" s="14" t="s">
        <v>70</v>
      </c>
      <c r="T56" s="71"/>
      <c r="U56" s="71">
        <v>2034.19</v>
      </c>
      <c r="V56" s="71">
        <v>131.91999999999999</v>
      </c>
      <c r="W56" s="71">
        <v>2166.11</v>
      </c>
      <c r="Y56" s="50" t="s">
        <v>70</v>
      </c>
      <c r="Z56" s="71">
        <v>14.03</v>
      </c>
      <c r="AA56" s="71">
        <v>28643.77</v>
      </c>
      <c r="AB56" s="71">
        <v>1192.72</v>
      </c>
      <c r="AC56" s="71">
        <v>29850.52</v>
      </c>
    </row>
    <row r="57" spans="1:29">
      <c r="A57" s="14" t="s">
        <v>71</v>
      </c>
      <c r="B57" s="92">
        <v>4008.5</v>
      </c>
      <c r="C57" s="92">
        <v>19270.78</v>
      </c>
      <c r="D57" s="92">
        <v>4055.72</v>
      </c>
      <c r="E57" s="92">
        <v>27335</v>
      </c>
      <c r="G57" s="14" t="s">
        <v>71</v>
      </c>
      <c r="H57" s="71">
        <v>685.34</v>
      </c>
      <c r="I57" s="71">
        <v>1821.57</v>
      </c>
      <c r="J57" s="71">
        <v>344.13</v>
      </c>
      <c r="K57" s="71">
        <v>2851.04</v>
      </c>
      <c r="M57" s="14" t="s">
        <v>71</v>
      </c>
      <c r="N57" s="71">
        <v>577.22</v>
      </c>
      <c r="O57" s="71">
        <v>1883.83</v>
      </c>
      <c r="P57" s="71">
        <v>764.93</v>
      </c>
      <c r="Q57" s="71">
        <v>3225.97</v>
      </c>
      <c r="R57" s="76"/>
      <c r="S57" s="14" t="s">
        <v>71</v>
      </c>
      <c r="T57" s="71">
        <v>1322.03</v>
      </c>
      <c r="U57" s="71">
        <v>6385.01</v>
      </c>
      <c r="V57" s="71">
        <v>1778.84</v>
      </c>
      <c r="W57" s="71">
        <v>9485.8799999999992</v>
      </c>
      <c r="Y57" s="50" t="s">
        <v>71</v>
      </c>
      <c r="Z57" s="71">
        <v>6584.81</v>
      </c>
      <c r="AA57" s="71">
        <v>27328.63</v>
      </c>
      <c r="AB57" s="71">
        <v>8438.9</v>
      </c>
      <c r="AC57" s="71">
        <v>42352.34</v>
      </c>
    </row>
    <row r="58" spans="1:29">
      <c r="A58" s="14" t="s">
        <v>83</v>
      </c>
      <c r="B58" s="92">
        <v>810.81</v>
      </c>
      <c r="C58" s="92">
        <v>15335.64</v>
      </c>
      <c r="D58" s="92">
        <v>2751.71</v>
      </c>
      <c r="E58" s="92">
        <v>18898.16</v>
      </c>
      <c r="G58" s="14" t="s">
        <v>83</v>
      </c>
      <c r="H58" s="71">
        <v>154.65</v>
      </c>
      <c r="I58" s="71">
        <v>1466.27</v>
      </c>
      <c r="J58" s="71">
        <v>277.33999999999997</v>
      </c>
      <c r="K58" s="71">
        <v>1898.25</v>
      </c>
      <c r="M58" s="14" t="s">
        <v>83</v>
      </c>
      <c r="N58" s="71">
        <v>431.81</v>
      </c>
      <c r="O58" s="71">
        <v>2268.87</v>
      </c>
      <c r="P58" s="71">
        <v>451.95</v>
      </c>
      <c r="Q58" s="71">
        <v>3152.63</v>
      </c>
      <c r="R58" s="76"/>
      <c r="S58" s="14" t="s">
        <v>83</v>
      </c>
      <c r="T58" s="71"/>
      <c r="U58" s="71">
        <v>3234.41</v>
      </c>
      <c r="V58" s="71">
        <v>1579.19</v>
      </c>
      <c r="W58" s="71">
        <v>4813.6000000000004</v>
      </c>
      <c r="Y58" s="50" t="s">
        <v>83</v>
      </c>
      <c r="Z58" s="71">
        <v>1988.42</v>
      </c>
      <c r="AA58" s="71">
        <v>22779.8</v>
      </c>
      <c r="AB58" s="71">
        <v>5724.28</v>
      </c>
      <c r="AC58" s="71">
        <v>30492.51</v>
      </c>
    </row>
    <row r="59" spans="1:29">
      <c r="A59" s="14" t="s">
        <v>84</v>
      </c>
      <c r="B59" s="92">
        <v>3567.27</v>
      </c>
      <c r="C59" s="92">
        <v>8408.98</v>
      </c>
      <c r="D59" s="92">
        <v>824.54</v>
      </c>
      <c r="E59" s="92">
        <v>12800.8</v>
      </c>
      <c r="G59" s="14" t="s">
        <v>84</v>
      </c>
      <c r="H59" s="71">
        <v>681.11</v>
      </c>
      <c r="I59" s="71">
        <v>849.06</v>
      </c>
      <c r="J59" s="71">
        <v>47.32</v>
      </c>
      <c r="K59" s="71">
        <v>1577.5</v>
      </c>
      <c r="M59" s="14" t="s">
        <v>84</v>
      </c>
      <c r="N59" s="71">
        <v>667.35</v>
      </c>
      <c r="O59" s="71">
        <v>581.09</v>
      </c>
      <c r="P59" s="71">
        <v>100.43</v>
      </c>
      <c r="Q59" s="71">
        <v>1348.87</v>
      </c>
      <c r="R59" s="76"/>
      <c r="S59" s="14" t="s">
        <v>84</v>
      </c>
      <c r="T59" s="71">
        <v>1378.17</v>
      </c>
      <c r="U59" s="71">
        <v>1521.01</v>
      </c>
      <c r="V59" s="71">
        <v>56.99</v>
      </c>
      <c r="W59" s="71">
        <v>2956.16</v>
      </c>
      <c r="Y59" s="50" t="s">
        <v>84</v>
      </c>
      <c r="Z59" s="71">
        <v>5737.52</v>
      </c>
      <c r="AA59" s="71">
        <v>11109.12</v>
      </c>
      <c r="AB59" s="71">
        <v>1325.38</v>
      </c>
      <c r="AC59" s="71">
        <v>18172.02</v>
      </c>
    </row>
    <row r="60" spans="1:29">
      <c r="A60" s="14" t="s">
        <v>74</v>
      </c>
      <c r="B60" s="92">
        <v>654.15</v>
      </c>
      <c r="C60" s="92">
        <v>7142.98</v>
      </c>
      <c r="D60" s="92">
        <v>1512.39</v>
      </c>
      <c r="E60" s="92">
        <v>9309.52</v>
      </c>
      <c r="G60" s="14" t="s">
        <v>74</v>
      </c>
      <c r="H60" s="71">
        <v>96.92</v>
      </c>
      <c r="I60" s="71">
        <v>645.54999999999995</v>
      </c>
      <c r="J60" s="71">
        <v>26.49</v>
      </c>
      <c r="K60" s="71">
        <v>768.96</v>
      </c>
      <c r="M60" s="14" t="s">
        <v>74</v>
      </c>
      <c r="N60" s="71">
        <v>56.39</v>
      </c>
      <c r="O60" s="71">
        <v>727.79</v>
      </c>
      <c r="P60" s="71">
        <v>45.52</v>
      </c>
      <c r="Q60" s="71">
        <v>829.7</v>
      </c>
      <c r="R60" s="76"/>
      <c r="S60" s="14" t="s">
        <v>74</v>
      </c>
      <c r="T60" s="71">
        <v>544.54999999999995</v>
      </c>
      <c r="U60" s="71">
        <v>473.14</v>
      </c>
      <c r="V60" s="71">
        <v>55.05</v>
      </c>
      <c r="W60" s="71">
        <v>1072.75</v>
      </c>
      <c r="Y60" s="50" t="s">
        <v>74</v>
      </c>
      <c r="Z60" s="71">
        <v>1277.47</v>
      </c>
      <c r="AA60" s="71">
        <v>9877.42</v>
      </c>
      <c r="AB60" s="71">
        <v>1737.32</v>
      </c>
      <c r="AC60" s="71">
        <v>12892.22</v>
      </c>
    </row>
    <row r="61" spans="1:29">
      <c r="A61" s="14" t="s">
        <v>75</v>
      </c>
      <c r="B61" s="92">
        <v>1829.56</v>
      </c>
      <c r="C61" s="92">
        <v>2230.33</v>
      </c>
      <c r="D61" s="92"/>
      <c r="E61" s="92">
        <v>4059.88</v>
      </c>
      <c r="G61" s="14" t="s">
        <v>75</v>
      </c>
      <c r="H61" s="71">
        <v>151.66</v>
      </c>
      <c r="I61" s="71">
        <v>295.61</v>
      </c>
      <c r="J61" s="71"/>
      <c r="K61" s="71">
        <v>447.27</v>
      </c>
      <c r="M61" s="14" t="s">
        <v>75</v>
      </c>
      <c r="N61" s="71">
        <v>236.21</v>
      </c>
      <c r="O61" s="71">
        <v>157.87</v>
      </c>
      <c r="P61" s="71"/>
      <c r="Q61" s="71">
        <v>394.07</v>
      </c>
      <c r="R61" s="76"/>
      <c r="S61" s="14" t="s">
        <v>75</v>
      </c>
      <c r="T61" s="71">
        <v>1192.76</v>
      </c>
      <c r="U61" s="71">
        <v>298.89999999999998</v>
      </c>
      <c r="V61" s="71"/>
      <c r="W61" s="71">
        <v>1491.66</v>
      </c>
      <c r="Y61" s="50" t="s">
        <v>75</v>
      </c>
      <c r="Z61" s="71">
        <v>3064.88</v>
      </c>
      <c r="AA61" s="71">
        <v>3331.3</v>
      </c>
      <c r="AB61" s="71"/>
      <c r="AC61" s="71">
        <v>6396.18</v>
      </c>
    </row>
    <row r="62" spans="1:29">
      <c r="A62" s="14" t="s">
        <v>76</v>
      </c>
      <c r="B62" s="92">
        <v>6393.25</v>
      </c>
      <c r="C62" s="92">
        <v>39716.65</v>
      </c>
      <c r="D62" s="92">
        <v>5071.08</v>
      </c>
      <c r="E62" s="92">
        <v>51180.98</v>
      </c>
      <c r="G62" s="14" t="s">
        <v>76</v>
      </c>
      <c r="H62" s="71">
        <v>878.58</v>
      </c>
      <c r="I62" s="71">
        <v>4013.38</v>
      </c>
      <c r="J62" s="71">
        <v>416.83</v>
      </c>
      <c r="K62" s="71">
        <v>5308.79</v>
      </c>
      <c r="M62" s="14" t="s">
        <v>76</v>
      </c>
      <c r="N62" s="71">
        <v>889.48</v>
      </c>
      <c r="O62" s="71">
        <v>4280.16</v>
      </c>
      <c r="P62" s="71">
        <v>692.94</v>
      </c>
      <c r="Q62" s="71">
        <v>5862.58</v>
      </c>
      <c r="R62" s="76"/>
      <c r="S62" s="14" t="s">
        <v>76</v>
      </c>
      <c r="T62" s="71">
        <v>1354.42</v>
      </c>
      <c r="U62" s="71">
        <v>4570.08</v>
      </c>
      <c r="V62" s="71">
        <v>2621.88</v>
      </c>
      <c r="W62" s="71">
        <v>8546.3799999999992</v>
      </c>
      <c r="Y62" s="50" t="s">
        <v>76</v>
      </c>
      <c r="Z62" s="71">
        <v>9800.2099999999991</v>
      </c>
      <c r="AA62" s="71">
        <v>53839.42</v>
      </c>
      <c r="AB62" s="71">
        <v>9967.94</v>
      </c>
      <c r="AC62" s="71">
        <v>73607.570000000007</v>
      </c>
    </row>
    <row r="63" spans="1:29">
      <c r="A63" s="14" t="s">
        <v>80</v>
      </c>
      <c r="B63" s="92">
        <v>561.33000000000004</v>
      </c>
      <c r="C63" s="92">
        <v>2840.11</v>
      </c>
      <c r="D63" s="92">
        <v>125.45</v>
      </c>
      <c r="E63" s="92">
        <v>3526.89</v>
      </c>
      <c r="G63" s="14" t="s">
        <v>80</v>
      </c>
      <c r="H63" s="71">
        <v>152.41999999999999</v>
      </c>
      <c r="I63" s="71">
        <v>286.54000000000002</v>
      </c>
      <c r="J63" s="71"/>
      <c r="K63" s="71">
        <v>438.96</v>
      </c>
      <c r="M63" s="14" t="s">
        <v>80</v>
      </c>
      <c r="N63" s="71">
        <v>81.62</v>
      </c>
      <c r="O63" s="71">
        <v>123.15</v>
      </c>
      <c r="P63" s="71">
        <v>58.01</v>
      </c>
      <c r="Q63" s="71">
        <v>262.77</v>
      </c>
      <c r="R63" s="76"/>
      <c r="S63" s="14" t="s">
        <v>80</v>
      </c>
      <c r="T63" s="71">
        <v>637.30999999999995</v>
      </c>
      <c r="U63" s="71">
        <v>1693.32</v>
      </c>
      <c r="V63" s="71">
        <v>670.71</v>
      </c>
      <c r="W63" s="71">
        <v>3001.34</v>
      </c>
      <c r="Y63" s="50" t="s">
        <v>80</v>
      </c>
      <c r="Z63" s="71">
        <v>1156.6099999999999</v>
      </c>
      <c r="AA63" s="71">
        <v>4280.76</v>
      </c>
      <c r="AB63" s="71">
        <v>555.78</v>
      </c>
      <c r="AC63" s="71">
        <v>5993.16</v>
      </c>
    </row>
    <row r="64" spans="1:29">
      <c r="A64" s="14" t="s">
        <v>82</v>
      </c>
      <c r="B64" s="92">
        <v>17840.740000000002</v>
      </c>
      <c r="C64" s="92">
        <v>115893.72</v>
      </c>
      <c r="D64" s="92">
        <v>15191.37</v>
      </c>
      <c r="E64" s="92">
        <v>148925.82999999999</v>
      </c>
      <c r="G64" s="14" t="s">
        <v>82</v>
      </c>
      <c r="H64" s="71">
        <v>2800.67</v>
      </c>
      <c r="I64" s="71">
        <v>11349.97</v>
      </c>
      <c r="J64" s="71">
        <v>1128.71</v>
      </c>
      <c r="K64" s="71">
        <v>15279.36</v>
      </c>
      <c r="M64" s="14" t="s">
        <v>82</v>
      </c>
      <c r="N64" s="71">
        <v>2940.07</v>
      </c>
      <c r="O64" s="71">
        <v>13003.02</v>
      </c>
      <c r="P64" s="71">
        <v>2250.13</v>
      </c>
      <c r="Q64" s="71">
        <v>18193.22</v>
      </c>
      <c r="R64" s="76"/>
      <c r="S64" s="14" t="s">
        <v>82</v>
      </c>
      <c r="T64" s="71">
        <v>6429.25</v>
      </c>
      <c r="U64" s="71">
        <v>20210.060000000001</v>
      </c>
      <c r="V64" s="71">
        <v>6894.57</v>
      </c>
      <c r="W64" s="71">
        <v>33533.879999999997</v>
      </c>
      <c r="Y64" s="50" t="s">
        <v>82</v>
      </c>
      <c r="Z64" s="71">
        <v>29623.96</v>
      </c>
      <c r="AA64" s="71">
        <v>161391.66</v>
      </c>
      <c r="AB64" s="71">
        <v>29060.03</v>
      </c>
      <c r="AC64" s="71">
        <v>220075.66</v>
      </c>
    </row>
    <row r="65" spans="1:29">
      <c r="B65" s="3"/>
      <c r="C65" s="3"/>
      <c r="D65" s="3"/>
      <c r="E65" s="3"/>
    </row>
    <row r="66" spans="1:29">
      <c r="A66" s="22" t="s">
        <v>177</v>
      </c>
      <c r="G66" s="22" t="str">
        <f>A66</f>
        <v>Share of time spent travelling July 13 - Jun 14 by trip purpose/ destination type</v>
      </c>
      <c r="M66" s="22" t="str">
        <f>A66</f>
        <v>Share of time spent travelling July 13 - Jun 14 by trip purpose/ destination type</v>
      </c>
      <c r="S66" s="22" t="str">
        <f>A66</f>
        <v>Share of time spent travelling July 13 - Jun 14 by trip purpose/ destination type</v>
      </c>
      <c r="Y66" s="22" t="str">
        <f>A66</f>
        <v>Share of time spent travelling July 13 - Jun 14 by trip purpose/ destination type</v>
      </c>
      <c r="Z66" s="56"/>
      <c r="AA66" s="56"/>
      <c r="AB66" s="56"/>
      <c r="AC66" s="56"/>
    </row>
    <row r="67" spans="1:29">
      <c r="A67" t="s">
        <v>90</v>
      </c>
      <c r="G67" t="s">
        <v>31</v>
      </c>
      <c r="M67" t="s">
        <v>31</v>
      </c>
      <c r="S67" s="56" t="s">
        <v>31</v>
      </c>
      <c r="Y67" s="56" t="s">
        <v>31</v>
      </c>
      <c r="Z67" s="56"/>
      <c r="AA67" s="56"/>
      <c r="AB67" s="56"/>
      <c r="AC67" s="56"/>
    </row>
    <row r="68" spans="1:29">
      <c r="A68" s="5" t="s">
        <v>1</v>
      </c>
      <c r="G68" s="5" t="s">
        <v>34</v>
      </c>
      <c r="M68" s="5" t="s">
        <v>35</v>
      </c>
      <c r="S68" s="81" t="s">
        <v>160</v>
      </c>
      <c r="Y68" s="59" t="s">
        <v>98</v>
      </c>
      <c r="Z68" s="56"/>
      <c r="AA68" s="56"/>
      <c r="AB68" s="56"/>
      <c r="AC68" s="56"/>
    </row>
    <row r="69" spans="1:29">
      <c r="Y69" s="56"/>
      <c r="Z69" s="56"/>
      <c r="AA69" s="56"/>
      <c r="AB69" s="56"/>
      <c r="AC69" s="56"/>
    </row>
    <row r="70" spans="1:29">
      <c r="A70" s="14" t="s">
        <v>24</v>
      </c>
      <c r="B70" s="15" t="s">
        <v>6</v>
      </c>
      <c r="C70" s="15" t="s">
        <v>7</v>
      </c>
      <c r="D70" s="15" t="s">
        <v>8</v>
      </c>
      <c r="E70" s="15" t="s">
        <v>0</v>
      </c>
      <c r="G70" s="14" t="s">
        <v>24</v>
      </c>
      <c r="H70" s="15" t="s">
        <v>6</v>
      </c>
      <c r="I70" s="15" t="s">
        <v>7</v>
      </c>
      <c r="J70" s="15" t="s">
        <v>8</v>
      </c>
      <c r="K70" s="15" t="s">
        <v>0</v>
      </c>
      <c r="M70" s="14" t="s">
        <v>24</v>
      </c>
      <c r="N70" s="15" t="s">
        <v>6</v>
      </c>
      <c r="O70" s="15" t="s">
        <v>7</v>
      </c>
      <c r="P70" s="15" t="s">
        <v>8</v>
      </c>
      <c r="Q70" s="15" t="s">
        <v>0</v>
      </c>
      <c r="R70" s="72"/>
      <c r="S70" s="14" t="s">
        <v>24</v>
      </c>
      <c r="T70" s="15" t="s">
        <v>6</v>
      </c>
      <c r="U70" s="15" t="s">
        <v>7</v>
      </c>
      <c r="V70" s="15" t="s">
        <v>8</v>
      </c>
      <c r="W70" s="15" t="s">
        <v>0</v>
      </c>
      <c r="Y70" s="50" t="s">
        <v>24</v>
      </c>
      <c r="Z70" s="51" t="s">
        <v>6</v>
      </c>
      <c r="AA70" s="51" t="s">
        <v>7</v>
      </c>
      <c r="AB70" s="51" t="s">
        <v>8</v>
      </c>
      <c r="AC70" s="51" t="s">
        <v>0</v>
      </c>
    </row>
    <row r="71" spans="1:29" s="4" customFormat="1">
      <c r="A71" s="18" t="s">
        <v>22</v>
      </c>
      <c r="B71" s="84">
        <f>B$7</f>
        <v>214</v>
      </c>
      <c r="C71" s="84">
        <f>C$7</f>
        <v>753</v>
      </c>
      <c r="D71" s="84">
        <f>D$7</f>
        <v>181</v>
      </c>
      <c r="E71" s="84">
        <f>E$7</f>
        <v>1148</v>
      </c>
      <c r="G71" s="18" t="s">
        <v>22</v>
      </c>
      <c r="H71" s="84">
        <f>H$7</f>
        <v>84</v>
      </c>
      <c r="I71" s="84">
        <f>I$7</f>
        <v>228</v>
      </c>
      <c r="J71" s="84">
        <f>J$7</f>
        <v>48</v>
      </c>
      <c r="K71" s="84">
        <f>K$7</f>
        <v>360</v>
      </c>
      <c r="M71" s="18" t="s">
        <v>22</v>
      </c>
      <c r="N71" s="88">
        <f>N$7</f>
        <v>76</v>
      </c>
      <c r="O71" s="88">
        <f>O$7</f>
        <v>196</v>
      </c>
      <c r="P71" s="88">
        <f>P$7</f>
        <v>53</v>
      </c>
      <c r="Q71" s="88">
        <f>Q$7</f>
        <v>325</v>
      </c>
      <c r="R71" s="26"/>
      <c r="S71" s="18" t="s">
        <v>22</v>
      </c>
      <c r="T71" s="18">
        <f>T$7</f>
        <v>21</v>
      </c>
      <c r="U71" s="18">
        <f>U$7</f>
        <v>46</v>
      </c>
      <c r="V71" s="18">
        <f>V$7</f>
        <v>27</v>
      </c>
      <c r="W71" s="18">
        <f>W$7</f>
        <v>94</v>
      </c>
      <c r="Y71" s="52" t="s">
        <v>22</v>
      </c>
      <c r="Z71" s="85">
        <f>Z$7</f>
        <v>395</v>
      </c>
      <c r="AA71" s="85">
        <f>AA$7</f>
        <v>1223</v>
      </c>
      <c r="AB71" s="85">
        <f>AB$7</f>
        <v>309</v>
      </c>
      <c r="AC71" s="85">
        <f>AC$7</f>
        <v>1927</v>
      </c>
    </row>
    <row r="72" spans="1:29">
      <c r="A72" s="18" t="s">
        <v>81</v>
      </c>
      <c r="B72" s="84">
        <f>B54</f>
        <v>1337</v>
      </c>
      <c r="C72" s="84">
        <f>C54</f>
        <v>6209</v>
      </c>
      <c r="D72" s="84">
        <f>D54</f>
        <v>1247</v>
      </c>
      <c r="E72" s="84">
        <f>E54</f>
        <v>8793</v>
      </c>
      <c r="G72" s="18" t="s">
        <v>81</v>
      </c>
      <c r="H72" s="84">
        <f>H54</f>
        <v>483</v>
      </c>
      <c r="I72" s="84">
        <f>I54</f>
        <v>1809</v>
      </c>
      <c r="J72" s="84">
        <f>J54</f>
        <v>287</v>
      </c>
      <c r="K72" s="84">
        <f>K54</f>
        <v>2579</v>
      </c>
      <c r="M72" s="18" t="s">
        <v>81</v>
      </c>
      <c r="N72" s="84">
        <f>N54</f>
        <v>496</v>
      </c>
      <c r="O72" s="84">
        <f>O54</f>
        <v>1578</v>
      </c>
      <c r="P72" s="84">
        <f>P54</f>
        <v>371</v>
      </c>
      <c r="Q72" s="84">
        <f>Q54</f>
        <v>2445</v>
      </c>
      <c r="R72" s="26"/>
      <c r="S72" s="18" t="s">
        <v>81</v>
      </c>
      <c r="T72" s="18">
        <f>T54</f>
        <v>118</v>
      </c>
      <c r="U72" s="18">
        <f>U54</f>
        <v>413</v>
      </c>
      <c r="V72" s="18">
        <f>V54</f>
        <v>198</v>
      </c>
      <c r="W72" s="18">
        <f>W54</f>
        <v>729</v>
      </c>
      <c r="Y72" s="52" t="s">
        <v>81</v>
      </c>
      <c r="Z72" s="85">
        <f>Z54</f>
        <v>2434</v>
      </c>
      <c r="AA72" s="85">
        <f>AA54</f>
        <v>10009</v>
      </c>
      <c r="AB72" s="85">
        <f>AB54</f>
        <v>2103</v>
      </c>
      <c r="AC72" s="85">
        <f>AC54</f>
        <v>14546</v>
      </c>
    </row>
    <row r="73" spans="1:29">
      <c r="A73" s="18"/>
      <c r="B73" s="18"/>
      <c r="C73" s="18"/>
      <c r="D73" s="18"/>
      <c r="E73" s="18"/>
      <c r="G73" s="14"/>
      <c r="M73" s="14"/>
      <c r="S73" s="14"/>
      <c r="Y73" s="50"/>
      <c r="Z73" s="56"/>
      <c r="AA73" s="56"/>
      <c r="AB73" s="56"/>
      <c r="AC73" s="56"/>
    </row>
    <row r="74" spans="1:29">
      <c r="A74" s="14" t="s">
        <v>70</v>
      </c>
      <c r="B74" s="39">
        <f t="shared" ref="B74:E79" si="7">B56/(B$64-B$62)</f>
        <v>1.3863301038044146E-3</v>
      </c>
      <c r="C74" s="39">
        <f t="shared" si="7"/>
        <v>0.27413222902902407</v>
      </c>
      <c r="D74" s="39">
        <f t="shared" si="7"/>
        <v>7.401566555899089E-2</v>
      </c>
      <c r="E74" s="39">
        <f t="shared" si="7"/>
        <v>0.22146967333828846</v>
      </c>
      <c r="G74" s="14" t="s">
        <v>70</v>
      </c>
      <c r="H74" s="39">
        <f t="shared" ref="H74:K79" si="8">H56/(H$64-H$62)</f>
        <v>0</v>
      </c>
      <c r="I74" s="39">
        <f t="shared" si="8"/>
        <v>0.26878836080522428</v>
      </c>
      <c r="J74" s="39">
        <f t="shared" si="8"/>
        <v>1.7671517671517669E-2</v>
      </c>
      <c r="K74" s="39">
        <f t="shared" si="8"/>
        <v>0.19904378586179125</v>
      </c>
      <c r="M74" s="14" t="str">
        <f t="shared" ref="M74:M79" si="9">M56</f>
        <v>Work &amp; work related</v>
      </c>
      <c r="N74" s="39">
        <f t="shared" ref="N74:Q79" si="10">N56/(N$64-N$62)</f>
        <v>0</v>
      </c>
      <c r="O74" s="39">
        <f t="shared" si="10"/>
        <v>0.33444879317104709</v>
      </c>
      <c r="P74" s="39">
        <f t="shared" si="10"/>
        <v>8.7555147412968229E-2</v>
      </c>
      <c r="Q74" s="39">
        <f t="shared" si="10"/>
        <v>0.24765056801593427</v>
      </c>
      <c r="R74" s="77"/>
      <c r="S74" s="14" t="str">
        <f t="shared" ref="S74:S79" si="11">S56</f>
        <v>Work &amp; work related</v>
      </c>
      <c r="T74" s="69">
        <f t="shared" ref="T74:W79" si="12">T56/(T$64-T$62)</f>
        <v>0</v>
      </c>
      <c r="U74" s="69">
        <f t="shared" si="12"/>
        <v>0.13006346555430376</v>
      </c>
      <c r="V74" s="69">
        <f t="shared" si="12"/>
        <v>3.0875162953549168E-2</v>
      </c>
      <c r="W74" s="69">
        <f t="shared" si="12"/>
        <v>8.6687743871935979E-2</v>
      </c>
      <c r="Y74" s="50" t="str">
        <f t="shared" ref="Y74:Y79" si="13">Y56</f>
        <v>Work &amp; work related</v>
      </c>
      <c r="Z74" s="39">
        <f t="shared" ref="Z74:AC79" si="14">Z56/(Z$64-Z$62)</f>
        <v>7.077369317107005E-4</v>
      </c>
      <c r="AA74" s="39">
        <f t="shared" si="14"/>
        <v>0.26632425321871489</v>
      </c>
      <c r="AB74" s="39">
        <f t="shared" si="14"/>
        <v>6.2471945187771494E-2</v>
      </c>
      <c r="AC74" s="39">
        <f t="shared" si="14"/>
        <v>0.20380220701997276</v>
      </c>
    </row>
    <row r="75" spans="1:29">
      <c r="A75" s="14" t="s">
        <v>71</v>
      </c>
      <c r="B75" s="39">
        <f t="shared" si="7"/>
        <v>0.35016409710775021</v>
      </c>
      <c r="C75" s="39">
        <f t="shared" si="7"/>
        <v>0.25297349976836858</v>
      </c>
      <c r="D75" s="39">
        <f t="shared" si="7"/>
        <v>0.40075136186808868</v>
      </c>
      <c r="E75" s="39">
        <f t="shared" si="7"/>
        <v>0.27965667756408658</v>
      </c>
      <c r="G75" s="14" t="s">
        <v>71</v>
      </c>
      <c r="H75" s="39">
        <f t="shared" si="8"/>
        <v>0.35655978648242276</v>
      </c>
      <c r="I75" s="39">
        <f t="shared" si="8"/>
        <v>0.24828564769191139</v>
      </c>
      <c r="J75" s="39">
        <f t="shared" si="8"/>
        <v>0.4834101253020171</v>
      </c>
      <c r="K75" s="39">
        <f t="shared" si="8"/>
        <v>0.28594553771750264</v>
      </c>
      <c r="M75" s="14" t="str">
        <f t="shared" si="9"/>
        <v>Social/recreational</v>
      </c>
      <c r="N75" s="39">
        <f t="shared" si="10"/>
        <v>0.28148971759347308</v>
      </c>
      <c r="O75" s="39">
        <f t="shared" si="10"/>
        <v>0.21596471799386896</v>
      </c>
      <c r="P75" s="39">
        <f t="shared" si="10"/>
        <v>0.4912245776045312</v>
      </c>
      <c r="Q75" s="39">
        <f t="shared" si="10"/>
        <v>0.26162226778172093</v>
      </c>
      <c r="R75" s="77"/>
      <c r="S75" s="14" t="str">
        <f t="shared" si="11"/>
        <v>Social/recreational</v>
      </c>
      <c r="T75" s="69">
        <f t="shared" si="12"/>
        <v>0.26050724851866958</v>
      </c>
      <c r="U75" s="69">
        <f t="shared" si="12"/>
        <v>0.40824924328547735</v>
      </c>
      <c r="V75" s="69">
        <f t="shared" si="12"/>
        <v>0.41632788711561103</v>
      </c>
      <c r="W75" s="69">
        <f t="shared" si="12"/>
        <v>0.37962501250625308</v>
      </c>
      <c r="Y75" s="50" t="str">
        <f t="shared" si="13"/>
        <v>Social/recreational</v>
      </c>
      <c r="Z75" s="39">
        <f t="shared" si="14"/>
        <v>0.33216772810391576</v>
      </c>
      <c r="AA75" s="39">
        <f t="shared" si="14"/>
        <v>0.25409633495313533</v>
      </c>
      <c r="AB75" s="39">
        <f t="shared" si="14"/>
        <v>0.4420102775547361</v>
      </c>
      <c r="AC75" s="39">
        <f t="shared" si="14"/>
        <v>0.28915745402292059</v>
      </c>
    </row>
    <row r="76" spans="1:29">
      <c r="A76" s="14" t="s">
        <v>83</v>
      </c>
      <c r="B76" s="39">
        <f t="shared" si="7"/>
        <v>7.0828627061478092E-2</v>
      </c>
      <c r="C76" s="39">
        <f t="shared" si="7"/>
        <v>0.20131569775524313</v>
      </c>
      <c r="D76" s="39">
        <f t="shared" si="7"/>
        <v>0.27190031115709135</v>
      </c>
      <c r="E76" s="39">
        <f t="shared" si="7"/>
        <v>0.19334174639379981</v>
      </c>
      <c r="G76" s="14" t="s">
        <v>83</v>
      </c>
      <c r="H76" s="39">
        <f t="shared" si="8"/>
        <v>8.0459291708504799E-2</v>
      </c>
      <c r="I76" s="39">
        <f t="shared" si="8"/>
        <v>0.19985715434554746</v>
      </c>
      <c r="J76" s="39">
        <f t="shared" si="8"/>
        <v>0.389588132831376</v>
      </c>
      <c r="K76" s="39">
        <f t="shared" si="8"/>
        <v>0.19038530394952347</v>
      </c>
      <c r="M76" s="14" t="str">
        <f t="shared" si="9"/>
        <v>Shopping/ Personal Business/ Medical</v>
      </c>
      <c r="N76" s="39">
        <f t="shared" si="10"/>
        <v>0.21057841889407439</v>
      </c>
      <c r="O76" s="39">
        <f t="shared" si="10"/>
        <v>0.26010620369924542</v>
      </c>
      <c r="P76" s="39">
        <f t="shared" si="10"/>
        <v>0.29023433235507545</v>
      </c>
      <c r="Q76" s="39">
        <f t="shared" si="10"/>
        <v>0.25567448242751389</v>
      </c>
      <c r="R76" s="77"/>
      <c r="S76" s="14" t="str">
        <f t="shared" si="11"/>
        <v>Shopping/ Personal Business/ Medical</v>
      </c>
      <c r="T76" s="69">
        <f t="shared" si="12"/>
        <v>0</v>
      </c>
      <c r="U76" s="69">
        <f t="shared" si="12"/>
        <v>0.20680397289510596</v>
      </c>
      <c r="V76" s="69">
        <f t="shared" si="12"/>
        <v>0.36960088375239025</v>
      </c>
      <c r="W76" s="69">
        <f t="shared" si="12"/>
        <v>0.19264032016008006</v>
      </c>
      <c r="Y76" s="50" t="str">
        <f t="shared" si="13"/>
        <v>Shopping/ Personal Business/ Medical</v>
      </c>
      <c r="Z76" s="39">
        <f t="shared" si="14"/>
        <v>0.10030493725960023</v>
      </c>
      <c r="AA76" s="39">
        <f t="shared" si="14"/>
        <v>0.21180219026586519</v>
      </c>
      <c r="AB76" s="39">
        <f t="shared" si="14"/>
        <v>0.29982469179644561</v>
      </c>
      <c r="AC76" s="39">
        <f t="shared" si="14"/>
        <v>0.20818534603680569</v>
      </c>
    </row>
    <row r="77" spans="1:29">
      <c r="A77" s="14" t="s">
        <v>84</v>
      </c>
      <c r="B77" s="39">
        <f t="shared" si="7"/>
        <v>0.31162027658464864</v>
      </c>
      <c r="C77" s="39">
        <f t="shared" si="7"/>
        <v>0.11038728583286281</v>
      </c>
      <c r="D77" s="39">
        <f t="shared" si="7"/>
        <v>8.1473949857168118E-2</v>
      </c>
      <c r="E77" s="39">
        <f t="shared" si="7"/>
        <v>0.13096137545865591</v>
      </c>
      <c r="G77" s="14" t="s">
        <v>84</v>
      </c>
      <c r="H77" s="39">
        <f t="shared" si="8"/>
        <v>0.35435905706808735</v>
      </c>
      <c r="I77" s="39">
        <f t="shared" si="8"/>
        <v>0.11572951466553263</v>
      </c>
      <c r="J77" s="39">
        <f t="shared" si="8"/>
        <v>6.647187728268808E-2</v>
      </c>
      <c r="K77" s="39">
        <f t="shared" si="8"/>
        <v>0.15821562859495494</v>
      </c>
      <c r="M77" s="14" t="str">
        <f t="shared" si="9"/>
        <v>Accompany/ transport someone else</v>
      </c>
      <c r="N77" s="39">
        <f t="shared" si="10"/>
        <v>0.32544292130557545</v>
      </c>
      <c r="O77" s="39">
        <f t="shared" si="10"/>
        <v>6.6616912342970083E-2</v>
      </c>
      <c r="P77" s="39">
        <f t="shared" si="10"/>
        <v>6.4494377693152416E-2</v>
      </c>
      <c r="Q77" s="39">
        <f t="shared" si="10"/>
        <v>0.10939172662570636</v>
      </c>
      <c r="R77" s="77"/>
      <c r="S77" s="14" t="str">
        <f t="shared" si="11"/>
        <v>Accompany/ transport someone else</v>
      </c>
      <c r="T77" s="69">
        <f t="shared" si="12"/>
        <v>0.27156968804866372</v>
      </c>
      <c r="U77" s="69">
        <f t="shared" si="12"/>
        <v>9.7251403134786613E-2</v>
      </c>
      <c r="V77" s="69">
        <f t="shared" si="12"/>
        <v>1.3338201460906363E-2</v>
      </c>
      <c r="W77" s="69">
        <f t="shared" si="12"/>
        <v>0.11830555277638818</v>
      </c>
      <c r="Y77" s="50" t="str">
        <f t="shared" si="13"/>
        <v>Accompany/ transport someone else</v>
      </c>
      <c r="Z77" s="39">
        <f t="shared" si="14"/>
        <v>0.28942657166277824</v>
      </c>
      <c r="AA77" s="39">
        <f t="shared" si="14"/>
        <v>0.10329045680499077</v>
      </c>
      <c r="AB77" s="39">
        <f t="shared" si="14"/>
        <v>6.9420372520766466E-2</v>
      </c>
      <c r="AC77" s="39">
        <f t="shared" si="14"/>
        <v>0.12406811613369165</v>
      </c>
    </row>
    <row r="78" spans="1:29">
      <c r="A78" s="14" t="s">
        <v>74</v>
      </c>
      <c r="B78" s="39">
        <f t="shared" si="7"/>
        <v>5.7143531027325632E-2</v>
      </c>
      <c r="C78" s="39">
        <f t="shared" si="7"/>
        <v>9.3768111585284114E-2</v>
      </c>
      <c r="D78" s="39">
        <f t="shared" si="7"/>
        <v>0.14944136976311945</v>
      </c>
      <c r="E78" s="39">
        <f t="shared" si="7"/>
        <v>9.5243074187540341E-2</v>
      </c>
      <c r="G78" s="14" t="s">
        <v>74</v>
      </c>
      <c r="H78" s="39">
        <f t="shared" si="8"/>
        <v>5.0424277739335825E-2</v>
      </c>
      <c r="I78" s="39">
        <f t="shared" si="8"/>
        <v>8.7990469686870881E-2</v>
      </c>
      <c r="J78" s="39">
        <f t="shared" si="8"/>
        <v>3.7211327751868285E-2</v>
      </c>
      <c r="K78" s="39">
        <f t="shared" si="8"/>
        <v>7.7122972909271989E-2</v>
      </c>
      <c r="M78" s="14" t="str">
        <f t="shared" si="9"/>
        <v>Change mode of travel</v>
      </c>
      <c r="N78" s="39">
        <f t="shared" si="10"/>
        <v>2.7499402610955868E-2</v>
      </c>
      <c r="O78" s="39">
        <f t="shared" si="10"/>
        <v>8.3434790882806781E-2</v>
      </c>
      <c r="P78" s="39">
        <f t="shared" si="10"/>
        <v>2.9232142513116576E-2</v>
      </c>
      <c r="Q78" s="39">
        <f t="shared" si="10"/>
        <v>6.7287667144608876E-2</v>
      </c>
      <c r="R78" s="77"/>
      <c r="S78" s="14" t="str">
        <f t="shared" si="11"/>
        <v>Change mode of travel</v>
      </c>
      <c r="T78" s="69">
        <f t="shared" si="12"/>
        <v>0.10730408703345727</v>
      </c>
      <c r="U78" s="69">
        <f t="shared" si="12"/>
        <v>3.0251956843934578E-2</v>
      </c>
      <c r="V78" s="69">
        <f t="shared" si="12"/>
        <v>1.288415494688358E-2</v>
      </c>
      <c r="W78" s="69">
        <f t="shared" si="12"/>
        <v>4.2931465732866436E-2</v>
      </c>
      <c r="Y78" s="50" t="str">
        <f t="shared" si="13"/>
        <v>Change mode of travel</v>
      </c>
      <c r="Z78" s="39">
        <f t="shared" si="14"/>
        <v>6.4441389747146735E-2</v>
      </c>
      <c r="AA78" s="39">
        <f t="shared" si="14"/>
        <v>9.1838347578813789E-2</v>
      </c>
      <c r="AB78" s="39">
        <f t="shared" si="14"/>
        <v>9.0996847385487925E-2</v>
      </c>
      <c r="AC78" s="39">
        <f t="shared" si="14"/>
        <v>8.8020673991174456E-2</v>
      </c>
    </row>
    <row r="79" spans="1:29">
      <c r="A79" s="14" t="s">
        <v>75</v>
      </c>
      <c r="B79" s="39">
        <f t="shared" si="7"/>
        <v>0.1598219347647388</v>
      </c>
      <c r="C79" s="39">
        <f t="shared" si="7"/>
        <v>2.9278232938074408E-2</v>
      </c>
      <c r="D79" s="39">
        <f t="shared" si="7"/>
        <v>0</v>
      </c>
      <c r="E79" s="39">
        <f t="shared" si="7"/>
        <v>4.1535487547425781E-2</v>
      </c>
      <c r="G79" s="14" t="s">
        <v>75</v>
      </c>
      <c r="H79" s="39">
        <f t="shared" si="8"/>
        <v>7.8903693375440273E-2</v>
      </c>
      <c r="I79" s="39">
        <f t="shared" si="8"/>
        <v>4.0292560985416934E-2</v>
      </c>
      <c r="J79" s="39">
        <f t="shared" si="8"/>
        <v>0</v>
      </c>
      <c r="K79" s="39">
        <f t="shared" si="8"/>
        <v>4.4859020096142947E-2</v>
      </c>
      <c r="M79" s="14" t="str">
        <f t="shared" si="9"/>
        <v>Education</v>
      </c>
      <c r="N79" s="39">
        <f t="shared" si="10"/>
        <v>0.11519123764380007</v>
      </c>
      <c r="O79" s="39">
        <f t="shared" si="10"/>
        <v>1.8098421847880165E-2</v>
      </c>
      <c r="P79" s="39">
        <f t="shared" si="10"/>
        <v>0</v>
      </c>
      <c r="Q79" s="39">
        <f t="shared" si="10"/>
        <v>3.1958600689015328E-2</v>
      </c>
      <c r="R79" s="77"/>
      <c r="S79" s="14" t="str">
        <f t="shared" si="11"/>
        <v>Education</v>
      </c>
      <c r="T79" s="69">
        <f t="shared" si="12"/>
        <v>0.23503447406120009</v>
      </c>
      <c r="U79" s="69">
        <f t="shared" si="12"/>
        <v>1.9111277635904901E-2</v>
      </c>
      <c r="V79" s="69">
        <f t="shared" si="12"/>
        <v>0</v>
      </c>
      <c r="W79" s="69">
        <f t="shared" si="12"/>
        <v>5.9696248124062032E-2</v>
      </c>
      <c r="Y79" s="50" t="str">
        <f t="shared" si="13"/>
        <v>Education</v>
      </c>
      <c r="Z79" s="39">
        <f t="shared" si="14"/>
        <v>0.15460646951257961</v>
      </c>
      <c r="AA79" s="39">
        <f t="shared" si="14"/>
        <v>3.0973785390243848E-2</v>
      </c>
      <c r="AB79" s="39">
        <f t="shared" si="14"/>
        <v>0</v>
      </c>
      <c r="AC79" s="39">
        <f t="shared" si="14"/>
        <v>4.3669443631032534E-2</v>
      </c>
    </row>
    <row r="80" spans="1:29">
      <c r="A80" s="14" t="s">
        <v>80</v>
      </c>
      <c r="B80" s="39">
        <f>B63/(B$64-B$62)</f>
        <v>4.9035203350254068E-2</v>
      </c>
      <c r="C80" s="39">
        <f>C63/(C$64-C$62)</f>
        <v>3.728300392755983E-2</v>
      </c>
      <c r="D80" s="39">
        <f>D63/(D$64-D$62)</f>
        <v>1.239588984110139E-2</v>
      </c>
      <c r="E80" s="39">
        <f>E63/(E$64-E$62)</f>
        <v>3.6082617140442703E-2</v>
      </c>
      <c r="G80" s="14" t="s">
        <v>80</v>
      </c>
      <c r="H80" s="39">
        <f>H63/(H$64-H$62)</f>
        <v>7.9299096296219201E-2</v>
      </c>
      <c r="I80" s="39">
        <f>I63/(I$64-I$62)</f>
        <v>3.9056291819496533E-2</v>
      </c>
      <c r="J80" s="39">
        <f>J63/(J$64-J$62)</f>
        <v>0</v>
      </c>
      <c r="K80" s="39">
        <f>K63/(K$64-K$62)</f>
        <v>4.4025567244400272E-2</v>
      </c>
      <c r="M80" s="14" t="str">
        <f>M63</f>
        <v>Overnight lodgings (other than home)</v>
      </c>
      <c r="N80" s="39">
        <f>N63/(N$64-N$62)</f>
        <v>3.9803178597379293E-2</v>
      </c>
      <c r="O80" s="39">
        <f>O63/(O$64-O$62)</f>
        <v>1.4118075952153307E-2</v>
      </c>
      <c r="P80" s="39">
        <f>P63/(P$64-P$62)</f>
        <v>3.7253000597229621E-2</v>
      </c>
      <c r="Q80" s="39">
        <f>Q63/(Q$64-Q$62)</f>
        <v>2.1310329390850754E-2</v>
      </c>
      <c r="R80" s="77"/>
      <c r="S80" s="14" t="str">
        <f>S63</f>
        <v>Overnight lodgings (other than home)</v>
      </c>
      <c r="T80" s="69">
        <f>T63/(T$64-T$62)</f>
        <v>0.12558253182865237</v>
      </c>
      <c r="U80" s="69">
        <f>U63/(U$64-U$62)</f>
        <v>0.10826868065048675</v>
      </c>
      <c r="V80" s="69">
        <f>V63/(V$64-V$62)</f>
        <v>0.15697605021660829</v>
      </c>
      <c r="W80" s="69">
        <f>W63/(W$64-W$62)</f>
        <v>0.12011365682841421</v>
      </c>
      <c r="Y80" s="50" t="str">
        <f>Y63</f>
        <v>Overnight lodgings (other than home)</v>
      </c>
      <c r="Z80" s="39">
        <f>Z63/(Z$64-Z$62)</f>
        <v>5.8344662336843427E-2</v>
      </c>
      <c r="AA80" s="39">
        <f>AA63/(AA$64-AA$62)</f>
        <v>3.9801681489850887E-2</v>
      </c>
      <c r="AB80" s="39">
        <f>AB63/(AB$64-AB$62)</f>
        <v>2.9110485022855018E-2</v>
      </c>
      <c r="AC80" s="39">
        <f>AC63/(AC$64-AC$62)</f>
        <v>4.091785453063531E-2</v>
      </c>
    </row>
    <row r="81" spans="1:29">
      <c r="A81" s="14" t="s">
        <v>0</v>
      </c>
      <c r="B81" s="20">
        <f>SUM(B74:B80)</f>
        <v>0.99999999999999978</v>
      </c>
      <c r="C81" s="20">
        <f>SUM(C74:C80)</f>
        <v>0.99913806083641687</v>
      </c>
      <c r="D81" s="20">
        <f>SUM(D74:D80)</f>
        <v>0.98997854804555985</v>
      </c>
      <c r="E81" s="20">
        <f>SUM(E74:E80)</f>
        <v>0.99829065163023945</v>
      </c>
      <c r="G81" s="14" t="s">
        <v>0</v>
      </c>
      <c r="H81" s="20">
        <f>SUM(H74:H80)</f>
        <v>1.0000052026700101</v>
      </c>
      <c r="I81" s="20">
        <f>SUM(I74:I80)</f>
        <v>1</v>
      </c>
      <c r="J81" s="20">
        <f>SUM(J74:J80)</f>
        <v>0.9943529808394671</v>
      </c>
      <c r="K81" s="20">
        <f>SUM(K74:K80)</f>
        <v>0.99959781637358758</v>
      </c>
      <c r="M81" s="14" t="s">
        <v>0</v>
      </c>
      <c r="N81" s="20">
        <f>SUM(N74:N80)</f>
        <v>1.0000048766452581</v>
      </c>
      <c r="O81" s="20">
        <f>SUM(O74:O80)</f>
        <v>0.99278791588997173</v>
      </c>
      <c r="P81" s="20">
        <f>SUM(P74:P80)</f>
        <v>0.99999357817607337</v>
      </c>
      <c r="Q81" s="20">
        <f>SUM(Q74:Q80)</f>
        <v>0.99489564207535053</v>
      </c>
      <c r="R81" s="77"/>
      <c r="S81" s="14" t="s">
        <v>0</v>
      </c>
      <c r="T81" s="69">
        <f>SUM(T74:T80)</f>
        <v>0.99999802949064298</v>
      </c>
      <c r="U81" s="69">
        <f>SUM(U74:U80)</f>
        <v>1</v>
      </c>
      <c r="V81" s="69">
        <f>SUM(V74:V80)</f>
        <v>1.0000023404459486</v>
      </c>
      <c r="W81" s="69">
        <f>SUM(W74:W80)</f>
        <v>1</v>
      </c>
      <c r="Y81" s="50" t="s">
        <v>0</v>
      </c>
      <c r="Z81" s="39">
        <f>SUM(Z74:Z80)</f>
        <v>0.99999949555457479</v>
      </c>
      <c r="AA81" s="39">
        <f>SUM(AA74:AA80)</f>
        <v>0.9981270497016147</v>
      </c>
      <c r="AB81" s="39">
        <f>SUM(AB74:AB80)</f>
        <v>0.99383461946806273</v>
      </c>
      <c r="AC81" s="39">
        <f>SUM(AC74:AC80)</f>
        <v>0.99782109536623298</v>
      </c>
    </row>
    <row r="82" spans="1:29">
      <c r="A82" s="14" t="s">
        <v>86</v>
      </c>
      <c r="B82" s="20">
        <v>1</v>
      </c>
      <c r="C82" s="20">
        <v>1</v>
      </c>
      <c r="D82" s="20">
        <v>1</v>
      </c>
      <c r="E82" s="20">
        <v>1</v>
      </c>
      <c r="G82" s="14"/>
      <c r="H82" s="20"/>
      <c r="I82" s="20"/>
      <c r="J82" s="20"/>
      <c r="K82" s="20"/>
      <c r="M82" s="14"/>
      <c r="N82" s="20"/>
      <c r="O82" s="20"/>
      <c r="P82" s="20"/>
      <c r="Q82" s="20"/>
      <c r="R82" s="77"/>
      <c r="S82" s="69"/>
      <c r="T82" s="69"/>
      <c r="U82" s="69"/>
      <c r="V82" s="69"/>
      <c r="W82" s="69"/>
    </row>
    <row r="84" spans="1:29">
      <c r="A84" s="22" t="s">
        <v>177</v>
      </c>
      <c r="G84" s="22" t="str">
        <f>A84</f>
        <v>Share of time spent travelling July 13 - Jun 14 by trip purpose/ destination type</v>
      </c>
      <c r="M84" s="22" t="str">
        <f>A84</f>
        <v>Share of time spent travelling July 13 - Jun 14 by trip purpose/ destination type</v>
      </c>
      <c r="S84" s="22" t="str">
        <f>A84</f>
        <v>Share of time spent travelling July 13 - Jun 14 by trip purpose/ destination type</v>
      </c>
      <c r="Y84" s="22" t="str">
        <f>A84</f>
        <v>Share of time spent travelling July 13 - Jun 14 by trip purpose/ destination type</v>
      </c>
      <c r="Z84" s="56"/>
      <c r="AA84" s="56"/>
      <c r="AB84" s="56"/>
      <c r="AC84" s="56"/>
    </row>
    <row r="85" spans="1:29">
      <c r="A85" t="s">
        <v>91</v>
      </c>
      <c r="G85" t="s">
        <v>91</v>
      </c>
      <c r="M85" t="s">
        <v>91</v>
      </c>
      <c r="S85" s="56" t="s">
        <v>91</v>
      </c>
      <c r="Y85" s="56" t="s">
        <v>91</v>
      </c>
      <c r="Z85" s="56"/>
      <c r="AA85" s="56"/>
      <c r="AB85" s="56"/>
      <c r="AC85" s="56"/>
    </row>
    <row r="86" spans="1:29">
      <c r="A86" s="5" t="s">
        <v>1</v>
      </c>
      <c r="G86" s="5" t="s">
        <v>34</v>
      </c>
      <c r="M86" s="5" t="s">
        <v>35</v>
      </c>
      <c r="S86" s="81" t="s">
        <v>160</v>
      </c>
      <c r="Y86" s="59" t="s">
        <v>98</v>
      </c>
      <c r="Z86" s="56"/>
      <c r="AA86" s="56"/>
      <c r="AB86" s="56"/>
      <c r="AC86" s="56"/>
    </row>
    <row r="87" spans="1:29">
      <c r="Y87" s="56"/>
      <c r="Z87" s="56"/>
      <c r="AA87" s="56"/>
      <c r="AB87" s="56"/>
      <c r="AC87" s="56"/>
    </row>
    <row r="88" spans="1:29">
      <c r="A88" s="14" t="s">
        <v>24</v>
      </c>
      <c r="B88" s="15" t="s">
        <v>6</v>
      </c>
      <c r="C88" s="15" t="s">
        <v>7</v>
      </c>
      <c r="D88" s="15" t="s">
        <v>8</v>
      </c>
      <c r="E88" s="15" t="s">
        <v>0</v>
      </c>
      <c r="G88" s="14" t="s">
        <v>24</v>
      </c>
      <c r="H88" s="15" t="s">
        <v>6</v>
      </c>
      <c r="I88" s="15" t="s">
        <v>7</v>
      </c>
      <c r="J88" s="15" t="s">
        <v>8</v>
      </c>
      <c r="K88" s="15" t="s">
        <v>0</v>
      </c>
      <c r="M88" s="14" t="s">
        <v>24</v>
      </c>
      <c r="N88" s="15" t="s">
        <v>6</v>
      </c>
      <c r="O88" s="15" t="s">
        <v>7</v>
      </c>
      <c r="P88" s="15" t="s">
        <v>8</v>
      </c>
      <c r="Q88" s="15" t="s">
        <v>0</v>
      </c>
      <c r="R88" s="72"/>
      <c r="S88" s="14" t="s">
        <v>24</v>
      </c>
      <c r="T88" s="15" t="s">
        <v>6</v>
      </c>
      <c r="U88" s="15" t="s">
        <v>7</v>
      </c>
      <c r="V88" s="15" t="s">
        <v>8</v>
      </c>
      <c r="W88" s="15" t="s">
        <v>0</v>
      </c>
      <c r="Y88" s="50" t="s">
        <v>24</v>
      </c>
      <c r="Z88" s="51" t="s">
        <v>6</v>
      </c>
      <c r="AA88" s="51" t="s">
        <v>7</v>
      </c>
      <c r="AB88" s="51" t="s">
        <v>8</v>
      </c>
      <c r="AC88" s="51" t="s">
        <v>0</v>
      </c>
    </row>
    <row r="89" spans="1:29" s="4" customFormat="1">
      <c r="A89" s="18" t="s">
        <v>22</v>
      </c>
      <c r="B89" s="84">
        <f>B$7</f>
        <v>214</v>
      </c>
      <c r="C89" s="84">
        <f>C$7</f>
        <v>753</v>
      </c>
      <c r="D89" s="84">
        <f>D$7</f>
        <v>181</v>
      </c>
      <c r="E89" s="84">
        <f>E$7</f>
        <v>1148</v>
      </c>
      <c r="G89" s="18" t="s">
        <v>22</v>
      </c>
      <c r="H89" s="84">
        <f>H$7</f>
        <v>84</v>
      </c>
      <c r="I89" s="84">
        <f>I$7</f>
        <v>228</v>
      </c>
      <c r="J89" s="84">
        <f>J$7</f>
        <v>48</v>
      </c>
      <c r="K89" s="84">
        <f>K$7</f>
        <v>360</v>
      </c>
      <c r="M89" s="18" t="s">
        <v>22</v>
      </c>
      <c r="N89" s="88">
        <f>N$7</f>
        <v>76</v>
      </c>
      <c r="O89" s="88">
        <f>O$7</f>
        <v>196</v>
      </c>
      <c r="P89" s="88">
        <f>P$7</f>
        <v>53</v>
      </c>
      <c r="Q89" s="88">
        <f>Q$7</f>
        <v>325</v>
      </c>
      <c r="R89" s="26"/>
      <c r="S89" s="18" t="s">
        <v>22</v>
      </c>
      <c r="T89" s="18">
        <f>T$7</f>
        <v>21</v>
      </c>
      <c r="U89" s="18">
        <f>U$7</f>
        <v>46</v>
      </c>
      <c r="V89" s="18">
        <f>V$7</f>
        <v>27</v>
      </c>
      <c r="W89" s="18">
        <f>W$7</f>
        <v>94</v>
      </c>
      <c r="Y89" s="52" t="s">
        <v>22</v>
      </c>
      <c r="Z89" s="85">
        <f>Z$7</f>
        <v>395</v>
      </c>
      <c r="AA89" s="85">
        <f>AA$7</f>
        <v>1223</v>
      </c>
      <c r="AB89" s="85">
        <f>AB$7</f>
        <v>309</v>
      </c>
      <c r="AC89" s="85">
        <f>AC$7</f>
        <v>1927</v>
      </c>
    </row>
    <row r="90" spans="1:29">
      <c r="A90" s="18" t="s">
        <v>81</v>
      </c>
      <c r="B90" s="84">
        <f>B72</f>
        <v>1337</v>
      </c>
      <c r="C90" s="84">
        <f>C72</f>
        <v>6209</v>
      </c>
      <c r="D90" s="84">
        <f>D72</f>
        <v>1247</v>
      </c>
      <c r="E90" s="84">
        <f>E72</f>
        <v>8793</v>
      </c>
      <c r="G90" s="18" t="s">
        <v>81</v>
      </c>
      <c r="H90" s="84">
        <f>H72</f>
        <v>483</v>
      </c>
      <c r="I90" s="84">
        <f>I72</f>
        <v>1809</v>
      </c>
      <c r="J90" s="84">
        <f>J72</f>
        <v>287</v>
      </c>
      <c r="K90" s="84">
        <f>K72</f>
        <v>2579</v>
      </c>
      <c r="M90" s="18" t="s">
        <v>81</v>
      </c>
      <c r="N90" s="84">
        <f>N72</f>
        <v>496</v>
      </c>
      <c r="O90" s="84">
        <f>O72</f>
        <v>1578</v>
      </c>
      <c r="P90" s="84">
        <f>P72</f>
        <v>371</v>
      </c>
      <c r="Q90" s="84">
        <f>Q72</f>
        <v>2445</v>
      </c>
      <c r="R90" s="26"/>
      <c r="S90" s="18" t="s">
        <v>81</v>
      </c>
      <c r="T90" s="18">
        <f>T72</f>
        <v>118</v>
      </c>
      <c r="U90" s="18">
        <f>U72</f>
        <v>413</v>
      </c>
      <c r="V90" s="18">
        <f>V72</f>
        <v>198</v>
      </c>
      <c r="W90" s="18">
        <f>W72</f>
        <v>729</v>
      </c>
      <c r="Y90" s="52" t="s">
        <v>81</v>
      </c>
      <c r="Z90" s="85">
        <f>Z72</f>
        <v>2434</v>
      </c>
      <c r="AA90" s="85">
        <f>AA72</f>
        <v>10009</v>
      </c>
      <c r="AB90" s="85">
        <f>AB72</f>
        <v>2103</v>
      </c>
      <c r="AC90" s="85">
        <f>AC72</f>
        <v>14546</v>
      </c>
    </row>
    <row r="91" spans="1:29">
      <c r="A91" s="18"/>
      <c r="B91" s="18"/>
      <c r="C91" s="18"/>
      <c r="D91" s="18"/>
      <c r="E91" s="18"/>
      <c r="G91" s="14"/>
      <c r="M91" s="14"/>
      <c r="S91" s="14"/>
      <c r="Y91" s="50"/>
      <c r="Z91" s="56"/>
      <c r="AA91" s="56"/>
      <c r="AB91" s="56"/>
      <c r="AC91" s="56"/>
    </row>
    <row r="92" spans="1:29">
      <c r="A92" s="14" t="s">
        <v>70</v>
      </c>
      <c r="B92" s="39">
        <f>B56/B$64</f>
        <v>8.895370931923226E-4</v>
      </c>
      <c r="C92" s="39">
        <f>C56/C$64</f>
        <v>0.1801874165399126</v>
      </c>
      <c r="D92" s="39">
        <f>D56/D$64</f>
        <v>4.9308258570491002E-2</v>
      </c>
      <c r="E92" s="39">
        <f>E56/E$64</f>
        <v>0.14535772605732666</v>
      </c>
      <c r="G92" s="14" t="s">
        <v>70</v>
      </c>
      <c r="H92" s="39">
        <f t="shared" ref="H92:K99" si="15">H56/H$64</f>
        <v>0</v>
      </c>
      <c r="I92" s="39">
        <f t="shared" si="15"/>
        <v>0.17374407157023325</v>
      </c>
      <c r="J92" s="39">
        <f t="shared" si="15"/>
        <v>1.114546694899487E-2</v>
      </c>
      <c r="K92" s="39">
        <f t="shared" si="15"/>
        <v>0.12988633031750019</v>
      </c>
      <c r="M92" s="14" t="str">
        <f t="shared" ref="M92:M97" si="16">M74</f>
        <v>Work &amp; work related</v>
      </c>
      <c r="N92" s="39">
        <f t="shared" ref="N92:Q99" si="17">N56/N$64</f>
        <v>0</v>
      </c>
      <c r="O92" s="39">
        <f t="shared" si="17"/>
        <v>0.22435941804288539</v>
      </c>
      <c r="P92" s="39">
        <f t="shared" si="17"/>
        <v>6.0592054681285083E-2</v>
      </c>
      <c r="Q92" s="39">
        <f t="shared" si="17"/>
        <v>0.16784769271190036</v>
      </c>
      <c r="R92" s="77"/>
      <c r="S92" s="14" t="str">
        <f t="shared" ref="S92:S97" si="18">S74</f>
        <v>Work &amp; work related</v>
      </c>
      <c r="T92" s="69">
        <f t="shared" ref="T92:W99" si="19">T56/T$64</f>
        <v>0</v>
      </c>
      <c r="U92" s="69">
        <f t="shared" si="19"/>
        <v>0.10065234838491326</v>
      </c>
      <c r="V92" s="69">
        <f t="shared" si="19"/>
        <v>1.9133898125626398E-2</v>
      </c>
      <c r="W92" s="69">
        <f t="shared" si="19"/>
        <v>6.4594672611698989E-2</v>
      </c>
      <c r="Y92" s="50" t="str">
        <f t="shared" ref="Y92:Y97" si="20">Y74</f>
        <v>Work &amp; work related</v>
      </c>
      <c r="Z92" s="39">
        <f t="shared" ref="Z92:AC99" si="21">Z56/Z$64</f>
        <v>4.736031239577693E-4</v>
      </c>
      <c r="AA92" s="39">
        <f t="shared" si="21"/>
        <v>0.17747986482077202</v>
      </c>
      <c r="AB92" s="39">
        <f t="shared" si="21"/>
        <v>4.1043316197540057E-2</v>
      </c>
      <c r="AC92" s="39">
        <f t="shared" si="21"/>
        <v>0.13563753483688293</v>
      </c>
    </row>
    <row r="93" spans="1:29">
      <c r="A93" s="14" t="s">
        <v>71</v>
      </c>
      <c r="B93" s="39">
        <f t="shared" ref="B93:E99" si="22">B57/B$64</f>
        <v>0.22468238425087747</v>
      </c>
      <c r="C93" s="39">
        <f t="shared" si="22"/>
        <v>0.16627976045639056</v>
      </c>
      <c r="D93" s="39">
        <f t="shared" si="22"/>
        <v>0.26697526292888657</v>
      </c>
      <c r="E93" s="39">
        <f t="shared" si="22"/>
        <v>0.18354774319538794</v>
      </c>
      <c r="G93" s="14" t="s">
        <v>71</v>
      </c>
      <c r="H93" s="39">
        <f t="shared" si="15"/>
        <v>0.24470573112862279</v>
      </c>
      <c r="I93" s="39">
        <f t="shared" si="15"/>
        <v>0.16049117310442232</v>
      </c>
      <c r="J93" s="39">
        <f t="shared" si="15"/>
        <v>0.30488788085513552</v>
      </c>
      <c r="K93" s="39">
        <f t="shared" si="15"/>
        <v>0.18659420289855072</v>
      </c>
      <c r="M93" s="14" t="str">
        <f t="shared" si="16"/>
        <v>Social/recreational</v>
      </c>
      <c r="N93" s="39">
        <f>N57/N$64</f>
        <v>0.19632865884145614</v>
      </c>
      <c r="O93" s="39">
        <f t="shared" si="17"/>
        <v>0.14487634411082964</v>
      </c>
      <c r="P93" s="39">
        <f t="shared" si="17"/>
        <v>0.3399492473768182</v>
      </c>
      <c r="Q93" s="39">
        <f t="shared" si="17"/>
        <v>0.17731715441246793</v>
      </c>
      <c r="R93" s="77"/>
      <c r="S93" s="14" t="str">
        <f t="shared" si="18"/>
        <v>Social/recreational</v>
      </c>
      <c r="T93" s="69">
        <f>T57/T$64</f>
        <v>0.20562740599603374</v>
      </c>
      <c r="U93" s="69">
        <f t="shared" si="19"/>
        <v>0.31593226343711994</v>
      </c>
      <c r="V93" s="69">
        <f t="shared" si="19"/>
        <v>0.25800593800628613</v>
      </c>
      <c r="W93" s="69">
        <f t="shared" si="19"/>
        <v>0.28287451377532213</v>
      </c>
      <c r="Y93" s="50" t="str">
        <f t="shared" si="20"/>
        <v>Social/recreational</v>
      </c>
      <c r="Z93" s="39">
        <f t="shared" si="21"/>
        <v>0.22227987075326866</v>
      </c>
      <c r="AA93" s="39">
        <f t="shared" si="21"/>
        <v>0.16933111661408032</v>
      </c>
      <c r="AB93" s="39">
        <f t="shared" si="21"/>
        <v>0.29039543317746058</v>
      </c>
      <c r="AC93" s="39">
        <f t="shared" si="21"/>
        <v>0.19244445296676604</v>
      </c>
    </row>
    <row r="94" spans="1:29">
      <c r="A94" s="14" t="s">
        <v>83</v>
      </c>
      <c r="B94" s="39">
        <f t="shared" si="22"/>
        <v>4.5447105893589607E-2</v>
      </c>
      <c r="C94" s="39">
        <f t="shared" si="22"/>
        <v>0.13232503020871192</v>
      </c>
      <c r="D94" s="39">
        <f t="shared" si="22"/>
        <v>0.18113639520332925</v>
      </c>
      <c r="E94" s="39">
        <f t="shared" si="22"/>
        <v>0.12689645577264871</v>
      </c>
      <c r="G94" s="14" t="s">
        <v>83</v>
      </c>
      <c r="H94" s="39">
        <f t="shared" si="15"/>
        <v>5.5218929756094076E-2</v>
      </c>
      <c r="I94" s="39">
        <f t="shared" si="15"/>
        <v>0.12918712560473727</v>
      </c>
      <c r="J94" s="39">
        <f t="shared" si="15"/>
        <v>0.24571413383420007</v>
      </c>
      <c r="K94" s="39">
        <f t="shared" si="15"/>
        <v>0.12423622455390801</v>
      </c>
      <c r="M94" s="14" t="str">
        <f t="shared" si="16"/>
        <v>Shopping/ Personal Business/ Medical</v>
      </c>
      <c r="N94" s="39">
        <f t="shared" si="17"/>
        <v>0.14687065273956063</v>
      </c>
      <c r="O94" s="39">
        <f t="shared" si="17"/>
        <v>0.17448792665088569</v>
      </c>
      <c r="P94" s="39">
        <f t="shared" si="17"/>
        <v>0.20085506170754577</v>
      </c>
      <c r="Q94" s="39">
        <f t="shared" si="17"/>
        <v>0.17328598236046175</v>
      </c>
      <c r="R94" s="77"/>
      <c r="S94" s="14" t="str">
        <f t="shared" si="18"/>
        <v>Shopping/ Personal Business/ Medical</v>
      </c>
      <c r="T94" s="69">
        <f t="shared" si="19"/>
        <v>0</v>
      </c>
      <c r="U94" s="69">
        <f t="shared" si="19"/>
        <v>0.16003960403878068</v>
      </c>
      <c r="V94" s="69">
        <f t="shared" si="19"/>
        <v>0.22904836704827133</v>
      </c>
      <c r="W94" s="69">
        <f t="shared" si="19"/>
        <v>0.14354437959460703</v>
      </c>
      <c r="Y94" s="50" t="str">
        <f t="shared" si="20"/>
        <v>Shopping/ Personal Business/ Medical</v>
      </c>
      <c r="Z94" s="39">
        <f t="shared" si="21"/>
        <v>6.7122018798297059E-2</v>
      </c>
      <c r="AA94" s="39">
        <f t="shared" si="21"/>
        <v>0.14114607904770296</v>
      </c>
      <c r="AB94" s="39">
        <f t="shared" si="21"/>
        <v>0.19698121440342628</v>
      </c>
      <c r="AC94" s="39">
        <f t="shared" si="21"/>
        <v>0.13855466797191474</v>
      </c>
    </row>
    <row r="95" spans="1:29">
      <c r="A95" s="14" t="s">
        <v>84</v>
      </c>
      <c r="B95" s="39">
        <f t="shared" si="22"/>
        <v>0.19995078679471814</v>
      </c>
      <c r="C95" s="39">
        <f t="shared" si="22"/>
        <v>7.2557684747715401E-2</v>
      </c>
      <c r="D95" s="39">
        <f t="shared" si="22"/>
        <v>5.427686903814468E-2</v>
      </c>
      <c r="E95" s="39">
        <f t="shared" si="22"/>
        <v>8.5954196125682156E-2</v>
      </c>
      <c r="G95" s="14" t="s">
        <v>84</v>
      </c>
      <c r="H95" s="39">
        <f t="shared" si="15"/>
        <v>0.24319537824877618</v>
      </c>
      <c r="I95" s="39">
        <f t="shared" si="15"/>
        <v>7.4807246186553794E-2</v>
      </c>
      <c r="J95" s="39">
        <f t="shared" si="15"/>
        <v>4.1923966297809E-2</v>
      </c>
      <c r="K95" s="39">
        <f t="shared" si="15"/>
        <v>0.10324385314568149</v>
      </c>
      <c r="M95" s="14" t="str">
        <f t="shared" si="16"/>
        <v>Accompany/ transport someone else</v>
      </c>
      <c r="N95" s="39">
        <f t="shared" si="17"/>
        <v>0.22698439152809285</v>
      </c>
      <c r="O95" s="39">
        <f t="shared" si="17"/>
        <v>4.4688849205799887E-2</v>
      </c>
      <c r="P95" s="39">
        <f t="shared" si="17"/>
        <v>4.4632976761342681E-2</v>
      </c>
      <c r="Q95" s="39">
        <f t="shared" si="17"/>
        <v>7.414135595568018E-2</v>
      </c>
      <c r="R95" s="77"/>
      <c r="S95" s="14" t="str">
        <f t="shared" si="18"/>
        <v>Accompany/ transport someone else</v>
      </c>
      <c r="T95" s="69">
        <f t="shared" si="19"/>
        <v>0.21435937317727574</v>
      </c>
      <c r="U95" s="69">
        <f t="shared" si="19"/>
        <v>7.5260043760384671E-2</v>
      </c>
      <c r="V95" s="69">
        <f t="shared" si="19"/>
        <v>8.2659252136101317E-3</v>
      </c>
      <c r="W95" s="69">
        <f t="shared" si="19"/>
        <v>8.8154427701178636E-2</v>
      </c>
      <c r="Y95" s="50" t="str">
        <f t="shared" si="20"/>
        <v>Accompany/ transport someone else</v>
      </c>
      <c r="Z95" s="39">
        <f t="shared" si="21"/>
        <v>0.19367836035425381</v>
      </c>
      <c r="AA95" s="39">
        <f t="shared" si="21"/>
        <v>6.8833296590418619E-2</v>
      </c>
      <c r="AB95" s="39">
        <f t="shared" si="21"/>
        <v>4.5608349337560909E-2</v>
      </c>
      <c r="AC95" s="39">
        <f t="shared" si="21"/>
        <v>8.2571693752957503E-2</v>
      </c>
    </row>
    <row r="96" spans="1:29">
      <c r="A96" s="14" t="s">
        <v>74</v>
      </c>
      <c r="B96" s="39">
        <f t="shared" si="22"/>
        <v>3.6666079994439688E-2</v>
      </c>
      <c r="C96" s="39">
        <f t="shared" si="22"/>
        <v>6.1633883181935994E-2</v>
      </c>
      <c r="D96" s="39">
        <f t="shared" si="22"/>
        <v>9.9555866258276907E-2</v>
      </c>
      <c r="E96" s="39">
        <f t="shared" si="22"/>
        <v>6.2511117111114983E-2</v>
      </c>
      <c r="G96" s="14" t="s">
        <v>74</v>
      </c>
      <c r="H96" s="39">
        <f t="shared" si="15"/>
        <v>3.4606004991662706E-2</v>
      </c>
      <c r="I96" s="39">
        <f t="shared" si="15"/>
        <v>5.6876802317539166E-2</v>
      </c>
      <c r="J96" s="39">
        <f t="shared" si="15"/>
        <v>2.3469270228845318E-2</v>
      </c>
      <c r="K96" s="39">
        <f t="shared" si="15"/>
        <v>5.0326715255089222E-2</v>
      </c>
      <c r="M96" s="14" t="str">
        <f t="shared" si="16"/>
        <v>Change mode of travel</v>
      </c>
      <c r="N96" s="39">
        <f t="shared" si="17"/>
        <v>1.9179815446570998E-2</v>
      </c>
      <c r="O96" s="39">
        <f t="shared" si="17"/>
        <v>5.5970843696310543E-2</v>
      </c>
      <c r="P96" s="39">
        <f t="shared" si="17"/>
        <v>2.0229942270002178E-2</v>
      </c>
      <c r="Q96" s="39">
        <f t="shared" si="17"/>
        <v>4.5604901166478501E-2</v>
      </c>
      <c r="R96" s="77"/>
      <c r="S96" s="14" t="str">
        <f t="shared" si="18"/>
        <v>Change mode of travel</v>
      </c>
      <c r="T96" s="69">
        <f t="shared" si="19"/>
        <v>8.4698837344946917E-2</v>
      </c>
      <c r="U96" s="69">
        <f t="shared" si="19"/>
        <v>2.3411113079327819E-2</v>
      </c>
      <c r="V96" s="69">
        <f t="shared" si="19"/>
        <v>7.9845443588215069E-3</v>
      </c>
      <c r="W96" s="69">
        <f t="shared" si="19"/>
        <v>3.199003515250845E-2</v>
      </c>
      <c r="Y96" s="50" t="str">
        <f t="shared" si="20"/>
        <v>Change mode of travel</v>
      </c>
      <c r="Z96" s="39">
        <f t="shared" si="21"/>
        <v>4.3122864060037888E-2</v>
      </c>
      <c r="AA96" s="39">
        <f t="shared" si="21"/>
        <v>6.1201551554770549E-2</v>
      </c>
      <c r="AB96" s="39">
        <f t="shared" si="21"/>
        <v>5.9783833671197176E-2</v>
      </c>
      <c r="AC96" s="39">
        <f t="shared" si="21"/>
        <v>5.8580853511924033E-2</v>
      </c>
    </row>
    <row r="97" spans="1:29">
      <c r="A97" s="14" t="s">
        <v>75</v>
      </c>
      <c r="B97" s="39">
        <f t="shared" si="22"/>
        <v>0.10254955792192474</v>
      </c>
      <c r="C97" s="39">
        <f t="shared" si="22"/>
        <v>1.9244614807428735E-2</v>
      </c>
      <c r="D97" s="39">
        <f t="shared" si="22"/>
        <v>0</v>
      </c>
      <c r="E97" s="39">
        <f t="shared" si="22"/>
        <v>2.7261086945092067E-2</v>
      </c>
      <c r="G97" s="14" t="s">
        <v>75</v>
      </c>
      <c r="H97" s="39">
        <f t="shared" si="15"/>
        <v>5.4151328075067749E-2</v>
      </c>
      <c r="I97" s="39">
        <f t="shared" si="15"/>
        <v>2.6045002762121842E-2</v>
      </c>
      <c r="J97" s="39">
        <f t="shared" si="15"/>
        <v>0</v>
      </c>
      <c r="K97" s="39">
        <f t="shared" si="15"/>
        <v>2.9272822945463683E-2</v>
      </c>
      <c r="M97" s="14" t="str">
        <f t="shared" si="16"/>
        <v>Education</v>
      </c>
      <c r="N97" s="39">
        <f t="shared" si="17"/>
        <v>8.0341624519144103E-2</v>
      </c>
      <c r="O97" s="39">
        <f t="shared" si="17"/>
        <v>1.2141025700183496E-2</v>
      </c>
      <c r="P97" s="39">
        <f t="shared" si="17"/>
        <v>0</v>
      </c>
      <c r="Q97" s="39">
        <f t="shared" si="17"/>
        <v>2.1660266846660458E-2</v>
      </c>
      <c r="R97" s="77"/>
      <c r="S97" s="14" t="str">
        <f t="shared" si="18"/>
        <v>Education</v>
      </c>
      <c r="T97" s="69">
        <f t="shared" si="19"/>
        <v>0.18552086168682194</v>
      </c>
      <c r="U97" s="69">
        <f t="shared" si="19"/>
        <v>1.4789664157355295E-2</v>
      </c>
      <c r="V97" s="69">
        <f t="shared" si="19"/>
        <v>0</v>
      </c>
      <c r="W97" s="69">
        <f t="shared" si="19"/>
        <v>4.4482177427723847E-2</v>
      </c>
      <c r="Y97" s="50" t="str">
        <f t="shared" si="20"/>
        <v>Education</v>
      </c>
      <c r="Z97" s="39">
        <f t="shared" si="21"/>
        <v>0.10345949697474613</v>
      </c>
      <c r="AA97" s="39">
        <f t="shared" si="21"/>
        <v>2.0641091367422579E-2</v>
      </c>
      <c r="AB97" s="39">
        <f t="shared" si="21"/>
        <v>0</v>
      </c>
      <c r="AC97" s="39">
        <f t="shared" si="21"/>
        <v>2.9063550235405407E-2</v>
      </c>
    </row>
    <row r="98" spans="1:29">
      <c r="A98" s="14" t="s">
        <v>76</v>
      </c>
      <c r="B98" s="39">
        <f t="shared" si="22"/>
        <v>0.35835116704800357</v>
      </c>
      <c r="C98" s="39">
        <f t="shared" si="22"/>
        <v>0.34269889688587096</v>
      </c>
      <c r="D98" s="39">
        <f t="shared" si="22"/>
        <v>0.33381321105338096</v>
      </c>
      <c r="E98" s="39">
        <f t="shared" si="22"/>
        <v>0.34366758271550346</v>
      </c>
      <c r="G98" s="14" t="s">
        <v>76</v>
      </c>
      <c r="H98" s="39">
        <f t="shared" si="15"/>
        <v>0.31370350666090613</v>
      </c>
      <c r="I98" s="39">
        <f t="shared" si="15"/>
        <v>0.35360269674721612</v>
      </c>
      <c r="J98" s="39">
        <f t="shared" si="15"/>
        <v>0.36929769382746674</v>
      </c>
      <c r="K98" s="39">
        <f t="shared" si="15"/>
        <v>0.34744845333835972</v>
      </c>
      <c r="M98" s="14" t="s">
        <v>76</v>
      </c>
      <c r="N98" s="39">
        <f t="shared" si="17"/>
        <v>0.30253701442482661</v>
      </c>
      <c r="O98" s="39">
        <f t="shared" si="17"/>
        <v>0.32916660898775818</v>
      </c>
      <c r="P98" s="39">
        <f t="shared" si="17"/>
        <v>0.30795554034655775</v>
      </c>
      <c r="Q98" s="39">
        <f t="shared" si="17"/>
        <v>0.32223982340674162</v>
      </c>
      <c r="R98" s="77"/>
      <c r="S98" s="14" t="s">
        <v>76</v>
      </c>
      <c r="T98" s="69">
        <f t="shared" si="19"/>
        <v>0.21066531866080804</v>
      </c>
      <c r="U98" s="69">
        <f t="shared" si="19"/>
        <v>0.226128967454822</v>
      </c>
      <c r="V98" s="69">
        <f t="shared" si="19"/>
        <v>0.38028187399649294</v>
      </c>
      <c r="W98" s="69">
        <f t="shared" si="19"/>
        <v>0.25485807189624343</v>
      </c>
      <c r="Y98" s="50" t="s">
        <v>76</v>
      </c>
      <c r="Z98" s="39">
        <f t="shared" si="21"/>
        <v>0.33082038998162294</v>
      </c>
      <c r="AA98" s="39">
        <f t="shared" si="21"/>
        <v>0.3335948090502322</v>
      </c>
      <c r="AB98" s="39">
        <f t="shared" si="21"/>
        <v>0.3430120340550234</v>
      </c>
      <c r="AC98" s="39">
        <f t="shared" si="21"/>
        <v>0.33446483813793859</v>
      </c>
    </row>
    <row r="99" spans="1:29">
      <c r="A99" s="14" t="s">
        <v>80</v>
      </c>
      <c r="B99" s="39">
        <f t="shared" si="22"/>
        <v>3.1463381003254347E-2</v>
      </c>
      <c r="C99" s="39">
        <f t="shared" si="22"/>
        <v>2.4506159608993484E-2</v>
      </c>
      <c r="D99" s="39">
        <f t="shared" si="22"/>
        <v>8.2579780493793505E-3</v>
      </c>
      <c r="E99" s="39">
        <f t="shared" si="22"/>
        <v>2.3682191329737763E-2</v>
      </c>
      <c r="G99" s="14" t="s">
        <v>80</v>
      </c>
      <c r="H99" s="39">
        <f t="shared" si="15"/>
        <v>5.4422691713054368E-2</v>
      </c>
      <c r="I99" s="39">
        <f t="shared" si="15"/>
        <v>2.5245881707176322E-2</v>
      </c>
      <c r="J99" s="39">
        <f t="shared" si="15"/>
        <v>0</v>
      </c>
      <c r="K99" s="39">
        <f t="shared" si="15"/>
        <v>2.8728951997989444E-2</v>
      </c>
      <c r="M99" s="14" t="s">
        <v>80</v>
      </c>
      <c r="N99" s="39">
        <f t="shared" si="17"/>
        <v>2.7761243779910003E-2</v>
      </c>
      <c r="O99" s="39">
        <f t="shared" si="17"/>
        <v>9.4708767655513875E-3</v>
      </c>
      <c r="P99" s="39">
        <f t="shared" si="17"/>
        <v>2.5780732668779133E-2</v>
      </c>
      <c r="Q99" s="39">
        <f t="shared" si="17"/>
        <v>1.4443292611203513E-2</v>
      </c>
      <c r="R99" s="77"/>
      <c r="S99" s="14" t="s">
        <v>80</v>
      </c>
      <c r="T99" s="69">
        <f t="shared" si="19"/>
        <v>9.9126647742738258E-2</v>
      </c>
      <c r="U99" s="69">
        <f t="shared" si="19"/>
        <v>8.3785995687296319E-2</v>
      </c>
      <c r="V99" s="69">
        <f t="shared" si="19"/>
        <v>9.7280903667668908E-2</v>
      </c>
      <c r="W99" s="69">
        <f t="shared" si="19"/>
        <v>8.9501721840717516E-2</v>
      </c>
      <c r="Y99" s="50" t="s">
        <v>80</v>
      </c>
      <c r="Z99" s="39">
        <f t="shared" si="21"/>
        <v>3.9043058389222778E-2</v>
      </c>
      <c r="AA99" s="39">
        <f t="shared" si="21"/>
        <v>2.6524047153365919E-2</v>
      </c>
      <c r="AB99" s="39">
        <f t="shared" si="21"/>
        <v>1.9125238342837223E-2</v>
      </c>
      <c r="AC99" s="39">
        <f t="shared" si="21"/>
        <v>2.7232270938094653E-2</v>
      </c>
    </row>
    <row r="100" spans="1:29">
      <c r="A100" s="14" t="s">
        <v>0</v>
      </c>
      <c r="B100" s="20">
        <f>SUM(B92:B99)</f>
        <v>0.99999999999999978</v>
      </c>
      <c r="C100" s="20">
        <f>SUM(C92:C99)</f>
        <v>0.99943344643695964</v>
      </c>
      <c r="D100" s="20">
        <f>SUM(D92:D99)</f>
        <v>0.99332384110188865</v>
      </c>
      <c r="E100" s="20">
        <f>SUM(E92:E99)</f>
        <v>0.99887809925249382</v>
      </c>
      <c r="G100" s="14" t="s">
        <v>0</v>
      </c>
      <c r="H100" s="20">
        <f>SUM(H92:H99)</f>
        <v>1.0000035705741839</v>
      </c>
      <c r="I100" s="20">
        <f>SUM(I92:I99)</f>
        <v>1</v>
      </c>
      <c r="J100" s="20">
        <f>SUM(J92:J99)</f>
        <v>0.99643841199245164</v>
      </c>
      <c r="K100" s="20">
        <f>SUM(K92:K99)</f>
        <v>0.99973755445254242</v>
      </c>
      <c r="M100" s="14" t="s">
        <v>0</v>
      </c>
      <c r="N100" s="20">
        <f>SUM(N92:N99)</f>
        <v>1.0000034012795613</v>
      </c>
      <c r="O100" s="20">
        <f>SUM(O92:O99)</f>
        <v>0.99516189316020409</v>
      </c>
      <c r="P100" s="20">
        <f>SUM(P92:P99)</f>
        <v>0.99999555581233079</v>
      </c>
      <c r="Q100" s="20">
        <f>SUM(Q92:Q99)</f>
        <v>0.99654046947159425</v>
      </c>
      <c r="R100" s="77"/>
      <c r="S100" s="14" t="s">
        <v>0</v>
      </c>
      <c r="T100" s="69">
        <f>SUM(T92:T99)</f>
        <v>0.99999844460862464</v>
      </c>
      <c r="U100" s="69">
        <f>SUM(U92:U99)</f>
        <v>1</v>
      </c>
      <c r="V100" s="69">
        <f>SUM(V92:V99)</f>
        <v>1.0000014504167773</v>
      </c>
      <c r="W100" s="69">
        <f>SUM(W92:W99)</f>
        <v>1</v>
      </c>
      <c r="Y100" s="50" t="s">
        <v>0</v>
      </c>
      <c r="Z100" s="39">
        <f>SUM(Z92:Z99)</f>
        <v>0.99999966243540683</v>
      </c>
      <c r="AA100" s="39">
        <f>SUM(AA92:AA99)</f>
        <v>0.99875185619876505</v>
      </c>
      <c r="AB100" s="39">
        <f>SUM(AB92:AB99)</f>
        <v>0.99594941918504565</v>
      </c>
      <c r="AC100" s="39">
        <f>SUM(AC92:AC99)</f>
        <v>0.99854986235188381</v>
      </c>
    </row>
    <row r="101" spans="1:29">
      <c r="A101" s="14" t="s">
        <v>86</v>
      </c>
      <c r="B101" s="20">
        <v>1</v>
      </c>
      <c r="C101" s="20">
        <v>1</v>
      </c>
      <c r="D101" s="20">
        <v>1</v>
      </c>
      <c r="E101" s="20">
        <v>1</v>
      </c>
      <c r="G101" s="14"/>
      <c r="H101" s="20"/>
      <c r="I101" s="20"/>
      <c r="J101" s="20"/>
      <c r="K101" s="20"/>
      <c r="M101" s="14"/>
      <c r="N101" s="20"/>
      <c r="O101" s="20"/>
      <c r="P101" s="20"/>
      <c r="Q101" s="20"/>
      <c r="R101" s="77"/>
      <c r="S101" s="69"/>
      <c r="T101" s="69"/>
      <c r="U101" s="69"/>
      <c r="V101" s="69"/>
      <c r="W101" s="69"/>
    </row>
    <row r="104" spans="1:29">
      <c r="A104" s="22" t="s">
        <v>178</v>
      </c>
      <c r="G104" s="22" t="str">
        <f>A104</f>
        <v>Mean hours per person per week spent travelling, July 13 - Jun 14 by trip purpose/ destination type</v>
      </c>
      <c r="M104" s="22" t="str">
        <f>A104</f>
        <v>Mean hours per person per week spent travelling, July 13 - Jun 14 by trip purpose/ destination type</v>
      </c>
      <c r="S104" s="22" t="str">
        <f>A104</f>
        <v>Mean hours per person per week spent travelling, July 13 - Jun 14 by trip purpose/ destination type</v>
      </c>
      <c r="Y104" s="22" t="str">
        <f>A104</f>
        <v>Mean hours per person per week spent travelling, July 13 - Jun 14 by trip purpose/ destination type</v>
      </c>
    </row>
    <row r="106" spans="1:29">
      <c r="A106" s="5" t="s">
        <v>1</v>
      </c>
      <c r="G106" s="5" t="s">
        <v>34</v>
      </c>
      <c r="M106" s="5" t="s">
        <v>35</v>
      </c>
      <c r="S106" s="81" t="s">
        <v>160</v>
      </c>
      <c r="Y106" s="59" t="s">
        <v>98</v>
      </c>
    </row>
    <row r="107" spans="1:29">
      <c r="B107" s="5" t="s">
        <v>36</v>
      </c>
      <c r="H107" s="5" t="s">
        <v>36</v>
      </c>
      <c r="N107" s="5" t="s">
        <v>36</v>
      </c>
      <c r="Y107" s="56"/>
      <c r="Z107" s="59" t="s">
        <v>36</v>
      </c>
      <c r="AA107" s="56"/>
      <c r="AB107" s="56"/>
      <c r="AC107" s="56"/>
    </row>
    <row r="108" spans="1:29">
      <c r="A108" s="14" t="s">
        <v>24</v>
      </c>
      <c r="B108" s="15" t="s">
        <v>6</v>
      </c>
      <c r="C108" s="15" t="s">
        <v>7</v>
      </c>
      <c r="D108" s="15" t="s">
        <v>8</v>
      </c>
      <c r="E108" s="15" t="s">
        <v>0</v>
      </c>
      <c r="G108" s="14" t="s">
        <v>24</v>
      </c>
      <c r="H108" s="15" t="s">
        <v>6</v>
      </c>
      <c r="I108" s="15" t="s">
        <v>7</v>
      </c>
      <c r="J108" s="15" t="s">
        <v>8</v>
      </c>
      <c r="K108" s="15" t="s">
        <v>0</v>
      </c>
      <c r="M108" s="14" t="s">
        <v>24</v>
      </c>
      <c r="N108" s="15" t="s">
        <v>6</v>
      </c>
      <c r="O108" s="15" t="s">
        <v>7</v>
      </c>
      <c r="P108" s="15" t="s">
        <v>8</v>
      </c>
      <c r="Q108" s="15" t="s">
        <v>0</v>
      </c>
      <c r="R108" s="72"/>
      <c r="S108" s="14" t="s">
        <v>24</v>
      </c>
      <c r="T108" s="15" t="s">
        <v>6</v>
      </c>
      <c r="U108" s="15" t="s">
        <v>7</v>
      </c>
      <c r="V108" s="15" t="s">
        <v>8</v>
      </c>
      <c r="W108" s="15" t="s">
        <v>0</v>
      </c>
      <c r="Y108" s="50" t="s">
        <v>24</v>
      </c>
      <c r="Z108" s="51" t="s">
        <v>6</v>
      </c>
      <c r="AA108" s="51" t="s">
        <v>7</v>
      </c>
      <c r="AB108" s="51" t="s">
        <v>8</v>
      </c>
      <c r="AC108" s="51" t="s">
        <v>0</v>
      </c>
    </row>
    <row r="109" spans="1:29" s="4" customFormat="1">
      <c r="A109" s="18" t="s">
        <v>22</v>
      </c>
      <c r="B109" s="84">
        <f>B$7</f>
        <v>214</v>
      </c>
      <c r="C109" s="84">
        <f>C$7</f>
        <v>753</v>
      </c>
      <c r="D109" s="84">
        <f>D$7</f>
        <v>181</v>
      </c>
      <c r="E109" s="84">
        <f>E$7</f>
        <v>1148</v>
      </c>
      <c r="G109" s="18" t="s">
        <v>22</v>
      </c>
      <c r="H109" s="84">
        <f>H$7</f>
        <v>84</v>
      </c>
      <c r="I109" s="84">
        <f>I$7</f>
        <v>228</v>
      </c>
      <c r="J109" s="84">
        <f>J$7</f>
        <v>48</v>
      </c>
      <c r="K109" s="84">
        <f>K$7</f>
        <v>360</v>
      </c>
      <c r="M109" s="18" t="s">
        <v>22</v>
      </c>
      <c r="N109" s="18">
        <f>N$7</f>
        <v>76</v>
      </c>
      <c r="O109" s="18">
        <f>O$7</f>
        <v>196</v>
      </c>
      <c r="P109" s="18">
        <f>P$7</f>
        <v>53</v>
      </c>
      <c r="Q109" s="18">
        <f>Q$7</f>
        <v>325</v>
      </c>
      <c r="R109" s="26"/>
      <c r="S109" s="18" t="s">
        <v>22</v>
      </c>
      <c r="T109" s="18">
        <f>T$7</f>
        <v>21</v>
      </c>
      <c r="U109" s="18">
        <f>U$7</f>
        <v>46</v>
      </c>
      <c r="V109" s="18">
        <f>V$7</f>
        <v>27</v>
      </c>
      <c r="W109" s="18">
        <f>W$7</f>
        <v>94</v>
      </c>
      <c r="Y109" s="52" t="s">
        <v>22</v>
      </c>
      <c r="Z109" s="85">
        <f>Z$7</f>
        <v>395</v>
      </c>
      <c r="AA109" s="85">
        <f>AA$7</f>
        <v>1223</v>
      </c>
      <c r="AB109" s="85">
        <f>AB$7</f>
        <v>309</v>
      </c>
      <c r="AC109" s="85">
        <f>AC$7</f>
        <v>1927</v>
      </c>
    </row>
    <row r="110" spans="1:29">
      <c r="A110" s="14"/>
      <c r="G110" s="14"/>
      <c r="M110" s="14"/>
      <c r="S110" s="14"/>
      <c r="Y110" s="50"/>
      <c r="Z110" s="56"/>
      <c r="AA110" s="56"/>
      <c r="AB110" s="56"/>
      <c r="AC110" s="56"/>
    </row>
    <row r="111" spans="1:29">
      <c r="A111" s="14" t="s">
        <v>70</v>
      </c>
      <c r="B111" s="21">
        <f>B56*1000/B$11*7/365</f>
        <v>4.5391267392707662E-3</v>
      </c>
      <c r="C111" s="21">
        <f t="shared" ref="B111:E116" si="23">C56*1000/C$11*7/365</f>
        <v>1.4974761907152214</v>
      </c>
      <c r="D111" s="21">
        <f t="shared" si="23"/>
        <v>0.28129546275593398</v>
      </c>
      <c r="E111" s="21">
        <f t="shared" si="23"/>
        <v>1.0767576707521707</v>
      </c>
      <c r="G111" s="14" t="s">
        <v>70</v>
      </c>
      <c r="I111" s="21">
        <f t="shared" ref="I111:K119" si="24">I56*1000/I$11*7/365</f>
        <v>1.394412845068169</v>
      </c>
      <c r="J111" s="21">
        <f t="shared" si="24"/>
        <v>6.1588408846042615E-2</v>
      </c>
      <c r="K111" s="21">
        <f t="shared" si="24"/>
        <v>0.92516458445042271</v>
      </c>
      <c r="L111" s="8"/>
      <c r="M111" s="14" t="s">
        <v>70</v>
      </c>
      <c r="O111" s="21">
        <f>O56*1000/O$11*7/365</f>
        <v>1.8563529372676797</v>
      </c>
      <c r="P111" s="21">
        <f t="shared" ref="O111:Q119" si="25">P56*1000/P$11*7/365</f>
        <v>0.40592976111060358</v>
      </c>
      <c r="Q111" s="21">
        <f t="shared" si="25"/>
        <v>1.2311025536567812</v>
      </c>
      <c r="R111" s="78"/>
      <c r="S111" s="14" t="s">
        <v>70</v>
      </c>
      <c r="U111" s="21">
        <f>U56*1000/U$11*7/365</f>
        <v>0.77246777934927757</v>
      </c>
      <c r="V111" s="21">
        <f>V56*1000/V$11*7/365</f>
        <v>0.1229204168038269</v>
      </c>
      <c r="W111" s="21">
        <f>W56*1000/W$11*7/365</f>
        <v>0.4326995091612662</v>
      </c>
      <c r="X111" s="8"/>
      <c r="Y111" s="50" t="s">
        <v>70</v>
      </c>
      <c r="Z111" s="21">
        <f>Z56*1000/Z$11*7/365</f>
        <v>2.5431444086396215E-3</v>
      </c>
      <c r="AA111" s="21">
        <f>AA56*1000/AA$11*7/365</f>
        <v>1.4756005143006725</v>
      </c>
      <c r="AB111" s="21">
        <f>AB56*1000/AB$11*7/365</f>
        <v>0.24809159412192741</v>
      </c>
      <c r="AC111" s="21">
        <f>AC56*1000/AC$11*7/365</f>
        <v>1.0038521078629981</v>
      </c>
    </row>
    <row r="112" spans="1:29">
      <c r="A112" s="14" t="s">
        <v>71</v>
      </c>
      <c r="B112" s="21">
        <f t="shared" si="23"/>
        <v>1.146508477275795</v>
      </c>
      <c r="C112" s="21">
        <f t="shared" si="23"/>
        <v>1.3818944022992874</v>
      </c>
      <c r="D112" s="21">
        <f t="shared" si="23"/>
        <v>1.5230497346120426</v>
      </c>
      <c r="E112" s="21">
        <f t="shared" si="23"/>
        <v>1.3596555600831219</v>
      </c>
      <c r="G112" s="14" t="s">
        <v>71</v>
      </c>
      <c r="H112" s="21">
        <f t="shared" ref="H112:H119" si="26">H57*1000/H$11*7/365</f>
        <v>1.3013373118133731</v>
      </c>
      <c r="I112" s="21">
        <f t="shared" si="24"/>
        <v>1.2880494354387317</v>
      </c>
      <c r="J112" s="21">
        <f t="shared" si="24"/>
        <v>1.6847709965173803</v>
      </c>
      <c r="K112" s="21">
        <f t="shared" si="24"/>
        <v>1.329087886027035</v>
      </c>
      <c r="L112" s="8"/>
      <c r="M112" s="14" t="s">
        <v>71</v>
      </c>
      <c r="N112" s="21">
        <f t="shared" ref="N112:N119" si="27">N57*1000/N$11*7/365</f>
        <v>1.0073135148449195</v>
      </c>
      <c r="O112" s="21">
        <f t="shared" si="25"/>
        <v>1.1987088809409132</v>
      </c>
      <c r="P112" s="21">
        <f t="shared" si="25"/>
        <v>2.2774523409588823</v>
      </c>
      <c r="Q112" s="21">
        <f t="shared" si="25"/>
        <v>1.3005576548438662</v>
      </c>
      <c r="R112" s="78"/>
      <c r="S112" s="14" t="s">
        <v>71</v>
      </c>
      <c r="T112" s="21">
        <f t="shared" ref="T112:W119" si="28">T57*1000/T$11*7/365</f>
        <v>1.0173708223152269</v>
      </c>
      <c r="U112" s="21">
        <f t="shared" si="28"/>
        <v>2.4246577241176737</v>
      </c>
      <c r="V112" s="21">
        <f t="shared" si="28"/>
        <v>1.6574875244642167</v>
      </c>
      <c r="W112" s="21">
        <f t="shared" si="28"/>
        <v>1.8948878957959994</v>
      </c>
      <c r="X112" s="8"/>
      <c r="Y112" s="50" t="s">
        <v>71</v>
      </c>
      <c r="Z112" s="21">
        <f t="shared" ref="Z112:AC119" si="29">Z57*1000/Z$11*7/365</f>
        <v>1.193593922555543</v>
      </c>
      <c r="AA112" s="21">
        <f t="shared" si="29"/>
        <v>1.4078503103164419</v>
      </c>
      <c r="AB112" s="21">
        <f t="shared" si="29"/>
        <v>1.7553324783985622</v>
      </c>
      <c r="AC112" s="21">
        <f t="shared" si="29"/>
        <v>1.424279569733806</v>
      </c>
    </row>
    <row r="113" spans="1:38">
      <c r="A113" s="14" t="s">
        <v>83</v>
      </c>
      <c r="B113" s="21">
        <f t="shared" si="23"/>
        <v>0.23190733153548396</v>
      </c>
      <c r="C113" s="21">
        <f t="shared" si="23"/>
        <v>1.099708214803814</v>
      </c>
      <c r="D113" s="21">
        <f t="shared" si="23"/>
        <v>1.0333531864204886</v>
      </c>
      <c r="E113" s="21">
        <f t="shared" si="23"/>
        <v>0.94000323099837024</v>
      </c>
      <c r="G113" s="14" t="s">
        <v>83</v>
      </c>
      <c r="H113" s="21">
        <f t="shared" si="26"/>
        <v>0.29365251593652514</v>
      </c>
      <c r="I113" s="21">
        <f t="shared" si="24"/>
        <v>1.036813433302453</v>
      </c>
      <c r="J113" s="21">
        <f t="shared" si="24"/>
        <v>1.3577845237966182</v>
      </c>
      <c r="K113" s="21">
        <f t="shared" si="24"/>
        <v>0.88491956607091427</v>
      </c>
      <c r="L113" s="8"/>
      <c r="M113" s="14" t="s">
        <v>83</v>
      </c>
      <c r="N113" s="21">
        <f t="shared" si="27"/>
        <v>0.75355678743838495</v>
      </c>
      <c r="O113" s="21">
        <f t="shared" si="25"/>
        <v>1.4437155256580529</v>
      </c>
      <c r="P113" s="21">
        <f t="shared" si="25"/>
        <v>1.3456062456647888</v>
      </c>
      <c r="Q113" s="21">
        <f t="shared" si="25"/>
        <v>1.2709904553949412</v>
      </c>
      <c r="R113" s="78"/>
      <c r="S113" s="14" t="s">
        <v>83</v>
      </c>
      <c r="T113" s="21">
        <f t="shared" si="28"/>
        <v>0</v>
      </c>
      <c r="U113" s="21">
        <f t="shared" si="28"/>
        <v>1.2282419588165787</v>
      </c>
      <c r="V113" s="21">
        <f t="shared" si="28"/>
        <v>1.4714576486691588</v>
      </c>
      <c r="W113" s="21">
        <f t="shared" si="28"/>
        <v>0.96155890388700083</v>
      </c>
      <c r="X113" s="8"/>
      <c r="Y113" s="50" t="s">
        <v>83</v>
      </c>
      <c r="Z113" s="21">
        <f t="shared" si="29"/>
        <v>0.36043044939609381</v>
      </c>
      <c r="AA113" s="21">
        <f t="shared" si="29"/>
        <v>1.1735146803534053</v>
      </c>
      <c r="AB113" s="21">
        <f t="shared" si="29"/>
        <v>1.1906782399894917</v>
      </c>
      <c r="AC113" s="21">
        <f t="shared" si="29"/>
        <v>1.0254417825060853</v>
      </c>
    </row>
    <row r="114" spans="1:38">
      <c r="A114" s="14" t="s">
        <v>84</v>
      </c>
      <c r="B114" s="21">
        <f t="shared" si="23"/>
        <v>1.0203081690736249</v>
      </c>
      <c r="C114" s="21">
        <f t="shared" si="23"/>
        <v>0.60300218211440648</v>
      </c>
      <c r="D114" s="21">
        <f t="shared" si="23"/>
        <v>0.30964056398790191</v>
      </c>
      <c r="E114" s="21">
        <f t="shared" si="23"/>
        <v>0.63671772063332832</v>
      </c>
      <c r="G114" s="14" t="s">
        <v>84</v>
      </c>
      <c r="H114" s="21">
        <f t="shared" si="26"/>
        <v>1.293305303133053</v>
      </c>
      <c r="I114" s="21">
        <f t="shared" si="24"/>
        <v>0.6003783843901741</v>
      </c>
      <c r="J114" s="21">
        <f t="shared" si="24"/>
        <v>0.23166641546857997</v>
      </c>
      <c r="K114" s="21">
        <f t="shared" si="24"/>
        <v>0.73539344948076768</v>
      </c>
      <c r="L114" s="8"/>
      <c r="M114" s="14" t="s">
        <v>84</v>
      </c>
      <c r="N114" s="21">
        <f t="shared" si="27"/>
        <v>1.1646004541279875</v>
      </c>
      <c r="O114" s="21">
        <f t="shared" si="25"/>
        <v>0.36975615826584957</v>
      </c>
      <c r="P114" s="21">
        <f t="shared" si="25"/>
        <v>0.29901368569999937</v>
      </c>
      <c r="Q114" s="21">
        <f t="shared" si="25"/>
        <v>0.54380022253438376</v>
      </c>
      <c r="R114" s="78"/>
      <c r="S114" s="14" t="s">
        <v>84</v>
      </c>
      <c r="T114" s="21">
        <f t="shared" si="28"/>
        <v>1.0605734712451127</v>
      </c>
      <c r="U114" s="21">
        <f t="shared" si="28"/>
        <v>0.57759167878518947</v>
      </c>
      <c r="V114" s="21">
        <f t="shared" si="28"/>
        <v>5.3102141856049834E-2</v>
      </c>
      <c r="W114" s="21">
        <f t="shared" si="28"/>
        <v>0.59051893994403271</v>
      </c>
      <c r="X114" s="8"/>
      <c r="Y114" s="50" t="s">
        <v>84</v>
      </c>
      <c r="Z114" s="21">
        <f t="shared" si="29"/>
        <v>1.0400101145729153</v>
      </c>
      <c r="AA114" s="21">
        <f t="shared" si="29"/>
        <v>0.57229279474831307</v>
      </c>
      <c r="AB114" s="21">
        <f t="shared" si="29"/>
        <v>0.27568552302075938</v>
      </c>
      <c r="AC114" s="21">
        <f t="shared" si="29"/>
        <v>0.61111232169920526</v>
      </c>
    </row>
    <row r="115" spans="1:38">
      <c r="A115" s="14" t="s">
        <v>74</v>
      </c>
      <c r="B115" s="21">
        <f t="shared" si="23"/>
        <v>0.187099543572399</v>
      </c>
      <c r="C115" s="21">
        <f t="shared" si="23"/>
        <v>0.51221819136203961</v>
      </c>
      <c r="D115" s="21">
        <f t="shared" si="23"/>
        <v>0.56794975691860061</v>
      </c>
      <c r="E115" s="21">
        <f t="shared" si="23"/>
        <v>0.46305983646259469</v>
      </c>
      <c r="G115" s="14" t="s">
        <v>74</v>
      </c>
      <c r="H115" s="21">
        <f t="shared" si="26"/>
        <v>0.18403363624033636</v>
      </c>
      <c r="I115" s="21">
        <f t="shared" si="24"/>
        <v>0.45647453188594089</v>
      </c>
      <c r="J115" s="21">
        <f t="shared" si="24"/>
        <v>0.12968815185466367</v>
      </c>
      <c r="K115" s="21">
        <f t="shared" si="24"/>
        <v>0.35847109154531293</v>
      </c>
      <c r="L115" s="8"/>
      <c r="M115" s="14" t="s">
        <v>74</v>
      </c>
      <c r="N115" s="21">
        <f t="shared" si="27"/>
        <v>9.8406862378477872E-2</v>
      </c>
      <c r="O115" s="21">
        <f t="shared" si="25"/>
        <v>0.46310353718753139</v>
      </c>
      <c r="P115" s="21">
        <f t="shared" si="25"/>
        <v>0.13552825822029246</v>
      </c>
      <c r="Q115" s="21">
        <f t="shared" si="25"/>
        <v>0.33449557380383449</v>
      </c>
      <c r="R115" s="78"/>
      <c r="S115" s="14" t="s">
        <v>74</v>
      </c>
      <c r="T115" s="21">
        <f t="shared" si="28"/>
        <v>0.4190595382039416</v>
      </c>
      <c r="U115" s="21">
        <f t="shared" si="28"/>
        <v>0.17967122300341518</v>
      </c>
      <c r="V115" s="21">
        <f t="shared" si="28"/>
        <v>5.1294488667758265E-2</v>
      </c>
      <c r="W115" s="21">
        <f t="shared" si="28"/>
        <v>0.21429124026607529</v>
      </c>
      <c r="X115" s="8"/>
      <c r="Y115" s="50" t="s">
        <v>74</v>
      </c>
      <c r="Z115" s="21">
        <f t="shared" si="29"/>
        <v>0.23156027709941962</v>
      </c>
      <c r="AA115" s="21">
        <f t="shared" si="29"/>
        <v>0.5088410510196022</v>
      </c>
      <c r="AB115" s="21">
        <f t="shared" si="29"/>
        <v>0.36137105800180003</v>
      </c>
      <c r="AC115" s="21">
        <f t="shared" si="29"/>
        <v>0.43355634079518551</v>
      </c>
    </row>
    <row r="116" spans="1:38">
      <c r="A116" s="14" t="s">
        <v>75</v>
      </c>
      <c r="B116" s="21">
        <f t="shared" si="23"/>
        <v>0.52328952218652947</v>
      </c>
      <c r="C116" s="21">
        <f t="shared" si="23"/>
        <v>0.15993543293422322</v>
      </c>
      <c r="D116" s="21">
        <f t="shared" si="23"/>
        <v>0</v>
      </c>
      <c r="E116" s="21">
        <f t="shared" si="23"/>
        <v>0.20194031151528316</v>
      </c>
      <c r="G116" s="14" t="s">
        <v>75</v>
      </c>
      <c r="H116" s="21">
        <f t="shared" si="26"/>
        <v>0.28797504407975044</v>
      </c>
      <c r="I116" s="21">
        <f t="shared" si="24"/>
        <v>0.20902863662118035</v>
      </c>
      <c r="J116" s="21">
        <f t="shared" si="24"/>
        <v>0</v>
      </c>
      <c r="K116" s="21">
        <f t="shared" si="24"/>
        <v>0.20850676903281329</v>
      </c>
      <c r="L116" s="8"/>
      <c r="M116" s="14" t="s">
        <v>75</v>
      </c>
      <c r="N116" s="21">
        <f t="shared" si="27"/>
        <v>0.41221289169037523</v>
      </c>
      <c r="O116" s="21">
        <f t="shared" si="25"/>
        <v>0.10045501506725235</v>
      </c>
      <c r="P116" s="21">
        <f t="shared" si="25"/>
        <v>0</v>
      </c>
      <c r="Q116" s="21">
        <f t="shared" si="25"/>
        <v>0.15887027934057737</v>
      </c>
      <c r="R116" s="78"/>
      <c r="S116" s="14" t="s">
        <v>75</v>
      </c>
      <c r="T116" s="21">
        <f t="shared" si="28"/>
        <v>0.91789083608141264</v>
      </c>
      <c r="U116" s="21">
        <f t="shared" si="28"/>
        <v>0.11350494262949826</v>
      </c>
      <c r="V116" s="21">
        <f t="shared" si="28"/>
        <v>0</v>
      </c>
      <c r="W116" s="21">
        <f t="shared" si="28"/>
        <v>0.29797219431861466</v>
      </c>
      <c r="X116" s="8"/>
      <c r="Y116" s="50" t="s">
        <v>75</v>
      </c>
      <c r="Z116" s="21">
        <f t="shared" si="29"/>
        <v>0.55555469958313641</v>
      </c>
      <c r="AA116" s="21">
        <f t="shared" si="29"/>
        <v>0.17161386204713383</v>
      </c>
      <c r="AB116" s="21">
        <f t="shared" si="29"/>
        <v>0</v>
      </c>
      <c r="AC116" s="21">
        <f t="shared" si="29"/>
        <v>0.21509905942245397</v>
      </c>
    </row>
    <row r="117" spans="1:38">
      <c r="A117" s="14" t="s">
        <v>76</v>
      </c>
      <c r="B117" s="21">
        <f>B62*1000/B$11*7/365</f>
        <v>1.8285930703114572</v>
      </c>
      <c r="C117" s="21">
        <f t="shared" ref="C117:E119" si="30">C62*1000/C$11*7/365</f>
        <v>2.8480537016706116</v>
      </c>
      <c r="D117" s="21">
        <f t="shared" si="30"/>
        <v>1.9043491779995751</v>
      </c>
      <c r="E117" s="21">
        <f t="shared" si="30"/>
        <v>2.5457656494422194</v>
      </c>
      <c r="G117" s="14" t="s">
        <v>76</v>
      </c>
      <c r="H117" s="21">
        <f t="shared" si="26"/>
        <v>1.6682652922826529</v>
      </c>
      <c r="I117" s="21">
        <f t="shared" si="24"/>
        <v>2.8378990888086082</v>
      </c>
      <c r="J117" s="21">
        <f t="shared" si="24"/>
        <v>2.0406912924718554</v>
      </c>
      <c r="K117" s="21">
        <f t="shared" si="24"/>
        <v>2.4748332112006368</v>
      </c>
      <c r="L117" s="8"/>
      <c r="M117" s="14" t="s">
        <v>76</v>
      </c>
      <c r="N117" s="21">
        <f t="shared" si="27"/>
        <v>1.5522421696827189</v>
      </c>
      <c r="O117" s="21">
        <f t="shared" si="25"/>
        <v>2.7235290890622079</v>
      </c>
      <c r="P117" s="21">
        <f t="shared" si="25"/>
        <v>2.0631140433033712</v>
      </c>
      <c r="Q117" s="21">
        <f t="shared" si="25"/>
        <v>2.363513391672754</v>
      </c>
      <c r="R117" s="78"/>
      <c r="S117" s="14" t="s">
        <v>76</v>
      </c>
      <c r="T117" s="21">
        <f t="shared" si="28"/>
        <v>1.0422966113932284</v>
      </c>
      <c r="U117" s="21">
        <f t="shared" si="28"/>
        <v>1.7354522188431494</v>
      </c>
      <c r="V117" s="21">
        <f t="shared" si="28"/>
        <v>2.4430153305762405</v>
      </c>
      <c r="W117" s="21">
        <f t="shared" si="28"/>
        <v>1.7072145140854629</v>
      </c>
      <c r="X117" s="8"/>
      <c r="Y117" s="50" t="s">
        <v>76</v>
      </c>
      <c r="Z117" s="21">
        <f t="shared" si="29"/>
        <v>1.7764325919454105</v>
      </c>
      <c r="AA117" s="21">
        <f t="shared" si="29"/>
        <v>2.7735691161341509</v>
      </c>
      <c r="AB117" s="21">
        <f t="shared" si="29"/>
        <v>2.0733802776106081</v>
      </c>
      <c r="AC117" s="21">
        <f t="shared" si="29"/>
        <v>2.4753710923351817</v>
      </c>
    </row>
    <row r="118" spans="1:38">
      <c r="A118" s="14" t="s">
        <v>80</v>
      </c>
      <c r="B118" s="21">
        <f>B63*1000/B$11*7/365</f>
        <v>0.1605512295245658</v>
      </c>
      <c r="C118" s="21">
        <f t="shared" si="30"/>
        <v>0.20366233805347936</v>
      </c>
      <c r="D118" s="21">
        <f t="shared" si="30"/>
        <v>4.7110399437604353E-2</v>
      </c>
      <c r="E118" s="21">
        <f t="shared" si="30"/>
        <v>0.17542914206334595</v>
      </c>
      <c r="G118" s="14" t="s">
        <v>80</v>
      </c>
      <c r="H118" s="21">
        <f t="shared" si="26"/>
        <v>0.28941814729418147</v>
      </c>
      <c r="I118" s="21">
        <f t="shared" si="24"/>
        <v>0.20261515353821932</v>
      </c>
      <c r="J118" s="21">
        <f t="shared" si="24"/>
        <v>0</v>
      </c>
      <c r="K118" s="21">
        <f t="shared" si="24"/>
        <v>0.20463284220860714</v>
      </c>
      <c r="L118" s="8"/>
      <c r="M118" s="14" t="s">
        <v>80</v>
      </c>
      <c r="N118" s="21">
        <f t="shared" si="27"/>
        <v>0.14243603666131166</v>
      </c>
      <c r="O118" s="21">
        <f t="shared" si="25"/>
        <v>7.8362165741002882E-2</v>
      </c>
      <c r="P118" s="21">
        <f t="shared" si="25"/>
        <v>0.17271516386992894</v>
      </c>
      <c r="Q118" s="21">
        <f t="shared" si="25"/>
        <v>0.1059363648649314</v>
      </c>
      <c r="R118" s="78"/>
      <c r="S118" s="14" t="s">
        <v>80</v>
      </c>
      <c r="T118" s="21">
        <f t="shared" si="28"/>
        <v>0.49044318114544855</v>
      </c>
      <c r="U118" s="21">
        <f t="shared" si="28"/>
        <v>0.64302505671924381</v>
      </c>
      <c r="V118" s="21">
        <f t="shared" si="28"/>
        <v>0.62495415975208257</v>
      </c>
      <c r="W118" s="21">
        <f t="shared" si="28"/>
        <v>0.59954404200436484</v>
      </c>
      <c r="X118" s="8"/>
      <c r="Y118" s="50" t="s">
        <v>80</v>
      </c>
      <c r="Z118" s="21">
        <f t="shared" si="29"/>
        <v>0.20965261970610644</v>
      </c>
      <c r="AA118" s="21">
        <f t="shared" si="29"/>
        <v>0.22052584759610022</v>
      </c>
      <c r="AB118" s="21">
        <f t="shared" si="29"/>
        <v>0.11560495856620566</v>
      </c>
      <c r="AC118" s="21">
        <f t="shared" si="29"/>
        <v>0.20154577872546961</v>
      </c>
    </row>
    <row r="119" spans="1:38">
      <c r="A119" s="14" t="s">
        <v>82</v>
      </c>
      <c r="B119" s="21">
        <f>B64*1000/B$11*7/365</f>
        <v>5.1027964702191264</v>
      </c>
      <c r="C119" s="21">
        <f t="shared" si="30"/>
        <v>8.3106590874703024</v>
      </c>
      <c r="D119" s="21">
        <f t="shared" si="30"/>
        <v>5.7048346648420853</v>
      </c>
      <c r="E119" s="21">
        <f t="shared" si="30"/>
        <v>7.4076397585327891</v>
      </c>
      <c r="G119" s="14" t="s">
        <v>82</v>
      </c>
      <c r="H119" s="21">
        <f t="shared" si="26"/>
        <v>5.317968262579682</v>
      </c>
      <c r="I119" s="21">
        <f t="shared" si="24"/>
        <v>8.0256715090534776</v>
      </c>
      <c r="J119" s="21">
        <f t="shared" si="24"/>
        <v>5.5258706636420323</v>
      </c>
      <c r="K119" s="21">
        <f t="shared" si="24"/>
        <v>7.1228787678342078</v>
      </c>
      <c r="M119" s="14" t="s">
        <v>82</v>
      </c>
      <c r="N119" s="21">
        <f t="shared" si="27"/>
        <v>5.1307512657047605</v>
      </c>
      <c r="O119" s="21">
        <f t="shared" si="25"/>
        <v>8.2740138722986227</v>
      </c>
      <c r="P119" s="21">
        <f t="shared" si="25"/>
        <v>6.69938927217106</v>
      </c>
      <c r="Q119" s="21">
        <f t="shared" si="25"/>
        <v>7.3346409102559935</v>
      </c>
      <c r="R119" s="78"/>
      <c r="S119" s="14" t="s">
        <v>82</v>
      </c>
      <c r="T119" s="21">
        <f t="shared" si="28"/>
        <v>4.9476421559043082</v>
      </c>
      <c r="U119" s="21">
        <f t="shared" si="28"/>
        <v>7.6746125822640261</v>
      </c>
      <c r="V119" s="21">
        <f t="shared" si="28"/>
        <v>6.4242223929893942</v>
      </c>
      <c r="W119" s="21">
        <f t="shared" si="28"/>
        <v>6.6986872394628163</v>
      </c>
      <c r="Y119" s="50" t="s">
        <v>82</v>
      </c>
      <c r="Z119" s="21">
        <f t="shared" si="29"/>
        <v>5.3697796319147404</v>
      </c>
      <c r="AA119" s="21">
        <f t="shared" si="29"/>
        <v>8.3141854755794817</v>
      </c>
      <c r="AB119" s="21">
        <f t="shared" si="29"/>
        <v>6.044628385481114</v>
      </c>
      <c r="AC119" s="21">
        <f t="shared" si="29"/>
        <v>7.4009905080494578</v>
      </c>
    </row>
    <row r="121" spans="1:38">
      <c r="A121" s="59" t="s">
        <v>179</v>
      </c>
      <c r="G121" s="59" t="str">
        <f>A121</f>
        <v>Distance travelled by any mode (million km) July 13 - June 14 by trip purpose/ destination type</v>
      </c>
      <c r="M121" s="59" t="str">
        <f>A121</f>
        <v>Distance travelled by any mode (million km) July 13 - June 14 by trip purpose/ destination type</v>
      </c>
      <c r="S121" s="59" t="str">
        <f>A121</f>
        <v>Distance travelled by any mode (million km) July 13 - June 14 by trip purpose/ destination type</v>
      </c>
      <c r="Y121" s="59" t="str">
        <f>A121</f>
        <v>Distance travelled by any mode (million km) July 13 - June 14 by trip purpose/ destination type</v>
      </c>
    </row>
    <row r="122" spans="1:38">
      <c r="Y122" s="60"/>
      <c r="Z122" s="22"/>
      <c r="AA122" s="22"/>
      <c r="AB122" s="22"/>
      <c r="AC122" s="22"/>
      <c r="AD122" s="60"/>
      <c r="AE122" s="60"/>
      <c r="AF122" s="60"/>
      <c r="AG122" s="60"/>
      <c r="AH122" s="60"/>
      <c r="AI122" s="60"/>
      <c r="AJ122" s="60"/>
      <c r="AK122" s="60"/>
      <c r="AL122" s="60"/>
    </row>
    <row r="123" spans="1:38">
      <c r="A123" s="5" t="s">
        <v>1</v>
      </c>
      <c r="G123" s="5" t="s">
        <v>34</v>
      </c>
      <c r="M123" s="5" t="s">
        <v>35</v>
      </c>
      <c r="S123" s="81" t="s">
        <v>160</v>
      </c>
      <c r="Y123" s="59" t="s">
        <v>98</v>
      </c>
      <c r="Z123" s="60"/>
      <c r="AA123" s="60"/>
      <c r="AB123" s="60"/>
      <c r="AC123" s="60"/>
      <c r="AD123" s="60"/>
      <c r="AE123" s="60"/>
      <c r="AF123" s="60"/>
      <c r="AG123" s="60"/>
      <c r="AH123" s="60"/>
      <c r="AI123" s="60"/>
      <c r="AJ123" s="60"/>
      <c r="AK123" s="60"/>
      <c r="AL123" s="60"/>
    </row>
    <row r="124" spans="1:38" s="42" customFormat="1">
      <c r="A124" s="48"/>
      <c r="B124" s="48"/>
      <c r="C124" s="48" t="s">
        <v>24</v>
      </c>
      <c r="D124" s="48"/>
      <c r="E124" s="48"/>
      <c r="F124" s="22"/>
      <c r="G124" s="48"/>
      <c r="H124" s="48"/>
      <c r="I124" s="48" t="s">
        <v>24</v>
      </c>
      <c r="J124" s="48"/>
      <c r="K124" s="48"/>
      <c r="L124" s="22"/>
      <c r="M124" s="31"/>
      <c r="N124" s="31"/>
      <c r="O124" s="31" t="s">
        <v>24</v>
      </c>
      <c r="P124" s="31"/>
      <c r="Q124" s="31"/>
      <c r="R124" s="22"/>
      <c r="S124" s="31"/>
      <c r="T124" s="31"/>
      <c r="U124" s="31" t="s">
        <v>24</v>
      </c>
      <c r="V124" s="31"/>
      <c r="W124" s="31"/>
      <c r="X124" s="22"/>
      <c r="Y124" s="48"/>
      <c r="Z124" s="62"/>
      <c r="AA124" s="62" t="s">
        <v>24</v>
      </c>
      <c r="AB124" s="62"/>
      <c r="AC124" s="62"/>
      <c r="AD124" s="22"/>
      <c r="AE124" s="22"/>
      <c r="AF124" s="22"/>
      <c r="AG124" s="22"/>
      <c r="AH124" s="22"/>
      <c r="AI124" s="22"/>
      <c r="AJ124" s="22"/>
      <c r="AK124" s="22"/>
      <c r="AL124" s="22"/>
    </row>
    <row r="125" spans="1:38" s="43" customFormat="1">
      <c r="A125" s="50" t="s">
        <v>24</v>
      </c>
      <c r="B125" s="51" t="s">
        <v>6</v>
      </c>
      <c r="C125" s="51" t="s">
        <v>7</v>
      </c>
      <c r="D125" s="51" t="s">
        <v>8</v>
      </c>
      <c r="E125" s="51" t="s">
        <v>0</v>
      </c>
      <c r="F125" s="25"/>
      <c r="G125" s="50" t="s">
        <v>24</v>
      </c>
      <c r="H125" s="51" t="s">
        <v>6</v>
      </c>
      <c r="I125" s="51" t="s">
        <v>7</v>
      </c>
      <c r="J125" s="51" t="s">
        <v>8</v>
      </c>
      <c r="K125" s="51" t="s">
        <v>0</v>
      </c>
      <c r="L125" s="25"/>
      <c r="M125" s="12" t="s">
        <v>24</v>
      </c>
      <c r="N125" s="13" t="s">
        <v>6</v>
      </c>
      <c r="O125" s="13" t="s">
        <v>7</v>
      </c>
      <c r="P125" s="13" t="s">
        <v>8</v>
      </c>
      <c r="Q125" s="13" t="s">
        <v>0</v>
      </c>
      <c r="R125" s="72"/>
      <c r="S125" s="12" t="s">
        <v>24</v>
      </c>
      <c r="T125" s="13" t="s">
        <v>6</v>
      </c>
      <c r="U125" s="13" t="s">
        <v>7</v>
      </c>
      <c r="V125" s="13" t="s">
        <v>8</v>
      </c>
      <c r="W125" s="13" t="s">
        <v>0</v>
      </c>
      <c r="X125" s="60"/>
      <c r="Y125" s="50" t="s">
        <v>24</v>
      </c>
      <c r="Z125" s="51" t="s">
        <v>6</v>
      </c>
      <c r="AA125" s="51" t="s">
        <v>7</v>
      </c>
      <c r="AB125" s="51" t="s">
        <v>8</v>
      </c>
      <c r="AC125" s="51" t="s">
        <v>0</v>
      </c>
      <c r="AD125" s="60"/>
      <c r="AE125" s="60"/>
      <c r="AF125" s="60"/>
      <c r="AG125" s="60"/>
      <c r="AH125" s="60"/>
      <c r="AI125" s="60"/>
      <c r="AJ125" s="60"/>
      <c r="AK125" s="60"/>
      <c r="AL125" s="60"/>
    </row>
    <row r="126" spans="1:38" s="44" customFormat="1">
      <c r="A126" s="52" t="s">
        <v>22</v>
      </c>
      <c r="B126" s="86">
        <f>B$7</f>
        <v>214</v>
      </c>
      <c r="C126" s="86">
        <f>C$7</f>
        <v>753</v>
      </c>
      <c r="D126" s="86">
        <f>D$7</f>
        <v>181</v>
      </c>
      <c r="E126" s="86">
        <f>E$7</f>
        <v>1148</v>
      </c>
      <c r="F126" s="26"/>
      <c r="G126" s="52" t="s">
        <v>22</v>
      </c>
      <c r="H126" s="86">
        <f>H$7</f>
        <v>84</v>
      </c>
      <c r="I126" s="86">
        <f>I$7</f>
        <v>228</v>
      </c>
      <c r="J126" s="86">
        <f>J$7</f>
        <v>48</v>
      </c>
      <c r="K126" s="86">
        <f>K$7</f>
        <v>360</v>
      </c>
      <c r="L126" s="26"/>
      <c r="M126" s="30" t="s">
        <v>22</v>
      </c>
      <c r="N126" s="30">
        <f>N$7</f>
        <v>76</v>
      </c>
      <c r="O126" s="30">
        <f>O$7</f>
        <v>196</v>
      </c>
      <c r="P126" s="30">
        <f>P$7</f>
        <v>53</v>
      </c>
      <c r="Q126" s="30">
        <f>Q$7</f>
        <v>325</v>
      </c>
      <c r="R126" s="26"/>
      <c r="S126" s="30" t="s">
        <v>22</v>
      </c>
      <c r="T126" s="30">
        <f>T$7</f>
        <v>21</v>
      </c>
      <c r="U126" s="30">
        <f>U$7</f>
        <v>46</v>
      </c>
      <c r="V126" s="30">
        <f>V$7</f>
        <v>27</v>
      </c>
      <c r="W126" s="30">
        <f>W$7</f>
        <v>94</v>
      </c>
      <c r="X126" s="26"/>
      <c r="Y126" s="52" t="s">
        <v>22</v>
      </c>
      <c r="Z126" s="85">
        <f>Z$7</f>
        <v>395</v>
      </c>
      <c r="AA126" s="85">
        <f>AA$7</f>
        <v>1223</v>
      </c>
      <c r="AB126" s="85">
        <f>AB$7</f>
        <v>309</v>
      </c>
      <c r="AC126" s="85">
        <f>AC$7</f>
        <v>1927</v>
      </c>
      <c r="AD126" s="26"/>
      <c r="AE126" s="26"/>
      <c r="AF126" s="26"/>
      <c r="AG126" s="26"/>
      <c r="AH126" s="26"/>
      <c r="AI126" s="26"/>
      <c r="AJ126" s="26"/>
      <c r="AK126" s="26"/>
      <c r="AL126" s="26"/>
    </row>
    <row r="127" spans="1:38" s="44" customFormat="1">
      <c r="A127" s="52" t="s">
        <v>81</v>
      </c>
      <c r="B127" s="86">
        <v>1333</v>
      </c>
      <c r="C127" s="86">
        <v>6149</v>
      </c>
      <c r="D127" s="86">
        <v>1230</v>
      </c>
      <c r="E127" s="86">
        <v>8712</v>
      </c>
      <c r="F127" s="26"/>
      <c r="G127" s="52" t="s">
        <v>81</v>
      </c>
      <c r="H127" s="86">
        <v>538</v>
      </c>
      <c r="I127" s="86">
        <v>2171</v>
      </c>
      <c r="J127" s="86">
        <v>297</v>
      </c>
      <c r="K127" s="86">
        <v>3006</v>
      </c>
      <c r="L127" s="26"/>
      <c r="M127" s="30" t="s">
        <v>81</v>
      </c>
      <c r="N127" s="86">
        <v>493</v>
      </c>
      <c r="O127" s="86">
        <v>1335</v>
      </c>
      <c r="P127" s="86">
        <v>358</v>
      </c>
      <c r="Q127" s="86">
        <v>2186</v>
      </c>
      <c r="R127" s="26"/>
      <c r="S127" s="30" t="s">
        <v>81</v>
      </c>
      <c r="T127" s="30">
        <v>207</v>
      </c>
      <c r="U127" s="30">
        <v>948</v>
      </c>
      <c r="V127" s="30">
        <v>258</v>
      </c>
      <c r="W127" s="30">
        <v>1413</v>
      </c>
      <c r="X127" s="26"/>
      <c r="Y127" s="52" t="s">
        <v>81</v>
      </c>
      <c r="Z127" s="85">
        <v>2423</v>
      </c>
      <c r="AA127" s="85">
        <v>9920</v>
      </c>
      <c r="AB127" s="85">
        <v>2079</v>
      </c>
      <c r="AC127" s="85">
        <v>14422</v>
      </c>
      <c r="AD127" s="26"/>
      <c r="AE127" s="26"/>
      <c r="AF127" s="26"/>
      <c r="AG127" s="26"/>
      <c r="AH127" s="26"/>
      <c r="AI127" s="26"/>
      <c r="AJ127" s="26"/>
      <c r="AK127" s="26"/>
      <c r="AL127" s="26"/>
    </row>
    <row r="128" spans="1:38">
      <c r="A128" s="48" t="s">
        <v>113</v>
      </c>
      <c r="G128" s="48" t="s">
        <v>113</v>
      </c>
      <c r="M128" s="31" t="s">
        <v>113</v>
      </c>
      <c r="S128" s="31" t="s">
        <v>113</v>
      </c>
      <c r="Y128" s="48" t="s">
        <v>113</v>
      </c>
      <c r="Z128" s="56"/>
      <c r="AA128" s="56"/>
      <c r="AB128" s="56"/>
      <c r="AC128" s="56"/>
      <c r="AD128" s="60"/>
      <c r="AE128" s="60"/>
      <c r="AF128" s="60"/>
      <c r="AG128" s="60"/>
      <c r="AH128" s="60"/>
      <c r="AI128" s="60"/>
      <c r="AJ128" s="60"/>
      <c r="AK128" s="60"/>
      <c r="AL128" s="60"/>
    </row>
    <row r="129" spans="1:38">
      <c r="A129" s="50" t="s">
        <v>92</v>
      </c>
      <c r="B129" s="3">
        <v>0.39</v>
      </c>
      <c r="C129" s="3">
        <v>519.13</v>
      </c>
      <c r="D129" s="3">
        <v>19.559999999999999</v>
      </c>
      <c r="E129" s="3">
        <v>539.08000000000004</v>
      </c>
      <c r="G129" s="50" t="s">
        <v>92</v>
      </c>
      <c r="I129" s="3"/>
      <c r="J129" s="3"/>
      <c r="K129" s="3"/>
      <c r="M129" s="12" t="s">
        <v>92</v>
      </c>
      <c r="O129" s="3"/>
      <c r="P129" s="3"/>
      <c r="Q129" s="3"/>
      <c r="R129" s="76"/>
      <c r="S129" s="12" t="s">
        <v>92</v>
      </c>
      <c r="U129" s="57"/>
      <c r="V129" s="57"/>
      <c r="W129" s="57"/>
      <c r="Y129" s="50" t="s">
        <v>92</v>
      </c>
      <c r="Z129" s="71">
        <v>0.35</v>
      </c>
      <c r="AA129" s="71">
        <v>855.77</v>
      </c>
      <c r="AB129" s="71">
        <v>36.229999999999997</v>
      </c>
      <c r="AC129" s="71">
        <v>892.35</v>
      </c>
      <c r="AD129" s="60"/>
      <c r="AE129" s="60"/>
      <c r="AF129" s="60"/>
      <c r="AG129" s="60"/>
      <c r="AH129" s="60"/>
      <c r="AI129" s="60"/>
      <c r="AJ129" s="60"/>
      <c r="AK129" s="60"/>
      <c r="AL129" s="60"/>
    </row>
    <row r="130" spans="1:38">
      <c r="A130" s="50" t="s">
        <v>93</v>
      </c>
      <c r="B130" s="3">
        <v>122.63</v>
      </c>
      <c r="C130" s="3">
        <v>571.03</v>
      </c>
      <c r="D130" s="3">
        <v>95.36</v>
      </c>
      <c r="E130" s="3">
        <v>789.02</v>
      </c>
      <c r="G130" s="50" t="s">
        <v>93</v>
      </c>
      <c r="H130" s="3"/>
      <c r="I130" s="3"/>
      <c r="J130" s="3"/>
      <c r="K130" s="3"/>
      <c r="M130" s="12" t="s">
        <v>93</v>
      </c>
      <c r="N130" s="3"/>
      <c r="O130" s="3"/>
      <c r="P130" s="3"/>
      <c r="Q130" s="3"/>
      <c r="R130" s="76"/>
      <c r="S130" s="12" t="s">
        <v>93</v>
      </c>
      <c r="T130" s="57"/>
      <c r="U130" s="57"/>
      <c r="V130" s="57"/>
      <c r="W130" s="57"/>
      <c r="Y130" s="50" t="s">
        <v>93</v>
      </c>
      <c r="Z130" s="71">
        <v>229.56</v>
      </c>
      <c r="AA130" s="71">
        <v>880.58</v>
      </c>
      <c r="AB130" s="71">
        <v>219.09</v>
      </c>
      <c r="AC130" s="71">
        <v>1329.22</v>
      </c>
    </row>
    <row r="131" spans="1:38">
      <c r="A131" s="50" t="s">
        <v>94</v>
      </c>
      <c r="B131" s="3">
        <v>32.049999999999997</v>
      </c>
      <c r="C131" s="3">
        <v>475.97</v>
      </c>
      <c r="D131" s="3">
        <v>59.65</v>
      </c>
      <c r="E131" s="3">
        <v>567.66999999999996</v>
      </c>
      <c r="G131" s="50" t="s">
        <v>94</v>
      </c>
      <c r="H131" s="3"/>
      <c r="I131" s="3"/>
      <c r="J131" s="3"/>
      <c r="K131" s="3"/>
      <c r="M131" s="12" t="s">
        <v>94</v>
      </c>
      <c r="N131" s="3"/>
      <c r="O131" s="3"/>
      <c r="P131" s="3"/>
      <c r="Q131" s="3"/>
      <c r="R131" s="76"/>
      <c r="S131" s="12" t="s">
        <v>94</v>
      </c>
      <c r="T131" s="57"/>
      <c r="U131" s="57"/>
      <c r="V131" s="57"/>
      <c r="W131" s="57"/>
      <c r="Y131" s="50" t="s">
        <v>94</v>
      </c>
      <c r="Z131" s="71">
        <v>104.35</v>
      </c>
      <c r="AA131" s="71">
        <v>842.17</v>
      </c>
      <c r="AB131" s="71">
        <v>134.6</v>
      </c>
      <c r="AC131" s="71">
        <v>1081.1099999999999</v>
      </c>
    </row>
    <row r="132" spans="1:38">
      <c r="A132" s="50" t="s">
        <v>95</v>
      </c>
      <c r="B132" s="3">
        <v>104.47</v>
      </c>
      <c r="C132" s="3">
        <v>294.52</v>
      </c>
      <c r="D132" s="3">
        <v>21.33</v>
      </c>
      <c r="E132" s="3">
        <v>420.33</v>
      </c>
      <c r="G132" s="50" t="s">
        <v>95</v>
      </c>
      <c r="H132" s="3"/>
      <c r="I132" s="3"/>
      <c r="J132" s="3"/>
      <c r="K132" s="3"/>
      <c r="M132" s="12" t="s">
        <v>95</v>
      </c>
      <c r="N132" s="3"/>
      <c r="O132" s="3"/>
      <c r="P132" s="3"/>
      <c r="Q132" s="3"/>
      <c r="R132" s="76"/>
      <c r="S132" s="12" t="s">
        <v>95</v>
      </c>
      <c r="T132" s="57"/>
      <c r="U132" s="57"/>
      <c r="V132" s="57"/>
      <c r="W132" s="57"/>
      <c r="Y132" s="50" t="s">
        <v>95</v>
      </c>
      <c r="Z132" s="71">
        <v>202.01</v>
      </c>
      <c r="AA132" s="71">
        <v>406.25</v>
      </c>
      <c r="AB132" s="71">
        <v>35.61</v>
      </c>
      <c r="AC132" s="71">
        <v>643.87</v>
      </c>
    </row>
    <row r="133" spans="1:38">
      <c r="A133" s="50" t="s">
        <v>96</v>
      </c>
      <c r="B133" s="3">
        <v>8.9</v>
      </c>
      <c r="C133" s="3">
        <v>103.72</v>
      </c>
      <c r="D133" s="3">
        <v>15.13</v>
      </c>
      <c r="E133" s="3">
        <v>127.75</v>
      </c>
      <c r="G133" s="50" t="s">
        <v>96</v>
      </c>
      <c r="H133" s="3"/>
      <c r="I133" s="3"/>
      <c r="J133" s="3"/>
      <c r="K133" s="3"/>
      <c r="M133" s="12" t="s">
        <v>96</v>
      </c>
      <c r="N133" s="3"/>
      <c r="O133" s="3"/>
      <c r="P133" s="3"/>
      <c r="Q133" s="3"/>
      <c r="R133" s="76"/>
      <c r="S133" s="12" t="s">
        <v>96</v>
      </c>
      <c r="T133" s="57"/>
      <c r="U133" s="57"/>
      <c r="V133" s="57"/>
      <c r="W133" s="57"/>
      <c r="Y133" s="50" t="s">
        <v>96</v>
      </c>
      <c r="Z133" s="71">
        <v>20.56</v>
      </c>
      <c r="AA133" s="71">
        <v>175.94</v>
      </c>
      <c r="AB133" s="71">
        <v>25.2</v>
      </c>
      <c r="AC133" s="71">
        <v>221.69</v>
      </c>
    </row>
    <row r="134" spans="1:38">
      <c r="A134" s="50" t="s">
        <v>97</v>
      </c>
      <c r="B134" s="3">
        <v>28.61</v>
      </c>
      <c r="C134" s="3">
        <v>31.2</v>
      </c>
      <c r="D134" s="3"/>
      <c r="E134" s="3">
        <v>59.81</v>
      </c>
      <c r="G134" s="50" t="s">
        <v>97</v>
      </c>
      <c r="H134" s="3"/>
      <c r="I134" s="3"/>
      <c r="J134" s="3"/>
      <c r="K134" s="3"/>
      <c r="M134" s="12" t="s">
        <v>97</v>
      </c>
      <c r="N134" s="3"/>
      <c r="O134" s="3"/>
      <c r="P134" s="3"/>
      <c r="Q134" s="3"/>
      <c r="R134" s="76"/>
      <c r="S134" s="12" t="s">
        <v>97</v>
      </c>
      <c r="T134" s="57"/>
      <c r="U134" s="57"/>
      <c r="V134" s="57"/>
      <c r="W134" s="57"/>
      <c r="Y134" s="50" t="s">
        <v>97</v>
      </c>
      <c r="Z134" s="71">
        <v>44.77</v>
      </c>
      <c r="AA134" s="71">
        <v>64.02</v>
      </c>
      <c r="AB134" s="71"/>
      <c r="AC134" s="71">
        <v>108.8</v>
      </c>
    </row>
    <row r="135" spans="1:38">
      <c r="A135" s="50" t="s">
        <v>116</v>
      </c>
      <c r="B135" s="3">
        <v>151.38</v>
      </c>
      <c r="C135" s="92">
        <v>1038.51</v>
      </c>
      <c r="D135" s="3">
        <v>96.92</v>
      </c>
      <c r="E135" s="92">
        <v>1286.82</v>
      </c>
      <c r="G135" s="50" t="s">
        <v>116</v>
      </c>
      <c r="H135" s="3"/>
      <c r="I135" s="3"/>
      <c r="J135" s="3"/>
      <c r="K135" s="3"/>
      <c r="M135" s="12" t="s">
        <v>116</v>
      </c>
      <c r="N135" s="3"/>
      <c r="O135" s="3"/>
      <c r="P135" s="3"/>
      <c r="Q135" s="3"/>
      <c r="R135" s="76"/>
      <c r="S135" s="12" t="s">
        <v>116</v>
      </c>
      <c r="T135" s="57"/>
      <c r="U135" s="57"/>
      <c r="V135" s="57"/>
      <c r="W135" s="57"/>
      <c r="Y135" s="50" t="s">
        <v>116</v>
      </c>
      <c r="Z135" s="71">
        <v>270.14</v>
      </c>
      <c r="AA135" s="71">
        <v>1646.96</v>
      </c>
      <c r="AB135" s="71">
        <v>258.5</v>
      </c>
      <c r="AC135" s="71">
        <v>2175.59</v>
      </c>
    </row>
    <row r="136" spans="1:38">
      <c r="A136" s="50" t="s">
        <v>117</v>
      </c>
      <c r="B136" s="3">
        <v>43.65</v>
      </c>
      <c r="C136" s="3">
        <v>157.44</v>
      </c>
      <c r="D136" s="3">
        <v>5.12</v>
      </c>
      <c r="E136" s="92">
        <v>206.22</v>
      </c>
      <c r="G136" s="50" t="s">
        <v>117</v>
      </c>
      <c r="H136" s="3"/>
      <c r="I136" s="3"/>
      <c r="J136" s="3"/>
      <c r="K136" s="3"/>
      <c r="M136" s="12" t="s">
        <v>117</v>
      </c>
      <c r="N136" s="3"/>
      <c r="O136" s="3"/>
      <c r="P136" s="3"/>
      <c r="Q136" s="3"/>
      <c r="R136" s="76"/>
      <c r="S136" s="12" t="s">
        <v>117</v>
      </c>
      <c r="T136" s="57"/>
      <c r="U136" s="57"/>
      <c r="V136" s="57"/>
      <c r="W136" s="57"/>
      <c r="Y136" s="50" t="s">
        <v>120</v>
      </c>
      <c r="Z136" s="71">
        <v>64.48</v>
      </c>
      <c r="AA136" s="71">
        <v>219.35</v>
      </c>
      <c r="AB136" s="71">
        <v>29.17</v>
      </c>
      <c r="AC136" s="71">
        <v>312.99</v>
      </c>
    </row>
    <row r="137" spans="1:38">
      <c r="A137" s="50" t="s">
        <v>114</v>
      </c>
      <c r="B137" s="3">
        <v>492.09</v>
      </c>
      <c r="C137" s="92">
        <v>3191.53</v>
      </c>
      <c r="D137" s="3">
        <v>313.08</v>
      </c>
      <c r="E137" s="92">
        <v>3996.7</v>
      </c>
      <c r="G137" s="50" t="s">
        <v>114</v>
      </c>
      <c r="H137" s="3"/>
      <c r="I137" s="3"/>
      <c r="J137" s="3"/>
      <c r="K137" s="3"/>
      <c r="M137" s="12" t="s">
        <v>114</v>
      </c>
      <c r="N137" s="3"/>
      <c r="O137" s="3"/>
      <c r="P137" s="3"/>
      <c r="Q137" s="3"/>
      <c r="R137" s="76"/>
      <c r="S137" s="12" t="s">
        <v>114</v>
      </c>
      <c r="T137" s="57"/>
      <c r="U137" s="57"/>
      <c r="V137" s="57"/>
      <c r="W137" s="57"/>
      <c r="Y137" s="50" t="s">
        <v>114</v>
      </c>
      <c r="Z137" s="71">
        <v>936.21</v>
      </c>
      <c r="AA137" s="71">
        <v>5091.03</v>
      </c>
      <c r="AB137" s="71">
        <v>738.39</v>
      </c>
      <c r="AC137" s="71">
        <v>6765.63</v>
      </c>
    </row>
    <row r="139" spans="1:38">
      <c r="A139" s="22" t="s">
        <v>180</v>
      </c>
      <c r="G139" s="22" t="str">
        <f>A139</f>
        <v>Share of distance travelled (all modes) July 13 - Jun 14 by trip purpose/ destination type</v>
      </c>
      <c r="M139" s="22" t="str">
        <f>A139</f>
        <v>Share of distance travelled (all modes) July 13 - Jun 14 by trip purpose/ destination type</v>
      </c>
      <c r="S139" s="22" t="str">
        <f>A139</f>
        <v>Share of distance travelled (all modes) July 13 - Jun 14 by trip purpose/ destination type</v>
      </c>
      <c r="Y139" s="22" t="str">
        <f>A139</f>
        <v>Share of distance travelled (all modes) July 13 - Jun 14 by trip purpose/ destination type</v>
      </c>
      <c r="Z139" s="56"/>
      <c r="AA139" s="56"/>
      <c r="AB139" s="56"/>
      <c r="AC139" s="56"/>
    </row>
    <row r="140" spans="1:38">
      <c r="X140" s="60"/>
      <c r="Y140" s="56"/>
      <c r="Z140" s="56"/>
      <c r="AA140" s="56"/>
      <c r="AB140" s="56"/>
      <c r="AC140" s="56"/>
      <c r="AD140" s="60"/>
      <c r="AE140" s="60"/>
      <c r="AF140" s="60"/>
      <c r="AG140" s="60"/>
      <c r="AH140" s="60"/>
      <c r="AI140" s="60"/>
      <c r="AJ140" s="60"/>
      <c r="AK140" s="60"/>
      <c r="AL140" s="60"/>
    </row>
    <row r="141" spans="1:38">
      <c r="A141" s="5" t="s">
        <v>1</v>
      </c>
      <c r="G141" s="5" t="s">
        <v>34</v>
      </c>
      <c r="M141" s="5" t="s">
        <v>35</v>
      </c>
      <c r="S141" s="81" t="s">
        <v>160</v>
      </c>
      <c r="X141" s="60"/>
      <c r="Y141" s="59" t="s">
        <v>98</v>
      </c>
      <c r="Z141" s="56"/>
      <c r="AA141" s="56"/>
      <c r="AB141" s="56"/>
      <c r="AC141" s="56"/>
      <c r="AD141" s="60"/>
      <c r="AE141" s="60"/>
      <c r="AF141" s="60"/>
      <c r="AG141" s="60"/>
      <c r="AH141" s="60"/>
      <c r="AI141" s="60"/>
      <c r="AJ141" s="60"/>
      <c r="AK141" s="60"/>
      <c r="AL141" s="60"/>
    </row>
    <row r="142" spans="1:38" s="42" customFormat="1">
      <c r="A142" s="48"/>
      <c r="B142" s="48"/>
      <c r="C142" s="48" t="s">
        <v>24</v>
      </c>
      <c r="D142" s="48"/>
      <c r="E142" s="48"/>
      <c r="F142" s="22"/>
      <c r="G142" s="48"/>
      <c r="H142" s="48"/>
      <c r="I142" s="48" t="s">
        <v>24</v>
      </c>
      <c r="J142" s="48"/>
      <c r="K142" s="48"/>
      <c r="L142" s="22"/>
      <c r="M142" s="31"/>
      <c r="N142" s="31"/>
      <c r="O142" s="31" t="s">
        <v>24</v>
      </c>
      <c r="P142" s="31"/>
      <c r="Q142" s="31"/>
      <c r="R142" s="22"/>
      <c r="S142" s="31"/>
      <c r="T142" s="31"/>
      <c r="U142" s="31" t="s">
        <v>24</v>
      </c>
      <c r="V142" s="31"/>
      <c r="W142" s="31"/>
      <c r="X142" s="22"/>
      <c r="Y142" s="48"/>
      <c r="Z142" s="48"/>
      <c r="AA142" s="48" t="s">
        <v>24</v>
      </c>
      <c r="AB142" s="48"/>
      <c r="AC142" s="48"/>
      <c r="AD142" s="22"/>
      <c r="AE142" s="22"/>
      <c r="AF142" s="22"/>
      <c r="AG142" s="22"/>
      <c r="AH142" s="22"/>
      <c r="AI142" s="22"/>
      <c r="AJ142" s="22"/>
      <c r="AK142" s="22"/>
      <c r="AL142" s="22"/>
    </row>
    <row r="143" spans="1:38" s="43" customFormat="1">
      <c r="A143" s="50"/>
      <c r="B143" s="51" t="s">
        <v>6</v>
      </c>
      <c r="C143" s="51" t="s">
        <v>7</v>
      </c>
      <c r="D143" s="51" t="s">
        <v>8</v>
      </c>
      <c r="E143" s="51" t="s">
        <v>0</v>
      </c>
      <c r="F143" s="25"/>
      <c r="G143" s="50" t="s">
        <v>24</v>
      </c>
      <c r="H143" s="51" t="s">
        <v>6</v>
      </c>
      <c r="I143" s="51" t="s">
        <v>7</v>
      </c>
      <c r="J143" s="51" t="s">
        <v>8</v>
      </c>
      <c r="K143" s="51" t="s">
        <v>0</v>
      </c>
      <c r="L143" s="25"/>
      <c r="M143" s="12" t="s">
        <v>24</v>
      </c>
      <c r="N143" s="13" t="s">
        <v>6</v>
      </c>
      <c r="O143" s="13" t="s">
        <v>7</v>
      </c>
      <c r="P143" s="13" t="s">
        <v>8</v>
      </c>
      <c r="Q143" s="13" t="s">
        <v>0</v>
      </c>
      <c r="R143" s="72"/>
      <c r="S143" s="12" t="s">
        <v>24</v>
      </c>
      <c r="T143" s="13" t="s">
        <v>6</v>
      </c>
      <c r="U143" s="13" t="s">
        <v>7</v>
      </c>
      <c r="V143" s="13" t="s">
        <v>8</v>
      </c>
      <c r="W143" s="13" t="s">
        <v>0</v>
      </c>
      <c r="X143" s="60"/>
      <c r="Y143" s="50" t="s">
        <v>24</v>
      </c>
      <c r="Z143" s="51" t="s">
        <v>6</v>
      </c>
      <c r="AA143" s="51" t="s">
        <v>7</v>
      </c>
      <c r="AB143" s="51" t="s">
        <v>8</v>
      </c>
      <c r="AC143" s="51" t="s">
        <v>0</v>
      </c>
      <c r="AD143" s="60"/>
      <c r="AE143" s="60"/>
      <c r="AF143" s="60"/>
      <c r="AG143" s="60"/>
      <c r="AH143" s="60"/>
      <c r="AI143" s="60"/>
      <c r="AJ143" s="60"/>
      <c r="AK143" s="60"/>
      <c r="AL143" s="60"/>
    </row>
    <row r="144" spans="1:38" s="44" customFormat="1">
      <c r="A144" s="52" t="s">
        <v>22</v>
      </c>
      <c r="B144" s="86">
        <f>B$7</f>
        <v>214</v>
      </c>
      <c r="C144" s="86">
        <f>C$7</f>
        <v>753</v>
      </c>
      <c r="D144" s="86">
        <f>D$7</f>
        <v>181</v>
      </c>
      <c r="E144" s="86">
        <f>E$7</f>
        <v>1148</v>
      </c>
      <c r="F144" s="26"/>
      <c r="G144" s="52" t="s">
        <v>22</v>
      </c>
      <c r="H144" s="52">
        <f>H$7</f>
        <v>84</v>
      </c>
      <c r="I144" s="52">
        <f>I$7</f>
        <v>228</v>
      </c>
      <c r="J144" s="52">
        <f>J$7</f>
        <v>48</v>
      </c>
      <c r="K144" s="52">
        <f>K$7</f>
        <v>360</v>
      </c>
      <c r="L144" s="26"/>
      <c r="M144" s="30" t="s">
        <v>22</v>
      </c>
      <c r="N144" s="30">
        <f>N$7</f>
        <v>76</v>
      </c>
      <c r="O144" s="30">
        <f>O$7</f>
        <v>196</v>
      </c>
      <c r="P144" s="30">
        <f>P$7</f>
        <v>53</v>
      </c>
      <c r="Q144" s="30">
        <f>Q$7</f>
        <v>325</v>
      </c>
      <c r="R144" s="26"/>
      <c r="S144" s="30" t="s">
        <v>22</v>
      </c>
      <c r="T144" s="30">
        <f>T$7</f>
        <v>21</v>
      </c>
      <c r="U144" s="30">
        <f>U$7</f>
        <v>46</v>
      </c>
      <c r="V144" s="30">
        <f>V$7</f>
        <v>27</v>
      </c>
      <c r="W144" s="30">
        <f>W$7</f>
        <v>94</v>
      </c>
      <c r="X144" s="26"/>
      <c r="Y144" s="52" t="s">
        <v>22</v>
      </c>
      <c r="Z144" s="85">
        <f>Z$7</f>
        <v>395</v>
      </c>
      <c r="AA144" s="85">
        <f>AA$7</f>
        <v>1223</v>
      </c>
      <c r="AB144" s="85">
        <f>AB$7</f>
        <v>309</v>
      </c>
      <c r="AC144" s="85">
        <f>AC$7</f>
        <v>1927</v>
      </c>
      <c r="AD144" s="26"/>
      <c r="AE144" s="26"/>
      <c r="AF144" s="26"/>
      <c r="AG144" s="26"/>
      <c r="AH144" s="26"/>
      <c r="AI144" s="26"/>
      <c r="AJ144" s="26"/>
      <c r="AK144" s="26"/>
      <c r="AL144" s="26"/>
    </row>
    <row r="145" spans="1:40">
      <c r="A145" s="48" t="s">
        <v>113</v>
      </c>
      <c r="G145" s="48" t="s">
        <v>113</v>
      </c>
      <c r="M145" s="31" t="s">
        <v>113</v>
      </c>
      <c r="S145" s="31" t="s">
        <v>113</v>
      </c>
      <c r="X145" s="60"/>
      <c r="Y145" s="48" t="s">
        <v>113</v>
      </c>
      <c r="Z145" s="56"/>
      <c r="AA145" s="56"/>
      <c r="AB145" s="56"/>
      <c r="AC145" s="56"/>
      <c r="AD145" s="60"/>
      <c r="AE145" s="60"/>
      <c r="AF145" s="60"/>
      <c r="AG145" s="60"/>
      <c r="AH145" s="60"/>
      <c r="AI145" s="60"/>
      <c r="AJ145" s="60"/>
      <c r="AK145" s="60"/>
      <c r="AL145" s="60"/>
    </row>
    <row r="146" spans="1:40">
      <c r="A146" s="50" t="str">
        <f t="shared" ref="A146:A152" si="31">A129</f>
        <v>1. Work &amp; work related</v>
      </c>
      <c r="C146" s="39">
        <f>C129/C$137</f>
        <v>0.16265866214636865</v>
      </c>
      <c r="D146" s="39">
        <f>D129/D$137</f>
        <v>6.2476044461479495E-2</v>
      </c>
      <c r="E146" s="39">
        <f>E129/E$137</f>
        <v>0.1348812770535692</v>
      </c>
      <c r="G146" s="50" t="str">
        <f t="shared" ref="G146:G152" si="32">G129</f>
        <v>1. Work &amp; work related</v>
      </c>
      <c r="I146" s="39"/>
      <c r="J146" s="39"/>
      <c r="K146" s="39"/>
      <c r="M146" s="12" t="str">
        <f t="shared" ref="M146:M152" si="33">M129</f>
        <v>1. Work &amp; work related</v>
      </c>
      <c r="O146" s="39"/>
      <c r="P146" s="39"/>
      <c r="Q146" s="39"/>
      <c r="R146" s="77"/>
      <c r="S146" s="12" t="str">
        <f t="shared" ref="S146:S152" si="34">S129</f>
        <v>1. Work &amp; work related</v>
      </c>
      <c r="U146" s="69"/>
      <c r="V146" s="69"/>
      <c r="W146" s="69"/>
      <c r="X146" s="60"/>
      <c r="Y146" s="50" t="str">
        <f t="shared" ref="Y146:Y152" si="35">Y129</f>
        <v>1. Work &amp; work related</v>
      </c>
      <c r="Z146" s="56"/>
      <c r="AA146" s="39">
        <f t="shared" ref="AA146:AC154" si="36">AA129/AA$137</f>
        <v>0.16809368634637786</v>
      </c>
      <c r="AB146" s="39">
        <f t="shared" si="36"/>
        <v>4.9066211622584267E-2</v>
      </c>
      <c r="AC146" s="39">
        <f>AC129/AC$137</f>
        <v>0.13189459074764656</v>
      </c>
      <c r="AD146" s="60"/>
      <c r="AE146" s="60"/>
      <c r="AF146" s="60"/>
      <c r="AG146" s="60"/>
      <c r="AH146" s="60"/>
      <c r="AI146" s="60"/>
      <c r="AJ146" s="60"/>
      <c r="AK146" s="60"/>
      <c r="AL146" s="60"/>
    </row>
    <row r="147" spans="1:40">
      <c r="A147" s="50" t="str">
        <f t="shared" si="31"/>
        <v>2. Social/recreational</v>
      </c>
      <c r="B147" s="39">
        <f t="shared" ref="B147:B154" si="37">B130/B$137</f>
        <v>0.24920238167814832</v>
      </c>
      <c r="C147" s="39">
        <f t="shared" ref="C147:E152" si="38">C130/C$137</f>
        <v>0.17892045507953863</v>
      </c>
      <c r="D147" s="39">
        <f t="shared" si="38"/>
        <v>0.30458668710872622</v>
      </c>
      <c r="E147" s="39">
        <f t="shared" si="38"/>
        <v>0.19741786974253761</v>
      </c>
      <c r="G147" s="50" t="str">
        <f t="shared" si="32"/>
        <v>2. Social/recreational</v>
      </c>
      <c r="H147" s="39"/>
      <c r="I147" s="39"/>
      <c r="J147" s="39"/>
      <c r="K147" s="39"/>
      <c r="M147" s="12" t="str">
        <f t="shared" si="33"/>
        <v>2. Social/recreational</v>
      </c>
      <c r="N147" s="39"/>
      <c r="O147" s="39"/>
      <c r="P147" s="39"/>
      <c r="Q147" s="39"/>
      <c r="R147" s="77"/>
      <c r="S147" s="12" t="str">
        <f t="shared" si="34"/>
        <v>2. Social/recreational</v>
      </c>
      <c r="T147" s="69"/>
      <c r="U147" s="69"/>
      <c r="V147" s="69"/>
      <c r="W147" s="69"/>
      <c r="X147" s="60"/>
      <c r="Y147" s="50" t="str">
        <f t="shared" si="35"/>
        <v>2. Social/recreational</v>
      </c>
      <c r="Z147" s="39">
        <f t="shared" ref="Z147:Z154" si="39">Z130/Z$137</f>
        <v>0.24520139712244046</v>
      </c>
      <c r="AA147" s="39">
        <f t="shared" si="36"/>
        <v>0.17296696346318918</v>
      </c>
      <c r="AB147" s="39">
        <f t="shared" si="36"/>
        <v>0.29671311908341119</v>
      </c>
      <c r="AC147" s="39">
        <f t="shared" si="36"/>
        <v>0.19646655226490364</v>
      </c>
      <c r="AD147" s="60"/>
      <c r="AE147" s="60"/>
      <c r="AF147" s="60"/>
      <c r="AG147" s="60"/>
      <c r="AH147" s="60"/>
      <c r="AI147" s="60"/>
      <c r="AJ147" s="60"/>
      <c r="AK147" s="60"/>
      <c r="AL147" s="60"/>
    </row>
    <row r="148" spans="1:40">
      <c r="A148" s="50" t="str">
        <f t="shared" si="31"/>
        <v>3. Shopping/ Pers Business/ Medical</v>
      </c>
      <c r="B148" s="39">
        <f t="shared" si="37"/>
        <v>6.5130362332093725E-2</v>
      </c>
      <c r="C148" s="39">
        <f t="shared" si="38"/>
        <v>0.14913536767631824</v>
      </c>
      <c r="D148" s="39">
        <f t="shared" si="38"/>
        <v>0.19052638303309058</v>
      </c>
      <c r="E148" s="39">
        <f t="shared" si="38"/>
        <v>0.14203467860985314</v>
      </c>
      <c r="G148" s="50" t="str">
        <f t="shared" si="32"/>
        <v>3. Shopping/ Pers Business/ Medical</v>
      </c>
      <c r="H148" s="39"/>
      <c r="I148" s="39"/>
      <c r="J148" s="39"/>
      <c r="K148" s="39"/>
      <c r="M148" s="12" t="str">
        <f t="shared" si="33"/>
        <v>3. Shopping/ Pers Business/ Medical</v>
      </c>
      <c r="N148" s="39"/>
      <c r="O148" s="39"/>
      <c r="P148" s="39"/>
      <c r="Q148" s="39"/>
      <c r="R148" s="77"/>
      <c r="S148" s="12" t="str">
        <f t="shared" si="34"/>
        <v>3. Shopping/ Pers Business/ Medical</v>
      </c>
      <c r="T148" s="69"/>
      <c r="U148" s="69"/>
      <c r="V148" s="69"/>
      <c r="W148" s="69"/>
      <c r="X148" s="60"/>
      <c r="Y148" s="50" t="str">
        <f t="shared" si="35"/>
        <v>3. Shopping/ Pers Business/ Medical</v>
      </c>
      <c r="Z148" s="39">
        <f t="shared" si="39"/>
        <v>0.11146003567575649</v>
      </c>
      <c r="AA148" s="39">
        <f t="shared" si="36"/>
        <v>0.16542232121987102</v>
      </c>
      <c r="AB148" s="39">
        <f t="shared" si="36"/>
        <v>0.18228849253104729</v>
      </c>
      <c r="AC148" s="39">
        <f t="shared" si="36"/>
        <v>0.15979443156069723</v>
      </c>
      <c r="AD148" s="60"/>
      <c r="AE148" s="60"/>
      <c r="AF148" s="60"/>
      <c r="AG148" s="60"/>
      <c r="AH148" s="60"/>
      <c r="AI148" s="60"/>
      <c r="AJ148" s="60"/>
      <c r="AK148" s="60"/>
      <c r="AL148" s="60"/>
    </row>
    <row r="149" spans="1:40">
      <c r="A149" s="50" t="str">
        <f t="shared" si="31"/>
        <v>4. Accompany/ transport someone</v>
      </c>
      <c r="B149" s="39">
        <f t="shared" si="37"/>
        <v>0.21229856327094637</v>
      </c>
      <c r="C149" s="39">
        <f t="shared" si="38"/>
        <v>9.2281758278944567E-2</v>
      </c>
      <c r="D149" s="39">
        <f t="shared" si="38"/>
        <v>6.8129551552318895E-2</v>
      </c>
      <c r="E149" s="39">
        <f t="shared" si="38"/>
        <v>0.10516926464333075</v>
      </c>
      <c r="G149" s="50" t="str">
        <f t="shared" si="32"/>
        <v>4. Accompany/ transport someone</v>
      </c>
      <c r="H149" s="39"/>
      <c r="I149" s="39"/>
      <c r="J149" s="39"/>
      <c r="K149" s="39"/>
      <c r="M149" s="12" t="str">
        <f t="shared" si="33"/>
        <v>4. Accompany/ transport someone</v>
      </c>
      <c r="N149" s="39"/>
      <c r="O149" s="39"/>
      <c r="P149" s="39"/>
      <c r="Q149" s="39"/>
      <c r="R149" s="77"/>
      <c r="S149" s="12" t="str">
        <f t="shared" si="34"/>
        <v>4. Accompany/ transport someone</v>
      </c>
      <c r="T149" s="69"/>
      <c r="U149" s="69"/>
      <c r="V149" s="69"/>
      <c r="W149" s="69"/>
      <c r="X149" s="60"/>
      <c r="Y149" s="50" t="str">
        <f t="shared" si="35"/>
        <v>4. Accompany/ transport someone</v>
      </c>
      <c r="Z149" s="39">
        <f t="shared" si="39"/>
        <v>0.21577423868576492</v>
      </c>
      <c r="AA149" s="39">
        <f t="shared" si="36"/>
        <v>7.9797211959073119E-2</v>
      </c>
      <c r="AB149" s="39">
        <f t="shared" si="36"/>
        <v>4.8226546946735463E-2</v>
      </c>
      <c r="AC149" s="39">
        <f t="shared" si="36"/>
        <v>9.5167781862147346E-2</v>
      </c>
      <c r="AD149" s="60"/>
      <c r="AE149" s="60"/>
      <c r="AF149" s="60"/>
      <c r="AG149" s="60"/>
      <c r="AH149" s="60"/>
      <c r="AI149" s="60"/>
      <c r="AJ149" s="60"/>
      <c r="AK149" s="60"/>
      <c r="AL149" s="60"/>
    </row>
    <row r="150" spans="1:40">
      <c r="A150" s="50" t="str">
        <f t="shared" si="31"/>
        <v>5. Change mode of travel</v>
      </c>
      <c r="B150" s="39">
        <f t="shared" si="37"/>
        <v>1.8086122457274076E-2</v>
      </c>
      <c r="C150" s="39">
        <f t="shared" si="38"/>
        <v>3.2498519518851458E-2</v>
      </c>
      <c r="D150" s="39">
        <f t="shared" si="38"/>
        <v>4.832630637536732E-2</v>
      </c>
      <c r="E150" s="39">
        <f t="shared" si="38"/>
        <v>3.1963870192909152E-2</v>
      </c>
      <c r="G150" s="50" t="str">
        <f t="shared" si="32"/>
        <v>5. Change mode of travel</v>
      </c>
      <c r="H150" s="39"/>
      <c r="I150" s="39"/>
      <c r="J150" s="39"/>
      <c r="K150" s="39"/>
      <c r="M150" s="12" t="str">
        <f t="shared" si="33"/>
        <v>5. Change mode of travel</v>
      </c>
      <c r="N150" s="39"/>
      <c r="O150" s="39"/>
      <c r="P150" s="39"/>
      <c r="Q150" s="39"/>
      <c r="R150" s="77"/>
      <c r="S150" s="12" t="str">
        <f t="shared" si="34"/>
        <v>5. Change mode of travel</v>
      </c>
      <c r="T150" s="69"/>
      <c r="U150" s="69"/>
      <c r="V150" s="69"/>
      <c r="W150" s="69"/>
      <c r="X150" s="60"/>
      <c r="Y150" s="50" t="str">
        <f t="shared" si="35"/>
        <v>5. Change mode of travel</v>
      </c>
      <c r="Z150" s="39">
        <f t="shared" si="39"/>
        <v>2.1960884844212301E-2</v>
      </c>
      <c r="AA150" s="39">
        <f t="shared" si="36"/>
        <v>3.4558822085118339E-2</v>
      </c>
      <c r="AB150" s="39">
        <f t="shared" si="36"/>
        <v>3.4128306179661151E-2</v>
      </c>
      <c r="AC150" s="39">
        <f t="shared" si="36"/>
        <v>3.2767088948109785E-2</v>
      </c>
      <c r="AD150" s="60"/>
      <c r="AE150" s="60"/>
      <c r="AF150" s="60"/>
      <c r="AG150" s="60"/>
      <c r="AH150" s="60"/>
      <c r="AI150" s="60"/>
      <c r="AJ150" s="60"/>
      <c r="AK150" s="60"/>
      <c r="AL150" s="60"/>
    </row>
    <row r="151" spans="1:40">
      <c r="A151" s="50" t="str">
        <f t="shared" si="31"/>
        <v>6. Education</v>
      </c>
      <c r="B151" s="39">
        <f t="shared" si="37"/>
        <v>5.8139771180068689E-2</v>
      </c>
      <c r="C151" s="39">
        <f t="shared" si="38"/>
        <v>9.7758755205183713E-3</v>
      </c>
      <c r="D151" s="39">
        <f t="shared" si="38"/>
        <v>0</v>
      </c>
      <c r="E151" s="39">
        <f t="shared" si="38"/>
        <v>1.4964845997948308E-2</v>
      </c>
      <c r="G151" s="50" t="str">
        <f t="shared" si="32"/>
        <v>6. Education</v>
      </c>
      <c r="H151" s="39"/>
      <c r="I151" s="39"/>
      <c r="J151" s="39"/>
      <c r="K151" s="39"/>
      <c r="M151" s="12" t="str">
        <f t="shared" si="33"/>
        <v>6. Education</v>
      </c>
      <c r="N151" s="39"/>
      <c r="O151" s="39"/>
      <c r="P151" s="39"/>
      <c r="Q151" s="39"/>
      <c r="R151" s="77"/>
      <c r="S151" s="12" t="str">
        <f t="shared" si="34"/>
        <v>6. Education</v>
      </c>
      <c r="T151" s="69"/>
      <c r="U151" s="69"/>
      <c r="V151" s="69"/>
      <c r="W151" s="69"/>
      <c r="X151" s="60"/>
      <c r="Y151" s="50" t="str">
        <f t="shared" si="35"/>
        <v>6. Education</v>
      </c>
      <c r="Z151" s="39">
        <f t="shared" si="39"/>
        <v>4.7820467630125721E-2</v>
      </c>
      <c r="AA151" s="39">
        <f t="shared" si="36"/>
        <v>1.2575058485218119E-2</v>
      </c>
      <c r="AB151" s="39">
        <f t="shared" si="36"/>
        <v>0</v>
      </c>
      <c r="AC151" s="39">
        <f t="shared" si="36"/>
        <v>1.6081281417990638E-2</v>
      </c>
      <c r="AD151" s="60"/>
      <c r="AE151" s="60"/>
      <c r="AF151" s="60"/>
      <c r="AG151" s="60"/>
      <c r="AH151" s="60"/>
      <c r="AI151" s="60"/>
      <c r="AJ151" s="60"/>
      <c r="AK151" s="60"/>
      <c r="AL151" s="60"/>
    </row>
    <row r="152" spans="1:40">
      <c r="A152" s="50" t="str">
        <f t="shared" si="31"/>
        <v>7. Returning home</v>
      </c>
      <c r="B152" s="39">
        <f t="shared" si="37"/>
        <v>0.30762665366091568</v>
      </c>
      <c r="C152" s="39">
        <f t="shared" si="38"/>
        <v>0.3253956566286389</v>
      </c>
      <c r="D152" s="39">
        <f t="shared" ref="D152:E154" si="40">D135/D$137</f>
        <v>0.30956943912099144</v>
      </c>
      <c r="E152" s="39">
        <f t="shared" si="40"/>
        <v>0.32197062576625718</v>
      </c>
      <c r="G152" s="50" t="str">
        <f t="shared" si="32"/>
        <v>7. Returning home</v>
      </c>
      <c r="H152" s="39"/>
      <c r="I152" s="39"/>
      <c r="J152" s="39"/>
      <c r="K152" s="39"/>
      <c r="M152" s="12" t="str">
        <f t="shared" si="33"/>
        <v>7. Returning home</v>
      </c>
      <c r="N152" s="39"/>
      <c r="O152" s="39"/>
      <c r="P152" s="39"/>
      <c r="Q152" s="39"/>
      <c r="R152" s="77"/>
      <c r="S152" s="12" t="str">
        <f t="shared" si="34"/>
        <v>7. Returning home</v>
      </c>
      <c r="T152" s="69"/>
      <c r="U152" s="69"/>
      <c r="V152" s="69"/>
      <c r="W152" s="69"/>
      <c r="Y152" s="50" t="str">
        <f t="shared" si="35"/>
        <v>7. Returning home</v>
      </c>
      <c r="Z152" s="39">
        <f t="shared" si="39"/>
        <v>0.28854637314277776</v>
      </c>
      <c r="AA152" s="39">
        <f t="shared" si="36"/>
        <v>0.32350231681997554</v>
      </c>
      <c r="AB152" s="39">
        <f t="shared" si="36"/>
        <v>0.35008599791438128</v>
      </c>
      <c r="AC152" s="39">
        <f t="shared" si="36"/>
        <v>0.32156502794270453</v>
      </c>
    </row>
    <row r="153" spans="1:40">
      <c r="A153" s="50" t="s">
        <v>117</v>
      </c>
      <c r="B153" s="39">
        <f t="shared" si="37"/>
        <v>8.8703285984271171E-2</v>
      </c>
      <c r="C153" s="39">
        <f>C136/C$137</f>
        <v>4.9330571857385014E-2</v>
      </c>
      <c r="D153" s="39">
        <f t="shared" si="40"/>
        <v>1.6353647629998722E-2</v>
      </c>
      <c r="E153" s="39">
        <f t="shared" si="40"/>
        <v>5.1597567993594717E-2</v>
      </c>
      <c r="G153" s="50" t="s">
        <v>117</v>
      </c>
      <c r="H153" s="39"/>
      <c r="I153" s="39"/>
      <c r="J153" s="39"/>
      <c r="K153" s="39"/>
      <c r="M153" s="12" t="s">
        <v>117</v>
      </c>
      <c r="N153" s="39"/>
      <c r="O153" s="39"/>
      <c r="P153" s="39"/>
      <c r="Q153" s="39"/>
      <c r="R153" s="77"/>
      <c r="S153" s="12" t="s">
        <v>117</v>
      </c>
      <c r="T153" s="69"/>
      <c r="U153" s="69"/>
      <c r="V153" s="69"/>
      <c r="W153" s="69"/>
      <c r="Y153" s="50" t="s">
        <v>117</v>
      </c>
      <c r="Z153" s="39">
        <f t="shared" si="39"/>
        <v>6.8873436515311734E-2</v>
      </c>
      <c r="AA153" s="39">
        <f t="shared" si="36"/>
        <v>4.3085583860240466E-2</v>
      </c>
      <c r="AB153" s="39">
        <f t="shared" si="36"/>
        <v>3.9504868700822059E-2</v>
      </c>
      <c r="AC153" s="39">
        <f t="shared" si="36"/>
        <v>4.6261767196846416E-2</v>
      </c>
    </row>
    <row r="154" spans="1:40">
      <c r="A154" s="50" t="str">
        <f>A137</f>
        <v>Total (includes Other)</v>
      </c>
      <c r="B154" s="39">
        <f t="shared" si="37"/>
        <v>1</v>
      </c>
      <c r="C154" s="39">
        <f>C137/C$137</f>
        <v>1</v>
      </c>
      <c r="D154" s="39">
        <f t="shared" si="40"/>
        <v>1</v>
      </c>
      <c r="E154" s="39">
        <f t="shared" si="40"/>
        <v>1</v>
      </c>
      <c r="G154" s="50" t="str">
        <f>G137</f>
        <v>Total (includes Other)</v>
      </c>
      <c r="H154" s="39"/>
      <c r="I154" s="39"/>
      <c r="J154" s="39"/>
      <c r="K154" s="39"/>
      <c r="M154" s="12" t="str">
        <f>M137</f>
        <v>Total (includes Other)</v>
      </c>
      <c r="N154" s="39"/>
      <c r="O154" s="39"/>
      <c r="P154" s="39"/>
      <c r="Q154" s="39"/>
      <c r="R154" s="77"/>
      <c r="S154" s="12" t="str">
        <f>S137</f>
        <v>Total (includes Other)</v>
      </c>
      <c r="T154" s="69"/>
      <c r="U154" s="69"/>
      <c r="V154" s="69"/>
      <c r="W154" s="69"/>
      <c r="Y154" s="50" t="str">
        <f>Y137</f>
        <v>Total (includes Other)</v>
      </c>
      <c r="Z154" s="39">
        <f t="shared" si="39"/>
        <v>1</v>
      </c>
      <c r="AA154" s="39">
        <f t="shared" si="36"/>
        <v>1</v>
      </c>
      <c r="AB154" s="39">
        <f t="shared" si="36"/>
        <v>1</v>
      </c>
      <c r="AC154" s="39">
        <f t="shared" si="36"/>
        <v>1</v>
      </c>
    </row>
    <row r="155" spans="1:40">
      <c r="Y155" s="56"/>
      <c r="Z155" s="56"/>
      <c r="AA155" s="56"/>
      <c r="AB155" s="56"/>
      <c r="AC155" s="56"/>
    </row>
    <row r="156" spans="1:40">
      <c r="A156" s="22" t="s">
        <v>180</v>
      </c>
      <c r="G156" s="22" t="str">
        <f>A156</f>
        <v>Share of distance travelled (all modes) July 13 - Jun 14 by trip purpose/ destination type</v>
      </c>
      <c r="M156" s="22" t="str">
        <f>A156</f>
        <v>Share of distance travelled (all modes) July 13 - Jun 14 by trip purpose/ destination type</v>
      </c>
      <c r="S156" s="22" t="str">
        <f>A156</f>
        <v>Share of distance travelled (all modes) July 13 - Jun 14 by trip purpose/ destination type</v>
      </c>
      <c r="Y156" s="22" t="str">
        <f>A156</f>
        <v>Share of distance travelled (all modes) July 13 - Jun 14 by trip purpose/ destination type</v>
      </c>
      <c r="Z156" s="56"/>
      <c r="AA156" s="56"/>
      <c r="AB156" s="56"/>
      <c r="AC156" s="56"/>
    </row>
    <row r="157" spans="1:40">
      <c r="A157" t="s">
        <v>118</v>
      </c>
      <c r="G157" t="s">
        <v>118</v>
      </c>
      <c r="M157" t="s">
        <v>118</v>
      </c>
      <c r="S157" s="56" t="s">
        <v>118</v>
      </c>
      <c r="Y157" s="56" t="s">
        <v>118</v>
      </c>
      <c r="Z157" s="56"/>
      <c r="AA157" s="56"/>
      <c r="AB157" s="56"/>
      <c r="AC157" s="56"/>
    </row>
    <row r="158" spans="1:40">
      <c r="A158" s="5" t="s">
        <v>1</v>
      </c>
      <c r="G158" s="5" t="s">
        <v>34</v>
      </c>
      <c r="M158" s="5" t="s">
        <v>35</v>
      </c>
      <c r="S158" s="81" t="s">
        <v>160</v>
      </c>
      <c r="Y158" s="59" t="s">
        <v>98</v>
      </c>
      <c r="Z158" s="56"/>
      <c r="AA158" s="56"/>
      <c r="AB158" s="56"/>
      <c r="AC158" s="56"/>
    </row>
    <row r="159" spans="1:40" s="42" customFormat="1">
      <c r="A159" s="48"/>
      <c r="B159" s="48"/>
      <c r="C159" s="48" t="s">
        <v>24</v>
      </c>
      <c r="D159" s="48"/>
      <c r="E159" s="48"/>
      <c r="F159" s="22"/>
      <c r="G159" s="48"/>
      <c r="H159" s="48"/>
      <c r="I159" s="48" t="s">
        <v>24</v>
      </c>
      <c r="J159" s="48"/>
      <c r="K159" s="48"/>
      <c r="L159" s="22"/>
      <c r="M159" s="31"/>
      <c r="N159" s="31"/>
      <c r="O159" s="31" t="s">
        <v>24</v>
      </c>
      <c r="P159" s="31"/>
      <c r="Q159" s="31"/>
      <c r="R159" s="22"/>
      <c r="S159" s="31"/>
      <c r="T159" s="31"/>
      <c r="U159" s="31" t="s">
        <v>24</v>
      </c>
      <c r="V159" s="31"/>
      <c r="W159" s="31"/>
      <c r="X159" s="22"/>
      <c r="Y159" s="48"/>
      <c r="Z159" s="48"/>
      <c r="AA159" s="48" t="s">
        <v>24</v>
      </c>
      <c r="AB159" s="48"/>
      <c r="AC159" s="48"/>
      <c r="AD159" s="22"/>
      <c r="AE159" s="22"/>
      <c r="AF159" s="22"/>
      <c r="AG159" s="22"/>
      <c r="AH159" s="22"/>
      <c r="AI159" s="22"/>
      <c r="AJ159" s="22"/>
      <c r="AK159" s="22"/>
      <c r="AL159" s="22"/>
      <c r="AM159" s="22"/>
      <c r="AN159" s="22"/>
    </row>
    <row r="160" spans="1:40" s="43" customFormat="1">
      <c r="A160" s="50"/>
      <c r="B160" s="51" t="s">
        <v>6</v>
      </c>
      <c r="C160" s="51" t="s">
        <v>7</v>
      </c>
      <c r="D160" s="51" t="s">
        <v>8</v>
      </c>
      <c r="E160" s="51" t="s">
        <v>0</v>
      </c>
      <c r="F160" s="25"/>
      <c r="G160" s="50" t="s">
        <v>24</v>
      </c>
      <c r="H160" s="51" t="s">
        <v>6</v>
      </c>
      <c r="I160" s="51" t="s">
        <v>7</v>
      </c>
      <c r="J160" s="51" t="s">
        <v>8</v>
      </c>
      <c r="K160" s="51" t="s">
        <v>0</v>
      </c>
      <c r="L160" s="25"/>
      <c r="M160" s="12" t="s">
        <v>24</v>
      </c>
      <c r="N160" s="13" t="s">
        <v>6</v>
      </c>
      <c r="O160" s="13" t="s">
        <v>7</v>
      </c>
      <c r="P160" s="13" t="s">
        <v>8</v>
      </c>
      <c r="Q160" s="13" t="s">
        <v>0</v>
      </c>
      <c r="R160" s="72"/>
      <c r="S160" s="12" t="s">
        <v>24</v>
      </c>
      <c r="T160" s="13" t="s">
        <v>6</v>
      </c>
      <c r="U160" s="13" t="s">
        <v>7</v>
      </c>
      <c r="V160" s="13" t="s">
        <v>8</v>
      </c>
      <c r="W160" s="13" t="s">
        <v>0</v>
      </c>
      <c r="X160" s="60"/>
      <c r="Y160" s="50" t="s">
        <v>24</v>
      </c>
      <c r="Z160" s="51" t="s">
        <v>6</v>
      </c>
      <c r="AA160" s="51" t="s">
        <v>7</v>
      </c>
      <c r="AB160" s="51" t="s">
        <v>8</v>
      </c>
      <c r="AC160" s="51" t="s">
        <v>0</v>
      </c>
      <c r="AD160" s="60"/>
      <c r="AE160" s="60"/>
      <c r="AF160" s="60"/>
      <c r="AG160" s="60"/>
      <c r="AH160" s="60"/>
      <c r="AI160" s="60"/>
      <c r="AJ160" s="60"/>
      <c r="AK160" s="60"/>
      <c r="AL160" s="60"/>
      <c r="AM160" s="60"/>
      <c r="AN160" s="60"/>
    </row>
    <row r="161" spans="1:40" s="44" customFormat="1">
      <c r="A161" s="52" t="s">
        <v>22</v>
      </c>
      <c r="B161" s="86">
        <f>B$7</f>
        <v>214</v>
      </c>
      <c r="C161" s="86">
        <f>C$7</f>
        <v>753</v>
      </c>
      <c r="D161" s="86">
        <f>D$7</f>
        <v>181</v>
      </c>
      <c r="E161" s="86">
        <f>E$7</f>
        <v>1148</v>
      </c>
      <c r="F161" s="26"/>
      <c r="G161" s="52" t="s">
        <v>22</v>
      </c>
      <c r="H161" s="52">
        <f>H$7</f>
        <v>84</v>
      </c>
      <c r="I161" s="52">
        <f>I$7</f>
        <v>228</v>
      </c>
      <c r="J161" s="52">
        <f>J$7</f>
        <v>48</v>
      </c>
      <c r="K161" s="52">
        <f>K$7</f>
        <v>360</v>
      </c>
      <c r="L161" s="26"/>
      <c r="M161" s="30" t="s">
        <v>22</v>
      </c>
      <c r="N161" s="30">
        <f>N$7</f>
        <v>76</v>
      </c>
      <c r="O161" s="30">
        <f>O$7</f>
        <v>196</v>
      </c>
      <c r="P161" s="30">
        <f>P$7</f>
        <v>53</v>
      </c>
      <c r="Q161" s="30">
        <f>Q$7</f>
        <v>325</v>
      </c>
      <c r="R161" s="26"/>
      <c r="S161" s="30" t="s">
        <v>22</v>
      </c>
      <c r="T161" s="30">
        <f>T$7</f>
        <v>21</v>
      </c>
      <c r="U161" s="30">
        <f>U$7</f>
        <v>46</v>
      </c>
      <c r="V161" s="30">
        <f>V$7</f>
        <v>27</v>
      </c>
      <c r="W161" s="30">
        <f>W$7</f>
        <v>94</v>
      </c>
      <c r="X161" s="26"/>
      <c r="Y161" s="52" t="s">
        <v>22</v>
      </c>
      <c r="Z161" s="85">
        <f>Z$7</f>
        <v>395</v>
      </c>
      <c r="AA161" s="85">
        <f>AA$7</f>
        <v>1223</v>
      </c>
      <c r="AB161" s="85">
        <f>AB$7</f>
        <v>309</v>
      </c>
      <c r="AC161" s="85">
        <f>AC$7</f>
        <v>1927</v>
      </c>
      <c r="AD161" s="26"/>
      <c r="AE161" s="26"/>
      <c r="AF161" s="26"/>
      <c r="AG161" s="26"/>
      <c r="AH161" s="26"/>
      <c r="AI161" s="26"/>
      <c r="AJ161" s="26"/>
      <c r="AK161" s="26"/>
      <c r="AL161" s="26"/>
      <c r="AM161" s="26"/>
      <c r="AN161" s="26"/>
    </row>
    <row r="162" spans="1:40">
      <c r="A162" s="48" t="s">
        <v>113</v>
      </c>
      <c r="G162" s="48" t="s">
        <v>113</v>
      </c>
      <c r="M162" s="31" t="s">
        <v>113</v>
      </c>
      <c r="S162" s="31" t="s">
        <v>113</v>
      </c>
      <c r="Y162" s="48" t="s">
        <v>113</v>
      </c>
      <c r="Z162" s="56"/>
      <c r="AA162" s="56"/>
      <c r="AB162" s="56"/>
      <c r="AC162" s="56"/>
    </row>
    <row r="163" spans="1:40">
      <c r="A163" s="50" t="str">
        <f t="shared" ref="A163:A168" si="41">A146</f>
        <v>1. Work &amp; work related</v>
      </c>
      <c r="C163" s="39">
        <f>C129/(C$137-C$136-C$135)</f>
        <v>0.2601399091993305</v>
      </c>
      <c r="D163" s="39">
        <f>D129/(D$137-D$136-D$135)</f>
        <v>9.2683851402577719E-2</v>
      </c>
      <c r="E163" s="39">
        <f>E129/(E$137-E$136-E$135)</f>
        <v>0.21531677623958528</v>
      </c>
      <c r="G163" s="50" t="str">
        <f t="shared" ref="G163:G168" si="42">G146</f>
        <v>1. Work &amp; work related</v>
      </c>
      <c r="I163" s="39"/>
      <c r="J163" s="39"/>
      <c r="K163" s="39"/>
      <c r="M163" s="12" t="str">
        <f t="shared" ref="M163:M168" si="43">M146</f>
        <v>1. Work &amp; work related</v>
      </c>
      <c r="O163" s="39"/>
      <c r="P163" s="39"/>
      <c r="Q163" s="39"/>
      <c r="R163" s="77"/>
      <c r="S163" s="12" t="str">
        <f t="shared" ref="S163:S168" si="44">S146</f>
        <v>1. Work &amp; work related</v>
      </c>
      <c r="U163" s="69"/>
      <c r="V163" s="69"/>
      <c r="W163" s="69"/>
      <c r="Y163" s="50" t="str">
        <f t="shared" ref="Y163:Y168" si="45">Y146</f>
        <v>1. Work &amp; work related</v>
      </c>
      <c r="Z163" s="56"/>
      <c r="AA163" s="39">
        <f t="shared" ref="AA163:AC168" si="46">AA129/(AA$137-AA$136-AA$135)</f>
        <v>0.26537807933712076</v>
      </c>
      <c r="AB163" s="39">
        <f t="shared" si="46"/>
        <v>8.038249911253105E-2</v>
      </c>
      <c r="AC163" s="39">
        <f>AC129/(AC$137-AC$136-AC$135)</f>
        <v>0.20863679405197508</v>
      </c>
    </row>
    <row r="164" spans="1:40">
      <c r="A164" s="50" t="str">
        <f t="shared" si="41"/>
        <v>2. Social/recreational</v>
      </c>
      <c r="B164" s="39">
        <f>B130/(B$137-B$136-B$135)</f>
        <v>0.41281222648623173</v>
      </c>
      <c r="C164" s="39">
        <f t="shared" ref="C164:E168" si="47">C130/(C$137-C$136-C$135)</f>
        <v>0.28614738572244658</v>
      </c>
      <c r="D164" s="39">
        <f t="shared" si="47"/>
        <v>0.45185746777862024</v>
      </c>
      <c r="E164" s="39">
        <f t="shared" si="47"/>
        <v>0.31514662534050153</v>
      </c>
      <c r="G164" s="50" t="str">
        <f t="shared" si="42"/>
        <v>2. Social/recreational</v>
      </c>
      <c r="H164" s="39"/>
      <c r="I164" s="39"/>
      <c r="J164" s="39"/>
      <c r="K164" s="39"/>
      <c r="M164" s="12" t="str">
        <f t="shared" si="43"/>
        <v>2. Social/recreational</v>
      </c>
      <c r="N164" s="39"/>
      <c r="O164" s="39"/>
      <c r="P164" s="39"/>
      <c r="Q164" s="39"/>
      <c r="R164" s="77"/>
      <c r="S164" s="12" t="str">
        <f t="shared" si="44"/>
        <v>2. Social/recreational</v>
      </c>
      <c r="T164" s="69"/>
      <c r="U164" s="69"/>
      <c r="V164" s="69"/>
      <c r="W164" s="69"/>
      <c r="Y164" s="50" t="str">
        <f t="shared" si="45"/>
        <v>2. Social/recreational</v>
      </c>
      <c r="Z164" s="39">
        <f>Z130/(Z$137-Z$136-Z$135)</f>
        <v>0.38158878970727572</v>
      </c>
      <c r="AA164" s="39">
        <f t="shared" si="46"/>
        <v>0.27307177057232884</v>
      </c>
      <c r="AB164" s="39">
        <f t="shared" si="46"/>
        <v>0.48608892438764639</v>
      </c>
      <c r="AC164" s="39">
        <f t="shared" si="46"/>
        <v>0.31077962614418814</v>
      </c>
    </row>
    <row r="165" spans="1:40">
      <c r="A165" s="50" t="str">
        <f t="shared" si="41"/>
        <v>3. Shopping/ Pers Business/ Medical</v>
      </c>
      <c r="B165" s="39">
        <f>B131/(B$137-B$136-B$135)</f>
        <v>0.1078906618191611</v>
      </c>
      <c r="C165" s="39">
        <f t="shared" si="47"/>
        <v>0.23851211176700507</v>
      </c>
      <c r="D165" s="39">
        <f t="shared" si="47"/>
        <v>0.28264783927217596</v>
      </c>
      <c r="E165" s="39">
        <f t="shared" si="47"/>
        <v>0.22673605841048705</v>
      </c>
      <c r="G165" s="50" t="str">
        <f t="shared" si="42"/>
        <v>3. Shopping/ Pers Business/ Medical</v>
      </c>
      <c r="H165" s="39"/>
      <c r="I165" s="39"/>
      <c r="J165" s="39"/>
      <c r="K165" s="39"/>
      <c r="M165" s="12" t="str">
        <f t="shared" si="43"/>
        <v>3. Shopping/ Pers Business/ Medical</v>
      </c>
      <c r="N165" s="39"/>
      <c r="O165" s="39"/>
      <c r="P165" s="39"/>
      <c r="Q165" s="39"/>
      <c r="R165" s="77"/>
      <c r="S165" s="12" t="str">
        <f t="shared" si="44"/>
        <v>3. Shopping/ Pers Business/ Medical</v>
      </c>
      <c r="T165" s="69"/>
      <c r="U165" s="69"/>
      <c r="V165" s="69"/>
      <c r="W165" s="69"/>
      <c r="Y165" s="50" t="str">
        <f t="shared" si="45"/>
        <v>3. Shopping/ Pers Business/ Medical</v>
      </c>
      <c r="Z165" s="39">
        <f>Z131/(Z$137-Z$136-Z$135)</f>
        <v>0.17345700560182181</v>
      </c>
      <c r="AA165" s="39">
        <f t="shared" si="46"/>
        <v>0.26116065890992091</v>
      </c>
      <c r="AB165" s="39">
        <f t="shared" si="46"/>
        <v>0.29863329783457576</v>
      </c>
      <c r="AC165" s="39">
        <f t="shared" si="46"/>
        <v>0.25277001671712979</v>
      </c>
    </row>
    <row r="166" spans="1:40">
      <c r="A166" s="50" t="str">
        <f t="shared" si="41"/>
        <v>4. Accompany/ transport someone</v>
      </c>
      <c r="B166" s="39">
        <f>B132/(B$137-B$136-B$135)</f>
        <v>0.35167979532754323</v>
      </c>
      <c r="C166" s="39">
        <f t="shared" si="47"/>
        <v>0.14758616542559053</v>
      </c>
      <c r="D166" s="39">
        <f t="shared" si="47"/>
        <v>0.10107088703563306</v>
      </c>
      <c r="E166" s="39">
        <f t="shared" si="47"/>
        <v>0.16788621458185218</v>
      </c>
      <c r="G166" s="50" t="str">
        <f t="shared" si="42"/>
        <v>4. Accompany/ transport someone</v>
      </c>
      <c r="H166" s="39"/>
      <c r="I166" s="39"/>
      <c r="J166" s="39"/>
      <c r="K166" s="39"/>
      <c r="M166" s="12" t="str">
        <f t="shared" si="43"/>
        <v>4. Accompany/ transport someone</v>
      </c>
      <c r="N166" s="39"/>
      <c r="O166" s="39"/>
      <c r="P166" s="39"/>
      <c r="Q166" s="39"/>
      <c r="R166" s="77"/>
      <c r="S166" s="12" t="str">
        <f t="shared" si="44"/>
        <v>4. Accompany/ transport someone</v>
      </c>
      <c r="T166" s="69"/>
      <c r="U166" s="69"/>
      <c r="V166" s="69"/>
      <c r="W166" s="69"/>
      <c r="Y166" s="50" t="str">
        <f t="shared" si="45"/>
        <v>4. Accompany/ transport someone</v>
      </c>
      <c r="Z166" s="39">
        <f>Z132/(Z$137-Z$136-Z$135)</f>
        <v>0.33579348060971753</v>
      </c>
      <c r="AA166" s="39">
        <f t="shared" si="46"/>
        <v>0.12597993004043764</v>
      </c>
      <c r="AB166" s="39">
        <f t="shared" si="46"/>
        <v>7.9006922257720977E-2</v>
      </c>
      <c r="AC166" s="39">
        <f t="shared" si="46"/>
        <v>0.15054067640079025</v>
      </c>
    </row>
    <row r="167" spans="1:40">
      <c r="A167" s="50" t="str">
        <f t="shared" si="41"/>
        <v>5. Change mode of travel</v>
      </c>
      <c r="B167" s="39">
        <f>B133/(B$137-B$136-B$135)</f>
        <v>2.9960277385040059E-2</v>
      </c>
      <c r="C167" s="39">
        <f t="shared" si="47"/>
        <v>5.1974864450435455E-2</v>
      </c>
      <c r="D167" s="39">
        <f t="shared" si="47"/>
        <v>7.1692570128885538E-2</v>
      </c>
      <c r="E167" s="39">
        <f t="shared" si="47"/>
        <v>5.1025298962319166E-2</v>
      </c>
      <c r="G167" s="50" t="str">
        <f t="shared" si="42"/>
        <v>5. Change mode of travel</v>
      </c>
      <c r="H167" s="39"/>
      <c r="I167" s="39"/>
      <c r="J167" s="39"/>
      <c r="K167" s="39"/>
      <c r="M167" s="12" t="str">
        <f t="shared" si="43"/>
        <v>5. Change mode of travel</v>
      </c>
      <c r="N167" s="39"/>
      <c r="O167" s="39"/>
      <c r="P167" s="39"/>
      <c r="Q167" s="39"/>
      <c r="R167" s="77"/>
      <c r="S167" s="12" t="str">
        <f t="shared" si="44"/>
        <v>5. Change mode of travel</v>
      </c>
      <c r="T167" s="69"/>
      <c r="U167" s="69"/>
      <c r="V167" s="69"/>
      <c r="W167" s="69"/>
      <c r="Y167" s="50" t="str">
        <f t="shared" si="45"/>
        <v>5. Change mode of travel</v>
      </c>
      <c r="Z167" s="39">
        <f>Z133/(Z$137-Z$136-Z$135)</f>
        <v>3.4176100001662255E-2</v>
      </c>
      <c r="AA167" s="39">
        <f t="shared" si="46"/>
        <v>5.4559775732466703E-2</v>
      </c>
      <c r="AB167" s="39">
        <f t="shared" si="46"/>
        <v>5.5910543130990413E-2</v>
      </c>
      <c r="AC167" s="39">
        <f t="shared" si="46"/>
        <v>5.1832454612408083E-2</v>
      </c>
    </row>
    <row r="168" spans="1:40">
      <c r="A168" s="50" t="str">
        <f t="shared" si="41"/>
        <v>6. Education</v>
      </c>
      <c r="B168" s="39">
        <f>B134/(B$137-B$136-B$135)</f>
        <v>9.6310509661347868E-2</v>
      </c>
      <c r="C168" s="39">
        <f t="shared" si="47"/>
        <v>1.5634552360717185E-2</v>
      </c>
      <c r="D168" s="39">
        <f t="shared" si="47"/>
        <v>0</v>
      </c>
      <c r="E168" s="39">
        <f t="shared" si="47"/>
        <v>2.388902646525487E-2</v>
      </c>
      <c r="G168" s="50" t="str">
        <f t="shared" si="42"/>
        <v>6. Education</v>
      </c>
      <c r="H168" s="39"/>
      <c r="I168" s="39"/>
      <c r="J168" s="39"/>
      <c r="K168" s="39"/>
      <c r="M168" s="12" t="str">
        <f t="shared" si="43"/>
        <v>6. Education</v>
      </c>
      <c r="N168" s="39"/>
      <c r="O168" s="39"/>
      <c r="P168" s="39"/>
      <c r="Q168" s="39"/>
      <c r="R168" s="77"/>
      <c r="S168" s="12" t="str">
        <f t="shared" si="44"/>
        <v>6. Education</v>
      </c>
      <c r="T168" s="69"/>
      <c r="U168" s="69"/>
      <c r="V168" s="69"/>
      <c r="W168" s="69"/>
      <c r="Y168" s="50" t="str">
        <f t="shared" si="45"/>
        <v>6. Education</v>
      </c>
      <c r="Z168" s="39">
        <f>Z134/(Z$137-Z$136-Z$135)</f>
        <v>7.441945511062352E-2</v>
      </c>
      <c r="AA168" s="39">
        <f t="shared" si="46"/>
        <v>1.985288645215709E-2</v>
      </c>
      <c r="AB168" s="39">
        <f t="shared" si="46"/>
        <v>0</v>
      </c>
      <c r="AC168" s="39">
        <f t="shared" si="46"/>
        <v>2.5438094013397083E-2</v>
      </c>
    </row>
    <row r="169" spans="1:40">
      <c r="A169" s="50" t="str">
        <f>A154</f>
        <v>Total (includes Other)</v>
      </c>
      <c r="B169" s="39">
        <f>SUM(B163:B168)</f>
        <v>0.99865347067932397</v>
      </c>
      <c r="C169" s="39">
        <f>SUM(C163:C168)</f>
        <v>0.9999949889255253</v>
      </c>
      <c r="D169" s="39">
        <f>SUM(D163:D168)</f>
        <v>0.9999526156178925</v>
      </c>
      <c r="E169" s="39">
        <f>SUM(E163:E168)</f>
        <v>1.0000000000000002</v>
      </c>
      <c r="G169" s="50" t="str">
        <f>G154</f>
        <v>Total (includes Other)</v>
      </c>
      <c r="H169" s="39"/>
      <c r="I169" s="39"/>
      <c r="J169" s="39"/>
      <c r="K169" s="39"/>
      <c r="M169" s="12" t="str">
        <f>M154</f>
        <v>Total (includes Other)</v>
      </c>
      <c r="N169" s="39"/>
      <c r="O169" s="39"/>
      <c r="P169" s="39"/>
      <c r="Q169" s="39"/>
      <c r="R169" s="77"/>
      <c r="S169" s="12" t="str">
        <f>S154</f>
        <v>Total (includes Other)</v>
      </c>
      <c r="T169" s="69"/>
      <c r="U169" s="69"/>
      <c r="V169" s="69"/>
      <c r="W169" s="69"/>
      <c r="Y169" s="50" t="str">
        <f>Y154</f>
        <v>Total (includes Other)</v>
      </c>
      <c r="Z169" s="39">
        <f>SUM(Z163:Z168)</f>
        <v>0.99943483103110087</v>
      </c>
      <c r="AA169" s="39">
        <f>SUM(AA163:AA168)</f>
        <v>1.0000031010444319</v>
      </c>
      <c r="AB169" s="39">
        <f>SUM(AB163:AB168)</f>
        <v>1.0000221867234644</v>
      </c>
      <c r="AC169" s="39">
        <f>SUM(AC163:AC168)</f>
        <v>0.99999766193988826</v>
      </c>
    </row>
    <row r="170" spans="1:40">
      <c r="A170" s="25"/>
      <c r="B170" s="39"/>
      <c r="C170" s="39"/>
      <c r="D170" s="39"/>
      <c r="E170" s="39"/>
      <c r="G170" s="25"/>
      <c r="H170" s="39"/>
      <c r="I170" s="39"/>
      <c r="J170" s="39"/>
      <c r="K170" s="39"/>
      <c r="M170" s="25"/>
      <c r="N170" s="39"/>
      <c r="O170" s="39"/>
      <c r="P170" s="39"/>
      <c r="Q170" s="39"/>
      <c r="R170" s="77"/>
      <c r="S170" s="69"/>
      <c r="T170" s="69"/>
      <c r="U170" s="69"/>
      <c r="V170" s="69"/>
      <c r="W170" s="69"/>
      <c r="Y170" s="60"/>
      <c r="Z170" s="39"/>
      <c r="AA170" s="39"/>
      <c r="AB170" s="39"/>
      <c r="AC170" s="39"/>
    </row>
    <row r="171" spans="1:40">
      <c r="A171" s="22" t="s">
        <v>181</v>
      </c>
      <c r="G171" s="22" t="str">
        <f>A171</f>
        <v>Mean km travelled per person per week (all modes), July 13 - Jun 14 by trip purpose/ destination type</v>
      </c>
      <c r="M171" s="22" t="str">
        <f>A171</f>
        <v>Mean km travelled per person per week (all modes), July 13 - Jun 14 by trip purpose/ destination type</v>
      </c>
      <c r="S171" s="22" t="str">
        <f>A171</f>
        <v>Mean km travelled per person per week (all modes), July 13 - Jun 14 by trip purpose/ destination type</v>
      </c>
      <c r="Y171" s="22" t="str">
        <f>A171</f>
        <v>Mean km travelled per person per week (all modes), July 13 - Jun 14 by trip purpose/ destination type</v>
      </c>
      <c r="Z171" s="56"/>
      <c r="AA171" s="56"/>
      <c r="AB171" s="56"/>
      <c r="AC171" s="56"/>
    </row>
    <row r="172" spans="1:40">
      <c r="Y172" s="56"/>
      <c r="Z172" s="56"/>
      <c r="AA172" s="56"/>
      <c r="AB172" s="56"/>
      <c r="AC172" s="56"/>
    </row>
    <row r="173" spans="1:40">
      <c r="A173" s="5" t="s">
        <v>1</v>
      </c>
      <c r="B173" s="5" t="s">
        <v>115</v>
      </c>
      <c r="G173" s="5" t="s">
        <v>34</v>
      </c>
      <c r="M173" s="5" t="s">
        <v>35</v>
      </c>
      <c r="S173" s="81" t="s">
        <v>160</v>
      </c>
      <c r="Y173" s="59" t="s">
        <v>98</v>
      </c>
      <c r="Z173" s="56"/>
      <c r="AA173" s="56"/>
      <c r="AB173" s="56"/>
      <c r="AC173" s="56"/>
    </row>
    <row r="174" spans="1:40" s="42" customFormat="1">
      <c r="A174" s="48"/>
      <c r="B174" s="48"/>
      <c r="C174" s="48" t="s">
        <v>24</v>
      </c>
      <c r="D174" s="48"/>
      <c r="E174" s="48"/>
      <c r="F174" s="22"/>
      <c r="G174" s="48"/>
      <c r="H174" s="48"/>
      <c r="I174" s="48" t="s">
        <v>24</v>
      </c>
      <c r="J174" s="48"/>
      <c r="K174" s="48"/>
      <c r="L174" s="22"/>
      <c r="M174" s="31"/>
      <c r="N174" s="31"/>
      <c r="O174" s="31" t="s">
        <v>24</v>
      </c>
      <c r="P174" s="31"/>
      <c r="Q174" s="31"/>
      <c r="R174" s="22"/>
      <c r="S174" s="31"/>
      <c r="T174" s="31"/>
      <c r="U174" s="31" t="s">
        <v>24</v>
      </c>
      <c r="V174" s="31"/>
      <c r="W174" s="31"/>
      <c r="X174" s="22"/>
      <c r="Y174" s="48"/>
      <c r="Z174" s="48"/>
      <c r="AA174" s="48" t="s">
        <v>24</v>
      </c>
      <c r="AB174" s="48"/>
      <c r="AC174" s="48"/>
      <c r="AD174" s="22"/>
      <c r="AE174" s="22"/>
      <c r="AF174" s="22"/>
      <c r="AG174" s="22"/>
      <c r="AH174" s="22"/>
      <c r="AI174" s="22"/>
      <c r="AJ174" s="22"/>
      <c r="AK174" s="22"/>
      <c r="AL174" s="22"/>
      <c r="AM174" s="22"/>
    </row>
    <row r="175" spans="1:40" s="43" customFormat="1">
      <c r="A175" s="50"/>
      <c r="B175" s="51" t="s">
        <v>6</v>
      </c>
      <c r="C175" s="51" t="s">
        <v>7</v>
      </c>
      <c r="D175" s="51" t="s">
        <v>8</v>
      </c>
      <c r="E175" s="51" t="s">
        <v>0</v>
      </c>
      <c r="F175" s="25"/>
      <c r="G175" s="50" t="s">
        <v>24</v>
      </c>
      <c r="H175" s="51" t="s">
        <v>6</v>
      </c>
      <c r="I175" s="51" t="s">
        <v>7</v>
      </c>
      <c r="J175" s="51" t="s">
        <v>8</v>
      </c>
      <c r="K175" s="51" t="s">
        <v>0</v>
      </c>
      <c r="L175" s="25"/>
      <c r="M175" s="12" t="s">
        <v>24</v>
      </c>
      <c r="N175" s="13" t="s">
        <v>6</v>
      </c>
      <c r="O175" s="13" t="s">
        <v>7</v>
      </c>
      <c r="P175" s="13" t="s">
        <v>8</v>
      </c>
      <c r="Q175" s="13" t="s">
        <v>0</v>
      </c>
      <c r="R175" s="72"/>
      <c r="S175" s="12" t="s">
        <v>24</v>
      </c>
      <c r="T175" s="13" t="s">
        <v>6</v>
      </c>
      <c r="U175" s="13" t="s">
        <v>7</v>
      </c>
      <c r="V175" s="13" t="s">
        <v>8</v>
      </c>
      <c r="W175" s="13" t="s">
        <v>0</v>
      </c>
      <c r="X175" s="60"/>
      <c r="Y175" s="50" t="s">
        <v>24</v>
      </c>
      <c r="Z175" s="51" t="s">
        <v>6</v>
      </c>
      <c r="AA175" s="51" t="s">
        <v>7</v>
      </c>
      <c r="AB175" s="51" t="s">
        <v>8</v>
      </c>
      <c r="AC175" s="51" t="s">
        <v>0</v>
      </c>
      <c r="AD175" s="60"/>
      <c r="AE175" s="60"/>
      <c r="AF175" s="60"/>
      <c r="AG175" s="60"/>
      <c r="AH175" s="60"/>
      <c r="AI175" s="60"/>
      <c r="AJ175" s="60"/>
      <c r="AK175" s="60"/>
      <c r="AL175" s="60"/>
      <c r="AM175" s="60"/>
    </row>
    <row r="176" spans="1:40" s="44" customFormat="1">
      <c r="A176" s="52" t="s">
        <v>22</v>
      </c>
      <c r="B176" s="86">
        <f>B$7</f>
        <v>214</v>
      </c>
      <c r="C176" s="86">
        <f>C$7</f>
        <v>753</v>
      </c>
      <c r="D176" s="86">
        <f>D$7</f>
        <v>181</v>
      </c>
      <c r="E176" s="86">
        <f>E$7</f>
        <v>1148</v>
      </c>
      <c r="F176" s="26"/>
      <c r="G176" s="52" t="s">
        <v>22</v>
      </c>
      <c r="H176" s="52">
        <f>H$7</f>
        <v>84</v>
      </c>
      <c r="I176" s="52">
        <f>I$7</f>
        <v>228</v>
      </c>
      <c r="J176" s="52">
        <f>J$7</f>
        <v>48</v>
      </c>
      <c r="K176" s="52">
        <f>K$7</f>
        <v>360</v>
      </c>
      <c r="L176" s="26"/>
      <c r="M176" s="30" t="s">
        <v>22</v>
      </c>
      <c r="N176" s="30">
        <f>N$7</f>
        <v>76</v>
      </c>
      <c r="O176" s="30">
        <f>O$7</f>
        <v>196</v>
      </c>
      <c r="P176" s="30">
        <f>P$7</f>
        <v>53</v>
      </c>
      <c r="Q176" s="30">
        <f>Q$7</f>
        <v>325</v>
      </c>
      <c r="R176" s="26"/>
      <c r="S176" s="30" t="s">
        <v>22</v>
      </c>
      <c r="T176" s="30">
        <f>T$7</f>
        <v>21</v>
      </c>
      <c r="U176" s="30">
        <f>U$7</f>
        <v>46</v>
      </c>
      <c r="V176" s="30">
        <f>V$7</f>
        <v>27</v>
      </c>
      <c r="W176" s="30">
        <f>W$7</f>
        <v>94</v>
      </c>
      <c r="X176" s="26"/>
      <c r="Y176" s="52" t="s">
        <v>22</v>
      </c>
      <c r="Z176" s="85">
        <f>Z$7</f>
        <v>395</v>
      </c>
      <c r="AA176" s="85">
        <f>AA$7</f>
        <v>1223</v>
      </c>
      <c r="AB176" s="85">
        <f>AB$7</f>
        <v>309</v>
      </c>
      <c r="AC176" s="85">
        <f>AC$7</f>
        <v>1927</v>
      </c>
      <c r="AD176" s="26"/>
      <c r="AE176" s="26"/>
      <c r="AF176" s="26"/>
      <c r="AG176" s="26"/>
      <c r="AH176" s="26"/>
      <c r="AI176" s="26"/>
      <c r="AJ176" s="26"/>
      <c r="AK176" s="26"/>
      <c r="AL176" s="26"/>
      <c r="AM176" s="26"/>
    </row>
    <row r="177" spans="1:29">
      <c r="A177" s="48" t="s">
        <v>113</v>
      </c>
      <c r="G177" s="48" t="s">
        <v>113</v>
      </c>
      <c r="M177" s="31" t="s">
        <v>113</v>
      </c>
      <c r="S177" s="31" t="s">
        <v>113</v>
      </c>
      <c r="X177" s="60"/>
      <c r="Y177" s="48" t="s">
        <v>113</v>
      </c>
      <c r="Z177" s="56"/>
      <c r="AA177" s="56"/>
      <c r="AB177" s="56"/>
      <c r="AC177" s="56"/>
    </row>
    <row r="178" spans="1:29">
      <c r="A178" s="50" t="str">
        <f t="shared" ref="A178:A184" si="48">A146</f>
        <v>1. Work &amp; work related</v>
      </c>
      <c r="C178" s="45">
        <f t="shared" ref="C178:E183" si="49">C129*1000000/C$11*7/365</f>
        <v>37.226455860407782</v>
      </c>
      <c r="D178" s="45">
        <f t="shared" si="49"/>
        <v>7.3453918931808788</v>
      </c>
      <c r="E178" s="45">
        <f t="shared" si="49"/>
        <v>26.814088872493482</v>
      </c>
      <c r="G178" s="50" t="str">
        <f t="shared" ref="G178:G184" si="50">G146</f>
        <v>1. Work &amp; work related</v>
      </c>
      <c r="I178" s="45"/>
      <c r="J178" s="45"/>
      <c r="K178" s="45"/>
      <c r="L178" s="3"/>
      <c r="M178" s="12" t="str">
        <f t="shared" ref="M178:M184" si="51">M146</f>
        <v>1. Work &amp; work related</v>
      </c>
      <c r="O178" s="45"/>
      <c r="P178" s="45"/>
      <c r="Q178" s="45"/>
      <c r="R178" s="79"/>
      <c r="S178" s="12" t="str">
        <f t="shared" ref="S178:S184" si="52">S146</f>
        <v>1. Work &amp; work related</v>
      </c>
      <c r="U178" s="45"/>
      <c r="V178" s="45"/>
      <c r="W178" s="45"/>
      <c r="X178" s="3"/>
      <c r="Y178" s="50" t="str">
        <f t="shared" ref="Y178:Y184" si="53">Y146</f>
        <v>1. Work &amp; work related</v>
      </c>
      <c r="Z178" s="56"/>
      <c r="AA178" s="45">
        <f>AA129*1000000/AA$11*7/365</f>
        <v>44.085490566468259</v>
      </c>
      <c r="AB178" s="45">
        <f>AB129*1000000/AB$11*7/365</f>
        <v>7.5360172169808743</v>
      </c>
      <c r="AC178" s="45">
        <f>AC129*1000000/AC$11*7/365</f>
        <v>30.009106322152725</v>
      </c>
    </row>
    <row r="179" spans="1:29">
      <c r="A179" s="50" t="str">
        <f t="shared" si="48"/>
        <v>2. Social/recreational</v>
      </c>
      <c r="B179" s="45">
        <f>B130*1000000/B$11*7/365</f>
        <v>35.074550222859109</v>
      </c>
      <c r="C179" s="45">
        <f t="shared" si="49"/>
        <v>40.948169225374492</v>
      </c>
      <c r="D179" s="45">
        <f t="shared" si="49"/>
        <v>35.810663135671192</v>
      </c>
      <c r="E179" s="45">
        <f t="shared" si="49"/>
        <v>39.246220231087797</v>
      </c>
      <c r="G179" s="50" t="str">
        <f t="shared" si="50"/>
        <v>2. Social/recreational</v>
      </c>
      <c r="H179" s="45"/>
      <c r="I179" s="45"/>
      <c r="J179" s="45"/>
      <c r="K179" s="45"/>
      <c r="L179" s="3"/>
      <c r="M179" s="12" t="str">
        <f t="shared" si="51"/>
        <v>2. Social/recreational</v>
      </c>
      <c r="N179" s="45"/>
      <c r="O179" s="45"/>
      <c r="P179" s="45"/>
      <c r="Q179" s="45"/>
      <c r="R179" s="79"/>
      <c r="S179" s="12" t="str">
        <f t="shared" si="52"/>
        <v>2. Social/recreational</v>
      </c>
      <c r="T179" s="45"/>
      <c r="U179" s="45"/>
      <c r="V179" s="45"/>
      <c r="W179" s="45"/>
      <c r="X179" s="3"/>
      <c r="Y179" s="50" t="str">
        <f t="shared" si="53"/>
        <v>2. Social/recreational</v>
      </c>
      <c r="Z179" s="45">
        <f>Z130*1000000/Z$11*7/365</f>
        <v>41.611135455973738</v>
      </c>
      <c r="AA179" s="45">
        <f t="shared" ref="Z179:AC184" si="54">AA130*1000000/AA$11*7/365</f>
        <v>45.363592183671564</v>
      </c>
      <c r="AB179" s="45">
        <f t="shared" si="54"/>
        <v>45.571791666252828</v>
      </c>
      <c r="AC179" s="45">
        <f t="shared" si="54"/>
        <v>44.700738841857842</v>
      </c>
    </row>
    <row r="180" spans="1:29">
      <c r="A180" s="50" t="str">
        <f t="shared" si="48"/>
        <v>3. Shopping/ Pers Business/ Medical</v>
      </c>
      <c r="B180" s="45">
        <f>B131*1000000/B$11*7/365</f>
        <v>9.1669194702979233</v>
      </c>
      <c r="C180" s="45">
        <f t="shared" si="49"/>
        <v>34.131481894474014</v>
      </c>
      <c r="D180" s="45">
        <f t="shared" si="49"/>
        <v>22.400441023938615</v>
      </c>
      <c r="E180" s="45">
        <f t="shared" si="49"/>
        <v>28.236168713824249</v>
      </c>
      <c r="G180" s="50" t="str">
        <f t="shared" si="50"/>
        <v>3. Shopping/ Pers Business/ Medical</v>
      </c>
      <c r="H180" s="45"/>
      <c r="I180" s="45"/>
      <c r="J180" s="45"/>
      <c r="K180" s="45"/>
      <c r="L180" s="3"/>
      <c r="M180" s="12" t="str">
        <f t="shared" si="51"/>
        <v>3. Shopping/ Pers Business/ Medical</v>
      </c>
      <c r="N180" s="45"/>
      <c r="O180" s="45"/>
      <c r="P180" s="45"/>
      <c r="Q180" s="45"/>
      <c r="R180" s="79"/>
      <c r="S180" s="12" t="str">
        <f t="shared" si="52"/>
        <v>3. Shopping/ Pers Business/ Medical</v>
      </c>
      <c r="T180" s="45"/>
      <c r="U180" s="45"/>
      <c r="V180" s="45"/>
      <c r="W180" s="45"/>
      <c r="X180" s="3"/>
      <c r="Y180" s="50" t="str">
        <f t="shared" si="53"/>
        <v>3. Shopping/ Pers Business/ Medical</v>
      </c>
      <c r="Z180" s="45">
        <f t="shared" si="54"/>
        <v>18.914976410658912</v>
      </c>
      <c r="AA180" s="45">
        <f t="shared" si="54"/>
        <v>43.384878636038394</v>
      </c>
      <c r="AB180" s="45">
        <f t="shared" si="54"/>
        <v>27.997458388231461</v>
      </c>
      <c r="AC180" s="45">
        <f t="shared" si="54"/>
        <v>36.356973088970172</v>
      </c>
    </row>
    <row r="181" spans="1:29">
      <c r="A181" s="50" t="str">
        <f t="shared" si="48"/>
        <v>4. Accompany/ transport someone</v>
      </c>
      <c r="B181" s="45">
        <f>B132*1000000/B$11*7/365</f>
        <v>29.88043922190403</v>
      </c>
      <c r="C181" s="45">
        <f t="shared" si="49"/>
        <v>21.119826979768654</v>
      </c>
      <c r="D181" s="45">
        <f t="shared" si="49"/>
        <v>8.0100822638828291</v>
      </c>
      <c r="E181" s="45">
        <f t="shared" si="49"/>
        <v>20.907408873961536</v>
      </c>
      <c r="G181" s="50" t="str">
        <f t="shared" si="50"/>
        <v>4. Accompany/ transport someone</v>
      </c>
      <c r="H181" s="45"/>
      <c r="I181" s="45"/>
      <c r="J181" s="45"/>
      <c r="K181" s="45"/>
      <c r="L181" s="3"/>
      <c r="M181" s="12" t="str">
        <f t="shared" si="51"/>
        <v>4. Accompany/ transport someone</v>
      </c>
      <c r="N181" s="45"/>
      <c r="O181" s="45"/>
      <c r="P181" s="45"/>
      <c r="Q181" s="45"/>
      <c r="R181" s="79"/>
      <c r="S181" s="12" t="str">
        <f t="shared" si="52"/>
        <v>4. Accompany/ transport someone</v>
      </c>
      <c r="T181" s="45"/>
      <c r="U181" s="45"/>
      <c r="V181" s="45"/>
      <c r="W181" s="45"/>
      <c r="X181" s="3"/>
      <c r="Y181" s="50" t="str">
        <f t="shared" si="53"/>
        <v>4. Accompany/ transport someone</v>
      </c>
      <c r="Z181" s="45">
        <f t="shared" si="54"/>
        <v>36.617291659963648</v>
      </c>
      <c r="AA181" s="45">
        <f t="shared" si="54"/>
        <v>20.928205642436325</v>
      </c>
      <c r="AB181" s="45">
        <f t="shared" si="54"/>
        <v>7.4070541842861974</v>
      </c>
      <c r="AC181" s="45">
        <f t="shared" si="54"/>
        <v>21.652897728071359</v>
      </c>
    </row>
    <row r="182" spans="1:29">
      <c r="A182" s="50" t="str">
        <f t="shared" si="48"/>
        <v>5. Change mode of travel</v>
      </c>
      <c r="B182" s="45">
        <f>B133*1000000/B$11*7/365</f>
        <v>2.5455720213931832</v>
      </c>
      <c r="C182" s="45">
        <f t="shared" si="49"/>
        <v>7.437689984862164</v>
      </c>
      <c r="D182" s="45">
        <f t="shared" si="49"/>
        <v>5.6817883100115889</v>
      </c>
      <c r="E182" s="45">
        <f t="shared" si="49"/>
        <v>6.3543441668417344</v>
      </c>
      <c r="G182" s="50" t="str">
        <f t="shared" si="50"/>
        <v>5. Change mode of travel</v>
      </c>
      <c r="H182" s="45"/>
      <c r="I182" s="45"/>
      <c r="J182" s="45"/>
      <c r="K182" s="45"/>
      <c r="L182" s="3"/>
      <c r="M182" s="12" t="str">
        <f t="shared" si="51"/>
        <v>5. Change mode of travel</v>
      </c>
      <c r="N182" s="45"/>
      <c r="O182" s="45"/>
      <c r="P182" s="45"/>
      <c r="Q182" s="45"/>
      <c r="R182" s="79"/>
      <c r="S182" s="12" t="str">
        <f t="shared" si="52"/>
        <v>5. Change mode of travel</v>
      </c>
      <c r="T182" s="45"/>
      <c r="U182" s="45"/>
      <c r="V182" s="45"/>
      <c r="W182" s="45"/>
      <c r="X182" s="3"/>
      <c r="Y182" s="50" t="str">
        <f t="shared" si="53"/>
        <v>5. Change mode of travel</v>
      </c>
      <c r="Z182" s="45">
        <f t="shared" si="54"/>
        <v>3.7268032103799444</v>
      </c>
      <c r="AA182" s="45">
        <f t="shared" si="54"/>
        <v>9.0636516941052214</v>
      </c>
      <c r="AB182" s="45">
        <f t="shared" si="54"/>
        <v>5.2417232643642846</v>
      </c>
      <c r="AC182" s="45">
        <f t="shared" si="54"/>
        <v>7.4552796330565787</v>
      </c>
    </row>
    <row r="183" spans="1:29">
      <c r="A183" s="50" t="str">
        <f t="shared" si="48"/>
        <v>6. Education</v>
      </c>
      <c r="B183" s="45">
        <f t="shared" ref="B183:E186" si="55">B134*1000000/B$11*7/365</f>
        <v>8.1830129811302239</v>
      </c>
      <c r="C183" s="45">
        <f t="shared" si="49"/>
        <v>2.2373305777834509</v>
      </c>
      <c r="D183" s="45">
        <f t="shared" si="49"/>
        <v>0</v>
      </c>
      <c r="E183" s="45">
        <f t="shared" si="49"/>
        <v>2.9749771007342791</v>
      </c>
      <c r="G183" s="50" t="str">
        <f t="shared" si="50"/>
        <v>6. Education</v>
      </c>
      <c r="H183" s="45"/>
      <c r="I183" s="45"/>
      <c r="J183" s="45"/>
      <c r="K183" s="45"/>
      <c r="L183" s="3"/>
      <c r="M183" s="12" t="str">
        <f t="shared" si="51"/>
        <v>6. Education</v>
      </c>
      <c r="N183" s="45"/>
      <c r="O183" s="45"/>
      <c r="P183" s="45"/>
      <c r="Q183" s="45"/>
      <c r="R183" s="79"/>
      <c r="S183" s="12" t="str">
        <f t="shared" si="52"/>
        <v>6. Education</v>
      </c>
      <c r="T183" s="45"/>
      <c r="U183" s="45"/>
      <c r="V183" s="45"/>
      <c r="W183" s="45"/>
      <c r="X183" s="3"/>
      <c r="Y183" s="50" t="str">
        <f t="shared" si="53"/>
        <v>6. Education</v>
      </c>
      <c r="Z183" s="45">
        <f t="shared" si="54"/>
        <v>8.1152227494508811</v>
      </c>
      <c r="AA183" s="45">
        <f t="shared" si="54"/>
        <v>3.2980276313323649</v>
      </c>
      <c r="AB183" s="45">
        <f t="shared" si="54"/>
        <v>0</v>
      </c>
      <c r="AC183" s="45">
        <f t="shared" si="54"/>
        <v>3.6588678969577142</v>
      </c>
    </row>
    <row r="184" spans="1:29">
      <c r="A184" s="50" t="str">
        <f t="shared" si="48"/>
        <v>7. Returning home</v>
      </c>
      <c r="B184" s="45">
        <f t="shared" si="55"/>
        <v>43.297605909943833</v>
      </c>
      <c r="C184" s="45">
        <f t="shared" si="55"/>
        <v>74.470839049163189</v>
      </c>
      <c r="D184" s="45">
        <f t="shared" si="55"/>
        <v>36.396491936967827</v>
      </c>
      <c r="E184" s="45">
        <f t="shared" si="55"/>
        <v>64.007022784933724</v>
      </c>
      <c r="G184" s="50" t="str">
        <f t="shared" si="50"/>
        <v>7. Returning home</v>
      </c>
      <c r="H184" s="45"/>
      <c r="I184" s="45"/>
      <c r="J184" s="45"/>
      <c r="K184" s="45"/>
      <c r="L184" s="3"/>
      <c r="M184" s="12" t="str">
        <f t="shared" si="51"/>
        <v>7. Returning home</v>
      </c>
      <c r="N184" s="45"/>
      <c r="O184" s="45"/>
      <c r="P184" s="45"/>
      <c r="Q184" s="45"/>
      <c r="R184" s="79"/>
      <c r="S184" s="12" t="str">
        <f t="shared" si="52"/>
        <v>7. Returning home</v>
      </c>
      <c r="T184" s="45"/>
      <c r="U184" s="45"/>
      <c r="V184" s="45"/>
      <c r="W184" s="45"/>
      <c r="X184" s="3"/>
      <c r="Y184" s="50" t="str">
        <f t="shared" si="53"/>
        <v>7. Returning home</v>
      </c>
      <c r="Z184" s="45">
        <f t="shared" si="54"/>
        <v>48.966858913036873</v>
      </c>
      <c r="AA184" s="45">
        <f t="shared" si="54"/>
        <v>84.844104775057048</v>
      </c>
      <c r="AB184" s="45">
        <f t="shared" si="54"/>
        <v>53.769264438022525</v>
      </c>
      <c r="AC184" s="45">
        <f t="shared" si="54"/>
        <v>73.163569925939655</v>
      </c>
    </row>
    <row r="185" spans="1:29">
      <c r="A185" s="50" t="s">
        <v>117</v>
      </c>
      <c r="B185" s="45">
        <f t="shared" si="55"/>
        <v>12.484743677956455</v>
      </c>
      <c r="C185" s="45">
        <f t="shared" si="55"/>
        <v>11.289914300199566</v>
      </c>
      <c r="D185" s="45">
        <f t="shared" si="55"/>
        <v>1.9227201683581847</v>
      </c>
      <c r="E185" s="45">
        <f t="shared" si="55"/>
        <v>10.257478309871646</v>
      </c>
      <c r="G185" s="50" t="s">
        <v>117</v>
      </c>
      <c r="H185" s="45"/>
      <c r="I185" s="45"/>
      <c r="J185" s="45"/>
      <c r="K185" s="45"/>
      <c r="L185" s="3"/>
      <c r="M185" s="12" t="s">
        <v>117</v>
      </c>
      <c r="N185" s="45"/>
      <c r="O185" s="45"/>
      <c r="P185" s="45"/>
      <c r="Q185" s="45"/>
      <c r="R185" s="79"/>
      <c r="S185" s="12" t="s">
        <v>117</v>
      </c>
      <c r="T185" s="45"/>
      <c r="U185" s="45"/>
      <c r="V185" s="45"/>
      <c r="W185" s="45"/>
      <c r="X185" s="3"/>
      <c r="Y185" s="50" t="s">
        <v>117</v>
      </c>
      <c r="Z185" s="45">
        <f t="shared" ref="Z185:AC186" si="56">Z136*1000000/Z$11*7/365</f>
        <v>11.687950924382241</v>
      </c>
      <c r="AA185" s="45">
        <f t="shared" si="56"/>
        <v>11.299943157337617</v>
      </c>
      <c r="AB185" s="45">
        <f t="shared" si="56"/>
        <v>6.0675026833931032</v>
      </c>
      <c r="AC185" s="45">
        <f t="shared" si="56"/>
        <v>10.525634770852895</v>
      </c>
    </row>
    <row r="186" spans="1:29">
      <c r="A186" s="50" t="str">
        <f>A154</f>
        <v>Total (includes Other)</v>
      </c>
      <c r="B186" s="45">
        <f t="shared" si="55"/>
        <v>140.74725123678334</v>
      </c>
      <c r="C186" s="45">
        <f t="shared" si="55"/>
        <v>228.86242496516718</v>
      </c>
      <c r="D186" s="45">
        <f t="shared" si="55"/>
        <v>117.57133404483994</v>
      </c>
      <c r="E186" s="45">
        <f t="shared" si="55"/>
        <v>198.79770905374843</v>
      </c>
      <c r="G186" s="50" t="str">
        <f>G154</f>
        <v>Total (includes Other)</v>
      </c>
      <c r="H186" s="45"/>
      <c r="I186" s="45"/>
      <c r="J186" s="45"/>
      <c r="K186" s="45"/>
      <c r="M186" s="12" t="str">
        <f>M154</f>
        <v>Total (includes Other)</v>
      </c>
      <c r="N186" s="45"/>
      <c r="O186" s="45"/>
      <c r="P186" s="45"/>
      <c r="Q186" s="45"/>
      <c r="R186" s="79"/>
      <c r="S186" s="12" t="str">
        <f>S154</f>
        <v>Total (includes Other)</v>
      </c>
      <c r="T186" s="45"/>
      <c r="U186" s="45"/>
      <c r="V186" s="45"/>
      <c r="W186" s="45"/>
      <c r="Y186" s="50" t="str">
        <f>Y154</f>
        <v>Total (includes Other)</v>
      </c>
      <c r="Z186" s="45">
        <f t="shared" si="56"/>
        <v>169.70186933802569</v>
      </c>
      <c r="AA186" s="45">
        <f t="shared" si="56"/>
        <v>262.26737913061561</v>
      </c>
      <c r="AB186" s="45">
        <f t="shared" si="56"/>
        <v>153.58873179261684</v>
      </c>
      <c r="AC186" s="45">
        <f t="shared" si="56"/>
        <v>227.52340450086416</v>
      </c>
    </row>
    <row r="190" spans="1:29">
      <c r="A190" s="59" t="s">
        <v>182</v>
      </c>
      <c r="G190" s="59" t="str">
        <f>A190</f>
        <v>Car/ van driver trip legs by purpose (in 1000s) July 13 - June 14</v>
      </c>
      <c r="M190" s="59" t="str">
        <f>A190</f>
        <v>Car/ van driver trip legs by purpose (in 1000s) July 13 - June 14</v>
      </c>
      <c r="S190" s="59" t="str">
        <f>A190</f>
        <v>Car/ van driver trip legs by purpose (in 1000s) July 13 - June 14</v>
      </c>
      <c r="Y190" s="59" t="str">
        <f>A190</f>
        <v>Car/ van driver trip legs by purpose (in 1000s) July 13 - June 14</v>
      </c>
      <c r="Z190" s="56"/>
      <c r="AA190" s="56"/>
      <c r="AB190" s="56"/>
      <c r="AC190" s="56"/>
    </row>
    <row r="191" spans="1:29">
      <c r="Y191" s="56"/>
      <c r="Z191" s="56"/>
      <c r="AA191" s="56"/>
      <c r="AB191" s="56"/>
      <c r="AC191" s="56"/>
    </row>
    <row r="192" spans="1:29">
      <c r="A192" s="5" t="s">
        <v>1</v>
      </c>
      <c r="G192" s="5" t="s">
        <v>34</v>
      </c>
      <c r="M192" s="5" t="s">
        <v>35</v>
      </c>
      <c r="S192" s="81" t="s">
        <v>160</v>
      </c>
      <c r="Y192" s="59" t="s">
        <v>98</v>
      </c>
      <c r="Z192" s="56"/>
      <c r="AA192" s="56"/>
      <c r="AB192" s="56"/>
      <c r="AC192" s="56"/>
    </row>
    <row r="193" spans="1:29">
      <c r="Y193" s="56"/>
      <c r="Z193" s="56"/>
      <c r="AA193" s="56"/>
      <c r="AB193" s="56"/>
      <c r="AC193" s="56"/>
    </row>
    <row r="194" spans="1:29">
      <c r="A194" s="14" t="s">
        <v>24</v>
      </c>
      <c r="B194" s="15" t="s">
        <v>7</v>
      </c>
      <c r="C194" s="15" t="s">
        <v>8</v>
      </c>
      <c r="D194" s="15" t="s">
        <v>0</v>
      </c>
      <c r="G194" s="14" t="s">
        <v>24</v>
      </c>
      <c r="H194" s="15" t="s">
        <v>7</v>
      </c>
      <c r="I194" s="15" t="s">
        <v>8</v>
      </c>
      <c r="J194" s="15" t="s">
        <v>0</v>
      </c>
      <c r="M194" s="14" t="s">
        <v>24</v>
      </c>
      <c r="N194" s="14" t="s">
        <v>7</v>
      </c>
      <c r="O194" s="14" t="s">
        <v>8</v>
      </c>
      <c r="P194" s="14" t="s">
        <v>0</v>
      </c>
      <c r="S194" s="14" t="s">
        <v>24</v>
      </c>
      <c r="T194" s="14" t="s">
        <v>7</v>
      </c>
      <c r="U194" s="14" t="s">
        <v>8</v>
      </c>
      <c r="V194" s="14" t="s">
        <v>0</v>
      </c>
      <c r="Y194" s="50" t="s">
        <v>24</v>
      </c>
      <c r="Z194" s="51" t="s">
        <v>7</v>
      </c>
      <c r="AA194" s="51" t="s">
        <v>8</v>
      </c>
      <c r="AB194" s="51" t="s">
        <v>0</v>
      </c>
      <c r="AC194" s="56"/>
    </row>
    <row r="195" spans="1:29" s="4" customFormat="1">
      <c r="A195" s="18" t="s">
        <v>22</v>
      </c>
      <c r="B195" s="84">
        <f>C$7</f>
        <v>753</v>
      </c>
      <c r="C195" s="84">
        <f>D$7</f>
        <v>181</v>
      </c>
      <c r="D195" s="84">
        <f>E$7</f>
        <v>1148</v>
      </c>
      <c r="G195" s="18" t="s">
        <v>22</v>
      </c>
      <c r="H195" s="84">
        <f>I$7</f>
        <v>228</v>
      </c>
      <c r="I195" s="84">
        <f>J$7</f>
        <v>48</v>
      </c>
      <c r="J195" s="84">
        <f>K$7</f>
        <v>360</v>
      </c>
      <c r="M195" s="18" t="s">
        <v>22</v>
      </c>
      <c r="N195" s="84">
        <f>O$7</f>
        <v>196</v>
      </c>
      <c r="O195" s="84">
        <f>P$7</f>
        <v>53</v>
      </c>
      <c r="P195" s="84">
        <f>Q$7</f>
        <v>325</v>
      </c>
      <c r="R195" s="26"/>
      <c r="S195" s="18" t="s">
        <v>22</v>
      </c>
      <c r="T195" s="18">
        <f>U$7</f>
        <v>46</v>
      </c>
      <c r="U195" s="18">
        <f>V$7</f>
        <v>27</v>
      </c>
      <c r="V195" s="18">
        <f>W$7</f>
        <v>94</v>
      </c>
      <c r="W195" s="58"/>
      <c r="Y195" s="52" t="s">
        <v>22</v>
      </c>
      <c r="Z195" s="86">
        <f>AA$7</f>
        <v>1223</v>
      </c>
      <c r="AA195" s="86">
        <f>AB$7</f>
        <v>309</v>
      </c>
      <c r="AB195" s="86">
        <f>AC$7</f>
        <v>1927</v>
      </c>
      <c r="AC195" s="58"/>
    </row>
    <row r="196" spans="1:29">
      <c r="A196" s="18" t="s">
        <v>81</v>
      </c>
      <c r="B196" s="84">
        <v>4005</v>
      </c>
      <c r="C196" s="84">
        <v>751</v>
      </c>
      <c r="D196" s="84">
        <v>4756</v>
      </c>
      <c r="G196" s="18" t="s">
        <v>81</v>
      </c>
      <c r="H196" s="84">
        <v>1152</v>
      </c>
      <c r="I196" s="84">
        <v>189</v>
      </c>
      <c r="J196" s="84">
        <v>1341</v>
      </c>
      <c r="M196" s="18" t="s">
        <v>81</v>
      </c>
      <c r="N196" s="84">
        <v>1156</v>
      </c>
      <c r="O196" s="84">
        <v>248</v>
      </c>
      <c r="P196" s="84">
        <v>1404</v>
      </c>
      <c r="S196" s="18" t="s">
        <v>81</v>
      </c>
      <c r="T196" s="18">
        <v>247</v>
      </c>
      <c r="U196" s="18">
        <v>130</v>
      </c>
      <c r="V196" s="18">
        <v>377</v>
      </c>
      <c r="Y196" s="52" t="s">
        <v>81</v>
      </c>
      <c r="Z196" s="86">
        <v>6560</v>
      </c>
      <c r="AA196" s="86">
        <v>1318</v>
      </c>
      <c r="AB196" s="86">
        <v>7878</v>
      </c>
      <c r="AC196" s="56"/>
    </row>
    <row r="197" spans="1:29">
      <c r="A197" s="14"/>
      <c r="B197" s="71"/>
      <c r="C197" s="71"/>
      <c r="D197" s="71"/>
      <c r="G197" s="14"/>
      <c r="H197" s="71"/>
      <c r="I197" s="71"/>
      <c r="J197" s="71"/>
      <c r="M197" s="14"/>
      <c r="N197" s="71"/>
      <c r="O197" s="71"/>
      <c r="P197" s="71"/>
      <c r="S197" s="14"/>
      <c r="T197" s="57"/>
      <c r="U197" s="57"/>
      <c r="V197" s="57"/>
      <c r="Y197" s="50"/>
      <c r="Z197" s="56"/>
      <c r="AA197" s="56"/>
      <c r="AB197" s="56"/>
      <c r="AC197" s="56"/>
    </row>
    <row r="198" spans="1:29">
      <c r="A198" s="14" t="s">
        <v>70</v>
      </c>
      <c r="B198" s="71">
        <v>53540.46</v>
      </c>
      <c r="C198" s="71">
        <v>2632.6</v>
      </c>
      <c r="D198" s="71">
        <v>56173.06</v>
      </c>
      <c r="G198" s="14" t="s">
        <v>70</v>
      </c>
      <c r="H198" s="71">
        <v>5607.56</v>
      </c>
      <c r="I198" s="71">
        <v>76.069999999999993</v>
      </c>
      <c r="J198" s="71">
        <v>5683.63</v>
      </c>
      <c r="M198" s="14" t="s">
        <v>70</v>
      </c>
      <c r="N198" s="71">
        <v>6272.17</v>
      </c>
      <c r="O198" s="71">
        <v>250.86</v>
      </c>
      <c r="P198" s="71">
        <v>6523.03</v>
      </c>
      <c r="S198" s="14" t="s">
        <v>70</v>
      </c>
      <c r="T198" s="71">
        <v>6450.84</v>
      </c>
      <c r="U198" s="71">
        <v>761.99</v>
      </c>
      <c r="V198" s="71">
        <v>7212.83</v>
      </c>
      <c r="Y198" s="50" t="s">
        <v>70</v>
      </c>
      <c r="Z198" s="71">
        <v>73224</v>
      </c>
      <c r="AA198" s="71">
        <v>3986.51</v>
      </c>
      <c r="AB198" s="71">
        <v>77210.509999999995</v>
      </c>
      <c r="AC198" s="56"/>
    </row>
    <row r="199" spans="1:29">
      <c r="A199" s="14" t="s">
        <v>71</v>
      </c>
      <c r="B199" s="71">
        <v>31677.48</v>
      </c>
      <c r="C199" s="71">
        <v>6959.44</v>
      </c>
      <c r="D199" s="71">
        <v>38636.93</v>
      </c>
      <c r="G199" s="14" t="s">
        <v>71</v>
      </c>
      <c r="H199" s="71">
        <v>2959.71</v>
      </c>
      <c r="I199" s="71">
        <v>570.66</v>
      </c>
      <c r="J199" s="71">
        <v>3530.37</v>
      </c>
      <c r="M199" s="14" t="s">
        <v>71</v>
      </c>
      <c r="N199" s="71">
        <v>4271.6499999999996</v>
      </c>
      <c r="O199" s="71">
        <v>1050.8</v>
      </c>
      <c r="P199" s="71">
        <v>5322.44</v>
      </c>
      <c r="S199" s="14" t="s">
        <v>71</v>
      </c>
      <c r="T199" s="71">
        <v>6267.88</v>
      </c>
      <c r="U199" s="71">
        <v>2952.86</v>
      </c>
      <c r="V199" s="71">
        <v>9220.74</v>
      </c>
      <c r="Y199" s="50" t="s">
        <v>71</v>
      </c>
      <c r="Z199" s="71">
        <v>44873.69</v>
      </c>
      <c r="AA199" s="71">
        <v>13341.04</v>
      </c>
      <c r="AB199" s="71">
        <v>58214.73</v>
      </c>
      <c r="AC199" s="56"/>
    </row>
    <row r="200" spans="1:29">
      <c r="A200" s="14" t="s">
        <v>83</v>
      </c>
      <c r="B200" s="71">
        <v>43197.57</v>
      </c>
      <c r="C200" s="71">
        <v>10209.84</v>
      </c>
      <c r="D200" s="71">
        <v>53407.41</v>
      </c>
      <c r="G200" s="14" t="s">
        <v>83</v>
      </c>
      <c r="H200" s="71">
        <v>4070.09</v>
      </c>
      <c r="I200" s="71">
        <v>1033.44</v>
      </c>
      <c r="J200" s="71">
        <v>5103.53</v>
      </c>
      <c r="M200" s="14" t="s">
        <v>83</v>
      </c>
      <c r="N200" s="71">
        <v>6248.12</v>
      </c>
      <c r="O200" s="71">
        <v>1594.97</v>
      </c>
      <c r="P200" s="71">
        <v>7843.09</v>
      </c>
      <c r="S200" s="14" t="s">
        <v>83</v>
      </c>
      <c r="T200" s="71">
        <v>9056.81</v>
      </c>
      <c r="U200" s="71">
        <v>5564.5</v>
      </c>
      <c r="V200" s="71">
        <v>14621.31</v>
      </c>
      <c r="Y200" s="50" t="s">
        <v>83</v>
      </c>
      <c r="Z200" s="71">
        <v>62183.27</v>
      </c>
      <c r="AA200" s="71">
        <v>21489.93</v>
      </c>
      <c r="AB200" s="71">
        <v>83673.2</v>
      </c>
      <c r="AC200" s="56"/>
    </row>
    <row r="201" spans="1:29">
      <c r="A201" s="14" t="s">
        <v>84</v>
      </c>
      <c r="B201" s="71">
        <v>28528.400000000001</v>
      </c>
      <c r="C201" s="71">
        <v>2600.96</v>
      </c>
      <c r="D201" s="71">
        <v>31129.360000000001</v>
      </c>
      <c r="G201" s="14" t="s">
        <v>84</v>
      </c>
      <c r="H201" s="71">
        <v>3174.32</v>
      </c>
      <c r="I201" s="71">
        <v>94.38</v>
      </c>
      <c r="J201" s="71">
        <v>3268.7</v>
      </c>
      <c r="M201" s="14" t="s">
        <v>84</v>
      </c>
      <c r="N201" s="71">
        <v>2205.86</v>
      </c>
      <c r="O201" s="71">
        <v>279.56</v>
      </c>
      <c r="P201" s="71">
        <v>2485.42</v>
      </c>
      <c r="S201" s="14" t="s">
        <v>84</v>
      </c>
      <c r="T201" s="71">
        <v>5904.66</v>
      </c>
      <c r="U201" s="71">
        <v>200.64</v>
      </c>
      <c r="V201" s="71">
        <v>6105.3</v>
      </c>
      <c r="Y201" s="50" t="s">
        <v>84</v>
      </c>
      <c r="Z201" s="71">
        <v>38757.440000000002</v>
      </c>
      <c r="AA201" s="71">
        <v>3999.05</v>
      </c>
      <c r="AB201" s="71">
        <v>42756.49</v>
      </c>
      <c r="AC201" s="56"/>
    </row>
    <row r="202" spans="1:29">
      <c r="A202" s="14" t="s">
        <v>74</v>
      </c>
      <c r="B202" s="71">
        <v>3090.25</v>
      </c>
      <c r="C202" s="71">
        <v>367.21</v>
      </c>
      <c r="D202" s="71">
        <v>3457.46</v>
      </c>
      <c r="G202" s="14" t="s">
        <v>74</v>
      </c>
      <c r="H202" s="71">
        <v>171.42</v>
      </c>
      <c r="I202" s="71">
        <v>8.6999999999999993</v>
      </c>
      <c r="J202" s="71">
        <v>180.12</v>
      </c>
      <c r="M202" s="14" t="s">
        <v>74</v>
      </c>
      <c r="N202" s="71">
        <v>506.46</v>
      </c>
      <c r="O202" s="71">
        <v>40.090000000000003</v>
      </c>
      <c r="P202" s="71">
        <v>546.54999999999995</v>
      </c>
      <c r="S202" s="14" t="s">
        <v>74</v>
      </c>
      <c r="T202" s="71">
        <v>1573.11</v>
      </c>
      <c r="U202" s="71">
        <v>88.1</v>
      </c>
      <c r="V202" s="71">
        <v>1661.21</v>
      </c>
      <c r="Y202" s="50" t="s">
        <v>74</v>
      </c>
      <c r="Z202" s="71">
        <v>4567.7299999999996</v>
      </c>
      <c r="AA202" s="71">
        <v>597.79</v>
      </c>
      <c r="AB202" s="71">
        <v>5165.5200000000004</v>
      </c>
      <c r="AC202" s="56"/>
    </row>
    <row r="203" spans="1:29">
      <c r="A203" s="14" t="s">
        <v>75</v>
      </c>
      <c r="B203" s="71">
        <v>1245.1099999999999</v>
      </c>
      <c r="C203" s="71"/>
      <c r="D203" s="71">
        <v>1245.1099999999999</v>
      </c>
      <c r="G203" s="14" t="s">
        <v>75</v>
      </c>
      <c r="H203" s="71">
        <v>539.86</v>
      </c>
      <c r="I203" s="71"/>
      <c r="J203" s="71">
        <v>539.86</v>
      </c>
      <c r="M203" s="14" t="s">
        <v>75</v>
      </c>
      <c r="N203" s="71">
        <v>0</v>
      </c>
      <c r="O203" s="71">
        <v>0</v>
      </c>
      <c r="P203" s="71">
        <v>0</v>
      </c>
      <c r="S203" s="14" t="s">
        <v>75</v>
      </c>
      <c r="T203" s="71">
        <v>531.48</v>
      </c>
      <c r="U203" s="71"/>
      <c r="V203" s="71">
        <v>531.48</v>
      </c>
      <c r="Y203" s="50" t="s">
        <v>75</v>
      </c>
      <c r="Z203" s="71">
        <v>2879.37</v>
      </c>
      <c r="AA203" s="71"/>
      <c r="AB203" s="71">
        <v>2879.37</v>
      </c>
      <c r="AC203" s="56"/>
    </row>
    <row r="204" spans="1:29">
      <c r="A204" s="14" t="s">
        <v>76</v>
      </c>
      <c r="B204" s="71">
        <v>90423.26</v>
      </c>
      <c r="C204" s="71">
        <v>13134.48</v>
      </c>
      <c r="D204" s="71">
        <v>103557.73</v>
      </c>
      <c r="G204" s="14" t="s">
        <v>76</v>
      </c>
      <c r="H204" s="71">
        <v>8430.94</v>
      </c>
      <c r="I204" s="71">
        <v>1084.92</v>
      </c>
      <c r="J204" s="71">
        <v>9515.85</v>
      </c>
      <c r="M204" s="14" t="s">
        <v>76</v>
      </c>
      <c r="N204" s="71">
        <v>11169.21</v>
      </c>
      <c r="O204" s="71">
        <v>1891.04</v>
      </c>
      <c r="P204" s="71">
        <v>13060.25</v>
      </c>
      <c r="S204" s="14" t="s">
        <v>76</v>
      </c>
      <c r="T204" s="71">
        <v>15581.54</v>
      </c>
      <c r="U204" s="71">
        <v>6577.05</v>
      </c>
      <c r="V204" s="71">
        <v>22158.59</v>
      </c>
      <c r="Y204" s="50" t="s">
        <v>76</v>
      </c>
      <c r="Z204" s="71">
        <v>123826.27</v>
      </c>
      <c r="AA204" s="71">
        <v>25803.56</v>
      </c>
      <c r="AB204" s="71">
        <v>149629.82999999999</v>
      </c>
      <c r="AC204" s="56"/>
    </row>
    <row r="205" spans="1:29">
      <c r="A205" s="14" t="s">
        <v>80</v>
      </c>
      <c r="B205" s="71">
        <v>1255.68</v>
      </c>
      <c r="C205" s="71">
        <v>81.42</v>
      </c>
      <c r="D205" s="71">
        <v>1337.11</v>
      </c>
      <c r="G205" s="14" t="s">
        <v>80</v>
      </c>
      <c r="H205" s="71">
        <v>199.91</v>
      </c>
      <c r="I205" s="71"/>
      <c r="J205" s="71">
        <v>199.91</v>
      </c>
      <c r="M205" s="14" t="s">
        <v>80</v>
      </c>
      <c r="N205" s="71">
        <v>216.23</v>
      </c>
      <c r="O205" s="71">
        <v>38.33</v>
      </c>
      <c r="P205" s="71">
        <v>254.56</v>
      </c>
      <c r="S205" s="14" t="s">
        <v>80</v>
      </c>
      <c r="T205" s="71">
        <v>600.91999999999996</v>
      </c>
      <c r="U205" s="71">
        <v>473.3</v>
      </c>
      <c r="V205" s="71">
        <v>1074.22</v>
      </c>
      <c r="Y205" s="50" t="s">
        <v>80</v>
      </c>
      <c r="Z205" s="71">
        <v>2251.36</v>
      </c>
      <c r="AA205" s="71">
        <v>438.82</v>
      </c>
      <c r="AB205" s="71">
        <v>2690.18</v>
      </c>
      <c r="AC205" s="56"/>
    </row>
    <row r="206" spans="1:29">
      <c r="A206" s="14" t="s">
        <v>0</v>
      </c>
      <c r="B206" s="71">
        <v>252958.21</v>
      </c>
      <c r="C206" s="71">
        <v>35985.96</v>
      </c>
      <c r="D206" s="71">
        <v>288944.17</v>
      </c>
      <c r="G206" s="14" t="s">
        <v>0</v>
      </c>
      <c r="H206" s="71">
        <v>25153.8</v>
      </c>
      <c r="I206" s="71">
        <v>2868.17</v>
      </c>
      <c r="J206" s="71">
        <v>28021.97</v>
      </c>
      <c r="M206" s="14" t="s">
        <v>0</v>
      </c>
      <c r="N206" s="71">
        <v>30889.69</v>
      </c>
      <c r="O206" s="71">
        <v>5145.6499999999996</v>
      </c>
      <c r="P206" s="71">
        <v>36035.339999999997</v>
      </c>
      <c r="S206" s="14" t="s">
        <v>0</v>
      </c>
      <c r="T206" s="71">
        <v>45967.23</v>
      </c>
      <c r="U206" s="71">
        <v>16618.439999999999</v>
      </c>
      <c r="V206" s="71">
        <v>62585.68</v>
      </c>
      <c r="Y206" s="50" t="s">
        <v>0</v>
      </c>
      <c r="Z206" s="71">
        <v>352563.14</v>
      </c>
      <c r="AA206" s="71">
        <v>69656.7</v>
      </c>
      <c r="AB206" s="71">
        <v>422219.84</v>
      </c>
      <c r="AC206" s="56"/>
    </row>
    <row r="207" spans="1:29">
      <c r="Y207" s="56"/>
      <c r="Z207" s="56"/>
      <c r="AA207" s="56"/>
      <c r="AB207" s="56"/>
      <c r="AC207" s="56"/>
    </row>
    <row r="208" spans="1:29">
      <c r="A208" s="59" t="s">
        <v>183</v>
      </c>
      <c r="G208" s="59" t="str">
        <f>A208</f>
        <v>Time spent driving by purpose (in 1000s) July 13 - June 14</v>
      </c>
      <c r="M208" s="59" t="str">
        <f>A208</f>
        <v>Time spent driving by purpose (in 1000s) July 13 - June 14</v>
      </c>
      <c r="S208" s="59" t="str">
        <f>A208</f>
        <v>Time spent driving by purpose (in 1000s) July 13 - June 14</v>
      </c>
      <c r="Y208" s="59" t="str">
        <f>A208</f>
        <v>Time spent driving by purpose (in 1000s) July 13 - June 14</v>
      </c>
      <c r="Z208" s="56"/>
      <c r="AA208" s="56"/>
      <c r="AB208" s="56"/>
      <c r="AC208" s="56"/>
    </row>
    <row r="209" spans="1:29">
      <c r="Y209" s="56"/>
      <c r="Z209" s="56"/>
      <c r="AA209" s="56"/>
      <c r="AB209" s="56"/>
      <c r="AC209" s="56"/>
    </row>
    <row r="210" spans="1:29">
      <c r="A210" s="5" t="s">
        <v>1</v>
      </c>
      <c r="G210" s="5" t="s">
        <v>34</v>
      </c>
      <c r="M210" s="5" t="s">
        <v>35</v>
      </c>
      <c r="S210" s="81" t="s">
        <v>160</v>
      </c>
      <c r="Y210" s="59" t="s">
        <v>98</v>
      </c>
      <c r="Z210" s="56"/>
      <c r="AA210" s="56"/>
      <c r="AB210" s="56"/>
      <c r="AC210" s="56"/>
    </row>
    <row r="211" spans="1:29">
      <c r="Y211" s="56"/>
      <c r="Z211" s="56"/>
      <c r="AA211" s="56"/>
      <c r="AB211" s="56"/>
      <c r="AC211" s="56"/>
    </row>
    <row r="212" spans="1:29">
      <c r="A212" s="14" t="s">
        <v>24</v>
      </c>
      <c r="B212" s="15" t="s">
        <v>7</v>
      </c>
      <c r="C212" s="15" t="s">
        <v>8</v>
      </c>
      <c r="D212" s="15" t="s">
        <v>0</v>
      </c>
      <c r="G212" s="14" t="s">
        <v>24</v>
      </c>
      <c r="H212" s="15" t="s">
        <v>7</v>
      </c>
      <c r="I212" s="15" t="s">
        <v>8</v>
      </c>
      <c r="J212" s="15" t="s">
        <v>0</v>
      </c>
      <c r="M212" s="14" t="s">
        <v>24</v>
      </c>
      <c r="N212" s="15" t="s">
        <v>7</v>
      </c>
      <c r="O212" s="15" t="s">
        <v>8</v>
      </c>
      <c r="P212" s="15" t="s">
        <v>0</v>
      </c>
      <c r="S212" s="14" t="s">
        <v>24</v>
      </c>
      <c r="T212" s="15" t="s">
        <v>7</v>
      </c>
      <c r="U212" s="15" t="s">
        <v>8</v>
      </c>
      <c r="V212" s="15" t="s">
        <v>0</v>
      </c>
      <c r="Y212" s="50" t="s">
        <v>24</v>
      </c>
      <c r="Z212" s="51" t="s">
        <v>7</v>
      </c>
      <c r="AA212" s="51" t="s">
        <v>8</v>
      </c>
      <c r="AB212" s="51" t="s">
        <v>0</v>
      </c>
      <c r="AC212" s="56"/>
    </row>
    <row r="213" spans="1:29" s="4" customFormat="1">
      <c r="A213" s="18" t="s">
        <v>22</v>
      </c>
      <c r="B213" s="84">
        <f>C$7</f>
        <v>753</v>
      </c>
      <c r="C213" s="84">
        <f>D$7</f>
        <v>181</v>
      </c>
      <c r="D213" s="84">
        <f>E$7</f>
        <v>1148</v>
      </c>
      <c r="G213" s="18" t="s">
        <v>22</v>
      </c>
      <c r="H213" s="84">
        <f>I$7</f>
        <v>228</v>
      </c>
      <c r="I213" s="84">
        <f>J$7</f>
        <v>48</v>
      </c>
      <c r="J213" s="84">
        <f>K$7</f>
        <v>360</v>
      </c>
      <c r="M213" s="18" t="s">
        <v>22</v>
      </c>
      <c r="N213" s="84">
        <f>O$7</f>
        <v>196</v>
      </c>
      <c r="O213" s="84">
        <f>P$7</f>
        <v>53</v>
      </c>
      <c r="P213" s="84">
        <f>Q$7</f>
        <v>325</v>
      </c>
      <c r="R213" s="26"/>
      <c r="S213" s="18" t="s">
        <v>22</v>
      </c>
      <c r="T213" s="18">
        <f>U$7</f>
        <v>46</v>
      </c>
      <c r="U213" s="18">
        <f>V$7</f>
        <v>27</v>
      </c>
      <c r="V213" s="18">
        <f>W$7</f>
        <v>94</v>
      </c>
      <c r="W213" s="58"/>
      <c r="Y213" s="52" t="s">
        <v>22</v>
      </c>
      <c r="Z213" s="86">
        <f>AA$7</f>
        <v>1223</v>
      </c>
      <c r="AA213" s="86">
        <f>AB$7</f>
        <v>309</v>
      </c>
      <c r="AB213" s="86">
        <f>AC$7</f>
        <v>1927</v>
      </c>
      <c r="AC213" s="58"/>
    </row>
    <row r="214" spans="1:29">
      <c r="A214" s="18" t="s">
        <v>81</v>
      </c>
      <c r="B214" s="84">
        <v>4005</v>
      </c>
      <c r="C214" s="84">
        <v>751</v>
      </c>
      <c r="D214" s="84">
        <v>4756</v>
      </c>
      <c r="G214" s="18" t="s">
        <v>81</v>
      </c>
      <c r="H214" s="84">
        <v>1151</v>
      </c>
      <c r="I214" s="84">
        <v>189</v>
      </c>
      <c r="J214" s="84">
        <v>1340</v>
      </c>
      <c r="M214" s="18" t="s">
        <v>81</v>
      </c>
      <c r="N214" s="84">
        <v>1155</v>
      </c>
      <c r="O214" s="84">
        <v>247</v>
      </c>
      <c r="P214" s="84">
        <v>1402</v>
      </c>
      <c r="S214" s="18" t="s">
        <v>81</v>
      </c>
      <c r="T214" s="18">
        <v>247</v>
      </c>
      <c r="U214" s="18">
        <v>130</v>
      </c>
      <c r="V214" s="18">
        <v>377</v>
      </c>
      <c r="Y214" s="52" t="s">
        <v>81</v>
      </c>
      <c r="Z214" s="86">
        <v>6558</v>
      </c>
      <c r="AA214" s="86">
        <v>1317</v>
      </c>
      <c r="AB214" s="86">
        <v>7875</v>
      </c>
      <c r="AC214" s="56"/>
    </row>
    <row r="215" spans="1:29">
      <c r="A215" s="14"/>
      <c r="B215" s="71"/>
      <c r="C215" s="71"/>
      <c r="D215" s="71"/>
      <c r="G215" s="14"/>
      <c r="H215" s="71"/>
      <c r="I215" s="71"/>
      <c r="J215" s="71"/>
      <c r="M215" s="14"/>
      <c r="N215" s="71"/>
      <c r="O215" s="71"/>
      <c r="P215" s="71"/>
      <c r="S215" s="14"/>
      <c r="T215" s="57"/>
      <c r="U215" s="57"/>
      <c r="V215" s="57"/>
      <c r="Y215" s="50"/>
      <c r="Z215" s="56"/>
      <c r="AA215" s="56"/>
      <c r="AB215" s="56"/>
      <c r="AC215" s="56"/>
    </row>
    <row r="216" spans="1:29">
      <c r="A216" s="14" t="s">
        <v>70</v>
      </c>
      <c r="B216" s="71">
        <v>16711.689999999999</v>
      </c>
      <c r="C216" s="71">
        <v>654.15</v>
      </c>
      <c r="D216" s="71">
        <v>17365.84</v>
      </c>
      <c r="G216" s="14" t="s">
        <v>70</v>
      </c>
      <c r="H216" s="71">
        <v>1765.58</v>
      </c>
      <c r="I216" s="71">
        <v>10.199999999999999</v>
      </c>
      <c r="J216" s="71">
        <v>1775.78</v>
      </c>
      <c r="K216" s="3"/>
      <c r="L216" s="3"/>
      <c r="M216" s="14" t="s">
        <v>70</v>
      </c>
      <c r="N216" s="71">
        <v>2445.2600000000002</v>
      </c>
      <c r="O216" s="71">
        <v>136.34</v>
      </c>
      <c r="P216" s="71">
        <v>2581.6</v>
      </c>
      <c r="S216" s="14" t="s">
        <v>70</v>
      </c>
      <c r="T216" s="71">
        <v>1500.35</v>
      </c>
      <c r="U216" s="71">
        <v>131.91999999999999</v>
      </c>
      <c r="V216" s="71">
        <v>1632.27</v>
      </c>
      <c r="Y216" s="50" t="s">
        <v>70</v>
      </c>
      <c r="Z216" s="71">
        <v>23340.52</v>
      </c>
      <c r="AA216" s="71">
        <v>1070.9100000000001</v>
      </c>
      <c r="AB216" s="71">
        <v>24411.43</v>
      </c>
      <c r="AC216" s="56"/>
    </row>
    <row r="217" spans="1:29">
      <c r="A217" s="14" t="s">
        <v>71</v>
      </c>
      <c r="B217" s="71">
        <v>9593.56</v>
      </c>
      <c r="C217" s="71">
        <v>2069.37</v>
      </c>
      <c r="D217" s="71">
        <v>11662.93</v>
      </c>
      <c r="G217" s="14" t="s">
        <v>71</v>
      </c>
      <c r="H217" s="71">
        <v>830.46</v>
      </c>
      <c r="I217" s="71">
        <v>198.24</v>
      </c>
      <c r="J217" s="71">
        <v>1028.7</v>
      </c>
      <c r="K217" s="3"/>
      <c r="L217" s="3"/>
      <c r="M217" s="14" t="s">
        <v>71</v>
      </c>
      <c r="N217" s="71">
        <v>972.45</v>
      </c>
      <c r="O217" s="71">
        <v>276.67</v>
      </c>
      <c r="P217" s="71">
        <v>1249.1300000000001</v>
      </c>
      <c r="S217" s="14" t="s">
        <v>71</v>
      </c>
      <c r="T217" s="71">
        <v>2079.2800000000002</v>
      </c>
      <c r="U217" s="71">
        <v>1274.5</v>
      </c>
      <c r="V217" s="71">
        <v>3353.78</v>
      </c>
      <c r="Y217" s="50" t="s">
        <v>71</v>
      </c>
      <c r="Z217" s="71">
        <v>12886.94</v>
      </c>
      <c r="AA217" s="71">
        <v>4274.1000000000004</v>
      </c>
      <c r="AB217" s="71">
        <v>17161.04</v>
      </c>
      <c r="AC217" s="56"/>
    </row>
    <row r="218" spans="1:29">
      <c r="A218" s="14" t="s">
        <v>83</v>
      </c>
      <c r="B218" s="71">
        <v>10490.47</v>
      </c>
      <c r="C218" s="71">
        <v>1784.68</v>
      </c>
      <c r="D218" s="71">
        <v>12275.14</v>
      </c>
      <c r="G218" s="14" t="s">
        <v>83</v>
      </c>
      <c r="H218" s="71">
        <v>978.78</v>
      </c>
      <c r="I218" s="71">
        <v>176.51</v>
      </c>
      <c r="J218" s="71">
        <v>1155.29</v>
      </c>
      <c r="K218" s="3"/>
      <c r="L218" s="3"/>
      <c r="M218" s="14" t="s">
        <v>83</v>
      </c>
      <c r="N218" s="71">
        <v>1756.61</v>
      </c>
      <c r="O218" s="71">
        <v>323.33</v>
      </c>
      <c r="P218" s="71">
        <v>2079.9499999999998</v>
      </c>
      <c r="S218" s="14" t="s">
        <v>83</v>
      </c>
      <c r="T218" s="71">
        <v>1705.12</v>
      </c>
      <c r="U218" s="71">
        <v>1145.8900000000001</v>
      </c>
      <c r="V218" s="71">
        <v>2851.01</v>
      </c>
      <c r="Y218" s="50" t="s">
        <v>83</v>
      </c>
      <c r="Z218" s="71">
        <v>15782.53</v>
      </c>
      <c r="AA218" s="71">
        <v>3955.94</v>
      </c>
      <c r="AB218" s="71">
        <v>19738.47</v>
      </c>
      <c r="AC218" s="56"/>
    </row>
    <row r="219" spans="1:29">
      <c r="A219" s="14" t="s">
        <v>84</v>
      </c>
      <c r="B219" s="71">
        <v>5929.66</v>
      </c>
      <c r="C219" s="71">
        <v>708.44</v>
      </c>
      <c r="D219" s="71">
        <v>6638.09</v>
      </c>
      <c r="G219" s="14" t="s">
        <v>84</v>
      </c>
      <c r="H219" s="71">
        <v>712.24</v>
      </c>
      <c r="I219" s="71">
        <v>27.81</v>
      </c>
      <c r="J219" s="71">
        <v>740.05</v>
      </c>
      <c r="K219" s="3"/>
      <c r="L219" s="3"/>
      <c r="M219" s="14" t="s">
        <v>84</v>
      </c>
      <c r="N219" s="71">
        <v>454.75</v>
      </c>
      <c r="O219" s="71">
        <v>83.83</v>
      </c>
      <c r="P219" s="71">
        <v>538.58000000000004</v>
      </c>
      <c r="S219" s="14" t="s">
        <v>84</v>
      </c>
      <c r="T219" s="71">
        <v>709.67</v>
      </c>
      <c r="U219" s="71">
        <v>36.380000000000003</v>
      </c>
      <c r="V219" s="71">
        <v>746.04</v>
      </c>
      <c r="Y219" s="50" t="s">
        <v>84</v>
      </c>
      <c r="Z219" s="71">
        <v>7962.46</v>
      </c>
      <c r="AA219" s="71">
        <v>1077.5899999999999</v>
      </c>
      <c r="AB219" s="71">
        <v>9040.0499999999993</v>
      </c>
      <c r="AC219" s="56"/>
    </row>
    <row r="220" spans="1:29">
      <c r="A220" s="14" t="s">
        <v>74</v>
      </c>
      <c r="B220" s="71">
        <v>704.64</v>
      </c>
      <c r="C220" s="71">
        <v>68.22</v>
      </c>
      <c r="D220" s="71">
        <v>772.86</v>
      </c>
      <c r="G220" s="14" t="s">
        <v>74</v>
      </c>
      <c r="H220" s="71">
        <v>76.47</v>
      </c>
      <c r="I220" s="71">
        <v>11.6</v>
      </c>
      <c r="J220" s="71">
        <v>88.06</v>
      </c>
      <c r="K220" s="3"/>
      <c r="L220" s="3"/>
      <c r="M220" s="14" t="s">
        <v>74</v>
      </c>
      <c r="N220" s="71">
        <v>115.81</v>
      </c>
      <c r="O220" s="71">
        <v>4.58</v>
      </c>
      <c r="P220" s="71">
        <v>120.39</v>
      </c>
      <c r="S220" s="14" t="s">
        <v>74</v>
      </c>
      <c r="T220" s="71">
        <v>180.75</v>
      </c>
      <c r="U220" s="71">
        <v>22.03</v>
      </c>
      <c r="V220" s="71">
        <v>202.78</v>
      </c>
      <c r="Y220" s="50" t="s">
        <v>74</v>
      </c>
      <c r="Z220" s="71">
        <v>1073.6099999999999</v>
      </c>
      <c r="AA220" s="71">
        <v>142.29</v>
      </c>
      <c r="AB220" s="71">
        <v>1215.9000000000001</v>
      </c>
      <c r="AC220" s="56"/>
    </row>
    <row r="221" spans="1:29">
      <c r="A221" s="14" t="s">
        <v>75</v>
      </c>
      <c r="B221" s="71">
        <v>376.25</v>
      </c>
      <c r="C221" s="71"/>
      <c r="D221" s="71">
        <v>376.25</v>
      </c>
      <c r="G221" s="14" t="s">
        <v>75</v>
      </c>
      <c r="H221" s="71">
        <v>80.84</v>
      </c>
      <c r="I221" s="71"/>
      <c r="J221" s="71">
        <v>80.84</v>
      </c>
      <c r="K221" s="3"/>
      <c r="L221" s="3"/>
      <c r="M221" s="14" t="s">
        <v>75</v>
      </c>
      <c r="N221" s="71">
        <v>0</v>
      </c>
      <c r="O221" s="71">
        <v>0</v>
      </c>
      <c r="P221" s="71">
        <v>0</v>
      </c>
      <c r="S221" s="14" t="s">
        <v>75</v>
      </c>
      <c r="T221" s="71">
        <v>64.55</v>
      </c>
      <c r="U221" s="71"/>
      <c r="V221" s="71">
        <v>64.55</v>
      </c>
      <c r="Y221" s="50" t="s">
        <v>75</v>
      </c>
      <c r="Z221" s="71">
        <v>609.4</v>
      </c>
      <c r="AA221" s="71"/>
      <c r="AB221" s="71">
        <v>609.4</v>
      </c>
      <c r="AC221" s="56"/>
    </row>
    <row r="222" spans="1:29">
      <c r="A222" s="14" t="s">
        <v>76</v>
      </c>
      <c r="B222" s="71">
        <v>25549.53</v>
      </c>
      <c r="C222" s="71">
        <v>3074.93</v>
      </c>
      <c r="D222" s="71">
        <v>28624.46</v>
      </c>
      <c r="G222" s="14" t="s">
        <v>76</v>
      </c>
      <c r="H222" s="71">
        <v>2572.77</v>
      </c>
      <c r="I222" s="71">
        <v>263.73</v>
      </c>
      <c r="J222" s="71">
        <v>2836.5</v>
      </c>
      <c r="K222" s="3"/>
      <c r="L222" s="3"/>
      <c r="M222" s="14" t="s">
        <v>76</v>
      </c>
      <c r="N222" s="71">
        <v>3192.14</v>
      </c>
      <c r="O222" s="71">
        <v>449.9</v>
      </c>
      <c r="P222" s="71">
        <v>3642.04</v>
      </c>
      <c r="S222" s="14" t="s">
        <v>76</v>
      </c>
      <c r="T222" s="71">
        <v>3058.88</v>
      </c>
      <c r="U222" s="71">
        <v>2060.6999999999998</v>
      </c>
      <c r="V222" s="71">
        <v>5119.58</v>
      </c>
      <c r="Y222" s="50" t="s">
        <v>76</v>
      </c>
      <c r="Z222" s="71">
        <v>35005.42</v>
      </c>
      <c r="AA222" s="71">
        <v>6360.18</v>
      </c>
      <c r="AB222" s="71">
        <v>41365.599999999999</v>
      </c>
      <c r="AC222" s="56"/>
    </row>
    <row r="223" spans="1:29">
      <c r="A223" s="14" t="s">
        <v>80</v>
      </c>
      <c r="B223" s="71">
        <v>1495.52</v>
      </c>
      <c r="C223" s="71">
        <v>13.57</v>
      </c>
      <c r="D223" s="71">
        <v>1509.09</v>
      </c>
      <c r="G223" s="14" t="s">
        <v>80</v>
      </c>
      <c r="H223" s="71">
        <v>128.1</v>
      </c>
      <c r="I223" s="71"/>
      <c r="J223" s="71">
        <v>128.1</v>
      </c>
      <c r="K223" s="3"/>
      <c r="L223" s="3"/>
      <c r="M223" s="14" t="s">
        <v>80</v>
      </c>
      <c r="N223" s="71">
        <v>72.37</v>
      </c>
      <c r="O223" s="71">
        <v>23.2</v>
      </c>
      <c r="P223" s="71">
        <v>95.57</v>
      </c>
      <c r="S223" s="14" t="s">
        <v>80</v>
      </c>
      <c r="T223" s="71">
        <v>489.64</v>
      </c>
      <c r="U223" s="71">
        <v>335.25</v>
      </c>
      <c r="V223" s="71">
        <v>824.89</v>
      </c>
      <c r="Y223" s="50" t="s">
        <v>80</v>
      </c>
      <c r="Z223" s="71">
        <v>2002.18</v>
      </c>
      <c r="AA223" s="71">
        <v>251.8</v>
      </c>
      <c r="AB223" s="71">
        <v>2253.98</v>
      </c>
      <c r="AC223" s="56"/>
    </row>
    <row r="224" spans="1:29">
      <c r="A224" s="14" t="s">
        <v>0</v>
      </c>
      <c r="B224" s="71">
        <v>70851.320000000007</v>
      </c>
      <c r="C224" s="71">
        <v>8373.36</v>
      </c>
      <c r="D224" s="71">
        <v>79224.679999999993</v>
      </c>
      <c r="G224" s="14" t="s">
        <v>0</v>
      </c>
      <c r="H224" s="71">
        <v>7145.24</v>
      </c>
      <c r="I224" s="71">
        <v>688.09</v>
      </c>
      <c r="J224" s="71">
        <v>7833.32</v>
      </c>
      <c r="K224" s="3"/>
      <c r="L224" s="3"/>
      <c r="M224" s="14" t="s">
        <v>0</v>
      </c>
      <c r="N224" s="71">
        <v>9009.4</v>
      </c>
      <c r="O224" s="71">
        <v>1297.8499999999999</v>
      </c>
      <c r="P224" s="71">
        <v>10307.26</v>
      </c>
      <c r="S224" s="14" t="s">
        <v>0</v>
      </c>
      <c r="T224" s="71">
        <v>9788.25</v>
      </c>
      <c r="U224" s="71">
        <v>5006.66</v>
      </c>
      <c r="V224" s="71">
        <v>14794.91</v>
      </c>
      <c r="Y224" s="50" t="s">
        <v>0</v>
      </c>
      <c r="Z224" s="71">
        <v>98663.05</v>
      </c>
      <c r="AA224" s="71">
        <v>17132.82</v>
      </c>
      <c r="AB224" s="71">
        <v>115795.87</v>
      </c>
      <c r="AC224" s="56"/>
    </row>
    <row r="225" spans="1:29">
      <c r="H225" s="3"/>
      <c r="I225" s="3"/>
      <c r="J225" s="3"/>
      <c r="K225" s="3"/>
      <c r="L225" s="3"/>
      <c r="Y225" s="56"/>
      <c r="Z225" s="56"/>
      <c r="AA225" s="56"/>
      <c r="AB225" s="56"/>
      <c r="AC225" s="56"/>
    </row>
    <row r="226" spans="1:29">
      <c r="A226" s="59" t="s">
        <v>184</v>
      </c>
      <c r="B226" s="56"/>
      <c r="C226" s="56"/>
      <c r="D226" s="56"/>
      <c r="E226" s="56"/>
      <c r="F226" s="56"/>
      <c r="G226" s="59" t="str">
        <f>A226</f>
        <v>Distance driven by purpose (million km) July 13 - June 14</v>
      </c>
      <c r="H226" s="56"/>
      <c r="I226" s="56"/>
      <c r="J226" s="56"/>
      <c r="K226" s="56"/>
      <c r="L226" s="56"/>
      <c r="M226" s="59" t="str">
        <f>A226</f>
        <v>Distance driven by purpose (million km) July 13 - June 14</v>
      </c>
      <c r="N226" s="56"/>
      <c r="O226" s="56"/>
      <c r="P226" s="56"/>
      <c r="S226" s="59" t="str">
        <f>A226</f>
        <v>Distance driven by purpose (million km) July 13 - June 14</v>
      </c>
      <c r="Y226" s="59" t="str">
        <f>A226</f>
        <v>Distance driven by purpose (million km) July 13 - June 14</v>
      </c>
      <c r="Z226" s="56"/>
      <c r="AA226" s="56"/>
      <c r="AB226" s="56"/>
      <c r="AC226" s="56"/>
    </row>
    <row r="227" spans="1:29">
      <c r="H227" s="3"/>
      <c r="I227" s="3"/>
      <c r="J227" s="3"/>
      <c r="K227" s="3"/>
      <c r="L227" s="3"/>
      <c r="Y227" s="56"/>
      <c r="Z227" s="56"/>
      <c r="AA227" s="56"/>
      <c r="AB227" s="56"/>
      <c r="AC227" s="56"/>
    </row>
    <row r="228" spans="1:29">
      <c r="A228" s="59" t="s">
        <v>1</v>
      </c>
      <c r="B228" s="56"/>
      <c r="C228" s="56"/>
      <c r="D228" s="56"/>
      <c r="E228" s="56"/>
      <c r="F228" s="56"/>
      <c r="G228" s="59" t="s">
        <v>34</v>
      </c>
      <c r="H228" s="56"/>
      <c r="I228" s="56"/>
      <c r="J228" s="56"/>
      <c r="K228" s="56"/>
      <c r="L228" s="56"/>
      <c r="M228" s="59" t="s">
        <v>35</v>
      </c>
      <c r="N228" s="56"/>
      <c r="O228" s="56"/>
      <c r="P228" s="56"/>
      <c r="S228" s="81" t="s">
        <v>160</v>
      </c>
      <c r="Y228" s="59" t="s">
        <v>98</v>
      </c>
      <c r="Z228" s="56"/>
      <c r="AA228" s="56"/>
      <c r="AB228" s="56"/>
      <c r="AC228" s="56"/>
    </row>
    <row r="229" spans="1:29">
      <c r="A229" s="50"/>
      <c r="B229" s="95" t="s">
        <v>24</v>
      </c>
      <c r="C229" s="95"/>
      <c r="D229" s="50"/>
      <c r="E229" s="56"/>
      <c r="F229" s="56"/>
      <c r="G229" s="50"/>
      <c r="H229" s="95" t="s">
        <v>24</v>
      </c>
      <c r="I229" s="95"/>
      <c r="J229" s="50"/>
      <c r="K229" s="56"/>
      <c r="L229" s="56"/>
      <c r="M229" s="50"/>
      <c r="N229" s="95" t="s">
        <v>24</v>
      </c>
      <c r="O229" s="95"/>
      <c r="P229" s="50"/>
      <c r="S229" s="50"/>
      <c r="T229" s="95" t="s">
        <v>24</v>
      </c>
      <c r="U229" s="95"/>
      <c r="V229" s="50"/>
      <c r="Y229" s="50"/>
      <c r="Z229" s="95" t="s">
        <v>24</v>
      </c>
      <c r="AA229" s="95"/>
      <c r="AB229" s="50"/>
      <c r="AC229" s="56"/>
    </row>
    <row r="230" spans="1:29">
      <c r="A230" s="50"/>
      <c r="B230" s="51" t="s">
        <v>7</v>
      </c>
      <c r="C230" s="51" t="s">
        <v>8</v>
      </c>
      <c r="D230" s="51" t="s">
        <v>0</v>
      </c>
      <c r="E230" s="56"/>
      <c r="F230" s="56"/>
      <c r="G230" s="50"/>
      <c r="H230" s="51" t="s">
        <v>7</v>
      </c>
      <c r="I230" s="51" t="s">
        <v>8</v>
      </c>
      <c r="J230" s="51" t="s">
        <v>0</v>
      </c>
      <c r="K230" s="56"/>
      <c r="L230" s="56"/>
      <c r="M230" s="50"/>
      <c r="N230" s="50" t="s">
        <v>7</v>
      </c>
      <c r="O230" s="50" t="s">
        <v>8</v>
      </c>
      <c r="P230" s="50" t="s">
        <v>0</v>
      </c>
      <c r="S230" s="50"/>
      <c r="T230" s="50" t="s">
        <v>7</v>
      </c>
      <c r="U230" s="50" t="s">
        <v>8</v>
      </c>
      <c r="V230" s="50" t="s">
        <v>0</v>
      </c>
      <c r="Y230" s="50"/>
      <c r="Z230" s="51" t="s">
        <v>7</v>
      </c>
      <c r="AA230" s="51" t="s">
        <v>8</v>
      </c>
      <c r="AB230" s="51" t="s">
        <v>0</v>
      </c>
      <c r="AC230" s="56"/>
    </row>
    <row r="231" spans="1:29">
      <c r="A231" s="52" t="s">
        <v>22</v>
      </c>
      <c r="B231" s="86">
        <f>C$7</f>
        <v>753</v>
      </c>
      <c r="C231" s="86">
        <f>D$7</f>
        <v>181</v>
      </c>
      <c r="D231" s="86">
        <f>E$7</f>
        <v>1148</v>
      </c>
      <c r="E231" s="58"/>
      <c r="F231" s="58"/>
      <c r="G231" s="52" t="s">
        <v>22</v>
      </c>
      <c r="H231" s="86">
        <f>I$7</f>
        <v>228</v>
      </c>
      <c r="I231" s="86">
        <f>J$7</f>
        <v>48</v>
      </c>
      <c r="J231" s="86">
        <f>K$7</f>
        <v>360</v>
      </c>
      <c r="K231" s="58"/>
      <c r="L231" s="58"/>
      <c r="M231" s="52" t="s">
        <v>22</v>
      </c>
      <c r="N231" s="86">
        <f>O$7</f>
        <v>196</v>
      </c>
      <c r="O231" s="86">
        <f>P$7</f>
        <v>53</v>
      </c>
      <c r="P231" s="86">
        <f>Q$7</f>
        <v>325</v>
      </c>
      <c r="S231" s="52" t="s">
        <v>22</v>
      </c>
      <c r="T231" s="52">
        <f>U$7</f>
        <v>46</v>
      </c>
      <c r="U231" s="52">
        <f>V$7</f>
        <v>27</v>
      </c>
      <c r="V231" s="52">
        <f>W$7</f>
        <v>94</v>
      </c>
      <c r="Y231" s="52" t="s">
        <v>22</v>
      </c>
      <c r="Z231" s="86">
        <f>AA$7</f>
        <v>1223</v>
      </c>
      <c r="AA231" s="86">
        <f>AB$7</f>
        <v>309</v>
      </c>
      <c r="AB231" s="86">
        <f>AC$7</f>
        <v>1927</v>
      </c>
      <c r="AC231" s="56"/>
    </row>
    <row r="232" spans="1:29" s="56" customFormat="1">
      <c r="A232" s="52" t="s">
        <v>119</v>
      </c>
      <c r="B232" s="86">
        <v>4005</v>
      </c>
      <c r="C232" s="86">
        <v>751</v>
      </c>
      <c r="D232" s="86">
        <v>4756</v>
      </c>
      <c r="E232" s="58"/>
      <c r="F232" s="58"/>
      <c r="G232" s="52" t="s">
        <v>119</v>
      </c>
      <c r="H232" s="86">
        <v>1151</v>
      </c>
      <c r="I232" s="86">
        <v>189</v>
      </c>
      <c r="J232" s="86">
        <v>1340</v>
      </c>
      <c r="K232" s="58"/>
      <c r="L232" s="58"/>
      <c r="M232" s="52" t="s">
        <v>119</v>
      </c>
      <c r="N232" s="86">
        <v>1155</v>
      </c>
      <c r="O232" s="86">
        <v>247</v>
      </c>
      <c r="P232" s="86">
        <v>1402</v>
      </c>
      <c r="R232" s="60"/>
      <c r="S232" s="52" t="s">
        <v>119</v>
      </c>
      <c r="T232" s="86">
        <v>247</v>
      </c>
      <c r="U232" s="86">
        <v>130</v>
      </c>
      <c r="V232" s="86">
        <v>377</v>
      </c>
      <c r="Y232" s="52" t="s">
        <v>119</v>
      </c>
      <c r="Z232" s="86">
        <v>6558</v>
      </c>
      <c r="AA232" s="86">
        <v>1317</v>
      </c>
      <c r="AB232" s="86">
        <v>7875</v>
      </c>
    </row>
    <row r="233" spans="1:29">
      <c r="A233" s="48" t="s">
        <v>113</v>
      </c>
      <c r="B233" s="89"/>
      <c r="C233" s="89"/>
      <c r="D233" s="89"/>
      <c r="E233" s="56"/>
      <c r="F233" s="56"/>
      <c r="G233" s="48" t="s">
        <v>113</v>
      </c>
      <c r="H233" s="56"/>
      <c r="I233" s="56"/>
      <c r="J233" s="56"/>
      <c r="K233" s="56"/>
      <c r="L233" s="56"/>
      <c r="M233" s="48" t="s">
        <v>113</v>
      </c>
      <c r="N233" s="56"/>
      <c r="O233" s="56"/>
      <c r="P233" s="56"/>
      <c r="S233" s="48" t="s">
        <v>113</v>
      </c>
      <c r="Y233" s="48" t="s">
        <v>113</v>
      </c>
      <c r="Z233" s="71"/>
      <c r="AA233" s="71"/>
      <c r="AB233" s="71"/>
      <c r="AC233" s="56"/>
    </row>
    <row r="234" spans="1:29">
      <c r="A234" s="50" t="s">
        <v>92</v>
      </c>
      <c r="B234" s="71">
        <v>475.8</v>
      </c>
      <c r="C234" s="71">
        <v>16.91</v>
      </c>
      <c r="D234" s="71">
        <v>492.71</v>
      </c>
      <c r="E234" s="56"/>
      <c r="F234" s="56"/>
      <c r="G234" s="50" t="s">
        <v>92</v>
      </c>
      <c r="H234" s="57"/>
      <c r="I234" s="57"/>
      <c r="J234" s="57"/>
      <c r="K234" s="57"/>
      <c r="L234" s="57"/>
      <c r="M234" s="50" t="s">
        <v>92</v>
      </c>
      <c r="N234" s="57"/>
      <c r="O234" s="57"/>
      <c r="P234" s="57"/>
      <c r="S234" s="50" t="s">
        <v>92</v>
      </c>
      <c r="Y234" s="50" t="s">
        <v>92</v>
      </c>
      <c r="Z234" s="71">
        <v>787.17</v>
      </c>
      <c r="AA234" s="71">
        <v>32.700000000000003</v>
      </c>
      <c r="AB234" s="71">
        <v>819.87</v>
      </c>
      <c r="AC234" s="56"/>
    </row>
    <row r="235" spans="1:29">
      <c r="A235" s="50" t="s">
        <v>93</v>
      </c>
      <c r="B235" s="71">
        <v>301.68</v>
      </c>
      <c r="C235" s="71">
        <v>60.65</v>
      </c>
      <c r="D235" s="71">
        <v>362.33</v>
      </c>
      <c r="E235" s="56"/>
      <c r="F235" s="56"/>
      <c r="G235" s="50" t="s">
        <v>93</v>
      </c>
      <c r="H235" s="57"/>
      <c r="I235" s="57"/>
      <c r="J235" s="57"/>
      <c r="K235" s="57"/>
      <c r="L235" s="57"/>
      <c r="M235" s="50" t="s">
        <v>93</v>
      </c>
      <c r="N235" s="57"/>
      <c r="O235" s="57"/>
      <c r="P235" s="57"/>
      <c r="S235" s="50" t="s">
        <v>93</v>
      </c>
      <c r="Y235" s="50" t="s">
        <v>93</v>
      </c>
      <c r="Z235" s="71">
        <v>454.71</v>
      </c>
      <c r="AA235" s="71">
        <v>146.75</v>
      </c>
      <c r="AB235" s="71">
        <v>601.46</v>
      </c>
      <c r="AC235" s="56"/>
    </row>
    <row r="236" spans="1:29">
      <c r="A236" s="50" t="s">
        <v>94</v>
      </c>
      <c r="B236" s="71">
        <v>347.91</v>
      </c>
      <c r="C236" s="71">
        <v>32.6</v>
      </c>
      <c r="D236" s="71">
        <v>380.51</v>
      </c>
      <c r="E236" s="56"/>
      <c r="F236" s="56"/>
      <c r="G236" s="50" t="s">
        <v>94</v>
      </c>
      <c r="H236" s="57"/>
      <c r="I236" s="57"/>
      <c r="J236" s="57"/>
      <c r="K236" s="57"/>
      <c r="L236" s="57"/>
      <c r="M236" s="50" t="s">
        <v>94</v>
      </c>
      <c r="N236" s="57"/>
      <c r="O236" s="57"/>
      <c r="P236" s="57"/>
      <c r="S236" s="50" t="s">
        <v>94</v>
      </c>
      <c r="Y236" s="50" t="s">
        <v>94</v>
      </c>
      <c r="Z236" s="71">
        <v>613.04999999999995</v>
      </c>
      <c r="AA236" s="71">
        <v>95.1</v>
      </c>
      <c r="AB236" s="71">
        <v>708.15</v>
      </c>
      <c r="AC236" s="56"/>
    </row>
    <row r="237" spans="1:29">
      <c r="A237" s="50" t="s">
        <v>95</v>
      </c>
      <c r="B237" s="71">
        <v>168.42</v>
      </c>
      <c r="C237" s="71">
        <v>18.91</v>
      </c>
      <c r="D237" s="71">
        <v>187.33</v>
      </c>
      <c r="E237" s="56"/>
      <c r="F237" s="56"/>
      <c r="G237" s="50" t="s">
        <v>95</v>
      </c>
      <c r="H237" s="57"/>
      <c r="I237" s="57"/>
      <c r="J237" s="57"/>
      <c r="K237" s="57"/>
      <c r="L237" s="57"/>
      <c r="M237" s="50" t="s">
        <v>95</v>
      </c>
      <c r="N237" s="57"/>
      <c r="O237" s="57"/>
      <c r="P237" s="57"/>
      <c r="S237" s="50" t="s">
        <v>95</v>
      </c>
      <c r="Y237" s="50" t="s">
        <v>95</v>
      </c>
      <c r="Z237" s="71">
        <v>255.14</v>
      </c>
      <c r="AA237" s="71">
        <v>29.6</v>
      </c>
      <c r="AB237" s="71">
        <v>284.74</v>
      </c>
      <c r="AC237" s="56"/>
    </row>
    <row r="238" spans="1:29">
      <c r="A238" s="50" t="s">
        <v>96</v>
      </c>
      <c r="B238" s="71">
        <v>16.04</v>
      </c>
      <c r="C238" s="71">
        <v>1.3</v>
      </c>
      <c r="D238" s="71">
        <v>17.350000000000001</v>
      </c>
      <c r="E238" s="56"/>
      <c r="F238" s="56"/>
      <c r="G238" s="50" t="s">
        <v>96</v>
      </c>
      <c r="H238" s="57"/>
      <c r="I238" s="57"/>
      <c r="J238" s="57"/>
      <c r="K238" s="57"/>
      <c r="L238" s="57"/>
      <c r="M238" s="50" t="s">
        <v>96</v>
      </c>
      <c r="N238" s="57"/>
      <c r="O238" s="57"/>
      <c r="P238" s="57"/>
      <c r="S238" s="50" t="s">
        <v>96</v>
      </c>
      <c r="Y238" s="50" t="s">
        <v>96</v>
      </c>
      <c r="Z238" s="71">
        <v>30.74</v>
      </c>
      <c r="AA238" s="71">
        <v>4.26</v>
      </c>
      <c r="AB238" s="71">
        <v>35</v>
      </c>
      <c r="AC238" s="56"/>
    </row>
    <row r="239" spans="1:29">
      <c r="A239" s="50" t="s">
        <v>97</v>
      </c>
      <c r="B239" s="71">
        <v>7.46</v>
      </c>
      <c r="C239" s="71"/>
      <c r="D239" s="71">
        <v>7.46</v>
      </c>
      <c r="E239" s="56"/>
      <c r="F239" s="56"/>
      <c r="G239" s="50" t="s">
        <v>97</v>
      </c>
      <c r="H239" s="57"/>
      <c r="I239" s="57"/>
      <c r="J239" s="57"/>
      <c r="K239" s="57"/>
      <c r="L239" s="57"/>
      <c r="M239" s="50" t="s">
        <v>97</v>
      </c>
      <c r="N239" s="57"/>
      <c r="O239" s="57"/>
      <c r="P239" s="57"/>
      <c r="S239" s="50" t="s">
        <v>97</v>
      </c>
      <c r="Y239" s="50" t="s">
        <v>97</v>
      </c>
      <c r="Z239" s="71">
        <v>15.09</v>
      </c>
      <c r="AA239" s="71"/>
      <c r="AB239" s="71">
        <v>15.09</v>
      </c>
      <c r="AC239" s="56"/>
    </row>
    <row r="240" spans="1:29">
      <c r="A240" s="50" t="s">
        <v>116</v>
      </c>
      <c r="B240" s="71">
        <v>738.35</v>
      </c>
      <c r="C240" s="71">
        <v>71.28</v>
      </c>
      <c r="D240" s="71">
        <v>809.63</v>
      </c>
      <c r="E240" s="56"/>
      <c r="F240" s="56"/>
      <c r="G240" s="50" t="s">
        <v>116</v>
      </c>
      <c r="H240" s="57"/>
      <c r="I240" s="57"/>
      <c r="J240" s="57"/>
      <c r="K240" s="57"/>
      <c r="L240" s="57"/>
      <c r="M240" s="50" t="s">
        <v>116</v>
      </c>
      <c r="N240" s="57"/>
      <c r="O240" s="57"/>
      <c r="P240" s="57"/>
      <c r="S240" s="50" t="s">
        <v>116</v>
      </c>
      <c r="Y240" s="50" t="s">
        <v>116</v>
      </c>
      <c r="Z240" s="71">
        <v>1206.42</v>
      </c>
      <c r="AA240" s="71">
        <v>199.9</v>
      </c>
      <c r="AB240" s="71">
        <v>1406.31</v>
      </c>
      <c r="AC240" s="56"/>
    </row>
    <row r="241" spans="1:29" s="56" customFormat="1">
      <c r="A241" s="50" t="s">
        <v>120</v>
      </c>
      <c r="B241" s="71">
        <v>98.3</v>
      </c>
      <c r="C241" s="71">
        <v>0.17</v>
      </c>
      <c r="D241" s="71">
        <v>98.47</v>
      </c>
      <c r="G241" s="50" t="s">
        <v>120</v>
      </c>
      <c r="H241" s="57"/>
      <c r="I241" s="57"/>
      <c r="J241" s="57"/>
      <c r="K241" s="57"/>
      <c r="L241" s="57"/>
      <c r="M241" s="50" t="s">
        <v>120</v>
      </c>
      <c r="N241" s="57"/>
      <c r="O241" s="57"/>
      <c r="P241" s="57"/>
      <c r="R241" s="60"/>
      <c r="S241" s="50" t="s">
        <v>120</v>
      </c>
      <c r="Y241" s="50" t="s">
        <v>120</v>
      </c>
      <c r="Z241" s="71">
        <v>121.36</v>
      </c>
      <c r="AA241" s="71">
        <v>13.54</v>
      </c>
      <c r="AB241" s="71">
        <v>134.9</v>
      </c>
    </row>
    <row r="242" spans="1:29">
      <c r="A242" s="50" t="s">
        <v>0</v>
      </c>
      <c r="B242" s="71">
        <v>2153.9699999999998</v>
      </c>
      <c r="C242" s="71">
        <v>201.81</v>
      </c>
      <c r="D242" s="71">
        <v>2355.7800000000002</v>
      </c>
      <c r="E242" s="56"/>
      <c r="F242" s="56"/>
      <c r="G242" s="50" t="s">
        <v>0</v>
      </c>
      <c r="H242" s="57"/>
      <c r="I242" s="57"/>
      <c r="J242" s="57"/>
      <c r="K242" s="57"/>
      <c r="L242" s="57"/>
      <c r="M242" s="50" t="s">
        <v>0</v>
      </c>
      <c r="N242" s="57"/>
      <c r="O242" s="57"/>
      <c r="P242" s="57"/>
      <c r="S242" s="50" t="s">
        <v>0</v>
      </c>
      <c r="Y242" s="50" t="s">
        <v>0</v>
      </c>
      <c r="Z242" s="71">
        <v>3483.69</v>
      </c>
      <c r="AA242" s="71">
        <v>521.83000000000004</v>
      </c>
      <c r="AB242" s="71">
        <v>4005.51</v>
      </c>
      <c r="AC242" s="56"/>
    </row>
    <row r="243" spans="1:29">
      <c r="H243" s="3"/>
      <c r="I243" s="3"/>
      <c r="J243" s="3"/>
      <c r="K243" s="3"/>
      <c r="L243" s="3"/>
      <c r="Y243" s="56"/>
      <c r="Z243" s="56"/>
      <c r="AA243" s="56"/>
      <c r="AB243" s="56"/>
      <c r="AC243" s="56"/>
    </row>
    <row r="244" spans="1:29">
      <c r="H244" s="3"/>
      <c r="I244" s="3"/>
      <c r="J244" s="3"/>
      <c r="K244" s="3"/>
      <c r="L244" s="3"/>
      <c r="Y244" s="56"/>
      <c r="Z244" s="56"/>
      <c r="AA244" s="56"/>
      <c r="AB244" s="56"/>
      <c r="AC244" s="56"/>
    </row>
    <row r="245" spans="1:29">
      <c r="H245" s="3"/>
      <c r="I245" s="3"/>
      <c r="J245" s="3"/>
      <c r="K245" s="3"/>
      <c r="L245" s="3"/>
      <c r="Y245" s="56"/>
      <c r="Z245" s="56"/>
      <c r="AA245" s="56"/>
      <c r="AB245" s="56"/>
      <c r="AC245" s="56"/>
    </row>
    <row r="246" spans="1:29">
      <c r="A246" s="59" t="s">
        <v>185</v>
      </c>
      <c r="G246" s="59" t="str">
        <f>A246</f>
        <v>Walk trip legs by purpose (in 1000s) July 13 - June 14</v>
      </c>
      <c r="M246" s="59" t="str">
        <f>A246</f>
        <v>Walk trip legs by purpose (in 1000s) July 13 - June 14</v>
      </c>
      <c r="S246" s="59" t="str">
        <f>A246</f>
        <v>Walk trip legs by purpose (in 1000s) July 13 - June 14</v>
      </c>
      <c r="Y246" s="59" t="str">
        <f>A246</f>
        <v>Walk trip legs by purpose (in 1000s) July 13 - June 14</v>
      </c>
      <c r="Z246" s="56"/>
      <c r="AA246" s="56"/>
      <c r="AB246" s="56"/>
      <c r="AC246" s="56"/>
    </row>
    <row r="247" spans="1:29">
      <c r="Y247" s="56"/>
      <c r="Z247" s="56"/>
      <c r="AA247" s="56"/>
      <c r="AB247" s="56"/>
      <c r="AC247" s="56"/>
    </row>
    <row r="248" spans="1:29">
      <c r="A248" s="5" t="s">
        <v>1</v>
      </c>
      <c r="G248" s="5" t="s">
        <v>34</v>
      </c>
      <c r="M248" s="5" t="s">
        <v>35</v>
      </c>
      <c r="S248" s="81" t="s">
        <v>160</v>
      </c>
      <c r="Y248" s="59" t="s">
        <v>98</v>
      </c>
      <c r="Z248" s="56"/>
      <c r="AA248" s="56"/>
      <c r="AB248" s="56"/>
      <c r="AC248" s="56"/>
    </row>
    <row r="249" spans="1:29">
      <c r="Y249" s="50"/>
      <c r="Z249" s="50"/>
      <c r="AA249" s="50" t="s">
        <v>24</v>
      </c>
      <c r="AB249" s="50"/>
      <c r="AC249" s="50"/>
    </row>
    <row r="250" spans="1:29">
      <c r="A250" s="14" t="s">
        <v>24</v>
      </c>
      <c r="B250" s="15" t="s">
        <v>6</v>
      </c>
      <c r="C250" s="15" t="s">
        <v>7</v>
      </c>
      <c r="D250" s="15" t="s">
        <v>8</v>
      </c>
      <c r="E250" s="15" t="s">
        <v>0</v>
      </c>
      <c r="G250" s="14" t="s">
        <v>24</v>
      </c>
      <c r="H250" s="15" t="s">
        <v>6</v>
      </c>
      <c r="I250" s="15" t="s">
        <v>7</v>
      </c>
      <c r="J250" s="15" t="s">
        <v>8</v>
      </c>
      <c r="K250" s="15" t="s">
        <v>0</v>
      </c>
      <c r="M250" s="14" t="s">
        <v>24</v>
      </c>
      <c r="N250" s="15" t="s">
        <v>6</v>
      </c>
      <c r="O250" s="15" t="s">
        <v>7</v>
      </c>
      <c r="P250" s="15" t="s">
        <v>8</v>
      </c>
      <c r="Q250" s="15" t="s">
        <v>0</v>
      </c>
      <c r="R250" s="72"/>
      <c r="S250" s="14" t="s">
        <v>24</v>
      </c>
      <c r="T250" s="15" t="s">
        <v>6</v>
      </c>
      <c r="U250" s="15" t="s">
        <v>7</v>
      </c>
      <c r="V250" s="15" t="s">
        <v>8</v>
      </c>
      <c r="W250" s="15" t="s">
        <v>0</v>
      </c>
      <c r="Y250" s="50" t="s">
        <v>24</v>
      </c>
      <c r="Z250" s="51" t="s">
        <v>6</v>
      </c>
      <c r="AA250" s="51" t="s">
        <v>7</v>
      </c>
      <c r="AB250" s="51" t="s">
        <v>8</v>
      </c>
      <c r="AC250" s="51" t="s">
        <v>0</v>
      </c>
    </row>
    <row r="251" spans="1:29" s="4" customFormat="1">
      <c r="A251" s="18" t="s">
        <v>22</v>
      </c>
      <c r="B251" s="84">
        <f>B$7</f>
        <v>214</v>
      </c>
      <c r="C251" s="84">
        <f>C$7</f>
        <v>753</v>
      </c>
      <c r="D251" s="84">
        <f>D$7</f>
        <v>181</v>
      </c>
      <c r="E251" s="84">
        <f>E$7</f>
        <v>1148</v>
      </c>
      <c r="G251" s="18" t="s">
        <v>22</v>
      </c>
      <c r="H251" s="84">
        <f>H$7</f>
        <v>84</v>
      </c>
      <c r="I251" s="84">
        <f>I$7</f>
        <v>228</v>
      </c>
      <c r="J251" s="84">
        <f>J$7</f>
        <v>48</v>
      </c>
      <c r="K251" s="84">
        <f>K$7</f>
        <v>360</v>
      </c>
      <c r="M251" s="18" t="s">
        <v>22</v>
      </c>
      <c r="N251" s="84">
        <f>N$7</f>
        <v>76</v>
      </c>
      <c r="O251" s="84">
        <f>O$7</f>
        <v>196</v>
      </c>
      <c r="P251" s="84">
        <f>P$7</f>
        <v>53</v>
      </c>
      <c r="Q251" s="84">
        <f>Q$7</f>
        <v>325</v>
      </c>
      <c r="R251" s="26"/>
      <c r="S251" s="18" t="s">
        <v>22</v>
      </c>
      <c r="T251" s="84">
        <f>T$7</f>
        <v>21</v>
      </c>
      <c r="U251" s="84">
        <f>U$7</f>
        <v>46</v>
      </c>
      <c r="V251" s="84">
        <f>V$7</f>
        <v>27</v>
      </c>
      <c r="W251" s="84">
        <f>W$7</f>
        <v>94</v>
      </c>
      <c r="Y251" s="52" t="s">
        <v>22</v>
      </c>
      <c r="Z251" s="86">
        <f>Z$7</f>
        <v>395</v>
      </c>
      <c r="AA251" s="86">
        <f>AA$7</f>
        <v>1223</v>
      </c>
      <c r="AB251" s="86">
        <f>AB$7</f>
        <v>309</v>
      </c>
      <c r="AC251" s="86">
        <f>AC$7</f>
        <v>1927</v>
      </c>
    </row>
    <row r="252" spans="1:29">
      <c r="A252" s="18" t="s">
        <v>87</v>
      </c>
      <c r="B252" s="84">
        <v>253</v>
      </c>
      <c r="C252" s="84">
        <v>903</v>
      </c>
      <c r="D252" s="84">
        <v>243</v>
      </c>
      <c r="E252" s="84">
        <v>1399</v>
      </c>
      <c r="G252" s="18" t="s">
        <v>87</v>
      </c>
      <c r="H252" s="84">
        <v>78</v>
      </c>
      <c r="I252" s="84">
        <v>260</v>
      </c>
      <c r="J252" s="84">
        <v>29</v>
      </c>
      <c r="K252" s="84">
        <v>367</v>
      </c>
      <c r="M252" s="18" t="s">
        <v>87</v>
      </c>
      <c r="N252" s="84">
        <v>97</v>
      </c>
      <c r="O252" s="84">
        <v>207</v>
      </c>
      <c r="P252" s="84">
        <v>52</v>
      </c>
      <c r="Q252" s="84">
        <v>356</v>
      </c>
      <c r="R252" s="26"/>
      <c r="S252" s="18" t="s">
        <v>87</v>
      </c>
      <c r="T252" s="84">
        <v>37</v>
      </c>
      <c r="U252" s="84">
        <v>67</v>
      </c>
      <c r="V252" s="84">
        <v>44</v>
      </c>
      <c r="W252" s="84">
        <v>148</v>
      </c>
      <c r="Y252" s="52" t="s">
        <v>87</v>
      </c>
      <c r="Z252" s="86">
        <v>465</v>
      </c>
      <c r="AA252" s="86">
        <v>1437</v>
      </c>
      <c r="AB252" s="86">
        <v>368</v>
      </c>
      <c r="AC252" s="86">
        <v>2270</v>
      </c>
    </row>
    <row r="253" spans="1:29">
      <c r="A253" s="18"/>
      <c r="B253" s="71"/>
      <c r="C253" s="71"/>
      <c r="D253" s="71"/>
      <c r="E253" s="71"/>
      <c r="G253" s="18"/>
      <c r="H253" s="71"/>
      <c r="I253" s="71"/>
      <c r="J253" s="71"/>
      <c r="K253" s="71"/>
      <c r="M253" s="18"/>
      <c r="N253" s="71"/>
      <c r="O253" s="71"/>
      <c r="P253" s="71"/>
      <c r="Q253" s="71"/>
      <c r="S253" s="18"/>
      <c r="T253" s="71"/>
      <c r="U253" s="71"/>
      <c r="V253" s="71"/>
      <c r="W253" s="71"/>
      <c r="Y253" s="52"/>
      <c r="Z253" s="71"/>
      <c r="AA253" s="71"/>
      <c r="AB253" s="71"/>
      <c r="AC253" s="71"/>
    </row>
    <row r="254" spans="1:29">
      <c r="A254" s="14" t="s">
        <v>70</v>
      </c>
      <c r="B254" s="71"/>
      <c r="C254" s="71">
        <v>5324.82</v>
      </c>
      <c r="D254" s="71">
        <v>172.66</v>
      </c>
      <c r="E254" s="71">
        <v>5497.48</v>
      </c>
      <c r="G254" s="14" t="s">
        <v>70</v>
      </c>
      <c r="H254" s="71"/>
      <c r="I254" s="71">
        <v>396.9</v>
      </c>
      <c r="J254" s="71"/>
      <c r="K254" s="71">
        <v>396.9</v>
      </c>
      <c r="M254" s="14" t="s">
        <v>70</v>
      </c>
      <c r="N254" s="71"/>
      <c r="O254" s="71">
        <v>436.28</v>
      </c>
      <c r="P254" s="71"/>
      <c r="Q254" s="71">
        <v>436.28</v>
      </c>
      <c r="R254" s="76"/>
      <c r="S254" s="14" t="s">
        <v>70</v>
      </c>
      <c r="T254" s="71"/>
      <c r="U254" s="71">
        <v>1215.6300000000001</v>
      </c>
      <c r="V254" s="71"/>
      <c r="W254" s="71">
        <v>1215.6300000000001</v>
      </c>
      <c r="Y254" s="50" t="s">
        <v>70</v>
      </c>
      <c r="Z254" s="71"/>
      <c r="AA254" s="71">
        <v>7154.7</v>
      </c>
      <c r="AB254" s="71">
        <v>174.16</v>
      </c>
      <c r="AC254" s="71">
        <v>7328.86</v>
      </c>
    </row>
    <row r="255" spans="1:29">
      <c r="A255" s="14" t="s">
        <v>71</v>
      </c>
      <c r="B255" s="71">
        <v>2700.63</v>
      </c>
      <c r="C255" s="71">
        <v>11718.58</v>
      </c>
      <c r="D255" s="71">
        <v>3541.07</v>
      </c>
      <c r="E255" s="71">
        <v>17960.29</v>
      </c>
      <c r="G255" s="14" t="s">
        <v>71</v>
      </c>
      <c r="H255" s="71">
        <v>141.09</v>
      </c>
      <c r="I255" s="71">
        <v>1212.28</v>
      </c>
      <c r="J255" s="71">
        <v>94.99</v>
      </c>
      <c r="K255" s="71">
        <v>1448.36</v>
      </c>
      <c r="M255" s="14" t="s">
        <v>71</v>
      </c>
      <c r="N255" s="71">
        <v>499.02</v>
      </c>
      <c r="O255" s="71">
        <v>1599.41</v>
      </c>
      <c r="P255" s="71">
        <v>402.81</v>
      </c>
      <c r="Q255" s="71">
        <v>2501.2399999999998</v>
      </c>
      <c r="R255" s="76"/>
      <c r="S255" s="14" t="s">
        <v>71</v>
      </c>
      <c r="T255" s="71">
        <v>1488.15</v>
      </c>
      <c r="U255" s="71">
        <v>4298.62</v>
      </c>
      <c r="V255" s="71">
        <v>2753.84</v>
      </c>
      <c r="W255" s="71">
        <v>8540.6</v>
      </c>
      <c r="Y255" s="50" t="s">
        <v>71</v>
      </c>
      <c r="Z255" s="71">
        <v>4125.92</v>
      </c>
      <c r="AA255" s="71">
        <v>17735.3</v>
      </c>
      <c r="AB255" s="71">
        <v>6284.1</v>
      </c>
      <c r="AC255" s="71">
        <v>28145.33</v>
      </c>
    </row>
    <row r="256" spans="1:29">
      <c r="A256" s="14" t="s">
        <v>83</v>
      </c>
      <c r="B256" s="71">
        <v>602.64</v>
      </c>
      <c r="C256" s="71">
        <v>7455.02</v>
      </c>
      <c r="D256" s="71">
        <v>1863.88</v>
      </c>
      <c r="E256" s="71">
        <v>9921.5300000000007</v>
      </c>
      <c r="G256" s="14" t="s">
        <v>83</v>
      </c>
      <c r="H256" s="71">
        <v>81.09</v>
      </c>
      <c r="I256" s="71">
        <v>573.61</v>
      </c>
      <c r="J256" s="71">
        <v>137.01</v>
      </c>
      <c r="K256" s="71">
        <v>791.71</v>
      </c>
      <c r="M256" s="14" t="s">
        <v>83</v>
      </c>
      <c r="N256" s="71">
        <v>200.51</v>
      </c>
      <c r="O256" s="71">
        <v>680.26</v>
      </c>
      <c r="P256" s="71">
        <v>384.63</v>
      </c>
      <c r="Q256" s="71">
        <v>1265.4000000000001</v>
      </c>
      <c r="R256" s="76"/>
      <c r="S256" s="14" t="s">
        <v>83</v>
      </c>
      <c r="T256" s="71"/>
      <c r="U256" s="71">
        <v>2570.02</v>
      </c>
      <c r="V256" s="71">
        <v>2716.16</v>
      </c>
      <c r="W256" s="71">
        <v>5286.18</v>
      </c>
      <c r="Y256" s="50" t="s">
        <v>83</v>
      </c>
      <c r="Z256" s="71">
        <v>1335.79</v>
      </c>
      <c r="AA256" s="71">
        <v>9949.02</v>
      </c>
      <c r="AB256" s="71">
        <v>4471.97</v>
      </c>
      <c r="AC256" s="71">
        <v>15756.78</v>
      </c>
    </row>
    <row r="257" spans="1:29">
      <c r="A257" s="14" t="s">
        <v>84</v>
      </c>
      <c r="B257" s="71">
        <v>1486.24</v>
      </c>
      <c r="C257" s="71">
        <v>1475.69</v>
      </c>
      <c r="D257" s="71">
        <v>111.55</v>
      </c>
      <c r="E257" s="71">
        <v>3073.48</v>
      </c>
      <c r="G257" s="14" t="s">
        <v>84</v>
      </c>
      <c r="H257" s="71">
        <v>199.5</v>
      </c>
      <c r="I257" s="71">
        <v>28.24</v>
      </c>
      <c r="J257" s="71">
        <v>21.43</v>
      </c>
      <c r="K257" s="71">
        <v>249.18</v>
      </c>
      <c r="M257" s="14" t="s">
        <v>84</v>
      </c>
      <c r="N257" s="71">
        <v>305.43</v>
      </c>
      <c r="O257" s="71">
        <v>154.83000000000001</v>
      </c>
      <c r="P257" s="71"/>
      <c r="Q257" s="71">
        <v>460.26</v>
      </c>
      <c r="R257" s="76"/>
      <c r="S257" s="14" t="s">
        <v>84</v>
      </c>
      <c r="T257" s="71"/>
      <c r="U257" s="71"/>
      <c r="V257" s="71">
        <v>88.1</v>
      </c>
      <c r="W257" s="71">
        <v>88.1</v>
      </c>
      <c r="Y257" s="50" t="s">
        <v>84</v>
      </c>
      <c r="Z257" s="71">
        <v>1736.16</v>
      </c>
      <c r="AA257" s="71">
        <v>1482.32</v>
      </c>
      <c r="AB257" s="71">
        <v>295.98</v>
      </c>
      <c r="AC257" s="71">
        <v>3514.45</v>
      </c>
    </row>
    <row r="258" spans="1:29">
      <c r="A258" s="14" t="s">
        <v>74</v>
      </c>
      <c r="B258" s="71">
        <v>1169.0999999999999</v>
      </c>
      <c r="C258" s="71">
        <v>11829.49</v>
      </c>
      <c r="D258" s="71">
        <v>2799.2</v>
      </c>
      <c r="E258" s="71">
        <v>15797.79</v>
      </c>
      <c r="G258" s="14" t="s">
        <v>74</v>
      </c>
      <c r="H258" s="71">
        <v>165.8</v>
      </c>
      <c r="I258" s="71">
        <v>580.22</v>
      </c>
      <c r="J258" s="71">
        <v>29.17</v>
      </c>
      <c r="K258" s="71">
        <v>775.19</v>
      </c>
      <c r="M258" s="14" t="s">
        <v>74</v>
      </c>
      <c r="N258" s="71">
        <v>121.43</v>
      </c>
      <c r="O258" s="71">
        <v>1141.04</v>
      </c>
      <c r="P258" s="71">
        <v>25.23</v>
      </c>
      <c r="Q258" s="71">
        <v>1287.7</v>
      </c>
      <c r="R258" s="76"/>
      <c r="S258" s="14" t="s">
        <v>74</v>
      </c>
      <c r="T258" s="71">
        <v>1455.39</v>
      </c>
      <c r="U258" s="71">
        <v>2945.52</v>
      </c>
      <c r="V258" s="71">
        <v>293.52</v>
      </c>
      <c r="W258" s="71">
        <v>4694.42</v>
      </c>
      <c r="Y258" s="50" t="s">
        <v>74</v>
      </c>
      <c r="Z258" s="71">
        <v>2233.69</v>
      </c>
      <c r="AA258" s="71">
        <v>15386.48</v>
      </c>
      <c r="AB258" s="71">
        <v>3025.63</v>
      </c>
      <c r="AC258" s="71">
        <v>20645.8</v>
      </c>
    </row>
    <row r="259" spans="1:29">
      <c r="A259" s="14" t="s">
        <v>75</v>
      </c>
      <c r="B259" s="71">
        <v>2545.4</v>
      </c>
      <c r="C259" s="71">
        <v>2429.25</v>
      </c>
      <c r="D259" s="71"/>
      <c r="E259" s="71">
        <v>4974.6499999999996</v>
      </c>
      <c r="G259" s="14" t="s">
        <v>75</v>
      </c>
      <c r="H259" s="71">
        <v>340.17</v>
      </c>
      <c r="I259" s="71">
        <v>563.23</v>
      </c>
      <c r="J259" s="71"/>
      <c r="K259" s="71">
        <v>903.4</v>
      </c>
      <c r="M259" s="14" t="s">
        <v>75</v>
      </c>
      <c r="N259" s="71">
        <v>514.29</v>
      </c>
      <c r="O259" s="71">
        <v>32.61</v>
      </c>
      <c r="P259" s="71"/>
      <c r="Q259" s="71">
        <v>546.9</v>
      </c>
      <c r="R259" s="76"/>
      <c r="S259" s="14" t="s">
        <v>75</v>
      </c>
      <c r="T259" s="71">
        <v>882.36</v>
      </c>
      <c r="U259" s="71">
        <v>265.22000000000003</v>
      </c>
      <c r="V259" s="71"/>
      <c r="W259" s="71">
        <v>1147.58</v>
      </c>
      <c r="Y259" s="50" t="s">
        <v>75</v>
      </c>
      <c r="Z259" s="71">
        <v>4807.51</v>
      </c>
      <c r="AA259" s="71">
        <v>3986.35</v>
      </c>
      <c r="AB259" s="71"/>
      <c r="AC259" s="71">
        <v>8793.86</v>
      </c>
    </row>
    <row r="260" spans="1:29">
      <c r="A260" s="14" t="s">
        <v>76</v>
      </c>
      <c r="B260" s="71">
        <v>5397.26</v>
      </c>
      <c r="C260" s="71">
        <v>19073.66</v>
      </c>
      <c r="D260" s="71">
        <v>4039.68</v>
      </c>
      <c r="E260" s="71">
        <v>28510.6</v>
      </c>
      <c r="G260" s="14" t="s">
        <v>76</v>
      </c>
      <c r="H260" s="71">
        <v>475.3</v>
      </c>
      <c r="I260" s="71">
        <v>2492.31</v>
      </c>
      <c r="J260" s="71">
        <v>147.27000000000001</v>
      </c>
      <c r="K260" s="71">
        <v>3114.89</v>
      </c>
      <c r="M260" s="14" t="s">
        <v>76</v>
      </c>
      <c r="N260" s="71">
        <v>674.59</v>
      </c>
      <c r="O260" s="71">
        <v>1422.88</v>
      </c>
      <c r="P260" s="71">
        <v>617.97</v>
      </c>
      <c r="Q260" s="71">
        <v>2715.43</v>
      </c>
      <c r="R260" s="76"/>
      <c r="S260" s="14" t="s">
        <v>76</v>
      </c>
      <c r="T260" s="71">
        <v>1517.26</v>
      </c>
      <c r="U260" s="71">
        <v>2037.38</v>
      </c>
      <c r="V260" s="71">
        <v>3644.88</v>
      </c>
      <c r="W260" s="71">
        <v>7199.52</v>
      </c>
      <c r="Y260" s="50" t="s">
        <v>76</v>
      </c>
      <c r="Z260" s="71">
        <v>8009.55</v>
      </c>
      <c r="AA260" s="71">
        <v>26474.720000000001</v>
      </c>
      <c r="AB260" s="71">
        <v>8096.23</v>
      </c>
      <c r="AC260" s="71">
        <v>42580.49</v>
      </c>
    </row>
    <row r="261" spans="1:29">
      <c r="A261" s="14" t="s">
        <v>80</v>
      </c>
      <c r="B261" s="71">
        <v>35.71</v>
      </c>
      <c r="C261" s="71">
        <v>683.55</v>
      </c>
      <c r="D261" s="71"/>
      <c r="E261" s="71">
        <v>719.27</v>
      </c>
      <c r="G261" s="14" t="s">
        <v>80</v>
      </c>
      <c r="H261" s="71">
        <v>19.59</v>
      </c>
      <c r="I261" s="71"/>
      <c r="J261" s="71"/>
      <c r="K261" s="71">
        <v>19.59</v>
      </c>
      <c r="M261" s="14" t="s">
        <v>80</v>
      </c>
      <c r="N261" s="71">
        <v>46.04</v>
      </c>
      <c r="O261" s="71">
        <v>56.34</v>
      </c>
      <c r="P261" s="71"/>
      <c r="Q261" s="71">
        <v>102.37</v>
      </c>
      <c r="R261" s="76"/>
      <c r="S261" s="14" t="s">
        <v>80</v>
      </c>
      <c r="T261" s="71">
        <v>656.96</v>
      </c>
      <c r="U261" s="71">
        <v>1099.82</v>
      </c>
      <c r="V261" s="71"/>
      <c r="W261" s="71">
        <v>1756.78</v>
      </c>
      <c r="Y261" s="50" t="s">
        <v>80</v>
      </c>
      <c r="Z261" s="71">
        <v>362.22</v>
      </c>
      <c r="AA261" s="71">
        <v>1082.5999999999999</v>
      </c>
      <c r="AB261" s="71"/>
      <c r="AC261" s="71">
        <v>1444.82</v>
      </c>
    </row>
    <row r="262" spans="1:29">
      <c r="A262" s="14" t="s">
        <v>0</v>
      </c>
      <c r="B262" s="71">
        <v>13936.98</v>
      </c>
      <c r="C262" s="71">
        <v>59990.07</v>
      </c>
      <c r="D262" s="71">
        <v>12528.04</v>
      </c>
      <c r="E262" s="71">
        <v>86455.09</v>
      </c>
      <c r="G262" s="14" t="s">
        <v>0</v>
      </c>
      <c r="H262" s="71">
        <v>1422.56</v>
      </c>
      <c r="I262" s="71">
        <v>5846.79</v>
      </c>
      <c r="J262" s="71">
        <v>429.87</v>
      </c>
      <c r="K262" s="71">
        <v>7699.22</v>
      </c>
      <c r="M262" s="14" t="s">
        <v>0</v>
      </c>
      <c r="N262" s="71">
        <v>2361.31</v>
      </c>
      <c r="O262" s="71">
        <v>5523.64</v>
      </c>
      <c r="P262" s="71">
        <v>1430.64</v>
      </c>
      <c r="Q262" s="71">
        <v>9315.58</v>
      </c>
      <c r="R262" s="76"/>
      <c r="S262" s="14" t="s">
        <v>0</v>
      </c>
      <c r="T262" s="71">
        <v>6000.12</v>
      </c>
      <c r="U262" s="71">
        <v>14432.2</v>
      </c>
      <c r="V262" s="71">
        <v>9496.5</v>
      </c>
      <c r="W262" s="71">
        <v>29928.82</v>
      </c>
      <c r="Y262" s="50" t="s">
        <v>0</v>
      </c>
      <c r="Z262" s="71">
        <v>22610.84</v>
      </c>
      <c r="AA262" s="71">
        <v>83251.5</v>
      </c>
      <c r="AB262" s="71">
        <v>22348.06</v>
      </c>
      <c r="AC262" s="71">
        <v>128210.4</v>
      </c>
    </row>
    <row r="263" spans="1:29">
      <c r="Y263" s="56"/>
      <c r="Z263" s="56"/>
      <c r="AA263" s="56"/>
      <c r="AB263" s="56"/>
      <c r="AC263" s="56"/>
    </row>
    <row r="264" spans="1:29">
      <c r="A264" s="59" t="s">
        <v>186</v>
      </c>
      <c r="G264" s="59" t="str">
        <f>A264</f>
        <v>Time spent walking by purpose (in 1000 hours) July 13 - June 14</v>
      </c>
      <c r="M264" s="59" t="str">
        <f>A264</f>
        <v>Time spent walking by purpose (in 1000 hours) July 13 - June 14</v>
      </c>
      <c r="S264" s="59" t="str">
        <f>A264</f>
        <v>Time spent walking by purpose (in 1000 hours) July 13 - June 14</v>
      </c>
      <c r="Y264" s="59" t="str">
        <f>A264</f>
        <v>Time spent walking by purpose (in 1000 hours) July 13 - June 14</v>
      </c>
      <c r="Z264" s="56"/>
      <c r="AA264" s="56"/>
      <c r="AB264" s="56"/>
      <c r="AC264" s="56"/>
    </row>
    <row r="265" spans="1:29">
      <c r="Y265" s="56"/>
      <c r="Z265" s="56"/>
      <c r="AA265" s="56"/>
      <c r="AB265" s="56"/>
      <c r="AC265" s="56"/>
    </row>
    <row r="266" spans="1:29">
      <c r="A266" s="5" t="s">
        <v>1</v>
      </c>
      <c r="G266" s="5" t="s">
        <v>34</v>
      </c>
      <c r="M266" s="5" t="s">
        <v>35</v>
      </c>
      <c r="S266" s="81" t="s">
        <v>160</v>
      </c>
      <c r="Y266" s="59" t="s">
        <v>98</v>
      </c>
      <c r="Z266" s="56"/>
      <c r="AA266" s="56"/>
      <c r="AB266" s="56"/>
      <c r="AC266" s="56"/>
    </row>
    <row r="267" spans="1:29">
      <c r="A267" s="14" t="s">
        <v>24</v>
      </c>
      <c r="B267" s="15" t="s">
        <v>6</v>
      </c>
      <c r="C267" s="15" t="s">
        <v>7</v>
      </c>
      <c r="D267" s="15" t="s">
        <v>8</v>
      </c>
      <c r="E267" s="15" t="s">
        <v>0</v>
      </c>
      <c r="G267" s="14" t="s">
        <v>24</v>
      </c>
      <c r="H267" s="15" t="s">
        <v>6</v>
      </c>
      <c r="I267" s="15" t="s">
        <v>7</v>
      </c>
      <c r="J267" s="15" t="s">
        <v>8</v>
      </c>
      <c r="K267" s="15" t="s">
        <v>0</v>
      </c>
      <c r="M267" s="14" t="s">
        <v>24</v>
      </c>
      <c r="N267" s="14" t="s">
        <v>6</v>
      </c>
      <c r="O267" s="14" t="s">
        <v>7</v>
      </c>
      <c r="P267" s="14" t="s">
        <v>8</v>
      </c>
      <c r="Q267" s="14" t="s">
        <v>0</v>
      </c>
      <c r="S267" s="14" t="s">
        <v>24</v>
      </c>
      <c r="T267" s="14" t="s">
        <v>6</v>
      </c>
      <c r="U267" s="14" t="s">
        <v>7</v>
      </c>
      <c r="V267" s="14" t="s">
        <v>8</v>
      </c>
      <c r="W267" s="14" t="s">
        <v>0</v>
      </c>
      <c r="Y267" s="50" t="s">
        <v>24</v>
      </c>
      <c r="Z267" s="51" t="s">
        <v>6</v>
      </c>
      <c r="AA267" s="51" t="s">
        <v>7</v>
      </c>
      <c r="AB267" s="51" t="s">
        <v>8</v>
      </c>
      <c r="AC267" s="51" t="s">
        <v>0</v>
      </c>
    </row>
    <row r="268" spans="1:29" s="4" customFormat="1">
      <c r="A268" s="18" t="s">
        <v>22</v>
      </c>
      <c r="B268" s="84">
        <f>B$7</f>
        <v>214</v>
      </c>
      <c r="C268" s="84">
        <f>C$7</f>
        <v>753</v>
      </c>
      <c r="D268" s="84">
        <f>D$7</f>
        <v>181</v>
      </c>
      <c r="E268" s="84">
        <f>E$7</f>
        <v>1148</v>
      </c>
      <c r="G268" s="18" t="s">
        <v>22</v>
      </c>
      <c r="H268" s="18">
        <f>H$7</f>
        <v>84</v>
      </c>
      <c r="I268" s="18">
        <f>I$7</f>
        <v>228</v>
      </c>
      <c r="J268" s="18">
        <f>J$7</f>
        <v>48</v>
      </c>
      <c r="K268" s="18">
        <f>K$7</f>
        <v>360</v>
      </c>
      <c r="M268" s="18" t="s">
        <v>22</v>
      </c>
      <c r="N268" s="18">
        <f>N$7</f>
        <v>76</v>
      </c>
      <c r="O268" s="18">
        <f>O$7</f>
        <v>196</v>
      </c>
      <c r="P268" s="18">
        <f>P$7</f>
        <v>53</v>
      </c>
      <c r="Q268" s="18">
        <f>Q$7</f>
        <v>325</v>
      </c>
      <c r="R268" s="26"/>
      <c r="S268" s="18" t="s">
        <v>22</v>
      </c>
      <c r="T268" s="18">
        <f>T$7</f>
        <v>21</v>
      </c>
      <c r="U268" s="18">
        <f>U$7</f>
        <v>46</v>
      </c>
      <c r="V268" s="18">
        <f>V$7</f>
        <v>27</v>
      </c>
      <c r="W268" s="18">
        <f>W$7</f>
        <v>94</v>
      </c>
      <c r="Y268" s="52" t="s">
        <v>22</v>
      </c>
      <c r="Z268" s="86">
        <f>Z$7</f>
        <v>395</v>
      </c>
      <c r="AA268" s="86">
        <f>AA$7</f>
        <v>1223</v>
      </c>
      <c r="AB268" s="86">
        <f>AB$7</f>
        <v>309</v>
      </c>
      <c r="AC268" s="86">
        <f>AC$7</f>
        <v>1927</v>
      </c>
    </row>
    <row r="269" spans="1:29">
      <c r="A269" s="18" t="s">
        <v>87</v>
      </c>
      <c r="B269" s="84">
        <v>253</v>
      </c>
      <c r="C269" s="84">
        <v>903</v>
      </c>
      <c r="D269" s="84">
        <v>243</v>
      </c>
      <c r="E269" s="84">
        <v>1399</v>
      </c>
      <c r="G269" s="18" t="s">
        <v>87</v>
      </c>
      <c r="H269" s="18">
        <v>78</v>
      </c>
      <c r="I269" s="18">
        <v>260</v>
      </c>
      <c r="J269" s="18">
        <v>29</v>
      </c>
      <c r="K269" s="18">
        <v>367</v>
      </c>
      <c r="M269" s="18" t="s">
        <v>87</v>
      </c>
      <c r="N269" s="18">
        <v>97</v>
      </c>
      <c r="O269" s="18">
        <v>207</v>
      </c>
      <c r="P269" s="18">
        <v>52</v>
      </c>
      <c r="Q269" s="18">
        <v>356</v>
      </c>
      <c r="R269" s="26"/>
      <c r="S269" s="18" t="s">
        <v>87</v>
      </c>
      <c r="T269" s="18">
        <v>37</v>
      </c>
      <c r="U269" s="18">
        <v>67</v>
      </c>
      <c r="V269" s="18">
        <v>44</v>
      </c>
      <c r="W269" s="18">
        <v>148</v>
      </c>
      <c r="Y269" s="52" t="s">
        <v>87</v>
      </c>
      <c r="Z269" s="86">
        <v>465</v>
      </c>
      <c r="AA269" s="86">
        <v>1437</v>
      </c>
      <c r="AB269" s="86">
        <v>368</v>
      </c>
      <c r="AC269" s="86">
        <v>2270</v>
      </c>
    </row>
    <row r="270" spans="1:29">
      <c r="A270" s="14"/>
      <c r="B270" s="71"/>
      <c r="C270" s="71"/>
      <c r="D270" s="71"/>
      <c r="E270" s="71"/>
      <c r="G270" s="14"/>
      <c r="M270" s="14"/>
      <c r="S270" s="14"/>
      <c r="Y270" s="50"/>
      <c r="Z270" s="71"/>
      <c r="AA270" s="71"/>
      <c r="AB270" s="71"/>
      <c r="AC270" s="71"/>
    </row>
    <row r="271" spans="1:29">
      <c r="A271" s="14" t="s">
        <v>70</v>
      </c>
      <c r="B271" s="71"/>
      <c r="C271" s="71">
        <v>1040.73</v>
      </c>
      <c r="D271" s="71">
        <v>19.600000000000001</v>
      </c>
      <c r="E271" s="71">
        <v>1060.33</v>
      </c>
      <c r="F271" s="3"/>
      <c r="G271" s="14" t="s">
        <v>70</v>
      </c>
      <c r="I271" s="3">
        <v>33.090000000000003</v>
      </c>
      <c r="J271" s="3"/>
      <c r="K271" s="3">
        <v>33.090000000000003</v>
      </c>
      <c r="L271" s="3"/>
      <c r="M271" s="14" t="s">
        <v>70</v>
      </c>
      <c r="O271" s="3">
        <v>42.06</v>
      </c>
      <c r="P271" s="3"/>
      <c r="Q271" s="3">
        <v>42.06</v>
      </c>
      <c r="R271" s="76"/>
      <c r="S271" s="14" t="s">
        <v>70</v>
      </c>
      <c r="T271" s="71"/>
      <c r="U271" s="71">
        <v>58.27</v>
      </c>
      <c r="V271" s="71"/>
      <c r="W271" s="71">
        <v>58.27</v>
      </c>
      <c r="X271" s="3"/>
      <c r="Y271" s="50" t="s">
        <v>70</v>
      </c>
      <c r="Z271" s="71"/>
      <c r="AA271" s="71">
        <v>1124.8</v>
      </c>
      <c r="AB271" s="71">
        <v>19.77</v>
      </c>
      <c r="AC271" s="71">
        <v>1144.57</v>
      </c>
    </row>
    <row r="272" spans="1:29">
      <c r="A272" s="14" t="s">
        <v>71</v>
      </c>
      <c r="B272" s="71">
        <v>387.77</v>
      </c>
      <c r="C272" s="71">
        <v>2917.11</v>
      </c>
      <c r="D272" s="71">
        <v>960.74</v>
      </c>
      <c r="E272" s="71">
        <v>4265.62</v>
      </c>
      <c r="F272" s="3"/>
      <c r="G272" s="14" t="s">
        <v>71</v>
      </c>
      <c r="H272" s="3">
        <v>19.3</v>
      </c>
      <c r="I272" s="3">
        <v>289.18</v>
      </c>
      <c r="J272" s="3">
        <v>44.17</v>
      </c>
      <c r="K272" s="3">
        <v>352.65</v>
      </c>
      <c r="L272" s="3"/>
      <c r="M272" s="14" t="s">
        <v>71</v>
      </c>
      <c r="N272" s="3">
        <v>69.61</v>
      </c>
      <c r="O272" s="3">
        <v>270.87</v>
      </c>
      <c r="P272" s="3">
        <v>173.38</v>
      </c>
      <c r="Q272" s="3">
        <v>513.86</v>
      </c>
      <c r="R272" s="76"/>
      <c r="S272" s="14" t="s">
        <v>71</v>
      </c>
      <c r="T272" s="71">
        <v>541.14</v>
      </c>
      <c r="U272" s="71">
        <v>1218.9100000000001</v>
      </c>
      <c r="V272" s="71">
        <v>269.7</v>
      </c>
      <c r="W272" s="71">
        <v>2029.75</v>
      </c>
      <c r="X272" s="3"/>
      <c r="Y272" s="50" t="s">
        <v>71</v>
      </c>
      <c r="Z272" s="71">
        <v>689.67</v>
      </c>
      <c r="AA272" s="71">
        <v>4215.68</v>
      </c>
      <c r="AB272" s="71">
        <v>1839.38</v>
      </c>
      <c r="AC272" s="71">
        <v>6744.73</v>
      </c>
    </row>
    <row r="273" spans="1:29">
      <c r="A273" s="14" t="s">
        <v>83</v>
      </c>
      <c r="B273" s="71">
        <v>85.07</v>
      </c>
      <c r="C273" s="71">
        <v>1314.46</v>
      </c>
      <c r="D273" s="71">
        <v>288.89999999999998</v>
      </c>
      <c r="E273" s="71">
        <v>1688.43</v>
      </c>
      <c r="F273" s="3"/>
      <c r="G273" s="14" t="s">
        <v>83</v>
      </c>
      <c r="H273" s="3">
        <v>9.44</v>
      </c>
      <c r="I273" s="3">
        <v>66.59</v>
      </c>
      <c r="J273" s="3">
        <v>13.39</v>
      </c>
      <c r="K273" s="3">
        <v>89.41</v>
      </c>
      <c r="L273" s="3"/>
      <c r="M273" s="14" t="s">
        <v>83</v>
      </c>
      <c r="N273" s="3">
        <v>34.950000000000003</v>
      </c>
      <c r="O273" s="3">
        <v>86.62</v>
      </c>
      <c r="P273" s="3">
        <v>75.510000000000005</v>
      </c>
      <c r="Q273" s="3">
        <v>197.08</v>
      </c>
      <c r="R273" s="76"/>
      <c r="S273" s="14" t="s">
        <v>83</v>
      </c>
      <c r="T273" s="71"/>
      <c r="U273" s="71">
        <v>220.88</v>
      </c>
      <c r="V273" s="71">
        <v>212.32</v>
      </c>
      <c r="W273" s="71">
        <v>433.21</v>
      </c>
      <c r="X273" s="3"/>
      <c r="Y273" s="50" t="s">
        <v>83</v>
      </c>
      <c r="Z273" s="71">
        <v>202.94</v>
      </c>
      <c r="AA273" s="71">
        <v>1514.98</v>
      </c>
      <c r="AB273" s="71">
        <v>597.25</v>
      </c>
      <c r="AC273" s="71">
        <v>2315.16</v>
      </c>
    </row>
    <row r="274" spans="1:29">
      <c r="A274" s="14" t="s">
        <v>84</v>
      </c>
      <c r="B274" s="71">
        <v>320.51</v>
      </c>
      <c r="C274" s="71">
        <v>216.03</v>
      </c>
      <c r="D274" s="71">
        <v>23.6</v>
      </c>
      <c r="E274" s="71">
        <v>560.13</v>
      </c>
      <c r="F274" s="3"/>
      <c r="G274" s="14" t="s">
        <v>84</v>
      </c>
      <c r="H274" s="3">
        <v>35.75</v>
      </c>
      <c r="I274" s="3">
        <v>2.35</v>
      </c>
      <c r="J274" s="3">
        <v>5.36</v>
      </c>
      <c r="K274" s="3">
        <v>43.46</v>
      </c>
      <c r="L274" s="3"/>
      <c r="M274" s="14" t="s">
        <v>84</v>
      </c>
      <c r="N274" s="3">
        <v>55.94</v>
      </c>
      <c r="O274" s="3">
        <v>19.600000000000001</v>
      </c>
      <c r="P274" s="3"/>
      <c r="Q274" s="3">
        <v>75.55</v>
      </c>
      <c r="R274" s="76"/>
      <c r="S274" s="14" t="s">
        <v>84</v>
      </c>
      <c r="T274" s="71"/>
      <c r="U274" s="71"/>
      <c r="V274" s="71">
        <v>4.41</v>
      </c>
      <c r="W274" s="71">
        <v>4.41</v>
      </c>
      <c r="X274" s="3"/>
      <c r="Y274" s="50" t="s">
        <v>84</v>
      </c>
      <c r="Z274" s="71">
        <v>351.72</v>
      </c>
      <c r="AA274" s="71">
        <v>204.89</v>
      </c>
      <c r="AB274" s="71">
        <v>56.15</v>
      </c>
      <c r="AC274" s="71">
        <v>612.76</v>
      </c>
    </row>
    <row r="275" spans="1:29">
      <c r="A275" s="14" t="s">
        <v>74</v>
      </c>
      <c r="B275" s="71">
        <v>150</v>
      </c>
      <c r="C275" s="71">
        <v>1798.3</v>
      </c>
      <c r="D275" s="71">
        <v>382.64</v>
      </c>
      <c r="E275" s="71">
        <v>2330.94</v>
      </c>
      <c r="F275" s="3"/>
      <c r="G275" s="14" t="s">
        <v>74</v>
      </c>
      <c r="H275" s="3">
        <v>16.190000000000001</v>
      </c>
      <c r="I275" s="3">
        <v>55.75</v>
      </c>
      <c r="J275" s="3">
        <v>0.97</v>
      </c>
      <c r="K275" s="3">
        <v>72.91</v>
      </c>
      <c r="L275" s="3"/>
      <c r="M275" s="14" t="s">
        <v>74</v>
      </c>
      <c r="N275" s="3">
        <v>5.68</v>
      </c>
      <c r="O275" s="3">
        <v>109.89</v>
      </c>
      <c r="P275" s="3">
        <v>1.26</v>
      </c>
      <c r="Q275" s="3">
        <v>116.83</v>
      </c>
      <c r="R275" s="76"/>
      <c r="S275" s="14" t="s">
        <v>74</v>
      </c>
      <c r="T275" s="71">
        <v>121.28</v>
      </c>
      <c r="U275" s="71">
        <v>266.47000000000003</v>
      </c>
      <c r="V275" s="71">
        <v>4.8899999999999997</v>
      </c>
      <c r="W275" s="71">
        <v>392.64</v>
      </c>
      <c r="X275" s="3"/>
      <c r="Y275" s="50" t="s">
        <v>74</v>
      </c>
      <c r="Z275" s="71">
        <v>232.07</v>
      </c>
      <c r="AA275" s="71">
        <v>2015.94</v>
      </c>
      <c r="AB275" s="71">
        <v>399.89</v>
      </c>
      <c r="AC275" s="71">
        <v>2647.91</v>
      </c>
    </row>
    <row r="276" spans="1:29">
      <c r="A276" s="14" t="s">
        <v>75</v>
      </c>
      <c r="B276" s="71">
        <v>611.04999999999995</v>
      </c>
      <c r="C276" s="71">
        <v>680.88</v>
      </c>
      <c r="D276" s="71"/>
      <c r="E276" s="71">
        <v>1291.92</v>
      </c>
      <c r="F276" s="3"/>
      <c r="G276" s="14" t="s">
        <v>75</v>
      </c>
      <c r="H276" s="3">
        <v>63.56</v>
      </c>
      <c r="I276" s="3">
        <v>83.77</v>
      </c>
      <c r="J276" s="3"/>
      <c r="K276" s="3">
        <v>147.34</v>
      </c>
      <c r="L276" s="3"/>
      <c r="M276" s="14" t="s">
        <v>75</v>
      </c>
      <c r="N276" s="3">
        <v>151.72</v>
      </c>
      <c r="O276" s="3">
        <v>8.15</v>
      </c>
      <c r="P276" s="3"/>
      <c r="Q276" s="3">
        <v>159.88</v>
      </c>
      <c r="R276" s="76"/>
      <c r="S276" s="14" t="s">
        <v>75</v>
      </c>
      <c r="T276" s="71">
        <v>127.93</v>
      </c>
      <c r="U276" s="71">
        <v>22.1</v>
      </c>
      <c r="V276" s="71"/>
      <c r="W276" s="71">
        <v>150.03</v>
      </c>
      <c r="X276" s="3"/>
      <c r="Y276" s="50" t="s">
        <v>75</v>
      </c>
      <c r="Z276" s="71">
        <v>1119.01</v>
      </c>
      <c r="AA276" s="71">
        <v>897.8</v>
      </c>
      <c r="AB276" s="71"/>
      <c r="AC276" s="71">
        <v>2016.81</v>
      </c>
    </row>
    <row r="277" spans="1:29">
      <c r="A277" s="14" t="s">
        <v>76</v>
      </c>
      <c r="B277" s="71">
        <v>1169.92</v>
      </c>
      <c r="C277" s="71">
        <v>4518.01</v>
      </c>
      <c r="D277" s="71">
        <v>985.16</v>
      </c>
      <c r="E277" s="71">
        <v>6673.09</v>
      </c>
      <c r="F277" s="3"/>
      <c r="G277" s="14" t="s">
        <v>76</v>
      </c>
      <c r="H277" s="3">
        <v>90.99</v>
      </c>
      <c r="I277" s="3">
        <v>423.23</v>
      </c>
      <c r="J277" s="3">
        <v>29.7</v>
      </c>
      <c r="K277" s="3">
        <v>543.91</v>
      </c>
      <c r="L277" s="3"/>
      <c r="M277" s="14" t="s">
        <v>76</v>
      </c>
      <c r="N277" s="3">
        <v>187.38</v>
      </c>
      <c r="O277" s="3">
        <v>341.68</v>
      </c>
      <c r="P277" s="3">
        <v>146.99</v>
      </c>
      <c r="Q277" s="3">
        <v>676.05</v>
      </c>
      <c r="R277" s="76"/>
      <c r="S277" s="14" t="s">
        <v>76</v>
      </c>
      <c r="T277" s="71">
        <v>277.39999999999998</v>
      </c>
      <c r="U277" s="71">
        <v>720.09</v>
      </c>
      <c r="V277" s="71">
        <v>402.34</v>
      </c>
      <c r="W277" s="71">
        <v>1399.84</v>
      </c>
      <c r="X277" s="3"/>
      <c r="Y277" s="50" t="s">
        <v>76</v>
      </c>
      <c r="Z277" s="71">
        <v>1763.43</v>
      </c>
      <c r="AA277" s="71">
        <v>5905.31</v>
      </c>
      <c r="AB277" s="71">
        <v>1745.54</v>
      </c>
      <c r="AC277" s="71">
        <v>9414.27</v>
      </c>
    </row>
    <row r="278" spans="1:29">
      <c r="A278" s="14" t="s">
        <v>80</v>
      </c>
      <c r="B278" s="71">
        <v>20.239999999999998</v>
      </c>
      <c r="C278" s="71">
        <v>109.81</v>
      </c>
      <c r="D278" s="71"/>
      <c r="E278" s="71">
        <v>130.04</v>
      </c>
      <c r="F278" s="3"/>
      <c r="G278" s="14" t="s">
        <v>80</v>
      </c>
      <c r="H278" s="3">
        <v>1.96</v>
      </c>
      <c r="I278" s="3"/>
      <c r="J278" s="3"/>
      <c r="K278" s="3">
        <v>1.96</v>
      </c>
      <c r="L278" s="3"/>
      <c r="M278" s="14" t="s">
        <v>80</v>
      </c>
      <c r="N278" s="3">
        <v>17.649999999999999</v>
      </c>
      <c r="O278" s="3">
        <v>17.29</v>
      </c>
      <c r="P278" s="3"/>
      <c r="Q278" s="3">
        <v>34.94</v>
      </c>
      <c r="R278" s="76"/>
      <c r="S278" s="14" t="s">
        <v>80</v>
      </c>
      <c r="T278" s="71">
        <v>289.88</v>
      </c>
      <c r="U278" s="71">
        <v>200.43</v>
      </c>
      <c r="V278" s="71"/>
      <c r="W278" s="71">
        <v>490.31</v>
      </c>
      <c r="X278" s="3"/>
      <c r="Y278" s="50" t="s">
        <v>80</v>
      </c>
      <c r="Z278" s="71">
        <v>134.24</v>
      </c>
      <c r="AA278" s="71">
        <v>195.08</v>
      </c>
      <c r="AB278" s="71"/>
      <c r="AC278" s="71">
        <v>329.32</v>
      </c>
    </row>
    <row r="279" spans="1:29">
      <c r="A279" s="14" t="s">
        <v>0</v>
      </c>
      <c r="B279" s="71">
        <v>2744.55</v>
      </c>
      <c r="C279" s="71">
        <v>12595.32</v>
      </c>
      <c r="D279" s="71">
        <v>2660.64</v>
      </c>
      <c r="E279" s="71">
        <v>18000.509999999998</v>
      </c>
      <c r="G279" s="14" t="s">
        <v>0</v>
      </c>
      <c r="H279" s="3">
        <v>237.18</v>
      </c>
      <c r="I279" s="3">
        <v>953.96</v>
      </c>
      <c r="J279" s="3">
        <v>93.6</v>
      </c>
      <c r="K279" s="71">
        <v>1284.74</v>
      </c>
      <c r="M279" s="14" t="s">
        <v>0</v>
      </c>
      <c r="N279" s="3">
        <v>522.92999999999995</v>
      </c>
      <c r="O279" s="3">
        <v>896.17</v>
      </c>
      <c r="P279" s="3">
        <v>397.14</v>
      </c>
      <c r="Q279" s="71">
        <v>1816.25</v>
      </c>
      <c r="R279" s="76"/>
      <c r="S279" s="14" t="s">
        <v>0</v>
      </c>
      <c r="T279" s="71">
        <v>1357.63</v>
      </c>
      <c r="U279" s="71">
        <v>2707.16</v>
      </c>
      <c r="V279" s="71">
        <v>893.66</v>
      </c>
      <c r="W279" s="71">
        <v>4958.45</v>
      </c>
      <c r="Y279" s="50" t="s">
        <v>0</v>
      </c>
      <c r="Z279" s="71">
        <v>4493.07</v>
      </c>
      <c r="AA279" s="71">
        <v>16074.48</v>
      </c>
      <c r="AB279" s="71">
        <v>4657.9799999999996</v>
      </c>
      <c r="AC279" s="71">
        <v>25225.53</v>
      </c>
    </row>
    <row r="280" spans="1:29">
      <c r="Y280" s="56"/>
      <c r="Z280" s="56"/>
      <c r="AA280" s="56"/>
      <c r="AB280" s="56"/>
      <c r="AC280" s="56"/>
    </row>
    <row r="281" spans="1:29" s="56" customFormat="1">
      <c r="A281" s="59" t="s">
        <v>187</v>
      </c>
      <c r="G281" s="59" t="str">
        <f>A281</f>
        <v>Distance walked by purpose (million km) July 13 - June 14</v>
      </c>
      <c r="M281" s="59" t="str">
        <f>A281</f>
        <v>Distance walked by purpose (million km) July 13 - June 14</v>
      </c>
      <c r="R281" s="60"/>
      <c r="S281" s="59" t="str">
        <f>A281</f>
        <v>Distance walked by purpose (million km) July 13 - June 14</v>
      </c>
      <c r="Y281" s="59" t="str">
        <f>A281</f>
        <v>Distance walked by purpose (million km) July 13 - June 14</v>
      </c>
    </row>
    <row r="282" spans="1:29" s="56" customFormat="1">
      <c r="H282" s="57"/>
      <c r="I282" s="57"/>
      <c r="J282" s="57"/>
      <c r="K282" s="57"/>
      <c r="L282" s="57"/>
      <c r="R282" s="60"/>
    </row>
    <row r="283" spans="1:29" s="56" customFormat="1">
      <c r="A283" s="59" t="s">
        <v>1</v>
      </c>
      <c r="G283" s="59" t="s">
        <v>34</v>
      </c>
      <c r="M283" s="59" t="s">
        <v>35</v>
      </c>
      <c r="R283" s="60"/>
      <c r="S283" s="81" t="s">
        <v>160</v>
      </c>
      <c r="Y283" s="59" t="s">
        <v>98</v>
      </c>
    </row>
    <row r="284" spans="1:29" s="56" customFormat="1">
      <c r="A284" s="50"/>
      <c r="B284" s="50"/>
      <c r="C284" s="55" t="s">
        <v>24</v>
      </c>
      <c r="D284" s="55"/>
      <c r="E284" s="50"/>
      <c r="G284" s="50"/>
      <c r="H284" s="50"/>
      <c r="I284" s="55" t="s">
        <v>24</v>
      </c>
      <c r="J284" s="55"/>
      <c r="K284" s="50"/>
      <c r="M284" s="50"/>
      <c r="N284" s="50"/>
      <c r="O284" s="55" t="s">
        <v>24</v>
      </c>
      <c r="P284" s="55"/>
      <c r="Q284" s="50"/>
      <c r="R284" s="60"/>
      <c r="S284" s="50"/>
      <c r="T284" s="50"/>
      <c r="U284" s="70" t="s">
        <v>24</v>
      </c>
      <c r="V284" s="70"/>
      <c r="W284" s="50"/>
      <c r="Y284" s="50"/>
      <c r="Z284" s="50"/>
      <c r="AA284" s="55" t="s">
        <v>24</v>
      </c>
      <c r="AB284" s="55"/>
      <c r="AC284" s="50"/>
    </row>
    <row r="285" spans="1:29" s="56" customFormat="1">
      <c r="A285" s="50"/>
      <c r="B285" s="51" t="s">
        <v>6</v>
      </c>
      <c r="C285" s="51" t="s">
        <v>7</v>
      </c>
      <c r="D285" s="51" t="s">
        <v>8</v>
      </c>
      <c r="E285" s="51" t="s">
        <v>0</v>
      </c>
      <c r="G285" s="50"/>
      <c r="H285" s="51" t="s">
        <v>6</v>
      </c>
      <c r="I285" s="51" t="s">
        <v>7</v>
      </c>
      <c r="J285" s="51" t="s">
        <v>8</v>
      </c>
      <c r="K285" s="51" t="s">
        <v>0</v>
      </c>
      <c r="M285" s="50"/>
      <c r="N285" s="51" t="s">
        <v>6</v>
      </c>
      <c r="O285" s="51" t="s">
        <v>7</v>
      </c>
      <c r="P285" s="51" t="s">
        <v>8</v>
      </c>
      <c r="Q285" s="51" t="s">
        <v>0</v>
      </c>
      <c r="R285" s="72"/>
      <c r="S285" s="50"/>
      <c r="T285" s="51" t="s">
        <v>6</v>
      </c>
      <c r="U285" s="51" t="s">
        <v>7</v>
      </c>
      <c r="V285" s="51" t="s">
        <v>8</v>
      </c>
      <c r="W285" s="51" t="s">
        <v>0</v>
      </c>
      <c r="Y285" s="50"/>
      <c r="Z285" s="51" t="s">
        <v>6</v>
      </c>
      <c r="AA285" s="51" t="s">
        <v>7</v>
      </c>
      <c r="AB285" s="51" t="s">
        <v>8</v>
      </c>
      <c r="AC285" s="51" t="s">
        <v>0</v>
      </c>
    </row>
    <row r="286" spans="1:29" s="56" customFormat="1">
      <c r="A286" s="52" t="s">
        <v>22</v>
      </c>
      <c r="B286" s="86">
        <f>B$7</f>
        <v>214</v>
      </c>
      <c r="C286" s="86">
        <f>C$7</f>
        <v>753</v>
      </c>
      <c r="D286" s="86">
        <f>D$7</f>
        <v>181</v>
      </c>
      <c r="E286" s="86">
        <f>E$7</f>
        <v>1148</v>
      </c>
      <c r="F286" s="58"/>
      <c r="G286" s="52" t="s">
        <v>22</v>
      </c>
      <c r="H286" s="52">
        <f>H$7</f>
        <v>84</v>
      </c>
      <c r="I286" s="52">
        <f>I$7</f>
        <v>228</v>
      </c>
      <c r="J286" s="52">
        <f>J$7</f>
        <v>48</v>
      </c>
      <c r="K286" s="52">
        <f>K$7</f>
        <v>360</v>
      </c>
      <c r="L286" s="58"/>
      <c r="M286" s="52" t="s">
        <v>22</v>
      </c>
      <c r="N286" s="52">
        <f>N$7</f>
        <v>76</v>
      </c>
      <c r="O286" s="52">
        <f>O$7</f>
        <v>196</v>
      </c>
      <c r="P286" s="52">
        <f>P$7</f>
        <v>53</v>
      </c>
      <c r="Q286" s="52">
        <f>Q$7</f>
        <v>325</v>
      </c>
      <c r="R286" s="26"/>
      <c r="S286" s="52" t="s">
        <v>22</v>
      </c>
      <c r="T286" s="52">
        <f>T$7</f>
        <v>21</v>
      </c>
      <c r="U286" s="52">
        <f>U$7</f>
        <v>46</v>
      </c>
      <c r="V286" s="52">
        <f>V$7</f>
        <v>27</v>
      </c>
      <c r="W286" s="52">
        <f>W$7</f>
        <v>94</v>
      </c>
      <c r="Y286" s="52" t="s">
        <v>22</v>
      </c>
      <c r="Z286" s="86">
        <f>Z$7</f>
        <v>395</v>
      </c>
      <c r="AA286" s="86">
        <f>AA$7</f>
        <v>1223</v>
      </c>
      <c r="AB286" s="86">
        <f>AB$7</f>
        <v>309</v>
      </c>
      <c r="AC286" s="86">
        <f>AC$7</f>
        <v>1927</v>
      </c>
    </row>
    <row r="287" spans="1:29" s="56" customFormat="1">
      <c r="A287" s="52" t="s">
        <v>119</v>
      </c>
      <c r="B287" s="86">
        <v>253</v>
      </c>
      <c r="C287" s="86">
        <v>903</v>
      </c>
      <c r="D287" s="86">
        <v>243</v>
      </c>
      <c r="E287" s="86">
        <v>1399</v>
      </c>
      <c r="F287" s="58"/>
      <c r="G287" s="52" t="s">
        <v>119</v>
      </c>
      <c r="H287" s="94">
        <v>78</v>
      </c>
      <c r="I287" s="94">
        <v>260</v>
      </c>
      <c r="J287" s="94">
        <v>29</v>
      </c>
      <c r="K287" s="94">
        <v>367</v>
      </c>
      <c r="L287" s="58"/>
      <c r="M287" s="52" t="s">
        <v>119</v>
      </c>
      <c r="N287" s="94">
        <v>97</v>
      </c>
      <c r="O287" s="94">
        <v>207</v>
      </c>
      <c r="P287" s="94">
        <v>52</v>
      </c>
      <c r="Q287" s="94">
        <v>356</v>
      </c>
      <c r="R287" s="26"/>
      <c r="S287" s="52" t="s">
        <v>119</v>
      </c>
      <c r="T287" s="94">
        <v>37</v>
      </c>
      <c r="U287" s="94">
        <v>67</v>
      </c>
      <c r="V287" s="94">
        <v>44</v>
      </c>
      <c r="W287" s="94">
        <v>148</v>
      </c>
      <c r="Y287" s="52" t="s">
        <v>119</v>
      </c>
      <c r="Z287" s="86">
        <v>465</v>
      </c>
      <c r="AA287" s="86">
        <v>1437</v>
      </c>
      <c r="AB287" s="86">
        <v>368</v>
      </c>
      <c r="AC287" s="86">
        <v>2270</v>
      </c>
    </row>
    <row r="288" spans="1:29" s="56" customFormat="1">
      <c r="A288" s="48" t="s">
        <v>113</v>
      </c>
      <c r="B288" s="60"/>
      <c r="C288" s="60"/>
      <c r="D288" s="60"/>
      <c r="G288" s="48" t="s">
        <v>113</v>
      </c>
      <c r="M288" s="48" t="s">
        <v>113</v>
      </c>
      <c r="R288" s="60"/>
      <c r="S288" s="48" t="s">
        <v>113</v>
      </c>
      <c r="Y288" s="48" t="s">
        <v>113</v>
      </c>
    </row>
    <row r="289" spans="1:29" s="56" customFormat="1">
      <c r="A289" s="50" t="s">
        <v>92</v>
      </c>
      <c r="B289" s="8"/>
      <c r="C289" s="8">
        <v>4.41</v>
      </c>
      <c r="D289" s="8">
        <v>0.08</v>
      </c>
      <c r="E289" s="8">
        <v>4.49</v>
      </c>
      <c r="G289" s="50" t="s">
        <v>92</v>
      </c>
      <c r="H289" s="57"/>
      <c r="I289" s="57"/>
      <c r="J289" s="57"/>
      <c r="K289" s="57"/>
      <c r="L289" s="57"/>
      <c r="M289" s="50" t="s">
        <v>92</v>
      </c>
      <c r="N289" s="57"/>
      <c r="O289" s="57"/>
      <c r="P289" s="57"/>
      <c r="R289" s="60"/>
      <c r="S289" s="50" t="s">
        <v>92</v>
      </c>
      <c r="Y289" s="50" t="s">
        <v>92</v>
      </c>
      <c r="Z289" s="8"/>
      <c r="AA289" s="8">
        <v>5.22</v>
      </c>
      <c r="AB289" s="8">
        <v>0.08</v>
      </c>
      <c r="AC289" s="8">
        <v>5.31</v>
      </c>
    </row>
    <row r="290" spans="1:29" s="56" customFormat="1">
      <c r="A290" s="50" t="s">
        <v>93</v>
      </c>
      <c r="B290" s="8">
        <v>1.86</v>
      </c>
      <c r="C290" s="8">
        <v>12.85</v>
      </c>
      <c r="D290" s="8">
        <v>3.14</v>
      </c>
      <c r="E290" s="8">
        <v>17.86</v>
      </c>
      <c r="G290" s="50" t="s">
        <v>93</v>
      </c>
      <c r="H290" s="57"/>
      <c r="I290" s="57"/>
      <c r="J290" s="57"/>
      <c r="K290" s="57"/>
      <c r="L290" s="57"/>
      <c r="M290" s="50" t="s">
        <v>93</v>
      </c>
      <c r="N290" s="57"/>
      <c r="O290" s="57"/>
      <c r="P290" s="57"/>
      <c r="R290" s="60"/>
      <c r="S290" s="50" t="s">
        <v>93</v>
      </c>
      <c r="Y290" s="50" t="s">
        <v>93</v>
      </c>
      <c r="Z290" s="8">
        <v>2.95</v>
      </c>
      <c r="AA290" s="8">
        <v>17.850000000000001</v>
      </c>
      <c r="AB290" s="8">
        <v>7.02</v>
      </c>
      <c r="AC290" s="8">
        <v>27.82</v>
      </c>
    </row>
    <row r="291" spans="1:29" s="56" customFormat="1">
      <c r="A291" s="50" t="s">
        <v>94</v>
      </c>
      <c r="B291" s="8">
        <v>0.61</v>
      </c>
      <c r="C291" s="8">
        <v>5.83</v>
      </c>
      <c r="D291" s="8">
        <v>1.1200000000000001</v>
      </c>
      <c r="E291" s="8">
        <v>7.56</v>
      </c>
      <c r="G291" s="50" t="s">
        <v>94</v>
      </c>
      <c r="H291" s="57"/>
      <c r="I291" s="57"/>
      <c r="J291" s="57"/>
      <c r="K291" s="57"/>
      <c r="L291" s="57"/>
      <c r="M291" s="50" t="s">
        <v>94</v>
      </c>
      <c r="N291" s="57"/>
      <c r="O291" s="57"/>
      <c r="P291" s="57"/>
      <c r="R291" s="60"/>
      <c r="S291" s="50" t="s">
        <v>94</v>
      </c>
      <c r="Y291" s="50" t="s">
        <v>94</v>
      </c>
      <c r="Z291" s="8">
        <v>1.28</v>
      </c>
      <c r="AA291" s="8">
        <v>7.07</v>
      </c>
      <c r="AB291" s="8">
        <v>2.31</v>
      </c>
      <c r="AC291" s="8">
        <v>10.65</v>
      </c>
    </row>
    <row r="292" spans="1:29" s="56" customFormat="1">
      <c r="A292" s="50" t="s">
        <v>95</v>
      </c>
      <c r="B292" s="8">
        <v>1.3</v>
      </c>
      <c r="C292" s="8">
        <v>0.98</v>
      </c>
      <c r="D292" s="8">
        <v>0.1</v>
      </c>
      <c r="E292" s="8">
        <v>2.38</v>
      </c>
      <c r="G292" s="50" t="s">
        <v>95</v>
      </c>
      <c r="H292" s="57"/>
      <c r="I292" s="57"/>
      <c r="J292" s="57"/>
      <c r="K292" s="57"/>
      <c r="L292" s="57"/>
      <c r="M292" s="50" t="s">
        <v>95</v>
      </c>
      <c r="N292" s="57"/>
      <c r="O292" s="57"/>
      <c r="P292" s="57"/>
      <c r="R292" s="60"/>
      <c r="S292" s="50" t="s">
        <v>95</v>
      </c>
      <c r="Y292" s="50" t="s">
        <v>95</v>
      </c>
      <c r="Z292" s="8">
        <v>1.58</v>
      </c>
      <c r="AA292" s="8">
        <v>0.94</v>
      </c>
      <c r="AB292" s="8">
        <v>0.24</v>
      </c>
      <c r="AC292" s="8">
        <v>2.76</v>
      </c>
    </row>
    <row r="293" spans="1:29" s="56" customFormat="1">
      <c r="A293" s="50" t="s">
        <v>96</v>
      </c>
      <c r="B293" s="8">
        <v>0.55000000000000004</v>
      </c>
      <c r="C293" s="8">
        <v>6.87</v>
      </c>
      <c r="D293" s="8">
        <v>1.1499999999999999</v>
      </c>
      <c r="E293" s="8">
        <v>8.56</v>
      </c>
      <c r="G293" s="50" t="s">
        <v>96</v>
      </c>
      <c r="H293" s="57"/>
      <c r="I293" s="57"/>
      <c r="J293" s="57"/>
      <c r="K293" s="57"/>
      <c r="L293" s="57"/>
      <c r="M293" s="50" t="s">
        <v>96</v>
      </c>
      <c r="N293" s="57"/>
      <c r="O293" s="57"/>
      <c r="P293" s="57"/>
      <c r="R293" s="60"/>
      <c r="S293" s="50" t="s">
        <v>96</v>
      </c>
      <c r="Y293" s="50" t="s">
        <v>96</v>
      </c>
      <c r="Z293" s="8">
        <v>0.77</v>
      </c>
      <c r="AA293" s="8">
        <v>8.7799999999999994</v>
      </c>
      <c r="AB293" s="8">
        <v>1.28</v>
      </c>
      <c r="AC293" s="8">
        <v>10.83</v>
      </c>
    </row>
    <row r="294" spans="1:29" s="56" customFormat="1">
      <c r="A294" s="50" t="s">
        <v>97</v>
      </c>
      <c r="B294" s="8">
        <v>2.67</v>
      </c>
      <c r="C294" s="8">
        <v>4.1900000000000004</v>
      </c>
      <c r="D294" s="8"/>
      <c r="E294" s="8">
        <v>6.86</v>
      </c>
      <c r="G294" s="50" t="s">
        <v>97</v>
      </c>
      <c r="H294" s="57"/>
      <c r="I294" s="57"/>
      <c r="J294" s="57"/>
      <c r="K294" s="57"/>
      <c r="L294" s="57"/>
      <c r="M294" s="50" t="s">
        <v>97</v>
      </c>
      <c r="N294" s="57"/>
      <c r="O294" s="57"/>
      <c r="P294" s="57"/>
      <c r="R294" s="60"/>
      <c r="S294" s="50" t="s">
        <v>97</v>
      </c>
      <c r="Y294" s="50" t="s">
        <v>97</v>
      </c>
      <c r="Z294" s="8">
        <v>5.07</v>
      </c>
      <c r="AA294" s="8">
        <v>5.7</v>
      </c>
      <c r="AB294" s="8"/>
      <c r="AC294" s="8">
        <v>10.77</v>
      </c>
    </row>
    <row r="295" spans="1:29" s="56" customFormat="1">
      <c r="A295" s="50" t="s">
        <v>116</v>
      </c>
      <c r="B295" s="8">
        <v>5.63</v>
      </c>
      <c r="C295" s="8">
        <v>20.28</v>
      </c>
      <c r="D295" s="8">
        <v>3.47</v>
      </c>
      <c r="E295" s="8">
        <v>29.38</v>
      </c>
      <c r="G295" s="50" t="s">
        <v>116</v>
      </c>
      <c r="H295" s="57"/>
      <c r="I295" s="57"/>
      <c r="J295" s="57"/>
      <c r="K295" s="57"/>
      <c r="L295" s="57"/>
      <c r="M295" s="50" t="s">
        <v>116</v>
      </c>
      <c r="N295" s="57"/>
      <c r="O295" s="57"/>
      <c r="P295" s="57"/>
      <c r="R295" s="60"/>
      <c r="S295" s="50" t="s">
        <v>116</v>
      </c>
      <c r="Y295" s="50" t="s">
        <v>116</v>
      </c>
      <c r="Z295" s="8">
        <v>8.2100000000000009</v>
      </c>
      <c r="AA295" s="8">
        <v>27.48</v>
      </c>
      <c r="AB295" s="8">
        <v>6.22</v>
      </c>
      <c r="AC295" s="8">
        <v>41.91</v>
      </c>
    </row>
    <row r="296" spans="1:29" s="56" customFormat="1">
      <c r="A296" s="50" t="s">
        <v>120</v>
      </c>
      <c r="B296" s="8">
        <v>7.0000000000000007E-2</v>
      </c>
      <c r="C296" s="8">
        <v>0.41</v>
      </c>
      <c r="D296" s="8"/>
      <c r="E296" s="8">
        <v>0.48</v>
      </c>
      <c r="G296" s="50" t="s">
        <v>120</v>
      </c>
      <c r="H296" s="57"/>
      <c r="I296" s="57"/>
      <c r="J296" s="57"/>
      <c r="K296" s="57"/>
      <c r="L296" s="57"/>
      <c r="M296" s="50" t="s">
        <v>120</v>
      </c>
      <c r="N296" s="57"/>
      <c r="O296" s="57"/>
      <c r="P296" s="57"/>
      <c r="R296" s="60"/>
      <c r="S296" s="50" t="s">
        <v>120</v>
      </c>
      <c r="Y296" s="50" t="s">
        <v>120</v>
      </c>
      <c r="Z296" s="8">
        <v>0.43</v>
      </c>
      <c r="AA296" s="8">
        <v>0.53</v>
      </c>
      <c r="AB296" s="8"/>
      <c r="AC296" s="8">
        <v>0.96</v>
      </c>
    </row>
    <row r="297" spans="1:29" s="56" customFormat="1">
      <c r="A297" s="50" t="s">
        <v>0</v>
      </c>
      <c r="B297" s="8">
        <v>12.69</v>
      </c>
      <c r="C297" s="8">
        <v>55.82</v>
      </c>
      <c r="D297" s="8">
        <v>9.06</v>
      </c>
      <c r="E297" s="8">
        <v>77.569999999999993</v>
      </c>
      <c r="G297" s="50" t="s">
        <v>0</v>
      </c>
      <c r="H297" s="57"/>
      <c r="I297" s="57"/>
      <c r="J297" s="57"/>
      <c r="K297" s="57"/>
      <c r="L297" s="57"/>
      <c r="M297" s="50" t="s">
        <v>0</v>
      </c>
      <c r="N297" s="57"/>
      <c r="O297" s="57"/>
      <c r="P297" s="57"/>
      <c r="R297" s="60"/>
      <c r="S297" s="50" t="s">
        <v>0</v>
      </c>
      <c r="Y297" s="50" t="s">
        <v>0</v>
      </c>
      <c r="Z297" s="8">
        <v>20.28</v>
      </c>
      <c r="AA297" s="8">
        <v>73.569999999999993</v>
      </c>
      <c r="AB297" s="8">
        <v>17.149999999999999</v>
      </c>
      <c r="AC297" s="8">
        <v>111.01</v>
      </c>
    </row>
    <row r="302" spans="1:29">
      <c r="B302" s="1"/>
    </row>
  </sheetData>
  <mergeCells count="5">
    <mergeCell ref="B229:C229"/>
    <mergeCell ref="H229:I229"/>
    <mergeCell ref="N229:O229"/>
    <mergeCell ref="Z229:AA229"/>
    <mergeCell ref="T229:U229"/>
  </mergeCells>
  <hyperlinks>
    <hyperlink ref="A2" location="Index!A1" display="Back to Index page"/>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AC34"/>
  <sheetViews>
    <sheetView workbookViewId="0">
      <pane ySplit="1" topLeftCell="A2" activePane="bottomLeft" state="frozen"/>
      <selection pane="bottomLeft" activeCell="A2" sqref="A2"/>
    </sheetView>
  </sheetViews>
  <sheetFormatPr defaultRowHeight="12.75"/>
  <cols>
    <col min="1" max="1" width="27.42578125" customWidth="1"/>
    <col min="6" max="6" width="15.7109375" customWidth="1"/>
    <col min="7" max="7" width="30.42578125" customWidth="1"/>
    <col min="13" max="13" width="30" customWidth="1"/>
    <col min="19" max="19" width="29.5703125" customWidth="1"/>
    <col min="25" max="25" width="32" customWidth="1"/>
  </cols>
  <sheetData>
    <row r="1" spans="1:29" ht="20.25">
      <c r="A1" s="28" t="s">
        <v>170</v>
      </c>
    </row>
    <row r="2" spans="1:29">
      <c r="A2" s="46" t="s">
        <v>105</v>
      </c>
    </row>
    <row r="3" spans="1:29">
      <c r="A3" s="59" t="s">
        <v>188</v>
      </c>
      <c r="G3" s="59" t="str">
        <f>A3</f>
        <v>How many days bicycle ridden in last month (ages 5 and over July 13 - June 14)</v>
      </c>
      <c r="M3" s="59" t="str">
        <f>A3</f>
        <v>How many days bicycle ridden in last month (ages 5 and over July 13 - June 14)</v>
      </c>
      <c r="S3" s="59" t="str">
        <f>A3</f>
        <v>How many days bicycle ridden in last month (ages 5 and over July 13 - June 14)</v>
      </c>
      <c r="Y3" s="59" t="str">
        <f>A3</f>
        <v>How many days bicycle ridden in last month (ages 5 and over July 13 - June 14)</v>
      </c>
    </row>
    <row r="4" spans="1:29">
      <c r="S4" s="56"/>
    </row>
    <row r="5" spans="1:29" s="5" customFormat="1">
      <c r="A5" s="5" t="s">
        <v>1</v>
      </c>
      <c r="G5" s="5" t="s">
        <v>2</v>
      </c>
      <c r="M5" s="5" t="s">
        <v>3</v>
      </c>
      <c r="S5" s="59" t="s">
        <v>160</v>
      </c>
      <c r="Y5" s="59" t="s">
        <v>101</v>
      </c>
    </row>
    <row r="6" spans="1:29">
      <c r="S6" s="56"/>
    </row>
    <row r="7" spans="1:29">
      <c r="A7" s="14" t="s">
        <v>24</v>
      </c>
      <c r="B7" s="23" t="s">
        <v>29</v>
      </c>
      <c r="C7" s="15" t="s">
        <v>7</v>
      </c>
      <c r="D7" s="15" t="s">
        <v>8</v>
      </c>
      <c r="E7" s="15" t="s">
        <v>0</v>
      </c>
      <c r="G7" s="14" t="s">
        <v>24</v>
      </c>
      <c r="H7" s="23" t="s">
        <v>29</v>
      </c>
      <c r="I7" s="15" t="s">
        <v>7</v>
      </c>
      <c r="J7" s="15" t="s">
        <v>8</v>
      </c>
      <c r="K7" s="15" t="s">
        <v>0</v>
      </c>
      <c r="M7" s="14" t="s">
        <v>24</v>
      </c>
      <c r="N7" s="23" t="s">
        <v>29</v>
      </c>
      <c r="O7" s="15" t="s">
        <v>7</v>
      </c>
      <c r="P7" s="15" t="s">
        <v>8</v>
      </c>
      <c r="Q7" s="15" t="s">
        <v>0</v>
      </c>
      <c r="S7" s="14" t="s">
        <v>24</v>
      </c>
      <c r="T7" s="23" t="s">
        <v>29</v>
      </c>
      <c r="U7" s="15" t="s">
        <v>7</v>
      </c>
      <c r="V7" s="15" t="s">
        <v>8</v>
      </c>
      <c r="W7" s="15" t="s">
        <v>0</v>
      </c>
      <c r="Y7" s="14" t="s">
        <v>24</v>
      </c>
      <c r="Z7" s="23" t="s">
        <v>29</v>
      </c>
      <c r="AA7" s="15" t="s">
        <v>7</v>
      </c>
      <c r="AB7" s="15" t="s">
        <v>8</v>
      </c>
      <c r="AC7" s="15" t="s">
        <v>0</v>
      </c>
    </row>
    <row r="8" spans="1:29" s="4" customFormat="1">
      <c r="A8" s="18" t="s">
        <v>88</v>
      </c>
      <c r="B8" s="18">
        <v>146</v>
      </c>
      <c r="C8" s="18">
        <v>753</v>
      </c>
      <c r="D8" s="18">
        <v>181</v>
      </c>
      <c r="E8" s="84">
        <v>1080</v>
      </c>
      <c r="G8" s="18" t="s">
        <v>88</v>
      </c>
      <c r="H8" s="18">
        <v>47</v>
      </c>
      <c r="I8" s="18">
        <v>228</v>
      </c>
      <c r="J8" s="18">
        <v>48</v>
      </c>
      <c r="K8" s="18">
        <v>323</v>
      </c>
      <c r="M8" s="18" t="s">
        <v>88</v>
      </c>
      <c r="N8" s="18">
        <v>54</v>
      </c>
      <c r="O8" s="18">
        <v>196</v>
      </c>
      <c r="P8" s="18">
        <v>52</v>
      </c>
      <c r="Q8" s="18">
        <v>302</v>
      </c>
      <c r="S8" s="18" t="s">
        <v>88</v>
      </c>
      <c r="T8" s="18">
        <v>19</v>
      </c>
      <c r="U8" s="18">
        <v>46</v>
      </c>
      <c r="V8" s="18">
        <v>27</v>
      </c>
      <c r="W8" s="18">
        <v>92</v>
      </c>
      <c r="Y8" s="18" t="s">
        <v>88</v>
      </c>
      <c r="Z8" s="84">
        <v>266</v>
      </c>
      <c r="AA8" s="84">
        <v>1223</v>
      </c>
      <c r="AB8" s="84">
        <v>308</v>
      </c>
      <c r="AC8" s="84">
        <v>1797</v>
      </c>
    </row>
    <row r="9" spans="1:29" s="4" customFormat="1">
      <c r="A9" s="18"/>
      <c r="B9" s="18"/>
      <c r="C9" s="18"/>
      <c r="D9" s="18"/>
      <c r="E9" s="18"/>
      <c r="G9" s="18"/>
      <c r="H9" s="18"/>
      <c r="I9" s="18"/>
      <c r="J9" s="18"/>
      <c r="K9" s="18"/>
      <c r="M9" s="18"/>
      <c r="N9" s="18"/>
      <c r="O9" s="18"/>
      <c r="P9" s="18"/>
      <c r="Q9" s="18"/>
      <c r="S9" s="18"/>
      <c r="T9" s="18"/>
      <c r="U9" s="18"/>
      <c r="V9" s="18"/>
      <c r="W9" s="18"/>
      <c r="Y9" s="18"/>
      <c r="Z9" s="18"/>
      <c r="AA9" s="18"/>
      <c r="AB9" s="18"/>
      <c r="AC9" s="18"/>
    </row>
    <row r="10" spans="1:29">
      <c r="A10" s="19" t="s">
        <v>39</v>
      </c>
      <c r="B10" s="24" t="s">
        <v>37</v>
      </c>
      <c r="C10" s="24" t="s">
        <v>37</v>
      </c>
      <c r="D10" s="24" t="s">
        <v>37</v>
      </c>
      <c r="E10" s="24" t="s">
        <v>37</v>
      </c>
      <c r="G10" s="19" t="s">
        <v>39</v>
      </c>
      <c r="H10" s="24" t="s">
        <v>37</v>
      </c>
      <c r="I10" s="24" t="s">
        <v>37</v>
      </c>
      <c r="J10" s="24" t="s">
        <v>37</v>
      </c>
      <c r="K10" s="24" t="s">
        <v>37</v>
      </c>
      <c r="M10" s="19" t="s">
        <v>39</v>
      </c>
      <c r="N10" s="24" t="s">
        <v>37</v>
      </c>
      <c r="O10" s="24" t="s">
        <v>37</v>
      </c>
      <c r="P10" s="24" t="s">
        <v>37</v>
      </c>
      <c r="Q10" s="24" t="s">
        <v>37</v>
      </c>
      <c r="S10" s="19" t="s">
        <v>39</v>
      </c>
      <c r="T10" s="24" t="s">
        <v>37</v>
      </c>
      <c r="U10" s="24" t="s">
        <v>37</v>
      </c>
      <c r="V10" s="24" t="s">
        <v>37</v>
      </c>
      <c r="W10" s="24" t="s">
        <v>37</v>
      </c>
      <c r="Y10" s="19" t="s">
        <v>39</v>
      </c>
      <c r="Z10" s="24" t="s">
        <v>37</v>
      </c>
      <c r="AA10" s="24" t="s">
        <v>37</v>
      </c>
      <c r="AB10" s="24" t="s">
        <v>37</v>
      </c>
      <c r="AC10" s="24" t="s">
        <v>37</v>
      </c>
    </row>
    <row r="11" spans="1:29">
      <c r="A11" s="14" t="s">
        <v>21</v>
      </c>
      <c r="B11" s="3">
        <v>43.07</v>
      </c>
      <c r="C11" s="3">
        <v>56.26</v>
      </c>
      <c r="D11" s="3">
        <v>90.33</v>
      </c>
      <c r="E11" s="3">
        <v>59.59</v>
      </c>
      <c r="G11" s="14" t="s">
        <v>21</v>
      </c>
      <c r="H11" s="3">
        <v>11.49</v>
      </c>
      <c r="I11" s="3">
        <v>54.96</v>
      </c>
      <c r="J11" s="3">
        <v>86.59</v>
      </c>
      <c r="K11" s="3">
        <v>52.59</v>
      </c>
      <c r="M11" s="14" t="s">
        <v>21</v>
      </c>
      <c r="N11" s="3">
        <v>26.28</v>
      </c>
      <c r="O11" s="3">
        <v>53.51</v>
      </c>
      <c r="P11" s="3">
        <v>71.650000000000006</v>
      </c>
      <c r="Q11" s="3">
        <v>52.03</v>
      </c>
      <c r="S11" s="14" t="s">
        <v>21</v>
      </c>
      <c r="T11" s="57">
        <v>22.88</v>
      </c>
      <c r="U11" s="57">
        <v>43.91</v>
      </c>
      <c r="V11" s="57">
        <v>79.11</v>
      </c>
      <c r="W11" s="57">
        <v>46.95</v>
      </c>
      <c r="Y11" s="14" t="s">
        <v>21</v>
      </c>
      <c r="Z11" s="57">
        <v>30.85</v>
      </c>
      <c r="AA11" s="57">
        <v>53.78</v>
      </c>
      <c r="AB11" s="57">
        <v>85.24</v>
      </c>
      <c r="AC11" s="57">
        <v>56.13</v>
      </c>
    </row>
    <row r="12" spans="1:29">
      <c r="A12" s="14" t="s">
        <v>16</v>
      </c>
      <c r="B12" s="3">
        <v>19.690000000000001</v>
      </c>
      <c r="C12" s="3">
        <v>22.57</v>
      </c>
      <c r="D12" s="3">
        <v>3.52</v>
      </c>
      <c r="E12" s="3">
        <v>19.54</v>
      </c>
      <c r="G12" s="14" t="s">
        <v>16</v>
      </c>
      <c r="H12" s="3">
        <v>31.88</v>
      </c>
      <c r="I12" s="3">
        <v>23.06</v>
      </c>
      <c r="J12" s="3">
        <v>9.2799999999999994</v>
      </c>
      <c r="K12" s="3">
        <v>22.74</v>
      </c>
      <c r="M12" s="14" t="s">
        <v>16</v>
      </c>
      <c r="N12" s="3">
        <v>21.31</v>
      </c>
      <c r="O12" s="3">
        <v>20.39</v>
      </c>
      <c r="P12" s="3">
        <v>12.91</v>
      </c>
      <c r="Q12" s="3">
        <v>19.420000000000002</v>
      </c>
      <c r="S12" s="14" t="s">
        <v>16</v>
      </c>
      <c r="T12" s="57">
        <v>39.51</v>
      </c>
      <c r="U12" s="57">
        <v>19.87</v>
      </c>
      <c r="V12" s="57">
        <v>17.68</v>
      </c>
      <c r="W12" s="57">
        <v>23.87</v>
      </c>
      <c r="Y12" s="14" t="s">
        <v>16</v>
      </c>
      <c r="Z12" s="57">
        <v>24.43</v>
      </c>
      <c r="AA12" s="57">
        <v>23.31</v>
      </c>
      <c r="AB12" s="57">
        <v>7.61</v>
      </c>
      <c r="AC12" s="57">
        <v>20.76</v>
      </c>
    </row>
    <row r="13" spans="1:29">
      <c r="A13" s="14" t="s">
        <v>17</v>
      </c>
      <c r="B13" s="3">
        <v>18.399999999999999</v>
      </c>
      <c r="C13" s="3">
        <v>9.76</v>
      </c>
      <c r="D13" s="3">
        <v>3.11</v>
      </c>
      <c r="E13" s="3">
        <v>9.8000000000000007</v>
      </c>
      <c r="G13" s="14" t="s">
        <v>17</v>
      </c>
      <c r="H13" s="3">
        <v>25.67</v>
      </c>
      <c r="I13" s="3">
        <v>13.18</v>
      </c>
      <c r="J13" s="3"/>
      <c r="K13" s="3">
        <v>13.42</v>
      </c>
      <c r="M13" s="14" t="s">
        <v>17</v>
      </c>
      <c r="N13" s="3">
        <v>22.05</v>
      </c>
      <c r="O13" s="3">
        <v>13.62</v>
      </c>
      <c r="P13" s="3">
        <v>4.96</v>
      </c>
      <c r="Q13" s="3">
        <v>13.63</v>
      </c>
      <c r="S13" s="14" t="s">
        <v>17</v>
      </c>
      <c r="T13" s="57">
        <v>31.89</v>
      </c>
      <c r="U13" s="57">
        <v>26.99</v>
      </c>
      <c r="V13" s="57"/>
      <c r="W13" s="57">
        <v>22.09</v>
      </c>
      <c r="Y13" s="14" t="s">
        <v>17</v>
      </c>
      <c r="Z13" s="57">
        <v>21.58</v>
      </c>
      <c r="AA13" s="57">
        <v>11.35</v>
      </c>
      <c r="AB13" s="57">
        <v>2.54</v>
      </c>
      <c r="AC13" s="57">
        <v>11.2</v>
      </c>
    </row>
    <row r="14" spans="1:29">
      <c r="A14" s="14" t="s">
        <v>18</v>
      </c>
      <c r="B14" s="3">
        <v>9.23</v>
      </c>
      <c r="C14" s="3">
        <v>2.74</v>
      </c>
      <c r="D14" s="3">
        <v>1.17</v>
      </c>
      <c r="E14" s="3">
        <v>3.26</v>
      </c>
      <c r="G14" s="14" t="s">
        <v>18</v>
      </c>
      <c r="H14" s="3">
        <v>11.04</v>
      </c>
      <c r="I14" s="3">
        <v>3.42</v>
      </c>
      <c r="J14" s="3"/>
      <c r="K14" s="3">
        <v>4.07</v>
      </c>
      <c r="M14" s="14" t="s">
        <v>18</v>
      </c>
      <c r="N14" s="3">
        <v>11.01</v>
      </c>
      <c r="O14" s="3">
        <v>5.82</v>
      </c>
      <c r="P14" s="3">
        <v>3.89</v>
      </c>
      <c r="Q14" s="3">
        <v>6.33</v>
      </c>
      <c r="S14" s="14" t="s">
        <v>18</v>
      </c>
      <c r="T14" s="57">
        <v>5.72</v>
      </c>
      <c r="U14" s="57">
        <v>9.24</v>
      </c>
      <c r="V14" s="57">
        <v>3.21</v>
      </c>
      <c r="W14" s="57">
        <v>7.09</v>
      </c>
      <c r="Y14" s="14" t="s">
        <v>18</v>
      </c>
      <c r="Z14" s="57">
        <v>9.99</v>
      </c>
      <c r="AA14" s="57">
        <v>3.81</v>
      </c>
      <c r="AB14" s="57">
        <v>1.72</v>
      </c>
      <c r="AC14" s="57">
        <v>4.2699999999999996</v>
      </c>
    </row>
    <row r="15" spans="1:29">
      <c r="A15" s="14" t="s">
        <v>19</v>
      </c>
      <c r="B15" s="3">
        <v>5.25</v>
      </c>
      <c r="C15" s="3">
        <v>5.42</v>
      </c>
      <c r="D15" s="3"/>
      <c r="E15" s="3">
        <v>4.63</v>
      </c>
      <c r="G15" s="14" t="s">
        <v>19</v>
      </c>
      <c r="H15" s="3">
        <v>8.17</v>
      </c>
      <c r="I15" s="3">
        <v>3.1</v>
      </c>
      <c r="J15" s="3">
        <v>2.15</v>
      </c>
      <c r="K15" s="3">
        <v>3.68</v>
      </c>
      <c r="M15" s="14" t="s">
        <v>19</v>
      </c>
      <c r="N15" s="3">
        <v>13.29</v>
      </c>
      <c r="O15" s="3">
        <v>2.6</v>
      </c>
      <c r="P15" s="3">
        <v>2.85</v>
      </c>
      <c r="Q15" s="3">
        <v>4.2699999999999996</v>
      </c>
      <c r="S15" s="14" t="s">
        <v>19</v>
      </c>
      <c r="T15" s="57"/>
      <c r="U15" s="57"/>
      <c r="V15" s="57"/>
      <c r="W15" s="57">
        <v>0</v>
      </c>
      <c r="Y15" s="14" t="s">
        <v>19</v>
      </c>
      <c r="Z15" s="57">
        <v>7.16</v>
      </c>
      <c r="AA15" s="57">
        <v>4.67</v>
      </c>
      <c r="AB15" s="57">
        <v>0.66</v>
      </c>
      <c r="AC15" s="57">
        <v>4.3099999999999996</v>
      </c>
    </row>
    <row r="16" spans="1:29">
      <c r="A16" s="14" t="s">
        <v>20</v>
      </c>
      <c r="B16" s="3">
        <v>4.37</v>
      </c>
      <c r="C16" s="3">
        <v>3.24</v>
      </c>
      <c r="D16" s="3">
        <v>1.86</v>
      </c>
      <c r="E16" s="3">
        <v>3.17</v>
      </c>
      <c r="G16" s="14" t="s">
        <v>20</v>
      </c>
      <c r="H16" s="3">
        <v>11.76</v>
      </c>
      <c r="I16" s="3">
        <v>2.27</v>
      </c>
      <c r="J16" s="3">
        <v>1.99</v>
      </c>
      <c r="K16" s="3">
        <v>3.51</v>
      </c>
      <c r="M16" s="14" t="s">
        <v>20</v>
      </c>
      <c r="N16" s="3">
        <v>6.06</v>
      </c>
      <c r="O16" s="3">
        <v>4.0599999999999996</v>
      </c>
      <c r="P16" s="3">
        <v>3.73</v>
      </c>
      <c r="Q16" s="3">
        <v>4.32</v>
      </c>
      <c r="S16" s="14" t="s">
        <v>20</v>
      </c>
      <c r="T16" s="57"/>
      <c r="U16" s="57"/>
      <c r="V16" s="57"/>
      <c r="W16" s="57">
        <v>0</v>
      </c>
      <c r="Y16" s="14" t="s">
        <v>20</v>
      </c>
      <c r="Z16" s="57">
        <v>5.99</v>
      </c>
      <c r="AA16" s="57">
        <v>3.09</v>
      </c>
      <c r="AB16" s="57">
        <v>2.23</v>
      </c>
      <c r="AC16" s="57">
        <v>3.33</v>
      </c>
    </row>
    <row r="17" spans="1:29">
      <c r="A17" s="14" t="s">
        <v>0</v>
      </c>
      <c r="B17" s="3">
        <f>SUM(B11:B16)</f>
        <v>100.01</v>
      </c>
      <c r="C17" s="3">
        <f>SUM(C11:C16)</f>
        <v>99.99</v>
      </c>
      <c r="D17" s="3">
        <f>SUM(D11:D16)</f>
        <v>99.99</v>
      </c>
      <c r="E17" s="3">
        <f>SUM(E11:E16)</f>
        <v>99.99</v>
      </c>
      <c r="G17" s="14" t="s">
        <v>0</v>
      </c>
      <c r="H17" s="3">
        <f>SUM(H11:H16)</f>
        <v>100.00999999999999</v>
      </c>
      <c r="I17" s="3">
        <f>SUM(I11:I16)</f>
        <v>99.989999999999981</v>
      </c>
      <c r="J17" s="3">
        <f>SUM(J11:J16)</f>
        <v>100.01</v>
      </c>
      <c r="K17" s="3">
        <f>SUM(K11:K16)</f>
        <v>100.01</v>
      </c>
      <c r="M17" s="14" t="s">
        <v>0</v>
      </c>
      <c r="N17" s="3">
        <f>SUM(N11:N16)</f>
        <v>100</v>
      </c>
      <c r="O17" s="3">
        <f>SUM(O11:O16)</f>
        <v>100</v>
      </c>
      <c r="P17" s="3">
        <f>SUM(P11:P16)</f>
        <v>99.99</v>
      </c>
      <c r="Q17" s="3">
        <f>SUM(Q11:Q16)</f>
        <v>100</v>
      </c>
      <c r="S17" s="14" t="s">
        <v>0</v>
      </c>
      <c r="T17" s="57">
        <f>SUM(T11:T16)</f>
        <v>100</v>
      </c>
      <c r="U17" s="57">
        <f>SUM(U11:U16)</f>
        <v>100.00999999999999</v>
      </c>
      <c r="V17" s="57">
        <f>SUM(V11:V16)</f>
        <v>99.999999999999986</v>
      </c>
      <c r="W17" s="57">
        <f>SUM(W11:W16)</f>
        <v>100.00000000000001</v>
      </c>
      <c r="Y17" s="14" t="s">
        <v>0</v>
      </c>
      <c r="Z17" s="57">
        <f>SUM(Z11:Z16)</f>
        <v>99.999999999999986</v>
      </c>
      <c r="AA17" s="57">
        <f>SUM(AA11:AA16)</f>
        <v>100.01</v>
      </c>
      <c r="AB17" s="57">
        <f>SUM(AB11:AB16)</f>
        <v>100</v>
      </c>
      <c r="AC17" s="57">
        <f>SUM(AC11:AC16)</f>
        <v>100</v>
      </c>
    </row>
    <row r="20" spans="1:29">
      <c r="A20" s="59" t="s">
        <v>189</v>
      </c>
      <c r="G20" s="59" t="str">
        <f>A20</f>
        <v>How many days public transport used in last month (ages 5 and over July 13 - June 14)</v>
      </c>
      <c r="M20" s="59" t="str">
        <f>A20</f>
        <v>How many days public transport used in last month (ages 5 and over July 13 - June 14)</v>
      </c>
      <c r="S20" s="59" t="str">
        <f>A20</f>
        <v>How many days public transport used in last month (ages 5 and over July 13 - June 14)</v>
      </c>
      <c r="Y20" s="59" t="str">
        <f>A20</f>
        <v>How many days public transport used in last month (ages 5 and over July 13 - June 14)</v>
      </c>
    </row>
    <row r="21" spans="1:29">
      <c r="A21" t="s">
        <v>30</v>
      </c>
      <c r="G21" t="s">
        <v>30</v>
      </c>
      <c r="M21" t="s">
        <v>30</v>
      </c>
      <c r="S21" s="56" t="s">
        <v>30</v>
      </c>
      <c r="Y21" s="56" t="s">
        <v>30</v>
      </c>
    </row>
    <row r="22" spans="1:29" s="5" customFormat="1">
      <c r="A22" s="5" t="s">
        <v>1</v>
      </c>
      <c r="G22" s="5" t="s">
        <v>2</v>
      </c>
      <c r="M22" s="5" t="s">
        <v>3</v>
      </c>
      <c r="S22" s="59" t="s">
        <v>160</v>
      </c>
      <c r="Y22" s="59" t="s">
        <v>101</v>
      </c>
    </row>
    <row r="23" spans="1:29">
      <c r="N23" t="s">
        <v>24</v>
      </c>
      <c r="S23" s="56"/>
      <c r="Y23" s="56"/>
    </row>
    <row r="24" spans="1:29" s="25" customFormat="1">
      <c r="A24" s="14" t="s">
        <v>24</v>
      </c>
      <c r="B24" s="23" t="s">
        <v>29</v>
      </c>
      <c r="C24" s="15" t="s">
        <v>7</v>
      </c>
      <c r="D24" s="15" t="s">
        <v>8</v>
      </c>
      <c r="E24" s="15" t="s">
        <v>0</v>
      </c>
      <c r="G24" s="14" t="s">
        <v>24</v>
      </c>
      <c r="H24" s="23" t="s">
        <v>29</v>
      </c>
      <c r="I24" s="15" t="s">
        <v>7</v>
      </c>
      <c r="J24" s="15" t="s">
        <v>8</v>
      </c>
      <c r="K24" s="15" t="s">
        <v>0</v>
      </c>
      <c r="M24" s="14"/>
      <c r="N24" s="23" t="s">
        <v>29</v>
      </c>
      <c r="O24" s="15" t="s">
        <v>7</v>
      </c>
      <c r="P24" s="15" t="s">
        <v>8</v>
      </c>
      <c r="Q24" s="15" t="s">
        <v>0</v>
      </c>
      <c r="S24" s="14"/>
      <c r="T24" s="23" t="s">
        <v>29</v>
      </c>
      <c r="U24" s="15" t="s">
        <v>7</v>
      </c>
      <c r="V24" s="15" t="s">
        <v>8</v>
      </c>
      <c r="W24" s="15" t="s">
        <v>0</v>
      </c>
      <c r="Y24" s="14"/>
      <c r="Z24" s="23" t="s">
        <v>29</v>
      </c>
      <c r="AA24" s="15" t="s">
        <v>7</v>
      </c>
      <c r="AB24" s="15" t="s">
        <v>8</v>
      </c>
      <c r="AC24" s="15" t="s">
        <v>0</v>
      </c>
    </row>
    <row r="25" spans="1:29" s="25" customFormat="1">
      <c r="A25" s="18" t="s">
        <v>88</v>
      </c>
      <c r="B25" s="18">
        <v>147</v>
      </c>
      <c r="C25" s="18">
        <v>753</v>
      </c>
      <c r="D25" s="18">
        <v>181</v>
      </c>
      <c r="E25" s="84">
        <v>1081</v>
      </c>
      <c r="F25" s="26"/>
      <c r="G25" s="18" t="s">
        <v>88</v>
      </c>
      <c r="H25" s="18">
        <v>47</v>
      </c>
      <c r="I25" s="18">
        <v>228</v>
      </c>
      <c r="J25" s="18">
        <v>48</v>
      </c>
      <c r="K25" s="18">
        <v>323</v>
      </c>
      <c r="L25" s="26"/>
      <c r="M25" s="18" t="s">
        <v>88</v>
      </c>
      <c r="N25" s="18">
        <v>55</v>
      </c>
      <c r="O25" s="18">
        <v>196</v>
      </c>
      <c r="P25" s="18">
        <v>53</v>
      </c>
      <c r="Q25" s="18">
        <v>304</v>
      </c>
      <c r="R25" s="26"/>
      <c r="S25" s="18" t="s">
        <v>88</v>
      </c>
      <c r="T25" s="18">
        <v>19</v>
      </c>
      <c r="U25" s="18">
        <v>46</v>
      </c>
      <c r="V25" s="18">
        <v>27</v>
      </c>
      <c r="W25" s="18">
        <v>92</v>
      </c>
      <c r="Y25" s="18" t="s">
        <v>88</v>
      </c>
      <c r="Z25" s="84">
        <v>268</v>
      </c>
      <c r="AA25" s="84">
        <v>1223</v>
      </c>
      <c r="AB25" s="84">
        <v>309</v>
      </c>
      <c r="AC25" s="84">
        <v>1800</v>
      </c>
    </row>
    <row r="26" spans="1:29">
      <c r="A26" s="18"/>
      <c r="B26" s="18"/>
      <c r="C26" s="18"/>
      <c r="D26" s="18"/>
      <c r="E26" s="18"/>
      <c r="F26" s="4"/>
      <c r="G26" s="18"/>
      <c r="H26" s="18"/>
      <c r="I26" s="18"/>
      <c r="J26" s="18"/>
      <c r="K26" s="18"/>
      <c r="L26" s="4"/>
      <c r="M26" s="18"/>
      <c r="N26" s="18"/>
      <c r="O26" s="18"/>
      <c r="P26" s="18"/>
      <c r="Q26" s="18"/>
      <c r="R26" s="4"/>
      <c r="S26" s="18"/>
      <c r="T26" s="18"/>
      <c r="U26" s="18"/>
      <c r="V26" s="18"/>
      <c r="W26" s="18"/>
      <c r="Y26" s="18"/>
      <c r="Z26" s="18"/>
      <c r="AA26" s="18"/>
      <c r="AB26" s="18"/>
      <c r="AC26" s="18"/>
    </row>
    <row r="27" spans="1:29">
      <c r="A27" s="19" t="s">
        <v>38</v>
      </c>
      <c r="B27" s="24" t="s">
        <v>37</v>
      </c>
      <c r="C27" s="24" t="s">
        <v>37</v>
      </c>
      <c r="D27" s="24" t="s">
        <v>37</v>
      </c>
      <c r="E27" s="24" t="s">
        <v>37</v>
      </c>
      <c r="G27" s="19" t="s">
        <v>38</v>
      </c>
      <c r="H27" s="24" t="s">
        <v>37</v>
      </c>
      <c r="I27" s="24" t="s">
        <v>37</v>
      </c>
      <c r="J27" s="24" t="s">
        <v>37</v>
      </c>
      <c r="K27" s="24" t="s">
        <v>37</v>
      </c>
      <c r="M27" s="19" t="s">
        <v>38</v>
      </c>
      <c r="N27" s="24" t="s">
        <v>37</v>
      </c>
      <c r="O27" s="24" t="s">
        <v>37</v>
      </c>
      <c r="P27" s="24" t="s">
        <v>37</v>
      </c>
      <c r="Q27" s="24" t="s">
        <v>37</v>
      </c>
      <c r="S27" s="19" t="s">
        <v>38</v>
      </c>
      <c r="T27" s="24" t="s">
        <v>37</v>
      </c>
      <c r="U27" s="24" t="s">
        <v>37</v>
      </c>
      <c r="V27" s="24" t="s">
        <v>37</v>
      </c>
      <c r="W27" s="24" t="s">
        <v>37</v>
      </c>
      <c r="Y27" s="19" t="s">
        <v>38</v>
      </c>
      <c r="Z27" s="24" t="s">
        <v>37</v>
      </c>
      <c r="AA27" s="24" t="s">
        <v>37</v>
      </c>
      <c r="AB27" s="24" t="s">
        <v>37</v>
      </c>
      <c r="AC27" s="24" t="s">
        <v>37</v>
      </c>
    </row>
    <row r="28" spans="1:29">
      <c r="A28" s="14" t="s">
        <v>21</v>
      </c>
      <c r="B28" s="3">
        <v>63.11</v>
      </c>
      <c r="C28" s="3">
        <v>65.62</v>
      </c>
      <c r="D28" s="3">
        <v>51.99</v>
      </c>
      <c r="E28" s="3">
        <v>63.39</v>
      </c>
      <c r="F28" s="3"/>
      <c r="G28" s="14" t="s">
        <v>21</v>
      </c>
      <c r="H28" s="3">
        <v>41.68</v>
      </c>
      <c r="I28" s="3">
        <v>63</v>
      </c>
      <c r="J28" s="3">
        <v>51.1</v>
      </c>
      <c r="K28" s="3">
        <v>58.84</v>
      </c>
      <c r="L28" s="3"/>
      <c r="M28" s="14" t="s">
        <v>21</v>
      </c>
      <c r="N28" s="3">
        <v>59.99</v>
      </c>
      <c r="O28" s="3">
        <v>71.89</v>
      </c>
      <c r="P28" s="3">
        <v>54.92</v>
      </c>
      <c r="Q28" s="3">
        <v>67.53</v>
      </c>
      <c r="S28" s="14" t="s">
        <v>21</v>
      </c>
      <c r="T28" s="57">
        <v>100</v>
      </c>
      <c r="U28" s="57">
        <v>91.66</v>
      </c>
      <c r="V28" s="57">
        <v>90.04</v>
      </c>
      <c r="W28" s="57">
        <v>93.21</v>
      </c>
      <c r="Y28" s="14" t="s">
        <v>21</v>
      </c>
      <c r="Z28" s="57">
        <v>61.53</v>
      </c>
      <c r="AA28" s="57">
        <v>66.53</v>
      </c>
      <c r="AB28" s="57">
        <v>56.96</v>
      </c>
      <c r="AC28" s="57">
        <v>64.209999999999994</v>
      </c>
    </row>
    <row r="29" spans="1:29">
      <c r="A29" s="14" t="s">
        <v>16</v>
      </c>
      <c r="B29" s="3">
        <v>23.37</v>
      </c>
      <c r="C29" s="3">
        <v>14.19</v>
      </c>
      <c r="D29" s="3">
        <v>24.51</v>
      </c>
      <c r="E29" s="3">
        <v>16.72</v>
      </c>
      <c r="F29" s="3"/>
      <c r="G29" s="14" t="s">
        <v>16</v>
      </c>
      <c r="H29" s="3">
        <v>25.85</v>
      </c>
      <c r="I29" s="3">
        <v>24.38</v>
      </c>
      <c r="J29" s="3">
        <v>23.76</v>
      </c>
      <c r="K29" s="3">
        <v>24.51</v>
      </c>
      <c r="L29" s="3"/>
      <c r="M29" s="14" t="s">
        <v>16</v>
      </c>
      <c r="N29" s="3">
        <v>21.43</v>
      </c>
      <c r="O29" s="3">
        <v>14.33</v>
      </c>
      <c r="P29" s="3">
        <v>29.92</v>
      </c>
      <c r="Q29" s="3">
        <v>17.75</v>
      </c>
      <c r="S29" s="14" t="s">
        <v>16</v>
      </c>
      <c r="T29" s="57"/>
      <c r="U29" s="57">
        <v>6.91</v>
      </c>
      <c r="V29" s="57"/>
      <c r="W29" s="57">
        <v>3.79</v>
      </c>
      <c r="Y29" s="14" t="s">
        <v>16</v>
      </c>
      <c r="Z29" s="57">
        <v>20.98</v>
      </c>
      <c r="AA29" s="57">
        <v>15.64</v>
      </c>
      <c r="AB29" s="57">
        <v>22.27</v>
      </c>
      <c r="AC29" s="57">
        <v>17.5</v>
      </c>
    </row>
    <row r="30" spans="1:29">
      <c r="A30" s="14" t="s">
        <v>17</v>
      </c>
      <c r="B30" s="3">
        <v>6.77</v>
      </c>
      <c r="C30" s="3">
        <v>10.06</v>
      </c>
      <c r="D30" s="3">
        <v>10.95</v>
      </c>
      <c r="E30" s="3">
        <v>9.81</v>
      </c>
      <c r="F30" s="3"/>
      <c r="G30" s="14" t="s">
        <v>17</v>
      </c>
      <c r="H30" s="3">
        <v>10.85</v>
      </c>
      <c r="I30" s="3">
        <v>7.05</v>
      </c>
      <c r="J30" s="3">
        <v>18.96</v>
      </c>
      <c r="K30" s="3">
        <v>8.86</v>
      </c>
      <c r="L30" s="3"/>
      <c r="M30" s="14" t="s">
        <v>17</v>
      </c>
      <c r="N30" s="3">
        <v>14.91</v>
      </c>
      <c r="O30" s="3">
        <v>7.67</v>
      </c>
      <c r="P30" s="3">
        <v>13.74</v>
      </c>
      <c r="Q30" s="3">
        <v>9.69</v>
      </c>
      <c r="S30" s="14" t="s">
        <v>17</v>
      </c>
      <c r="T30" s="57"/>
      <c r="U30" s="57"/>
      <c r="V30" s="57">
        <v>7.28</v>
      </c>
      <c r="W30" s="57">
        <v>1.63</v>
      </c>
      <c r="Y30" s="14" t="s">
        <v>17</v>
      </c>
      <c r="Z30" s="57">
        <v>8.34</v>
      </c>
      <c r="AA30" s="57">
        <v>8.9499999999999993</v>
      </c>
      <c r="AB30" s="57">
        <v>12.67</v>
      </c>
      <c r="AC30" s="57">
        <v>9.51</v>
      </c>
    </row>
    <row r="31" spans="1:29">
      <c r="A31" s="14" t="s">
        <v>18</v>
      </c>
      <c r="B31" s="3">
        <v>2.82</v>
      </c>
      <c r="C31" s="3">
        <v>1.96</v>
      </c>
      <c r="D31" s="3">
        <v>2.48</v>
      </c>
      <c r="E31" s="3">
        <v>2.13</v>
      </c>
      <c r="F31" s="3"/>
      <c r="G31" s="14" t="s">
        <v>18</v>
      </c>
      <c r="H31" s="3">
        <v>5.48</v>
      </c>
      <c r="I31" s="3">
        <v>2.64</v>
      </c>
      <c r="J31" s="3">
        <v>4.05</v>
      </c>
      <c r="K31" s="3">
        <v>3.17</v>
      </c>
      <c r="L31" s="3"/>
      <c r="M31" s="14" t="s">
        <v>18</v>
      </c>
      <c r="N31" s="3">
        <v>1.8</v>
      </c>
      <c r="O31" s="3">
        <v>1.53</v>
      </c>
      <c r="P31" s="3">
        <v>1.42</v>
      </c>
      <c r="Q31" s="3">
        <v>1.56</v>
      </c>
      <c r="S31" s="14" t="s">
        <v>18</v>
      </c>
      <c r="T31" s="57"/>
      <c r="U31" s="57"/>
      <c r="V31" s="57">
        <v>2.68</v>
      </c>
      <c r="W31" s="57">
        <v>0.6</v>
      </c>
      <c r="Y31" s="14" t="s">
        <v>18</v>
      </c>
      <c r="Z31" s="57">
        <v>3.15</v>
      </c>
      <c r="AA31" s="57">
        <v>2.1</v>
      </c>
      <c r="AB31" s="57">
        <v>2.46</v>
      </c>
      <c r="AC31" s="57">
        <v>2.2999999999999998</v>
      </c>
    </row>
    <row r="32" spans="1:29">
      <c r="A32" s="14" t="s">
        <v>19</v>
      </c>
      <c r="B32" s="3">
        <v>1.68</v>
      </c>
      <c r="C32" s="3">
        <v>3.75</v>
      </c>
      <c r="D32" s="3">
        <v>7.4</v>
      </c>
      <c r="E32" s="3">
        <v>4.0199999999999996</v>
      </c>
      <c r="F32" s="3"/>
      <c r="G32" s="14" t="s">
        <v>19</v>
      </c>
      <c r="H32" s="3">
        <v>14.29</v>
      </c>
      <c r="I32" s="3">
        <v>1.34</v>
      </c>
      <c r="J32" s="3">
        <v>2.12</v>
      </c>
      <c r="K32" s="3">
        <v>3.16</v>
      </c>
      <c r="L32" s="3"/>
      <c r="M32" s="14" t="s">
        <v>19</v>
      </c>
      <c r="N32" s="3"/>
      <c r="O32" s="3">
        <v>1.36</v>
      </c>
      <c r="P32" s="3"/>
      <c r="Q32" s="3">
        <v>0.95</v>
      </c>
      <c r="S32" s="14" t="s">
        <v>19</v>
      </c>
      <c r="T32" s="57"/>
      <c r="U32" s="57">
        <v>1.43</v>
      </c>
      <c r="V32" s="57"/>
      <c r="W32" s="57">
        <v>0.78</v>
      </c>
      <c r="Y32" s="14" t="s">
        <v>19</v>
      </c>
      <c r="Z32" s="57">
        <v>3.88</v>
      </c>
      <c r="AA32" s="57">
        <v>3.06</v>
      </c>
      <c r="AB32" s="57">
        <v>3.89</v>
      </c>
      <c r="AC32" s="57">
        <v>3.31</v>
      </c>
    </row>
    <row r="33" spans="1:29">
      <c r="A33" s="14" t="s">
        <v>20</v>
      </c>
      <c r="B33" s="3">
        <v>2.25</v>
      </c>
      <c r="C33" s="3">
        <v>4.43</v>
      </c>
      <c r="D33" s="3">
        <v>2.67</v>
      </c>
      <c r="E33" s="3">
        <v>3.93</v>
      </c>
      <c r="F33" s="3"/>
      <c r="G33" s="14" t="s">
        <v>20</v>
      </c>
      <c r="H33" s="3">
        <v>1.85</v>
      </c>
      <c r="I33" s="3">
        <v>1.59</v>
      </c>
      <c r="J33" s="3"/>
      <c r="K33" s="3">
        <v>1.45</v>
      </c>
      <c r="L33" s="3"/>
      <c r="M33" s="14" t="s">
        <v>20</v>
      </c>
      <c r="N33" s="3">
        <v>1.87</v>
      </c>
      <c r="O33" s="3">
        <v>3.21</v>
      </c>
      <c r="P33" s="3"/>
      <c r="Q33" s="3">
        <v>2.5299999999999998</v>
      </c>
      <c r="S33" s="14" t="s">
        <v>20</v>
      </c>
      <c r="T33" s="57"/>
      <c r="U33" s="57"/>
      <c r="V33" s="57"/>
      <c r="W33" s="57"/>
      <c r="Y33" s="14" t="s">
        <v>20</v>
      </c>
      <c r="Z33" s="57">
        <v>2.12</v>
      </c>
      <c r="AA33" s="57">
        <v>3.72</v>
      </c>
      <c r="AB33" s="57">
        <v>1.74</v>
      </c>
      <c r="AC33" s="57">
        <v>3.17</v>
      </c>
    </row>
    <row r="34" spans="1:29">
      <c r="A34" s="14" t="s">
        <v>0</v>
      </c>
      <c r="B34" s="3">
        <f>SUM(B28:B33)</f>
        <v>100</v>
      </c>
      <c r="C34" s="3">
        <f>SUM(C28:C33)</f>
        <v>100.00999999999999</v>
      </c>
      <c r="D34" s="3">
        <f>SUM(D28:D33)</f>
        <v>100.00000000000001</v>
      </c>
      <c r="E34" s="3">
        <f>SUM(E28:E33)</f>
        <v>100</v>
      </c>
      <c r="F34" s="3"/>
      <c r="G34" s="16" t="s">
        <v>0</v>
      </c>
      <c r="H34" s="3">
        <f>SUM(H28:H33)</f>
        <v>100</v>
      </c>
      <c r="I34" s="3">
        <f>SUM(I28:I33)</f>
        <v>100</v>
      </c>
      <c r="J34" s="3">
        <f>SUM(J28:J33)</f>
        <v>99.99</v>
      </c>
      <c r="K34" s="3">
        <f>SUM(K28:K33)</f>
        <v>99.990000000000009</v>
      </c>
      <c r="L34" s="3"/>
      <c r="M34" s="16" t="s">
        <v>0</v>
      </c>
      <c r="N34" s="3">
        <f>SUM(N28:N33)</f>
        <v>100</v>
      </c>
      <c r="O34" s="3">
        <f>SUM(O28:O33)</f>
        <v>99.99</v>
      </c>
      <c r="P34" s="3">
        <f>SUM(P28:P33)</f>
        <v>100</v>
      </c>
      <c r="Q34" s="3">
        <f>SUM(Q28:Q33)</f>
        <v>100.01</v>
      </c>
      <c r="S34" s="16" t="s">
        <v>0</v>
      </c>
      <c r="T34" s="57">
        <f>SUM(T28:T33)</f>
        <v>100</v>
      </c>
      <c r="U34" s="57">
        <f>SUM(U28:U33)</f>
        <v>100</v>
      </c>
      <c r="V34" s="57">
        <f>SUM(V28:V33)</f>
        <v>100.00000000000001</v>
      </c>
      <c r="W34" s="57">
        <f>SUM(W28:W33)</f>
        <v>100.00999999999999</v>
      </c>
      <c r="Y34" s="16" t="s">
        <v>0</v>
      </c>
      <c r="Z34" s="57">
        <f>SUM(Z28:Z33)</f>
        <v>100.00000000000001</v>
      </c>
      <c r="AA34" s="57">
        <f>SUM(AA28:AA33)</f>
        <v>100</v>
      </c>
      <c r="AB34" s="57">
        <f>SUM(AB28:AB33)</f>
        <v>99.99</v>
      </c>
      <c r="AC34" s="57">
        <f>SUM(AC28:AC33)</f>
        <v>100</v>
      </c>
    </row>
  </sheetData>
  <hyperlinks>
    <hyperlink ref="A2" location="Index!A1" display="Back to Index page"/>
  </hyperlinks>
  <pageMargins left="0.7" right="0.7" top="0.75" bottom="0.75" header="0.3" footer="0.3"/>
  <pageSetup paperSize="9" orientation="portrait" r:id="rId1"/>
  <ignoredErrors>
    <ignoredError sqref="B24 B7 H7 H24 N7 N24 T24 Z24 Z7 T7" twoDigitTextYear="1"/>
  </ignoredErrors>
</worksheet>
</file>

<file path=xl/worksheets/sheet7.xml><?xml version="1.0" encoding="utf-8"?>
<worksheet xmlns="http://schemas.openxmlformats.org/spreadsheetml/2006/main" xmlns:r="http://schemas.openxmlformats.org/officeDocument/2006/relationships">
  <dimension ref="A1:L215"/>
  <sheetViews>
    <sheetView workbookViewId="0">
      <pane ySplit="1" topLeftCell="A2" activePane="bottomLeft" state="frozen"/>
      <selection pane="bottomLeft" activeCell="A2" sqref="A2"/>
    </sheetView>
  </sheetViews>
  <sheetFormatPr defaultRowHeight="12.75"/>
  <cols>
    <col min="1" max="1" width="31.7109375" customWidth="1"/>
    <col min="2" max="10" width="10.28515625" bestFit="1" customWidth="1"/>
    <col min="11" max="11" width="11.28515625" bestFit="1" customWidth="1"/>
  </cols>
  <sheetData>
    <row r="1" spans="1:12" ht="20.25">
      <c r="A1" s="28" t="s">
        <v>170</v>
      </c>
    </row>
    <row r="2" spans="1:12">
      <c r="A2" s="46" t="s">
        <v>105</v>
      </c>
    </row>
    <row r="3" spans="1:12">
      <c r="A3" s="59" t="s">
        <v>199</v>
      </c>
    </row>
    <row r="4" spans="1:12">
      <c r="A4" s="59" t="s">
        <v>190</v>
      </c>
    </row>
    <row r="5" spans="1:12">
      <c r="A5" s="5" t="s">
        <v>64</v>
      </c>
    </row>
    <row r="6" spans="1:12">
      <c r="A6" s="5" t="s">
        <v>1</v>
      </c>
    </row>
    <row r="7" spans="1:12">
      <c r="A7" s="12" t="s">
        <v>59</v>
      </c>
      <c r="B7" s="29" t="s">
        <v>63</v>
      </c>
      <c r="C7" s="29" t="s">
        <v>29</v>
      </c>
      <c r="D7" s="12" t="s">
        <v>52</v>
      </c>
      <c r="E7" s="12" t="s">
        <v>53</v>
      </c>
      <c r="F7" s="12" t="s">
        <v>54</v>
      </c>
      <c r="G7" s="12" t="s">
        <v>55</v>
      </c>
      <c r="H7" s="12" t="s">
        <v>56</v>
      </c>
      <c r="I7" s="12" t="s">
        <v>57</v>
      </c>
      <c r="J7" s="12" t="s">
        <v>58</v>
      </c>
      <c r="K7" s="12" t="s">
        <v>0</v>
      </c>
    </row>
    <row r="8" spans="1:12">
      <c r="A8" s="12" t="s">
        <v>65</v>
      </c>
      <c r="B8" s="71">
        <v>11233.8</v>
      </c>
      <c r="C8" s="71">
        <v>21608.2</v>
      </c>
      <c r="D8" s="71">
        <v>30718.6</v>
      </c>
      <c r="E8" s="71">
        <v>27966.9</v>
      </c>
      <c r="F8" s="71">
        <v>26089.200000000001</v>
      </c>
      <c r="G8" s="71">
        <v>26883.599999999999</v>
      </c>
      <c r="H8" s="71">
        <v>24826.2</v>
      </c>
      <c r="I8" s="71">
        <v>12872.2</v>
      </c>
      <c r="J8" s="71">
        <v>15574.3</v>
      </c>
      <c r="K8" s="71">
        <v>197773</v>
      </c>
      <c r="L8" s="3"/>
    </row>
    <row r="9" spans="1:12">
      <c r="A9" s="12" t="s">
        <v>66</v>
      </c>
      <c r="B9" s="71">
        <v>14112.3</v>
      </c>
      <c r="C9" s="71">
        <v>20097.400000000001</v>
      </c>
      <c r="D9" s="71">
        <v>29936.2</v>
      </c>
      <c r="E9" s="71">
        <v>30883.5</v>
      </c>
      <c r="F9" s="71">
        <v>21948.9</v>
      </c>
      <c r="G9" s="71">
        <v>26311.9</v>
      </c>
      <c r="H9" s="71">
        <v>21877.5</v>
      </c>
      <c r="I9" s="71">
        <v>12241.7</v>
      </c>
      <c r="J9" s="71">
        <v>10381.1</v>
      </c>
      <c r="K9" s="71">
        <v>187790</v>
      </c>
      <c r="L9" s="3"/>
    </row>
    <row r="10" spans="1:12">
      <c r="A10" s="12" t="s">
        <v>0</v>
      </c>
      <c r="B10" s="71">
        <v>25346.1</v>
      </c>
      <c r="C10" s="71">
        <v>41705.599999999999</v>
      </c>
      <c r="D10" s="71">
        <v>60654.8</v>
      </c>
      <c r="E10" s="71">
        <v>58850.3</v>
      </c>
      <c r="F10" s="71">
        <v>48038.1</v>
      </c>
      <c r="G10" s="71">
        <v>53195.4</v>
      </c>
      <c r="H10" s="71">
        <v>46703.8</v>
      </c>
      <c r="I10" s="71">
        <v>25113.8</v>
      </c>
      <c r="J10" s="71">
        <v>25955.4</v>
      </c>
      <c r="K10" s="71">
        <v>385563</v>
      </c>
      <c r="L10" s="3"/>
    </row>
    <row r="12" spans="1:12">
      <c r="A12" s="59" t="s">
        <v>191</v>
      </c>
    </row>
    <row r="13" spans="1:12">
      <c r="A13" s="5" t="s">
        <v>1</v>
      </c>
    </row>
    <row r="14" spans="1:12">
      <c r="A14" s="12"/>
      <c r="B14" s="12"/>
      <c r="C14" s="12"/>
      <c r="D14" s="12"/>
      <c r="E14" s="31" t="s">
        <v>24</v>
      </c>
      <c r="F14" s="12"/>
      <c r="G14" s="12"/>
      <c r="H14" s="12"/>
      <c r="I14" s="12"/>
      <c r="J14" s="12"/>
      <c r="K14" s="12"/>
    </row>
    <row r="15" spans="1:12">
      <c r="A15" s="12"/>
      <c r="B15" s="29" t="s">
        <v>63</v>
      </c>
      <c r="C15" s="29" t="s">
        <v>29</v>
      </c>
      <c r="D15" s="12" t="s">
        <v>52</v>
      </c>
      <c r="E15" s="12" t="s">
        <v>53</v>
      </c>
      <c r="F15" s="12" t="s">
        <v>54</v>
      </c>
      <c r="G15" s="12" t="s">
        <v>55</v>
      </c>
      <c r="H15" s="12" t="s">
        <v>56</v>
      </c>
      <c r="I15" s="12" t="s">
        <v>57</v>
      </c>
      <c r="J15" s="12" t="s">
        <v>58</v>
      </c>
      <c r="K15" s="12" t="s">
        <v>0</v>
      </c>
    </row>
    <row r="16" spans="1:12" s="4" customFormat="1">
      <c r="A16" s="30" t="s">
        <v>22</v>
      </c>
      <c r="B16" s="30">
        <v>67</v>
      </c>
      <c r="C16" s="30">
        <v>147</v>
      </c>
      <c r="D16" s="30">
        <v>145</v>
      </c>
      <c r="E16" s="30">
        <v>141</v>
      </c>
      <c r="F16" s="30">
        <v>156</v>
      </c>
      <c r="G16" s="30">
        <v>158</v>
      </c>
      <c r="H16" s="30">
        <v>153</v>
      </c>
      <c r="I16" s="30">
        <v>102</v>
      </c>
      <c r="J16" s="30">
        <v>79</v>
      </c>
      <c r="K16" s="90">
        <v>1148</v>
      </c>
    </row>
    <row r="17" spans="1:11">
      <c r="A17" s="31" t="s">
        <v>67</v>
      </c>
    </row>
    <row r="18" spans="1:11">
      <c r="A18" s="12" t="s">
        <v>25</v>
      </c>
      <c r="B18" s="71"/>
      <c r="C18" s="71"/>
      <c r="D18" s="71">
        <v>30553.15</v>
      </c>
      <c r="E18" s="71">
        <v>53749.71</v>
      </c>
      <c r="F18" s="71">
        <v>54595.5</v>
      </c>
      <c r="G18" s="71">
        <v>70155.899999999994</v>
      </c>
      <c r="H18" s="71">
        <v>43903.96</v>
      </c>
      <c r="I18" s="71">
        <v>21144.15</v>
      </c>
      <c r="J18" s="71">
        <v>14841.8</v>
      </c>
      <c r="K18" s="71">
        <v>288944.17</v>
      </c>
    </row>
    <row r="19" spans="1:11">
      <c r="A19" s="12" t="s">
        <v>68</v>
      </c>
      <c r="B19" s="71">
        <v>19372.59</v>
      </c>
      <c r="C19" s="71">
        <v>37245.81</v>
      </c>
      <c r="D19" s="71">
        <v>21827.05</v>
      </c>
      <c r="E19" s="71">
        <v>6694.9</v>
      </c>
      <c r="F19" s="71">
        <v>6443.71</v>
      </c>
      <c r="G19" s="71">
        <v>8986.6</v>
      </c>
      <c r="H19" s="71">
        <v>7529.14</v>
      </c>
      <c r="I19" s="71">
        <v>4871.25</v>
      </c>
      <c r="J19" s="71">
        <v>3538.15</v>
      </c>
      <c r="K19" s="71">
        <v>116509.19</v>
      </c>
    </row>
    <row r="20" spans="1:11">
      <c r="A20" s="12" t="s">
        <v>10</v>
      </c>
      <c r="B20" s="71">
        <v>3709.71</v>
      </c>
      <c r="C20" s="71">
        <v>10227.27</v>
      </c>
      <c r="D20" s="71">
        <v>21378.29</v>
      </c>
      <c r="E20" s="71">
        <v>8560.51</v>
      </c>
      <c r="F20" s="71">
        <v>8879.2199999999993</v>
      </c>
      <c r="G20" s="71">
        <v>7143.44</v>
      </c>
      <c r="H20" s="71">
        <v>14028.61</v>
      </c>
      <c r="I20" s="71">
        <v>6408.04</v>
      </c>
      <c r="J20" s="71">
        <v>6120</v>
      </c>
      <c r="K20" s="71">
        <v>86455.09</v>
      </c>
    </row>
    <row r="21" spans="1:11">
      <c r="A21" s="12" t="s">
        <v>11</v>
      </c>
      <c r="B21" s="71"/>
      <c r="C21" s="71">
        <v>2112.56</v>
      </c>
      <c r="D21" s="71">
        <v>3658</v>
      </c>
      <c r="E21" s="71">
        <v>2424.6799999999998</v>
      </c>
      <c r="F21" s="71">
        <v>2247.2199999999998</v>
      </c>
      <c r="G21" s="71">
        <v>1417.15</v>
      </c>
      <c r="H21" s="71">
        <v>2869.23</v>
      </c>
      <c r="I21" s="71">
        <v>313</v>
      </c>
      <c r="J21" s="71">
        <v>90.45</v>
      </c>
      <c r="K21" s="71">
        <v>15132.28</v>
      </c>
    </row>
    <row r="22" spans="1:11">
      <c r="A22" s="12" t="s">
        <v>12</v>
      </c>
      <c r="B22" s="71">
        <v>582.36</v>
      </c>
      <c r="C22" s="71">
        <v>1000.53</v>
      </c>
      <c r="D22" s="71">
        <v>9822.52</v>
      </c>
      <c r="E22" s="71">
        <v>1768.52</v>
      </c>
      <c r="F22" s="71">
        <v>808.24</v>
      </c>
      <c r="G22" s="71">
        <v>1037.05</v>
      </c>
      <c r="H22" s="71">
        <v>914.37</v>
      </c>
      <c r="I22" s="71">
        <v>1107.72</v>
      </c>
      <c r="J22" s="71">
        <v>1876.82</v>
      </c>
      <c r="K22" s="71">
        <v>18918.12</v>
      </c>
    </row>
    <row r="23" spans="1:11">
      <c r="A23" s="12" t="s">
        <v>13</v>
      </c>
      <c r="B23" s="71"/>
      <c r="C23" s="71"/>
      <c r="D23" s="71"/>
      <c r="E23" s="71">
        <v>273.18</v>
      </c>
      <c r="F23" s="71"/>
      <c r="G23" s="71">
        <v>342.9</v>
      </c>
      <c r="H23" s="71">
        <v>363.47</v>
      </c>
      <c r="I23" s="71"/>
      <c r="J23" s="71"/>
      <c r="K23" s="71">
        <v>979.56</v>
      </c>
    </row>
    <row r="24" spans="1:11">
      <c r="A24" s="12" t="s">
        <v>14</v>
      </c>
      <c r="B24" s="71">
        <v>144.77000000000001</v>
      </c>
      <c r="C24" s="71">
        <v>76.14</v>
      </c>
      <c r="D24" s="71">
        <v>1432.4</v>
      </c>
      <c r="E24" s="71">
        <v>142.93</v>
      </c>
      <c r="F24" s="71">
        <v>381.37</v>
      </c>
      <c r="G24" s="71">
        <v>389.25</v>
      </c>
      <c r="H24" s="71">
        <v>421.16</v>
      </c>
      <c r="I24" s="71">
        <v>437.23</v>
      </c>
      <c r="J24" s="71">
        <v>809.81</v>
      </c>
      <c r="K24" s="71">
        <v>4235.0600000000004</v>
      </c>
    </row>
    <row r="25" spans="1:11" ht="25.5">
      <c r="A25" s="32" t="s">
        <v>15</v>
      </c>
      <c r="B25" s="71">
        <v>33.74</v>
      </c>
      <c r="C25" s="71">
        <v>111.23</v>
      </c>
      <c r="D25" s="71">
        <v>1942.12</v>
      </c>
      <c r="E25" s="71">
        <v>335.61</v>
      </c>
      <c r="F25" s="71"/>
      <c r="G25" s="71">
        <v>44.54</v>
      </c>
      <c r="H25" s="71">
        <v>387.94</v>
      </c>
      <c r="I25" s="71"/>
      <c r="J25" s="71">
        <v>98.08</v>
      </c>
      <c r="K25" s="71">
        <v>2953.27</v>
      </c>
    </row>
    <row r="26" spans="1:11">
      <c r="A26" s="12" t="s">
        <v>0</v>
      </c>
      <c r="B26" s="71">
        <v>23843.17</v>
      </c>
      <c r="C26" s="71">
        <v>50773.54</v>
      </c>
      <c r="D26" s="71">
        <v>90613.54</v>
      </c>
      <c r="E26" s="71">
        <v>73950.03</v>
      </c>
      <c r="F26" s="71">
        <v>73355.240000000005</v>
      </c>
      <c r="G26" s="71">
        <v>89516.82</v>
      </c>
      <c r="H26" s="71">
        <v>70417.88</v>
      </c>
      <c r="I26" s="71">
        <v>34281.4</v>
      </c>
      <c r="J26" s="71">
        <v>27375.11</v>
      </c>
      <c r="K26" s="71">
        <v>534126.74</v>
      </c>
    </row>
    <row r="28" spans="1:11">
      <c r="A28" s="59" t="s">
        <v>192</v>
      </c>
    </row>
    <row r="29" spans="1:11">
      <c r="A29" s="5" t="s">
        <v>1</v>
      </c>
    </row>
    <row r="30" spans="1:11">
      <c r="A30" s="12"/>
      <c r="B30" s="12"/>
      <c r="C30" s="12"/>
      <c r="D30" s="12"/>
      <c r="E30" s="31" t="s">
        <v>24</v>
      </c>
      <c r="F30" s="12"/>
      <c r="G30" s="12"/>
      <c r="H30" s="12"/>
      <c r="I30" s="12"/>
      <c r="J30" s="12"/>
      <c r="K30" s="12"/>
    </row>
    <row r="31" spans="1:11">
      <c r="A31" s="12"/>
      <c r="B31" s="29" t="s">
        <v>63</v>
      </c>
      <c r="C31" s="29" t="s">
        <v>29</v>
      </c>
      <c r="D31" s="12" t="s">
        <v>52</v>
      </c>
      <c r="E31" s="12" t="s">
        <v>53</v>
      </c>
      <c r="F31" s="12" t="s">
        <v>54</v>
      </c>
      <c r="G31" s="12" t="s">
        <v>55</v>
      </c>
      <c r="H31" s="12" t="s">
        <v>56</v>
      </c>
      <c r="I31" s="12" t="s">
        <v>57</v>
      </c>
      <c r="J31" s="12" t="s">
        <v>58</v>
      </c>
      <c r="K31" s="12" t="s">
        <v>0</v>
      </c>
    </row>
    <row r="32" spans="1:11" s="4" customFormat="1">
      <c r="A32" s="30" t="s">
        <v>22</v>
      </c>
      <c r="B32" s="30">
        <f>B16</f>
        <v>67</v>
      </c>
      <c r="C32" s="30">
        <f t="shared" ref="C32:K32" si="0">C16</f>
        <v>147</v>
      </c>
      <c r="D32" s="30">
        <f t="shared" si="0"/>
        <v>145</v>
      </c>
      <c r="E32" s="30">
        <f t="shared" si="0"/>
        <v>141</v>
      </c>
      <c r="F32" s="30">
        <f t="shared" si="0"/>
        <v>156</v>
      </c>
      <c r="G32" s="30">
        <f t="shared" si="0"/>
        <v>158</v>
      </c>
      <c r="H32" s="30">
        <f t="shared" si="0"/>
        <v>153</v>
      </c>
      <c r="I32" s="30">
        <f t="shared" si="0"/>
        <v>102</v>
      </c>
      <c r="J32" s="30">
        <f t="shared" si="0"/>
        <v>79</v>
      </c>
      <c r="K32" s="90">
        <f t="shared" si="0"/>
        <v>1148</v>
      </c>
    </row>
    <row r="33" spans="1:11">
      <c r="A33" s="31" t="s">
        <v>67</v>
      </c>
    </row>
    <row r="34" spans="1:11">
      <c r="A34" s="12" t="s">
        <v>25</v>
      </c>
      <c r="B34" s="20">
        <f t="shared" ref="B34:B40" si="1">B18/(B$26-B$25)</f>
        <v>0</v>
      </c>
      <c r="C34" s="20">
        <f t="shared" ref="C34:K34" si="2">C18/(C$26-C$25)</f>
        <v>0</v>
      </c>
      <c r="D34" s="20">
        <f t="shared" si="2"/>
        <v>0.3445659266537065</v>
      </c>
      <c r="E34" s="20">
        <f t="shared" si="2"/>
        <v>0.73015191860507767</v>
      </c>
      <c r="F34" s="20">
        <f t="shared" si="2"/>
        <v>0.74426175962344332</v>
      </c>
      <c r="G34" s="20">
        <f t="shared" si="2"/>
        <v>0.78410765881902178</v>
      </c>
      <c r="H34" s="20">
        <f t="shared" si="2"/>
        <v>0.62693128110633822</v>
      </c>
      <c r="I34" s="20">
        <f t="shared" si="2"/>
        <v>0.61678198673333062</v>
      </c>
      <c r="J34" s="20">
        <f t="shared" si="2"/>
        <v>0.54411349036167056</v>
      </c>
      <c r="K34" s="20">
        <f t="shared" si="2"/>
        <v>0.54397327110482385</v>
      </c>
    </row>
    <row r="35" spans="1:11">
      <c r="A35" s="12" t="s">
        <v>68</v>
      </c>
      <c r="B35" s="20">
        <f>B19/(B$26-B$25)</f>
        <v>0.81365198578882414</v>
      </c>
      <c r="C35" s="20">
        <f t="shared" ref="C35:J35" si="3">C19/(C$26-C$25)</f>
        <v>0.73517788667749262</v>
      </c>
      <c r="D35" s="20">
        <f t="shared" si="3"/>
        <v>0.24615654063056619</v>
      </c>
      <c r="E35" s="20">
        <f t="shared" si="3"/>
        <v>9.0945496819780688E-2</v>
      </c>
      <c r="F35" s="20">
        <f t="shared" si="3"/>
        <v>8.7842531767328411E-2</v>
      </c>
      <c r="G35" s="20">
        <f t="shared" si="3"/>
        <v>0.1004400469061479</v>
      </c>
      <c r="H35" s="20">
        <f t="shared" si="3"/>
        <v>0.10751315794358812</v>
      </c>
      <c r="I35" s="20">
        <f t="shared" si="3"/>
        <v>0.1420960054140146</v>
      </c>
      <c r="J35" s="20">
        <f t="shared" si="3"/>
        <v>0.12971170248373814</v>
      </c>
      <c r="K35" s="20">
        <f>K19/(K$26-K$25)</f>
        <v>0.21934301425106945</v>
      </c>
    </row>
    <row r="36" spans="1:11">
      <c r="A36" s="12" t="s">
        <v>10</v>
      </c>
      <c r="B36" s="20">
        <f t="shared" si="1"/>
        <v>0.15580843388522952</v>
      </c>
      <c r="C36" s="20">
        <f t="shared" ref="C36:K36" si="4">C20/(C$26-C$25)</f>
        <v>0.20187137143963632</v>
      </c>
      <c r="D36" s="20">
        <f t="shared" si="4"/>
        <v>0.24109560893464885</v>
      </c>
      <c r="E36" s="20">
        <f t="shared" si="4"/>
        <v>0.11628849347722905</v>
      </c>
      <c r="F36" s="20">
        <f t="shared" si="4"/>
        <v>0.12104411354935242</v>
      </c>
      <c r="G36" s="20">
        <f t="shared" si="4"/>
        <v>7.983970007246935E-2</v>
      </c>
      <c r="H36" s="20">
        <f t="shared" si="4"/>
        <v>0.20032303326263023</v>
      </c>
      <c r="I36" s="20">
        <f t="shared" si="4"/>
        <v>0.18692468802324291</v>
      </c>
      <c r="J36" s="20">
        <f t="shared" si="4"/>
        <v>0.22436460274450701</v>
      </c>
      <c r="K36" s="20">
        <f t="shared" si="4"/>
        <v>0.16276243992381623</v>
      </c>
    </row>
    <row r="37" spans="1:11">
      <c r="A37" s="12" t="s">
        <v>11</v>
      </c>
      <c r="B37" s="20">
        <f t="shared" si="1"/>
        <v>0</v>
      </c>
      <c r="C37" s="20">
        <f t="shared" ref="C37:K37" si="5">C21/(C$26-C$25)</f>
        <v>4.1698848710214752E-2</v>
      </c>
      <c r="D37" s="20">
        <f t="shared" si="5"/>
        <v>4.1253427541816746E-2</v>
      </c>
      <c r="E37" s="20">
        <f t="shared" si="5"/>
        <v>3.2937568481827335E-2</v>
      </c>
      <c r="F37" s="20">
        <f t="shared" si="5"/>
        <v>3.0634757653304652E-2</v>
      </c>
      <c r="G37" s="20">
        <f t="shared" si="5"/>
        <v>1.5838983872993959E-2</v>
      </c>
      <c r="H37" s="20">
        <f t="shared" si="5"/>
        <v>4.097147591444459E-2</v>
      </c>
      <c r="I37" s="20">
        <f t="shared" si="5"/>
        <v>9.1303155647085594E-3</v>
      </c>
      <c r="J37" s="20">
        <f t="shared" si="5"/>
        <v>3.3159768493857288E-3</v>
      </c>
      <c r="K37" s="20">
        <f t="shared" si="5"/>
        <v>2.8488395702443499E-2</v>
      </c>
    </row>
    <row r="38" spans="1:11">
      <c r="A38" s="12" t="s">
        <v>12</v>
      </c>
      <c r="B38" s="20">
        <f t="shared" si="1"/>
        <v>2.44592163693125E-2</v>
      </c>
      <c r="C38" s="20">
        <f t="shared" ref="C38:K38" si="6">C22/(C$26-C$25)</f>
        <v>1.9749000785791251E-2</v>
      </c>
      <c r="D38" s="20">
        <f t="shared" si="6"/>
        <v>0.11077436224659536</v>
      </c>
      <c r="E38" s="20">
        <f t="shared" si="6"/>
        <v>2.4024097452645828E-2</v>
      </c>
      <c r="F38" s="20">
        <f t="shared" si="6"/>
        <v>1.1018163119635351E-2</v>
      </c>
      <c r="G38" s="20">
        <f t="shared" si="6"/>
        <v>1.1590740729978042E-2</v>
      </c>
      <c r="H38" s="20">
        <f t="shared" si="6"/>
        <v>1.3056843972735089E-2</v>
      </c>
      <c r="I38" s="20">
        <f t="shared" si="6"/>
        <v>3.2312565997888065E-2</v>
      </c>
      <c r="J38" s="20">
        <f t="shared" si="6"/>
        <v>6.880587805930484E-2</v>
      </c>
      <c r="K38" s="20">
        <f t="shared" si="6"/>
        <v>3.5615709496937036E-2</v>
      </c>
    </row>
    <row r="39" spans="1:11">
      <c r="A39" s="12" t="s">
        <v>13</v>
      </c>
      <c r="B39" s="20">
        <f t="shared" si="1"/>
        <v>0</v>
      </c>
      <c r="C39" s="20">
        <f t="shared" ref="C39:K39" si="7">C23/(C$26-C$25)</f>
        <v>0</v>
      </c>
      <c r="D39" s="20">
        <f t="shared" si="7"/>
        <v>0</v>
      </c>
      <c r="E39" s="20">
        <f t="shared" si="7"/>
        <v>3.7109577172515932E-3</v>
      </c>
      <c r="F39" s="20">
        <f t="shared" si="7"/>
        <v>0</v>
      </c>
      <c r="G39" s="20">
        <f t="shared" si="7"/>
        <v>3.8324719119709472E-3</v>
      </c>
      <c r="H39" s="20">
        <f t="shared" si="7"/>
        <v>5.1902086450452481E-3</v>
      </c>
      <c r="I39" s="20">
        <f t="shared" si="7"/>
        <v>0</v>
      </c>
      <c r="J39" s="20">
        <f t="shared" si="7"/>
        <v>0</v>
      </c>
      <c r="K39" s="20">
        <f t="shared" si="7"/>
        <v>1.8441433078350091E-3</v>
      </c>
    </row>
    <row r="40" spans="1:11">
      <c r="A40" s="12" t="s">
        <v>14</v>
      </c>
      <c r="B40" s="20">
        <f t="shared" si="1"/>
        <v>6.08036395663399E-3</v>
      </c>
      <c r="C40" s="20">
        <f t="shared" ref="C40:K40" si="8">C24/(C$26-C$25)</f>
        <v>1.5028923868651075E-3</v>
      </c>
      <c r="D40" s="20">
        <f t="shared" si="8"/>
        <v>1.6154021216757328E-2</v>
      </c>
      <c r="E40" s="20">
        <f t="shared" si="8"/>
        <v>1.9416032891381881E-3</v>
      </c>
      <c r="F40" s="20">
        <f t="shared" si="8"/>
        <v>5.1989469327617223E-3</v>
      </c>
      <c r="G40" s="20">
        <f t="shared" si="8"/>
        <v>4.3505094538777815E-3</v>
      </c>
      <c r="H40" s="20">
        <f t="shared" si="8"/>
        <v>6.0139991552184682E-3</v>
      </c>
      <c r="I40" s="20">
        <f t="shared" si="8"/>
        <v>1.2754146563442566E-2</v>
      </c>
      <c r="J40" s="20">
        <f t="shared" si="8"/>
        <v>2.9688349501393662E-2</v>
      </c>
      <c r="K40" s="20">
        <f t="shared" si="8"/>
        <v>7.9730262130749876E-3</v>
      </c>
    </row>
    <row r="41" spans="1:11">
      <c r="A41" s="12" t="s">
        <v>0</v>
      </c>
      <c r="B41" s="20">
        <f t="shared" ref="B41:K41" si="9">SUM(B34:B40)</f>
        <v>1.0000000000000002</v>
      </c>
      <c r="C41" s="20">
        <f t="shared" si="9"/>
        <v>1</v>
      </c>
      <c r="D41" s="20">
        <f t="shared" si="9"/>
        <v>0.99999988722409094</v>
      </c>
      <c r="E41" s="20">
        <f t="shared" si="9"/>
        <v>1.0000001358429504</v>
      </c>
      <c r="F41" s="20">
        <f t="shared" si="9"/>
        <v>1.0000002726458259</v>
      </c>
      <c r="G41" s="20">
        <f t="shared" si="9"/>
        <v>1.0000001117664599</v>
      </c>
      <c r="H41" s="20">
        <f t="shared" si="9"/>
        <v>1</v>
      </c>
      <c r="I41" s="20">
        <f t="shared" si="9"/>
        <v>0.99999970829662732</v>
      </c>
      <c r="J41" s="20">
        <f t="shared" si="9"/>
        <v>0.99999999999999989</v>
      </c>
      <c r="K41" s="20">
        <f t="shared" si="9"/>
        <v>1</v>
      </c>
    </row>
    <row r="43" spans="1:11">
      <c r="A43" s="59" t="s">
        <v>193</v>
      </c>
    </row>
    <row r="44" spans="1:11">
      <c r="A44" s="5" t="s">
        <v>1</v>
      </c>
    </row>
    <row r="45" spans="1:11">
      <c r="A45" s="12"/>
      <c r="B45" s="12"/>
      <c r="C45" s="12"/>
      <c r="D45" s="12"/>
      <c r="E45" s="31" t="s">
        <v>24</v>
      </c>
      <c r="F45" s="12"/>
      <c r="G45" s="12"/>
      <c r="H45" s="12"/>
      <c r="I45" s="12"/>
      <c r="J45" s="12"/>
      <c r="K45" s="12"/>
    </row>
    <row r="46" spans="1:11">
      <c r="A46" s="12"/>
      <c r="B46" s="29" t="s">
        <v>63</v>
      </c>
      <c r="C46" s="29" t="s">
        <v>29</v>
      </c>
      <c r="D46" s="12" t="s">
        <v>52</v>
      </c>
      <c r="E46" s="12" t="s">
        <v>53</v>
      </c>
      <c r="F46" s="12" t="s">
        <v>54</v>
      </c>
      <c r="G46" s="12" t="s">
        <v>55</v>
      </c>
      <c r="H46" s="12" t="s">
        <v>56</v>
      </c>
      <c r="I46" s="12" t="s">
        <v>57</v>
      </c>
      <c r="J46" s="12" t="s">
        <v>58</v>
      </c>
      <c r="K46" s="12" t="s">
        <v>0</v>
      </c>
    </row>
    <row r="47" spans="1:11">
      <c r="A47" s="30" t="s">
        <v>22</v>
      </c>
      <c r="B47" s="30">
        <f>B32</f>
        <v>67</v>
      </c>
      <c r="C47" s="30">
        <f t="shared" ref="C47:K47" si="10">C32</f>
        <v>147</v>
      </c>
      <c r="D47" s="30">
        <f t="shared" si="10"/>
        <v>145</v>
      </c>
      <c r="E47" s="30">
        <f t="shared" si="10"/>
        <v>141</v>
      </c>
      <c r="F47" s="30">
        <f t="shared" si="10"/>
        <v>156</v>
      </c>
      <c r="G47" s="30">
        <f t="shared" si="10"/>
        <v>158</v>
      </c>
      <c r="H47" s="30">
        <f t="shared" si="10"/>
        <v>153</v>
      </c>
      <c r="I47" s="30">
        <f t="shared" si="10"/>
        <v>102</v>
      </c>
      <c r="J47" s="30">
        <f t="shared" si="10"/>
        <v>79</v>
      </c>
      <c r="K47" s="90">
        <f t="shared" si="10"/>
        <v>1148</v>
      </c>
    </row>
    <row r="48" spans="1:11">
      <c r="A48" s="31" t="s">
        <v>67</v>
      </c>
    </row>
    <row r="49" spans="1:11">
      <c r="A49" s="12" t="s">
        <v>25</v>
      </c>
      <c r="B49" s="71"/>
      <c r="C49" s="71"/>
      <c r="D49" s="71">
        <v>8362.2999999999993</v>
      </c>
      <c r="E49" s="71">
        <v>15061.92</v>
      </c>
      <c r="F49" s="71">
        <v>14665.86</v>
      </c>
      <c r="G49" s="71">
        <v>21268.17</v>
      </c>
      <c r="H49" s="71">
        <v>11493.08</v>
      </c>
      <c r="I49" s="71">
        <v>4954.6400000000003</v>
      </c>
      <c r="J49" s="71">
        <v>3418.72</v>
      </c>
      <c r="K49" s="71">
        <v>79224.679999999993</v>
      </c>
    </row>
    <row r="50" spans="1:11">
      <c r="A50" s="12" t="s">
        <v>68</v>
      </c>
      <c r="B50" s="71">
        <v>3831.18</v>
      </c>
      <c r="C50" s="71">
        <v>10274.26</v>
      </c>
      <c r="D50" s="71">
        <v>7234.24</v>
      </c>
      <c r="E50" s="71">
        <v>1915.24</v>
      </c>
      <c r="F50" s="71">
        <v>2398.3200000000002</v>
      </c>
      <c r="G50" s="71">
        <v>4404.5200000000004</v>
      </c>
      <c r="H50" s="71">
        <v>2116.8000000000002</v>
      </c>
      <c r="I50" s="71">
        <v>1372.07</v>
      </c>
      <c r="J50" s="71">
        <v>935.06</v>
      </c>
      <c r="K50" s="71">
        <v>34481.69</v>
      </c>
    </row>
    <row r="51" spans="1:11">
      <c r="A51" s="12" t="s">
        <v>10</v>
      </c>
      <c r="B51" s="71">
        <v>761.14</v>
      </c>
      <c r="C51" s="71">
        <v>1983.42</v>
      </c>
      <c r="D51" s="71">
        <v>4315.18</v>
      </c>
      <c r="E51" s="71">
        <v>1550.3</v>
      </c>
      <c r="F51" s="71">
        <v>2262.0700000000002</v>
      </c>
      <c r="G51" s="71">
        <v>1175.6300000000001</v>
      </c>
      <c r="H51" s="71">
        <v>3292.15</v>
      </c>
      <c r="I51" s="71">
        <v>1408.26</v>
      </c>
      <c r="J51" s="71">
        <v>1252.3800000000001</v>
      </c>
      <c r="K51" s="71">
        <v>18000.509999999998</v>
      </c>
    </row>
    <row r="52" spans="1:11">
      <c r="A52" s="12" t="s">
        <v>11</v>
      </c>
      <c r="B52" s="71"/>
      <c r="C52" s="71">
        <v>247.97</v>
      </c>
      <c r="D52" s="71">
        <v>1120.4000000000001</v>
      </c>
      <c r="E52" s="71">
        <v>778.89</v>
      </c>
      <c r="F52" s="71">
        <v>980.43</v>
      </c>
      <c r="G52" s="71">
        <v>573.53</v>
      </c>
      <c r="H52" s="71">
        <v>1006.29</v>
      </c>
      <c r="I52" s="71">
        <v>91.6</v>
      </c>
      <c r="J52" s="71">
        <v>22.61</v>
      </c>
      <c r="K52" s="71">
        <v>4821.72</v>
      </c>
    </row>
    <row r="53" spans="1:11">
      <c r="A53" s="12" t="s">
        <v>12</v>
      </c>
      <c r="B53" s="71">
        <v>160.51</v>
      </c>
      <c r="C53" s="71">
        <v>353.18</v>
      </c>
      <c r="D53" s="71">
        <v>3391.37</v>
      </c>
      <c r="E53" s="71">
        <v>737.24</v>
      </c>
      <c r="F53" s="71">
        <v>315.60000000000002</v>
      </c>
      <c r="G53" s="71">
        <v>372.86</v>
      </c>
      <c r="H53" s="71">
        <v>288.47000000000003</v>
      </c>
      <c r="I53" s="71">
        <v>269.43</v>
      </c>
      <c r="J53" s="71">
        <v>664.14</v>
      </c>
      <c r="K53" s="71">
        <v>6552.81</v>
      </c>
    </row>
    <row r="54" spans="1:11">
      <c r="A54" s="12" t="s">
        <v>13</v>
      </c>
      <c r="B54" s="71"/>
      <c r="C54" s="71"/>
      <c r="D54" s="71"/>
      <c r="E54" s="71">
        <v>86.51</v>
      </c>
      <c r="F54" s="71"/>
      <c r="G54" s="71">
        <v>104.78</v>
      </c>
      <c r="H54" s="71">
        <v>70.709999999999994</v>
      </c>
      <c r="I54" s="71"/>
      <c r="J54" s="71"/>
      <c r="K54" s="71">
        <v>261.99</v>
      </c>
    </row>
    <row r="55" spans="1:11">
      <c r="A55" s="12" t="s">
        <v>14</v>
      </c>
      <c r="B55" s="71">
        <v>12.06</v>
      </c>
      <c r="C55" s="71">
        <v>120.55</v>
      </c>
      <c r="D55" s="71">
        <v>1658.37</v>
      </c>
      <c r="E55" s="71">
        <v>89.33</v>
      </c>
      <c r="F55" s="71">
        <v>296.02999999999997</v>
      </c>
      <c r="G55" s="71">
        <v>362.97</v>
      </c>
      <c r="H55" s="71">
        <v>498.83</v>
      </c>
      <c r="I55" s="71">
        <v>342.62</v>
      </c>
      <c r="J55" s="71">
        <v>324.98</v>
      </c>
      <c r="K55" s="71">
        <v>3705.75</v>
      </c>
    </row>
    <row r="56" spans="1:11" ht="25.5">
      <c r="A56" s="32" t="s">
        <v>15</v>
      </c>
      <c r="B56" s="71">
        <v>5.62</v>
      </c>
      <c r="C56" s="71">
        <v>90.84</v>
      </c>
      <c r="D56" s="71">
        <v>1284.74</v>
      </c>
      <c r="E56" s="71">
        <v>219.54</v>
      </c>
      <c r="F56" s="71"/>
      <c r="G56" s="71">
        <v>34.15</v>
      </c>
      <c r="H56" s="71">
        <v>106.92</v>
      </c>
      <c r="I56" s="71"/>
      <c r="J56" s="71">
        <v>134.86000000000001</v>
      </c>
      <c r="K56" s="71">
        <v>1876.68</v>
      </c>
    </row>
    <row r="57" spans="1:11">
      <c r="A57" s="12" t="s">
        <v>0</v>
      </c>
      <c r="B57" s="71">
        <v>4770.51</v>
      </c>
      <c r="C57" s="71">
        <v>13070.23</v>
      </c>
      <c r="D57" s="71">
        <v>27366.59</v>
      </c>
      <c r="E57" s="71">
        <v>20438.97</v>
      </c>
      <c r="F57" s="71">
        <v>20918.310000000001</v>
      </c>
      <c r="G57" s="71">
        <v>28296.61</v>
      </c>
      <c r="H57" s="71">
        <v>18873.25</v>
      </c>
      <c r="I57" s="71">
        <v>8438.6200000000008</v>
      </c>
      <c r="J57" s="71">
        <v>6752.75</v>
      </c>
      <c r="K57" s="71">
        <v>148925.82999999999</v>
      </c>
    </row>
    <row r="59" spans="1:11">
      <c r="A59" s="59" t="s">
        <v>194</v>
      </c>
    </row>
    <row r="60" spans="1:11">
      <c r="A60" s="5" t="s">
        <v>1</v>
      </c>
    </row>
    <row r="61" spans="1:11">
      <c r="A61" s="12"/>
      <c r="B61" s="12"/>
      <c r="C61" s="12"/>
      <c r="D61" s="12"/>
      <c r="E61" s="12"/>
      <c r="F61" s="31" t="s">
        <v>24</v>
      </c>
      <c r="G61" s="12"/>
      <c r="H61" s="12"/>
      <c r="I61" s="12"/>
      <c r="J61" s="12"/>
      <c r="K61" s="12"/>
    </row>
    <row r="62" spans="1:11">
      <c r="A62" s="12"/>
      <c r="B62" s="29" t="s">
        <v>63</v>
      </c>
      <c r="C62" s="29" t="s">
        <v>29</v>
      </c>
      <c r="D62" s="12" t="s">
        <v>52</v>
      </c>
      <c r="E62" s="12" t="s">
        <v>53</v>
      </c>
      <c r="F62" s="12" t="s">
        <v>54</v>
      </c>
      <c r="G62" s="12" t="s">
        <v>55</v>
      </c>
      <c r="H62" s="12" t="s">
        <v>56</v>
      </c>
      <c r="I62" s="12" t="s">
        <v>57</v>
      </c>
      <c r="J62" s="12" t="s">
        <v>58</v>
      </c>
      <c r="K62" s="12" t="s">
        <v>0</v>
      </c>
    </row>
    <row r="63" spans="1:11">
      <c r="A63" s="30" t="s">
        <v>22</v>
      </c>
      <c r="B63" s="30">
        <f>B47</f>
        <v>67</v>
      </c>
      <c r="C63" s="30">
        <f t="shared" ref="C63:K63" si="11">C47</f>
        <v>147</v>
      </c>
      <c r="D63" s="30">
        <f t="shared" si="11"/>
        <v>145</v>
      </c>
      <c r="E63" s="30">
        <f t="shared" si="11"/>
        <v>141</v>
      </c>
      <c r="F63" s="30">
        <f t="shared" si="11"/>
        <v>156</v>
      </c>
      <c r="G63" s="30">
        <f t="shared" si="11"/>
        <v>158</v>
      </c>
      <c r="H63" s="30">
        <f t="shared" si="11"/>
        <v>153</v>
      </c>
      <c r="I63" s="30">
        <f t="shared" si="11"/>
        <v>102</v>
      </c>
      <c r="J63" s="30">
        <f t="shared" si="11"/>
        <v>79</v>
      </c>
      <c r="K63" s="90">
        <f t="shared" si="11"/>
        <v>1148</v>
      </c>
    </row>
    <row r="64" spans="1:11">
      <c r="A64" s="31" t="s">
        <v>67</v>
      </c>
    </row>
    <row r="65" spans="1:11">
      <c r="A65" s="12" t="s">
        <v>25</v>
      </c>
      <c r="B65" s="20"/>
      <c r="C65" s="20"/>
      <c r="D65" s="20">
        <f t="shared" ref="D65:K65" si="12">D49/(D$57-D$56)</f>
        <v>0.32061759422740332</v>
      </c>
      <c r="E65" s="20">
        <f t="shared" si="12"/>
        <v>0.74492307646654732</v>
      </c>
      <c r="F65" s="20">
        <f t="shared" si="12"/>
        <v>0.70110157082479418</v>
      </c>
      <c r="G65" s="20">
        <f t="shared" si="12"/>
        <v>0.75252366566816897</v>
      </c>
      <c r="H65" s="20">
        <f t="shared" si="12"/>
        <v>0.61243088019873881</v>
      </c>
      <c r="I65" s="20">
        <f t="shared" si="12"/>
        <v>0.58713865537256094</v>
      </c>
      <c r="J65" s="20">
        <f t="shared" si="12"/>
        <v>0.51658761327250824</v>
      </c>
      <c r="K65" s="20">
        <f t="shared" si="12"/>
        <v>0.53876326384749584</v>
      </c>
    </row>
    <row r="66" spans="1:11">
      <c r="A66" s="12" t="s">
        <v>68</v>
      </c>
      <c r="B66" s="20">
        <f t="shared" ref="B66:K71" si="13">B50/(B$57-B$56)</f>
        <v>0.80404374497627429</v>
      </c>
      <c r="C66" s="20">
        <f t="shared" si="13"/>
        <v>0.79158265527116456</v>
      </c>
      <c r="D66" s="20">
        <f t="shared" si="13"/>
        <v>0.27736682788989281</v>
      </c>
      <c r="E66" s="20">
        <f t="shared" si="13"/>
        <v>9.4722749355446709E-2</v>
      </c>
      <c r="F66" s="20">
        <f t="shared" si="13"/>
        <v>0.11465170943541807</v>
      </c>
      <c r="G66" s="20">
        <f t="shared" si="13"/>
        <v>0.15584347576254864</v>
      </c>
      <c r="H66" s="20">
        <f t="shared" si="13"/>
        <v>0.11279776067030688</v>
      </c>
      <c r="I66" s="20">
        <f t="shared" si="13"/>
        <v>0.16259412083966335</v>
      </c>
      <c r="J66" s="20">
        <f t="shared" si="13"/>
        <v>0.14129276854103043</v>
      </c>
      <c r="K66" s="20">
        <f t="shared" si="13"/>
        <v>0.23449091681250794</v>
      </c>
    </row>
    <row r="67" spans="1:11">
      <c r="A67" s="12" t="s">
        <v>10</v>
      </c>
      <c r="B67" s="20">
        <f t="shared" si="13"/>
        <v>0.1597392594582456</v>
      </c>
      <c r="C67" s="20">
        <f t="shared" si="13"/>
        <v>0.15281303666813312</v>
      </c>
      <c r="D67" s="20">
        <f t="shared" si="13"/>
        <v>0.16544761970489058</v>
      </c>
      <c r="E67" s="20">
        <f t="shared" si="13"/>
        <v>7.6673773691938896E-2</v>
      </c>
      <c r="F67" s="20">
        <f t="shared" si="13"/>
        <v>0.10813827694493484</v>
      </c>
      <c r="G67" s="20">
        <f t="shared" si="13"/>
        <v>4.1596874440512258E-2</v>
      </c>
      <c r="H67" s="20">
        <f t="shared" si="13"/>
        <v>0.17542854676433803</v>
      </c>
      <c r="I67" s="20">
        <f t="shared" si="13"/>
        <v>0.16688273675079573</v>
      </c>
      <c r="J67" s="20">
        <f t="shared" si="13"/>
        <v>0.1892415860644405</v>
      </c>
      <c r="K67" s="20">
        <f t="shared" si="13"/>
        <v>0.12241152022980072</v>
      </c>
    </row>
    <row r="68" spans="1:11">
      <c r="A68" s="12" t="s">
        <v>11</v>
      </c>
      <c r="B68" s="20">
        <f t="shared" si="13"/>
        <v>0</v>
      </c>
      <c r="C68" s="20">
        <f t="shared" si="13"/>
        <v>1.910490400550411E-2</v>
      </c>
      <c r="D68" s="20">
        <f t="shared" si="13"/>
        <v>4.2957075514198577E-2</v>
      </c>
      <c r="E68" s="20">
        <f t="shared" si="13"/>
        <v>3.8521857441085133E-2</v>
      </c>
      <c r="F68" s="20">
        <f t="shared" si="13"/>
        <v>4.6869465076289619E-2</v>
      </c>
      <c r="G68" s="20">
        <f t="shared" si="13"/>
        <v>2.0292996434139138E-2</v>
      </c>
      <c r="H68" s="20">
        <f t="shared" si="13"/>
        <v>5.3622098726815517E-2</v>
      </c>
      <c r="I68" s="20">
        <f t="shared" si="13"/>
        <v>1.0854855414747908E-2</v>
      </c>
      <c r="J68" s="20">
        <f t="shared" si="13"/>
        <v>3.4164967988286293E-3</v>
      </c>
      <c r="K68" s="20">
        <f t="shared" si="13"/>
        <v>3.278985291652485E-2</v>
      </c>
    </row>
    <row r="69" spans="1:11">
      <c r="A69" s="12" t="s">
        <v>12</v>
      </c>
      <c r="B69" s="20">
        <f t="shared" si="13"/>
        <v>3.3685982257722631E-2</v>
      </c>
      <c r="C69" s="20">
        <f t="shared" si="13"/>
        <v>2.7210831942025011E-2</v>
      </c>
      <c r="D69" s="20">
        <f t="shared" si="13"/>
        <v>0.13002796964172403</v>
      </c>
      <c r="E69" s="20">
        <f t="shared" si="13"/>
        <v>3.6461957631842241E-2</v>
      </c>
      <c r="F69" s="20">
        <f t="shared" si="13"/>
        <v>1.5087260873368834E-2</v>
      </c>
      <c r="G69" s="20">
        <f t="shared" si="13"/>
        <v>1.319276524407288E-2</v>
      </c>
      <c r="H69" s="20">
        <f t="shared" si="13"/>
        <v>1.5371678959071912E-2</v>
      </c>
      <c r="I69" s="20">
        <f t="shared" si="13"/>
        <v>3.1928206270693545E-2</v>
      </c>
      <c r="J69" s="20">
        <f t="shared" si="13"/>
        <v>0.10035524918063007</v>
      </c>
      <c r="K69" s="20">
        <f t="shared" si="13"/>
        <v>4.4562039290944565E-2</v>
      </c>
    </row>
    <row r="70" spans="1:11">
      <c r="A70" s="12" t="s">
        <v>13</v>
      </c>
      <c r="B70" s="20"/>
      <c r="C70" s="20"/>
      <c r="D70" s="20">
        <f t="shared" si="13"/>
        <v>0</v>
      </c>
      <c r="E70" s="20">
        <f t="shared" si="13"/>
        <v>4.2785578030636873E-3</v>
      </c>
      <c r="F70" s="20">
        <f t="shared" si="13"/>
        <v>0</v>
      </c>
      <c r="G70" s="20">
        <f t="shared" si="13"/>
        <v>3.70739135942165E-3</v>
      </c>
      <c r="H70" s="20">
        <f t="shared" si="13"/>
        <v>3.767918394273147E-3</v>
      </c>
      <c r="I70" s="20">
        <f t="shared" si="13"/>
        <v>0</v>
      </c>
      <c r="J70" s="20">
        <f t="shared" si="13"/>
        <v>0</v>
      </c>
      <c r="K70" s="20">
        <f t="shared" si="13"/>
        <v>1.7816491968841712E-3</v>
      </c>
    </row>
    <row r="71" spans="1:11">
      <c r="A71" s="12" t="s">
        <v>14</v>
      </c>
      <c r="B71" s="20">
        <f t="shared" si="13"/>
        <v>2.5310133077573668E-3</v>
      </c>
      <c r="C71" s="20">
        <f t="shared" si="13"/>
        <v>9.2878016609409218E-3</v>
      </c>
      <c r="D71" s="20">
        <f t="shared" si="13"/>
        <v>6.3583296430276229E-2</v>
      </c>
      <c r="E71" s="20">
        <f t="shared" si="13"/>
        <v>4.4180276100760502E-3</v>
      </c>
      <c r="F71" s="20">
        <f t="shared" si="13"/>
        <v>1.4151716845194472E-2</v>
      </c>
      <c r="G71" s="20">
        <f t="shared" si="13"/>
        <v>1.2842831091136441E-2</v>
      </c>
      <c r="H71" s="20">
        <f t="shared" si="13"/>
        <v>2.658111628645558E-2</v>
      </c>
      <c r="I71" s="20">
        <f t="shared" si="13"/>
        <v>4.0601425351538517E-2</v>
      </c>
      <c r="J71" s="20">
        <f t="shared" si="13"/>
        <v>4.9106286142562058E-2</v>
      </c>
      <c r="K71" s="20">
        <f t="shared" si="13"/>
        <v>2.5200757705841893E-2</v>
      </c>
    </row>
    <row r="72" spans="1:11">
      <c r="A72" s="12" t="s">
        <v>0</v>
      </c>
      <c r="B72" s="20">
        <f>SUM(B65:B71)</f>
        <v>1</v>
      </c>
      <c r="C72" s="20">
        <f t="shared" ref="C72:K72" si="14">SUM(C65:C71)</f>
        <v>0.99999922954776777</v>
      </c>
      <c r="D72" s="20">
        <f t="shared" si="14"/>
        <v>1.0000003834083855</v>
      </c>
      <c r="E72" s="20">
        <f t="shared" si="14"/>
        <v>1</v>
      </c>
      <c r="F72" s="20">
        <f t="shared" si="14"/>
        <v>1</v>
      </c>
      <c r="G72" s="20">
        <f t="shared" si="14"/>
        <v>1</v>
      </c>
      <c r="H72" s="20">
        <f t="shared" si="14"/>
        <v>0.99999999999999989</v>
      </c>
      <c r="I72" s="20">
        <f t="shared" si="14"/>
        <v>1</v>
      </c>
      <c r="J72" s="20">
        <f t="shared" si="14"/>
        <v>1</v>
      </c>
      <c r="K72" s="20">
        <f t="shared" si="14"/>
        <v>0.99999999999999989</v>
      </c>
    </row>
    <row r="74" spans="1:11">
      <c r="A74" s="22" t="s">
        <v>195</v>
      </c>
    </row>
    <row r="75" spans="1:11">
      <c r="A75" s="5" t="s">
        <v>1</v>
      </c>
    </row>
    <row r="76" spans="1:11">
      <c r="A76" s="12"/>
      <c r="B76" s="12"/>
      <c r="C76" s="12"/>
      <c r="D76" s="12"/>
      <c r="E76" s="12"/>
      <c r="F76" s="31" t="s">
        <v>24</v>
      </c>
      <c r="G76" s="12"/>
      <c r="H76" s="12"/>
      <c r="I76" s="12"/>
      <c r="J76" s="12"/>
      <c r="K76" s="12"/>
    </row>
    <row r="77" spans="1:11">
      <c r="A77" s="12"/>
      <c r="B77" s="29" t="s">
        <v>63</v>
      </c>
      <c r="C77" s="29" t="s">
        <v>29</v>
      </c>
      <c r="D77" s="12" t="s">
        <v>52</v>
      </c>
      <c r="E77" s="12" t="s">
        <v>53</v>
      </c>
      <c r="F77" s="12" t="s">
        <v>54</v>
      </c>
      <c r="G77" s="12" t="s">
        <v>55</v>
      </c>
      <c r="H77" s="12" t="s">
        <v>56</v>
      </c>
      <c r="I77" s="12" t="s">
        <v>57</v>
      </c>
      <c r="J77" s="12" t="s">
        <v>58</v>
      </c>
      <c r="K77" s="12" t="s">
        <v>0</v>
      </c>
    </row>
    <row r="78" spans="1:11">
      <c r="A78" s="30" t="s">
        <v>22</v>
      </c>
      <c r="B78" s="30">
        <f>B63</f>
        <v>67</v>
      </c>
      <c r="C78" s="30">
        <f t="shared" ref="C78:K78" si="15">C63</f>
        <v>147</v>
      </c>
      <c r="D78" s="30">
        <f t="shared" si="15"/>
        <v>145</v>
      </c>
      <c r="E78" s="30">
        <f t="shared" si="15"/>
        <v>141</v>
      </c>
      <c r="F78" s="30">
        <f t="shared" si="15"/>
        <v>156</v>
      </c>
      <c r="G78" s="30">
        <f t="shared" si="15"/>
        <v>158</v>
      </c>
      <c r="H78" s="30">
        <f t="shared" si="15"/>
        <v>153</v>
      </c>
      <c r="I78" s="30">
        <f t="shared" si="15"/>
        <v>102</v>
      </c>
      <c r="J78" s="30">
        <f t="shared" si="15"/>
        <v>79</v>
      </c>
      <c r="K78" s="90">
        <f t="shared" si="15"/>
        <v>1148</v>
      </c>
    </row>
    <row r="79" spans="1:11">
      <c r="A79" s="31" t="s">
        <v>67</v>
      </c>
    </row>
    <row r="80" spans="1:11">
      <c r="A80" s="12" t="s">
        <v>25</v>
      </c>
      <c r="B80" s="8">
        <f>B49*1000/B$10*7/365</f>
        <v>0</v>
      </c>
      <c r="C80" s="8">
        <f t="shared" ref="C80:K80" si="16">C49*1000/C$10*7/365</f>
        <v>0</v>
      </c>
      <c r="D80" s="8">
        <f t="shared" si="16"/>
        <v>2.6440261399316909</v>
      </c>
      <c r="E80" s="8">
        <f t="shared" si="16"/>
        <v>4.9083647785317552</v>
      </c>
      <c r="F80" s="8">
        <f t="shared" si="16"/>
        <v>5.8549998541397494</v>
      </c>
      <c r="G80" s="8">
        <f t="shared" si="16"/>
        <v>7.6676312675300338</v>
      </c>
      <c r="H80" s="8">
        <f t="shared" si="16"/>
        <v>4.7194282451687508</v>
      </c>
      <c r="I80" s="8">
        <f t="shared" si="16"/>
        <v>3.7835967934237327</v>
      </c>
      <c r="J80" s="8">
        <f t="shared" si="16"/>
        <v>2.5260444127497523</v>
      </c>
      <c r="K80" s="8">
        <f t="shared" si="16"/>
        <v>3.9406722757565795</v>
      </c>
    </row>
    <row r="81" spans="1:11">
      <c r="A81" s="12" t="s">
        <v>68</v>
      </c>
      <c r="B81" s="8">
        <f>B50*1000/B$10*7/365</f>
        <v>2.8988556397831169</v>
      </c>
      <c r="C81" s="8">
        <f t="shared" ref="B81:K88" si="17">C50*1000/C$10*7/365</f>
        <v>4.7245598370416921</v>
      </c>
      <c r="D81" s="8">
        <f t="shared" si="17"/>
        <v>2.2873515256017409</v>
      </c>
      <c r="E81" s="8">
        <f t="shared" si="17"/>
        <v>0.62413666773128262</v>
      </c>
      <c r="F81" s="8">
        <f t="shared" si="17"/>
        <v>0.95747288261175567</v>
      </c>
      <c r="G81" s="8">
        <f t="shared" si="17"/>
        <v>1.5879238914519385</v>
      </c>
      <c r="H81" s="8">
        <f t="shared" si="17"/>
        <v>0.86922615255207591</v>
      </c>
      <c r="I81" s="8">
        <f t="shared" si="17"/>
        <v>1.0477773667416603</v>
      </c>
      <c r="J81" s="8">
        <f t="shared" si="17"/>
        <v>0.69090276143872076</v>
      </c>
      <c r="K81" s="8">
        <f>K50*1000/K$10*7/365</f>
        <v>1.7151352306406651</v>
      </c>
    </row>
    <row r="82" spans="1:11">
      <c r="A82" s="12" t="s">
        <v>10</v>
      </c>
      <c r="B82" s="8">
        <f t="shared" si="17"/>
        <v>0.57591524847815068</v>
      </c>
      <c r="C82" s="8">
        <f t="shared" si="17"/>
        <v>0.91206436979259198</v>
      </c>
      <c r="D82" s="8">
        <f t="shared" si="17"/>
        <v>1.3643912223324248</v>
      </c>
      <c r="E82" s="8">
        <f t="shared" si="17"/>
        <v>0.50521035274107029</v>
      </c>
      <c r="F82" s="8">
        <f t="shared" si="17"/>
        <v>0.90307827294505083</v>
      </c>
      <c r="G82" s="8">
        <f t="shared" si="17"/>
        <v>0.42383982011834276</v>
      </c>
      <c r="H82" s="8">
        <f t="shared" si="17"/>
        <v>1.3518626597337096</v>
      </c>
      <c r="I82" s="8">
        <f t="shared" si="17"/>
        <v>1.0754137576709721</v>
      </c>
      <c r="J82" s="8">
        <f t="shared" si="17"/>
        <v>0.92536607316174913</v>
      </c>
      <c r="K82" s="8">
        <f t="shared" si="17"/>
        <v>0.89535370425578331</v>
      </c>
    </row>
    <row r="83" spans="1:11">
      <c r="A83" s="12" t="s">
        <v>11</v>
      </c>
      <c r="B83" s="8">
        <f t="shared" si="17"/>
        <v>0</v>
      </c>
      <c r="C83" s="8">
        <f t="shared" si="17"/>
        <v>0.11402758960657298</v>
      </c>
      <c r="D83" s="8">
        <f t="shared" si="17"/>
        <v>0.35425264427005337</v>
      </c>
      <c r="E83" s="8">
        <f t="shared" si="17"/>
        <v>0.25382396416596287</v>
      </c>
      <c r="F83" s="8">
        <f t="shared" si="17"/>
        <v>0.39141363049928435</v>
      </c>
      <c r="G83" s="8">
        <f t="shared" si="17"/>
        <v>0.20676986129349634</v>
      </c>
      <c r="H83" s="8">
        <f t="shared" si="17"/>
        <v>0.41321503451040653</v>
      </c>
      <c r="I83" s="8">
        <f t="shared" si="17"/>
        <v>6.9950080384773447E-2</v>
      </c>
      <c r="J83" s="8">
        <f t="shared" si="17"/>
        <v>1.6706212901984339E-2</v>
      </c>
      <c r="K83" s="8">
        <f t="shared" si="17"/>
        <v>0.23983458595807541</v>
      </c>
    </row>
    <row r="84" spans="1:11">
      <c r="A84" s="12" t="s">
        <v>12</v>
      </c>
      <c r="B84" s="8">
        <f t="shared" si="17"/>
        <v>0.12144961049639746</v>
      </c>
      <c r="C84" s="8">
        <f t="shared" si="17"/>
        <v>0.1624078077882383</v>
      </c>
      <c r="D84" s="8">
        <f t="shared" si="17"/>
        <v>1.0722972065317125</v>
      </c>
      <c r="E84" s="8">
        <f t="shared" si="17"/>
        <v>0.2402511000805177</v>
      </c>
      <c r="F84" s="8">
        <f t="shared" si="17"/>
        <v>0.12599588118027208</v>
      </c>
      <c r="G84" s="8">
        <f t="shared" si="17"/>
        <v>0.13442402399507095</v>
      </c>
      <c r="H84" s="8">
        <f t="shared" si="17"/>
        <v>0.1184550586860815</v>
      </c>
      <c r="I84" s="8">
        <f t="shared" si="17"/>
        <v>0.20574945587412127</v>
      </c>
      <c r="J84" s="8">
        <f t="shared" si="17"/>
        <v>0.49072376102272797</v>
      </c>
      <c r="K84" s="8">
        <f t="shared" si="17"/>
        <v>0.32593980430467467</v>
      </c>
    </row>
    <row r="85" spans="1:11">
      <c r="A85" s="12" t="s">
        <v>13</v>
      </c>
      <c r="B85" s="8">
        <f t="shared" si="17"/>
        <v>0</v>
      </c>
      <c r="C85" s="8">
        <f t="shared" si="17"/>
        <v>0</v>
      </c>
      <c r="D85" s="8">
        <f t="shared" si="17"/>
        <v>0</v>
      </c>
      <c r="E85" s="8">
        <f t="shared" si="17"/>
        <v>2.8191800048784094E-2</v>
      </c>
      <c r="F85" s="8">
        <f t="shared" si="17"/>
        <v>0</v>
      </c>
      <c r="G85" s="8">
        <f t="shared" si="17"/>
        <v>3.7775436448542435E-2</v>
      </c>
      <c r="H85" s="8">
        <f t="shared" si="17"/>
        <v>2.903579990880446E-2</v>
      </c>
      <c r="I85" s="8">
        <f t="shared" si="17"/>
        <v>0</v>
      </c>
      <c r="J85" s="8">
        <f t="shared" si="17"/>
        <v>0</v>
      </c>
      <c r="K85" s="8">
        <f t="shared" si="17"/>
        <v>1.3031503939497974E-2</v>
      </c>
    </row>
    <row r="86" spans="1:11">
      <c r="A86" s="12" t="s">
        <v>14</v>
      </c>
      <c r="B86" s="8">
        <f t="shared" si="17"/>
        <v>9.125177886652255E-3</v>
      </c>
      <c r="C86" s="8">
        <f t="shared" si="17"/>
        <v>5.5434229653072438E-2</v>
      </c>
      <c r="D86" s="8">
        <f t="shared" si="17"/>
        <v>0.52435019428608387</v>
      </c>
      <c r="E86" s="8">
        <f t="shared" si="17"/>
        <v>2.9110779081700192E-2</v>
      </c>
      <c r="F86" s="8">
        <f t="shared" si="17"/>
        <v>0.11818301871291488</v>
      </c>
      <c r="G86" s="8">
        <f t="shared" si="17"/>
        <v>0.13085846695674222</v>
      </c>
      <c r="H86" s="8">
        <f t="shared" si="17"/>
        <v>0.20483563949241876</v>
      </c>
      <c r="I86" s="8">
        <f t="shared" si="17"/>
        <v>0.2616407919370205</v>
      </c>
      <c r="J86" s="8">
        <f t="shared" si="17"/>
        <v>0.24012317863276739</v>
      </c>
      <c r="K86" s="8">
        <f t="shared" si="17"/>
        <v>0.18432572130155586</v>
      </c>
    </row>
    <row r="87" spans="1:11" ht="25.5">
      <c r="A87" s="32" t="s">
        <v>15</v>
      </c>
      <c r="B87" s="8">
        <f t="shared" si="17"/>
        <v>4.2523631611099235E-3</v>
      </c>
      <c r="C87" s="8">
        <f t="shared" si="17"/>
        <v>4.1772255675529661E-2</v>
      </c>
      <c r="D87" s="8">
        <f t="shared" si="17"/>
        <v>0.40621433612951474</v>
      </c>
      <c r="E87" s="8">
        <f t="shared" si="17"/>
        <v>7.1543495349786851E-2</v>
      </c>
      <c r="F87" s="8">
        <f t="shared" si="17"/>
        <v>0</v>
      </c>
      <c r="G87" s="8">
        <f t="shared" si="17"/>
        <v>1.2311807164704374E-2</v>
      </c>
      <c r="H87" s="8">
        <f t="shared" si="17"/>
        <v>4.3904790358497717E-2</v>
      </c>
      <c r="I87" s="8">
        <f t="shared" si="17"/>
        <v>0</v>
      </c>
      <c r="J87" s="8">
        <f t="shared" si="17"/>
        <v>9.9646168596267515E-2</v>
      </c>
      <c r="K87" s="8">
        <f t="shared" si="17"/>
        <v>9.3346932375957314E-2</v>
      </c>
    </row>
    <row r="88" spans="1:11">
      <c r="A88" s="12" t="s">
        <v>0</v>
      </c>
      <c r="B88" s="8">
        <f t="shared" si="17"/>
        <v>3.609598039805427</v>
      </c>
      <c r="C88" s="8">
        <f t="shared" si="17"/>
        <v>6.0102706880006398</v>
      </c>
      <c r="D88" s="8">
        <f t="shared" si="17"/>
        <v>8.6528801072424137</v>
      </c>
      <c r="E88" s="8">
        <f t="shared" si="17"/>
        <v>6.6606329377308597</v>
      </c>
      <c r="F88" s="8">
        <f t="shared" si="17"/>
        <v>8.3511435400890264</v>
      </c>
      <c r="G88" s="8">
        <f t="shared" si="17"/>
        <v>10.20153457495887</v>
      </c>
      <c r="H88" s="8">
        <f t="shared" si="17"/>
        <v>7.7499633804107448</v>
      </c>
      <c r="I88" s="8">
        <f t="shared" si="17"/>
        <v>6.44412824603228</v>
      </c>
      <c r="J88" s="8">
        <f t="shared" si="17"/>
        <v>4.9895125685039696</v>
      </c>
      <c r="K88" s="8">
        <f t="shared" si="17"/>
        <v>7.4076397585327891</v>
      </c>
    </row>
    <row r="91" spans="1:11">
      <c r="A91" s="59" t="s">
        <v>196</v>
      </c>
    </row>
    <row r="92" spans="1:11">
      <c r="A92" s="5" t="s">
        <v>1</v>
      </c>
    </row>
    <row r="93" spans="1:11">
      <c r="A93" s="12"/>
      <c r="B93" s="12"/>
      <c r="C93" s="12"/>
      <c r="D93" s="12"/>
      <c r="E93" s="12"/>
      <c r="F93" s="31" t="s">
        <v>24</v>
      </c>
      <c r="G93" s="12"/>
      <c r="H93" s="12"/>
      <c r="I93" s="12"/>
      <c r="J93" s="12"/>
      <c r="K93" s="12"/>
    </row>
    <row r="94" spans="1:11">
      <c r="A94" s="12"/>
      <c r="B94" s="29" t="s">
        <v>63</v>
      </c>
      <c r="C94" s="29" t="s">
        <v>29</v>
      </c>
      <c r="D94" s="12" t="s">
        <v>52</v>
      </c>
      <c r="E94" s="12" t="s">
        <v>53</v>
      </c>
      <c r="F94" s="12" t="s">
        <v>54</v>
      </c>
      <c r="G94" s="12" t="s">
        <v>55</v>
      </c>
      <c r="H94" s="12" t="s">
        <v>56</v>
      </c>
      <c r="I94" s="12" t="s">
        <v>57</v>
      </c>
      <c r="J94" s="12" t="s">
        <v>58</v>
      </c>
      <c r="K94" s="12" t="s">
        <v>0</v>
      </c>
    </row>
    <row r="95" spans="1:11">
      <c r="A95" s="30" t="s">
        <v>22</v>
      </c>
      <c r="B95" s="30">
        <f>B78</f>
        <v>67</v>
      </c>
      <c r="C95" s="30">
        <f t="shared" ref="C95:K95" si="18">C78</f>
        <v>147</v>
      </c>
      <c r="D95" s="30">
        <f t="shared" si="18"/>
        <v>145</v>
      </c>
      <c r="E95" s="30">
        <f t="shared" si="18"/>
        <v>141</v>
      </c>
      <c r="F95" s="30">
        <f t="shared" si="18"/>
        <v>156</v>
      </c>
      <c r="G95" s="30">
        <f t="shared" si="18"/>
        <v>158</v>
      </c>
      <c r="H95" s="30">
        <f t="shared" si="18"/>
        <v>153</v>
      </c>
      <c r="I95" s="30">
        <f t="shared" si="18"/>
        <v>102</v>
      </c>
      <c r="J95" s="30">
        <f t="shared" si="18"/>
        <v>79</v>
      </c>
      <c r="K95" s="90">
        <f t="shared" si="18"/>
        <v>1148</v>
      </c>
    </row>
    <row r="96" spans="1:11">
      <c r="A96" s="31" t="s">
        <v>77</v>
      </c>
    </row>
    <row r="97" spans="1:11">
      <c r="A97" s="12" t="s">
        <v>70</v>
      </c>
      <c r="B97" s="71"/>
      <c r="C97" s="71">
        <v>63.49</v>
      </c>
      <c r="D97" s="71">
        <v>10507.74</v>
      </c>
      <c r="E97" s="71">
        <v>15676.71</v>
      </c>
      <c r="F97" s="71">
        <v>12797.8</v>
      </c>
      <c r="G97" s="71">
        <v>17709.689999999999</v>
      </c>
      <c r="H97" s="71">
        <v>11282.99</v>
      </c>
      <c r="I97" s="71">
        <v>3099.87</v>
      </c>
      <c r="J97" s="71">
        <v>19.18</v>
      </c>
      <c r="K97" s="71">
        <v>71157.47</v>
      </c>
    </row>
    <row r="98" spans="1:11">
      <c r="A98" s="12" t="s">
        <v>71</v>
      </c>
      <c r="B98" s="71">
        <v>4379.9799999999996</v>
      </c>
      <c r="C98" s="71">
        <v>9830.77</v>
      </c>
      <c r="D98" s="71">
        <v>11796.23</v>
      </c>
      <c r="E98" s="71">
        <v>10423.07</v>
      </c>
      <c r="F98" s="71">
        <v>9633.74</v>
      </c>
      <c r="G98" s="71">
        <v>13204.54</v>
      </c>
      <c r="H98" s="71">
        <v>13349.56</v>
      </c>
      <c r="I98" s="71">
        <v>7690.91</v>
      </c>
      <c r="J98" s="71">
        <v>5737.29</v>
      </c>
      <c r="K98" s="71">
        <v>86046.1</v>
      </c>
    </row>
    <row r="99" spans="1:11">
      <c r="A99" s="12" t="s">
        <v>72</v>
      </c>
      <c r="B99" s="71">
        <v>310.04000000000002</v>
      </c>
      <c r="C99" s="71">
        <v>3179.67</v>
      </c>
      <c r="D99" s="71">
        <v>11390.69</v>
      </c>
      <c r="E99" s="71">
        <v>9414.6</v>
      </c>
      <c r="F99" s="71">
        <v>12809.23</v>
      </c>
      <c r="G99" s="71">
        <v>13139.94</v>
      </c>
      <c r="H99" s="71">
        <v>14933.29</v>
      </c>
      <c r="I99" s="71">
        <v>6930.54</v>
      </c>
      <c r="J99" s="71">
        <v>7427.11</v>
      </c>
      <c r="K99" s="71">
        <v>79535.11</v>
      </c>
    </row>
    <row r="100" spans="1:11">
      <c r="A100" s="12" t="s">
        <v>73</v>
      </c>
      <c r="B100" s="71">
        <v>9283.16</v>
      </c>
      <c r="C100" s="71">
        <v>7987.04</v>
      </c>
      <c r="D100" s="71">
        <v>7335.28</v>
      </c>
      <c r="E100" s="71">
        <v>5763.19</v>
      </c>
      <c r="F100" s="71">
        <v>8864.0400000000009</v>
      </c>
      <c r="G100" s="71">
        <v>12011.74</v>
      </c>
      <c r="H100" s="71">
        <v>2920.19</v>
      </c>
      <c r="I100" s="71">
        <v>1838.03</v>
      </c>
      <c r="J100" s="71">
        <v>1307.7</v>
      </c>
      <c r="K100" s="71">
        <v>57310.38</v>
      </c>
    </row>
    <row r="101" spans="1:11">
      <c r="A101" s="12" t="s">
        <v>74</v>
      </c>
      <c r="B101" s="71">
        <v>693.22</v>
      </c>
      <c r="C101" s="71">
        <v>1784.02</v>
      </c>
      <c r="D101" s="71">
        <v>13860.32</v>
      </c>
      <c r="E101" s="71">
        <v>4118.6400000000003</v>
      </c>
      <c r="F101" s="71">
        <v>2604.29</v>
      </c>
      <c r="G101" s="71">
        <v>3053.62</v>
      </c>
      <c r="H101" s="71">
        <v>2495.6999999999998</v>
      </c>
      <c r="I101" s="71">
        <v>2271.66</v>
      </c>
      <c r="J101" s="71">
        <v>3875.31</v>
      </c>
      <c r="K101" s="71">
        <v>34756.78</v>
      </c>
    </row>
    <row r="102" spans="1:11">
      <c r="A102" s="12" t="s">
        <v>75</v>
      </c>
      <c r="B102" s="71">
        <v>67.56</v>
      </c>
      <c r="C102" s="71">
        <v>8558.2800000000007</v>
      </c>
      <c r="D102" s="71">
        <v>5827.55</v>
      </c>
      <c r="E102" s="71">
        <v>1031.04</v>
      </c>
      <c r="F102" s="71">
        <v>211.69</v>
      </c>
      <c r="G102" s="71">
        <v>229.48</v>
      </c>
      <c r="H102" s="71"/>
      <c r="I102" s="71"/>
      <c r="J102" s="71"/>
      <c r="K102" s="71">
        <v>15925.6</v>
      </c>
    </row>
    <row r="103" spans="1:11">
      <c r="A103" s="12" t="s">
        <v>89</v>
      </c>
      <c r="B103" s="71"/>
      <c r="C103" s="71"/>
      <c r="D103" s="71"/>
      <c r="E103" s="71"/>
      <c r="F103" s="71"/>
      <c r="G103" s="71"/>
      <c r="H103" s="71">
        <v>65.67</v>
      </c>
      <c r="I103" s="71">
        <v>33.799999999999997</v>
      </c>
      <c r="J103" s="71"/>
      <c r="K103" s="71">
        <v>99.47</v>
      </c>
    </row>
    <row r="104" spans="1:11">
      <c r="A104" s="12" t="s">
        <v>76</v>
      </c>
      <c r="B104" s="71">
        <v>9109.2099999999991</v>
      </c>
      <c r="C104" s="71">
        <v>18305.509999999998</v>
      </c>
      <c r="D104" s="71">
        <v>27730.58</v>
      </c>
      <c r="E104" s="71">
        <v>27522.79</v>
      </c>
      <c r="F104" s="71">
        <v>25767.17</v>
      </c>
      <c r="G104" s="71">
        <v>29611.47</v>
      </c>
      <c r="H104" s="71">
        <v>24642.68</v>
      </c>
      <c r="I104" s="71">
        <v>12075.27</v>
      </c>
      <c r="J104" s="71">
        <v>8911.3700000000008</v>
      </c>
      <c r="K104" s="71">
        <v>183676.04</v>
      </c>
    </row>
    <row r="105" spans="1:11">
      <c r="A105" s="12" t="s">
        <v>80</v>
      </c>
      <c r="B105" s="71"/>
      <c r="C105" s="71">
        <v>1064.77</v>
      </c>
      <c r="D105" s="71">
        <v>2165.15</v>
      </c>
      <c r="E105" s="71"/>
      <c r="F105" s="71">
        <v>667.29</v>
      </c>
      <c r="G105" s="71">
        <v>556.33000000000004</v>
      </c>
      <c r="H105" s="71">
        <v>727.79</v>
      </c>
      <c r="I105" s="71">
        <v>341.32</v>
      </c>
      <c r="J105" s="71">
        <v>97.15</v>
      </c>
      <c r="K105" s="71">
        <v>5619.8</v>
      </c>
    </row>
    <row r="106" spans="1:11">
      <c r="A106" s="12" t="s">
        <v>69</v>
      </c>
      <c r="B106" s="71">
        <v>23843.17</v>
      </c>
      <c r="C106" s="71">
        <v>50773.54</v>
      </c>
      <c r="D106" s="71">
        <v>90613.54</v>
      </c>
      <c r="E106" s="71">
        <v>73950.03</v>
      </c>
      <c r="F106" s="71">
        <v>73355.240000000005</v>
      </c>
      <c r="G106" s="71">
        <v>89516.82</v>
      </c>
      <c r="H106" s="71">
        <v>70417.88</v>
      </c>
      <c r="I106" s="71">
        <v>34281.4</v>
      </c>
      <c r="J106" s="71">
        <v>27375.11</v>
      </c>
      <c r="K106" s="71">
        <v>534126.74</v>
      </c>
    </row>
    <row r="108" spans="1:11">
      <c r="A108" s="59" t="s">
        <v>176</v>
      </c>
    </row>
    <row r="109" spans="1:11">
      <c r="A109" s="5" t="s">
        <v>1</v>
      </c>
    </row>
    <row r="110" spans="1:11">
      <c r="A110" s="12"/>
      <c r="B110" s="12"/>
      <c r="C110" s="12"/>
      <c r="D110" s="12"/>
      <c r="E110" s="31" t="s">
        <v>24</v>
      </c>
      <c r="F110" s="12"/>
      <c r="G110" s="12"/>
      <c r="H110" s="12"/>
      <c r="I110" s="12"/>
      <c r="J110" s="12"/>
      <c r="K110" s="12"/>
    </row>
    <row r="111" spans="1:11">
      <c r="A111" s="12"/>
      <c r="B111" s="29" t="s">
        <v>63</v>
      </c>
      <c r="C111" s="29" t="s">
        <v>29</v>
      </c>
      <c r="D111" s="12" t="s">
        <v>52</v>
      </c>
      <c r="E111" s="12" t="s">
        <v>53</v>
      </c>
      <c r="F111" s="12" t="s">
        <v>54</v>
      </c>
      <c r="G111" s="12" t="s">
        <v>55</v>
      </c>
      <c r="H111" s="12" t="s">
        <v>56</v>
      </c>
      <c r="I111" s="12" t="s">
        <v>57</v>
      </c>
      <c r="J111" s="12" t="s">
        <v>58</v>
      </c>
      <c r="K111" s="12" t="s">
        <v>0</v>
      </c>
    </row>
    <row r="112" spans="1:11">
      <c r="A112" s="30" t="s">
        <v>22</v>
      </c>
      <c r="B112" s="30">
        <f>B95</f>
        <v>67</v>
      </c>
      <c r="C112" s="30">
        <f t="shared" ref="C112:K112" si="19">C95</f>
        <v>147</v>
      </c>
      <c r="D112" s="30">
        <f t="shared" si="19"/>
        <v>145</v>
      </c>
      <c r="E112" s="30">
        <f t="shared" si="19"/>
        <v>141</v>
      </c>
      <c r="F112" s="30">
        <f t="shared" si="19"/>
        <v>156</v>
      </c>
      <c r="G112" s="30">
        <f t="shared" si="19"/>
        <v>158</v>
      </c>
      <c r="H112" s="30">
        <f t="shared" si="19"/>
        <v>153</v>
      </c>
      <c r="I112" s="30">
        <f t="shared" si="19"/>
        <v>102</v>
      </c>
      <c r="J112" s="30">
        <f t="shared" si="19"/>
        <v>79</v>
      </c>
      <c r="K112" s="90">
        <f t="shared" si="19"/>
        <v>1148</v>
      </c>
    </row>
    <row r="113" spans="1:11">
      <c r="A113" s="31" t="s">
        <v>77</v>
      </c>
    </row>
    <row r="114" spans="1:11">
      <c r="A114" s="12" t="s">
        <v>70</v>
      </c>
      <c r="B114" s="71"/>
      <c r="C114" s="71">
        <v>15.87</v>
      </c>
      <c r="D114" s="71">
        <v>3090.38</v>
      </c>
      <c r="E114" s="71">
        <v>4794.0200000000004</v>
      </c>
      <c r="F114" s="71">
        <v>4681.9799999999996</v>
      </c>
      <c r="G114" s="71">
        <v>5097.4399999999996</v>
      </c>
      <c r="H114" s="71">
        <v>3218.76</v>
      </c>
      <c r="I114" s="71">
        <v>745.86</v>
      </c>
      <c r="J114" s="71">
        <v>3.2</v>
      </c>
      <c r="K114" s="71">
        <v>21647.52</v>
      </c>
    </row>
    <row r="115" spans="1:11">
      <c r="A115" s="12" t="s">
        <v>71</v>
      </c>
      <c r="B115" s="71">
        <v>871.41</v>
      </c>
      <c r="C115" s="71">
        <v>3137.09</v>
      </c>
      <c r="D115" s="71">
        <v>4328.88</v>
      </c>
      <c r="E115" s="71">
        <v>2843.79</v>
      </c>
      <c r="F115" s="71">
        <v>2725.14</v>
      </c>
      <c r="G115" s="71">
        <v>5545.86</v>
      </c>
      <c r="H115" s="71">
        <v>3827.12</v>
      </c>
      <c r="I115" s="71">
        <v>2248.96</v>
      </c>
      <c r="J115" s="71">
        <v>1806.76</v>
      </c>
      <c r="K115" s="71">
        <v>27335</v>
      </c>
    </row>
    <row r="116" spans="1:11">
      <c r="A116" s="12" t="s">
        <v>72</v>
      </c>
      <c r="B116" s="71">
        <v>41.31</v>
      </c>
      <c r="C116" s="71">
        <v>769.5</v>
      </c>
      <c r="D116" s="71">
        <v>3144</v>
      </c>
      <c r="E116" s="71">
        <v>2861.25</v>
      </c>
      <c r="F116" s="71">
        <v>3016.15</v>
      </c>
      <c r="G116" s="71">
        <v>3063.77</v>
      </c>
      <c r="H116" s="71">
        <v>3250.46</v>
      </c>
      <c r="I116" s="71">
        <v>1251.77</v>
      </c>
      <c r="J116" s="71">
        <v>1499.94</v>
      </c>
      <c r="K116" s="71">
        <v>18898.16</v>
      </c>
    </row>
    <row r="117" spans="1:11">
      <c r="A117" s="12" t="s">
        <v>73</v>
      </c>
      <c r="B117" s="71">
        <v>1694.74</v>
      </c>
      <c r="C117" s="71">
        <v>1872.53</v>
      </c>
      <c r="D117" s="71">
        <v>1969.54</v>
      </c>
      <c r="E117" s="71">
        <v>1091.1199999999999</v>
      </c>
      <c r="F117" s="71">
        <v>1798.75</v>
      </c>
      <c r="G117" s="71">
        <v>2956.85</v>
      </c>
      <c r="H117" s="71">
        <v>592.73</v>
      </c>
      <c r="I117" s="71">
        <v>496.84</v>
      </c>
      <c r="J117" s="71">
        <v>327.7</v>
      </c>
      <c r="K117" s="71">
        <v>12800.8</v>
      </c>
    </row>
    <row r="118" spans="1:11">
      <c r="A118" s="12" t="s">
        <v>74</v>
      </c>
      <c r="B118" s="71">
        <v>118.01</v>
      </c>
      <c r="C118" s="71">
        <v>536.14</v>
      </c>
      <c r="D118" s="71">
        <v>3488.9</v>
      </c>
      <c r="E118" s="71">
        <v>1008.25</v>
      </c>
      <c r="F118" s="71">
        <v>963.11</v>
      </c>
      <c r="G118" s="71">
        <v>794.8</v>
      </c>
      <c r="H118" s="71">
        <v>887.92</v>
      </c>
      <c r="I118" s="71">
        <v>600.71</v>
      </c>
      <c r="J118" s="71">
        <v>911.68</v>
      </c>
      <c r="K118" s="71">
        <v>9309.52</v>
      </c>
    </row>
    <row r="119" spans="1:11">
      <c r="A119" s="12" t="s">
        <v>75</v>
      </c>
      <c r="B119" s="71">
        <v>16.89</v>
      </c>
      <c r="C119" s="71">
        <v>1812.67</v>
      </c>
      <c r="D119" s="71">
        <v>1728.15</v>
      </c>
      <c r="E119" s="71">
        <v>414.33</v>
      </c>
      <c r="F119" s="71">
        <v>40.04</v>
      </c>
      <c r="G119" s="71">
        <v>47.81</v>
      </c>
      <c r="H119" s="71"/>
      <c r="I119" s="71"/>
      <c r="J119" s="71"/>
      <c r="K119" s="71">
        <v>4059.88</v>
      </c>
    </row>
    <row r="120" spans="1:11">
      <c r="A120" s="12" t="s">
        <v>89</v>
      </c>
      <c r="B120" s="71"/>
      <c r="C120" s="71"/>
      <c r="D120" s="71"/>
      <c r="E120" s="71"/>
      <c r="F120" s="71"/>
      <c r="G120" s="71"/>
      <c r="H120" s="71">
        <v>65.67</v>
      </c>
      <c r="I120" s="71">
        <v>101.41</v>
      </c>
      <c r="J120" s="71"/>
      <c r="K120" s="71">
        <v>167.08</v>
      </c>
    </row>
    <row r="121" spans="1:11">
      <c r="A121" s="12" t="s">
        <v>76</v>
      </c>
      <c r="B121" s="71">
        <v>2028.15</v>
      </c>
      <c r="C121" s="71">
        <v>4365.09</v>
      </c>
      <c r="D121" s="71">
        <v>8510.07</v>
      </c>
      <c r="E121" s="71">
        <v>7426.19</v>
      </c>
      <c r="F121" s="71">
        <v>7242.98</v>
      </c>
      <c r="G121" s="71">
        <v>10099.18</v>
      </c>
      <c r="H121" s="71">
        <v>6438.23</v>
      </c>
      <c r="I121" s="71">
        <v>2908.81</v>
      </c>
      <c r="J121" s="71">
        <v>2162.27</v>
      </c>
      <c r="K121" s="71">
        <v>51180.98</v>
      </c>
    </row>
    <row r="122" spans="1:11">
      <c r="A122" s="12" t="s">
        <v>80</v>
      </c>
      <c r="B122" s="71"/>
      <c r="C122" s="71">
        <v>561.33000000000004</v>
      </c>
      <c r="D122" s="71">
        <v>1106.67</v>
      </c>
      <c r="E122" s="71"/>
      <c r="F122" s="71">
        <v>450.17</v>
      </c>
      <c r="G122" s="71">
        <v>690.9</v>
      </c>
      <c r="H122" s="71">
        <v>592.36</v>
      </c>
      <c r="I122" s="71">
        <v>84.26</v>
      </c>
      <c r="J122" s="71">
        <v>41.19</v>
      </c>
      <c r="K122" s="71">
        <v>3526.89</v>
      </c>
    </row>
    <row r="123" spans="1:11">
      <c r="A123" s="12" t="s">
        <v>69</v>
      </c>
      <c r="B123" s="71">
        <v>4770.51</v>
      </c>
      <c r="C123" s="71">
        <v>13070.23</v>
      </c>
      <c r="D123" s="71">
        <v>27366.59</v>
      </c>
      <c r="E123" s="71">
        <v>20438.97</v>
      </c>
      <c r="F123" s="71">
        <v>20918.310000000001</v>
      </c>
      <c r="G123" s="71">
        <v>28296.61</v>
      </c>
      <c r="H123" s="71">
        <v>18873.25</v>
      </c>
      <c r="I123" s="71">
        <v>8438.6200000000008</v>
      </c>
      <c r="J123" s="71">
        <v>6752.75</v>
      </c>
      <c r="K123" s="71">
        <v>148925.82999999999</v>
      </c>
    </row>
    <row r="125" spans="1:11">
      <c r="A125" s="59" t="s">
        <v>197</v>
      </c>
    </row>
    <row r="126" spans="1:11">
      <c r="A126" s="5" t="s">
        <v>1</v>
      </c>
    </row>
    <row r="127" spans="1:11">
      <c r="A127" s="12"/>
      <c r="B127" s="12"/>
      <c r="C127" s="12"/>
      <c r="D127" s="12"/>
      <c r="E127" s="31" t="s">
        <v>24</v>
      </c>
      <c r="F127" s="12"/>
      <c r="G127" s="12"/>
      <c r="H127" s="12"/>
      <c r="I127" s="12"/>
      <c r="J127" s="25"/>
      <c r="K127" s="25"/>
    </row>
    <row r="128" spans="1:11">
      <c r="A128" s="12"/>
      <c r="B128" s="13" t="s">
        <v>52</v>
      </c>
      <c r="C128" s="13" t="s">
        <v>53</v>
      </c>
      <c r="D128" s="13" t="s">
        <v>54</v>
      </c>
      <c r="E128" s="13" t="s">
        <v>55</v>
      </c>
      <c r="F128" s="13" t="s">
        <v>56</v>
      </c>
      <c r="G128" s="13" t="s">
        <v>57</v>
      </c>
      <c r="H128" s="13" t="s">
        <v>58</v>
      </c>
      <c r="I128" s="13" t="s">
        <v>0</v>
      </c>
    </row>
    <row r="129" spans="1:11">
      <c r="A129" s="30" t="s">
        <v>22</v>
      </c>
      <c r="B129" s="30">
        <f>D112</f>
        <v>145</v>
      </c>
      <c r="C129" s="30">
        <f t="shared" ref="C129:H129" si="20">E112</f>
        <v>141</v>
      </c>
      <c r="D129" s="30">
        <f t="shared" si="20"/>
        <v>156</v>
      </c>
      <c r="E129" s="30">
        <f t="shared" si="20"/>
        <v>158</v>
      </c>
      <c r="F129" s="30">
        <f t="shared" si="20"/>
        <v>153</v>
      </c>
      <c r="G129" s="30">
        <f t="shared" si="20"/>
        <v>102</v>
      </c>
      <c r="H129" s="30">
        <f t="shared" si="20"/>
        <v>79</v>
      </c>
      <c r="I129" s="90">
        <f>K112</f>
        <v>1148</v>
      </c>
    </row>
    <row r="130" spans="1:11">
      <c r="A130" s="31" t="s">
        <v>77</v>
      </c>
    </row>
    <row r="131" spans="1:11">
      <c r="A131" s="12" t="s">
        <v>70</v>
      </c>
      <c r="B131" s="71">
        <v>5847.54</v>
      </c>
      <c r="C131" s="71">
        <v>11867.5</v>
      </c>
      <c r="D131" s="71">
        <v>11270.86</v>
      </c>
      <c r="E131" s="71">
        <v>15803.75</v>
      </c>
      <c r="F131" s="71">
        <v>8750.81</v>
      </c>
      <c r="G131" s="71">
        <v>2613.4299999999998</v>
      </c>
      <c r="H131" s="71">
        <v>19.18</v>
      </c>
      <c r="I131" s="71">
        <v>56173.06</v>
      </c>
    </row>
    <row r="132" spans="1:11">
      <c r="A132" s="12" t="s">
        <v>71</v>
      </c>
      <c r="B132" s="71">
        <v>4821.33</v>
      </c>
      <c r="C132" s="71">
        <v>6927.18</v>
      </c>
      <c r="D132" s="71">
        <v>5896.33</v>
      </c>
      <c r="E132" s="71">
        <v>8333.91</v>
      </c>
      <c r="F132" s="71">
        <v>5698.73</v>
      </c>
      <c r="G132" s="71">
        <v>3951.45</v>
      </c>
      <c r="H132" s="71">
        <v>3007.99</v>
      </c>
      <c r="I132" s="71">
        <v>38636.93</v>
      </c>
    </row>
    <row r="133" spans="1:11">
      <c r="A133" s="12" t="s">
        <v>72</v>
      </c>
      <c r="B133" s="71">
        <v>4916.7</v>
      </c>
      <c r="C133" s="71">
        <v>7363.17</v>
      </c>
      <c r="D133" s="71">
        <v>9910.09</v>
      </c>
      <c r="E133" s="71">
        <v>10567.88</v>
      </c>
      <c r="F133" s="71">
        <v>10439.73</v>
      </c>
      <c r="G133" s="71">
        <v>5016.47</v>
      </c>
      <c r="H133" s="71">
        <v>5193.37</v>
      </c>
      <c r="I133" s="71">
        <v>53407.41</v>
      </c>
    </row>
    <row r="134" spans="1:11">
      <c r="A134" s="12" t="s">
        <v>73</v>
      </c>
      <c r="B134" s="71">
        <v>3371.8</v>
      </c>
      <c r="C134" s="71">
        <v>5035.8</v>
      </c>
      <c r="D134" s="71">
        <v>7031.67</v>
      </c>
      <c r="E134" s="71">
        <v>10564.42</v>
      </c>
      <c r="F134" s="71">
        <v>2524.6999999999998</v>
      </c>
      <c r="G134" s="71">
        <v>1626.54</v>
      </c>
      <c r="H134" s="71">
        <v>974.42</v>
      </c>
      <c r="I134" s="71">
        <v>31129.360000000001</v>
      </c>
    </row>
    <row r="135" spans="1:11">
      <c r="A135" s="12" t="s">
        <v>74</v>
      </c>
      <c r="B135" s="71">
        <v>464.86</v>
      </c>
      <c r="C135" s="71">
        <v>946.56</v>
      </c>
      <c r="D135" s="71">
        <v>517.21</v>
      </c>
      <c r="E135" s="71">
        <v>929.31</v>
      </c>
      <c r="F135" s="71">
        <v>232.3</v>
      </c>
      <c r="G135" s="71">
        <v>159.46</v>
      </c>
      <c r="H135" s="71">
        <v>207.75</v>
      </c>
      <c r="I135" s="71">
        <v>3457.46</v>
      </c>
    </row>
    <row r="136" spans="1:11">
      <c r="A136" s="12" t="s">
        <v>75</v>
      </c>
      <c r="B136" s="71">
        <v>436.72</v>
      </c>
      <c r="C136" s="71">
        <v>495.6</v>
      </c>
      <c r="D136" s="71">
        <v>83.31</v>
      </c>
      <c r="E136" s="71">
        <v>229.48</v>
      </c>
      <c r="F136" s="71"/>
      <c r="G136" s="71"/>
      <c r="H136" s="71"/>
      <c r="I136" s="71">
        <v>1245.1099999999999</v>
      </c>
    </row>
    <row r="137" spans="1:11">
      <c r="A137" s="12" t="s">
        <v>76</v>
      </c>
      <c r="B137" s="71">
        <v>10427.6</v>
      </c>
      <c r="C137" s="71">
        <v>21113.89</v>
      </c>
      <c r="D137" s="71">
        <v>19524.330000000002</v>
      </c>
      <c r="E137" s="71">
        <v>23507.15</v>
      </c>
      <c r="F137" s="71">
        <v>15850.27</v>
      </c>
      <c r="G137" s="71">
        <v>7732.54</v>
      </c>
      <c r="H137" s="71">
        <v>5401.94</v>
      </c>
      <c r="I137" s="71">
        <v>103557.73</v>
      </c>
    </row>
    <row r="138" spans="1:11">
      <c r="A138" s="12" t="s">
        <v>80</v>
      </c>
      <c r="B138" s="71">
        <v>266.61</v>
      </c>
      <c r="C138" s="71"/>
      <c r="D138" s="71">
        <v>361.69</v>
      </c>
      <c r="E138" s="71">
        <v>219.97</v>
      </c>
      <c r="F138" s="71">
        <v>407.42</v>
      </c>
      <c r="G138" s="71">
        <v>44.27</v>
      </c>
      <c r="H138" s="71">
        <v>37.15</v>
      </c>
      <c r="I138" s="71">
        <v>1337.11</v>
      </c>
    </row>
    <row r="139" spans="1:11">
      <c r="A139" s="12" t="s">
        <v>0</v>
      </c>
      <c r="B139" s="71">
        <v>30553.15</v>
      </c>
      <c r="C139" s="71">
        <v>53749.71</v>
      </c>
      <c r="D139" s="71">
        <v>54595.5</v>
      </c>
      <c r="E139" s="71">
        <v>70155.899999999994</v>
      </c>
      <c r="F139" s="71">
        <v>43903.96</v>
      </c>
      <c r="G139" s="71">
        <v>21144.15</v>
      </c>
      <c r="H139" s="71">
        <v>14841.8</v>
      </c>
      <c r="I139" s="71">
        <v>288944.17</v>
      </c>
    </row>
    <row r="141" spans="1:11">
      <c r="A141" s="59" t="s">
        <v>183</v>
      </c>
    </row>
    <row r="142" spans="1:11">
      <c r="A142" s="5" t="s">
        <v>1</v>
      </c>
    </row>
    <row r="143" spans="1:11">
      <c r="A143" s="12"/>
      <c r="B143" s="12"/>
      <c r="C143" s="12"/>
      <c r="D143" s="12"/>
      <c r="E143" s="31" t="s">
        <v>24</v>
      </c>
      <c r="F143" s="12"/>
      <c r="G143" s="12"/>
      <c r="H143" s="12"/>
      <c r="I143" s="12"/>
      <c r="J143" s="25"/>
      <c r="K143" s="25"/>
    </row>
    <row r="144" spans="1:11">
      <c r="A144" s="12"/>
      <c r="B144" s="12" t="s">
        <v>52</v>
      </c>
      <c r="C144" s="12" t="s">
        <v>53</v>
      </c>
      <c r="D144" s="12" t="s">
        <v>54</v>
      </c>
      <c r="E144" s="12" t="s">
        <v>55</v>
      </c>
      <c r="F144" s="12" t="s">
        <v>56</v>
      </c>
      <c r="G144" s="12" t="s">
        <v>57</v>
      </c>
      <c r="H144" s="12" t="s">
        <v>58</v>
      </c>
      <c r="I144" s="13" t="s">
        <v>0</v>
      </c>
    </row>
    <row r="145" spans="1:11">
      <c r="A145" s="30" t="s">
        <v>22</v>
      </c>
      <c r="B145" s="30">
        <f>B129</f>
        <v>145</v>
      </c>
      <c r="C145" s="30">
        <f t="shared" ref="C145:I145" si="21">C129</f>
        <v>141</v>
      </c>
      <c r="D145" s="30">
        <f t="shared" si="21"/>
        <v>156</v>
      </c>
      <c r="E145" s="30">
        <f t="shared" si="21"/>
        <v>158</v>
      </c>
      <c r="F145" s="30">
        <f t="shared" si="21"/>
        <v>153</v>
      </c>
      <c r="G145" s="30">
        <f t="shared" si="21"/>
        <v>102</v>
      </c>
      <c r="H145" s="30">
        <f t="shared" si="21"/>
        <v>79</v>
      </c>
      <c r="I145" s="90">
        <f t="shared" si="21"/>
        <v>1148</v>
      </c>
    </row>
    <row r="146" spans="1:11">
      <c r="A146" s="31" t="s">
        <v>77</v>
      </c>
    </row>
    <row r="147" spans="1:11">
      <c r="A147" s="12" t="s">
        <v>70</v>
      </c>
      <c r="B147" s="71">
        <v>1506.75</v>
      </c>
      <c r="C147" s="71">
        <v>3876.56</v>
      </c>
      <c r="D147" s="71">
        <v>3979.22</v>
      </c>
      <c r="E147" s="71">
        <v>4823.8500000000004</v>
      </c>
      <c r="F147" s="71">
        <v>2525.33</v>
      </c>
      <c r="G147" s="71">
        <v>650.95000000000005</v>
      </c>
      <c r="H147" s="71">
        <v>3.2</v>
      </c>
      <c r="I147" s="71">
        <v>17365.84</v>
      </c>
    </row>
    <row r="148" spans="1:11">
      <c r="A148" s="12" t="s">
        <v>71</v>
      </c>
      <c r="B148" s="71">
        <v>1486.8</v>
      </c>
      <c r="C148" s="71">
        <v>1894.21</v>
      </c>
      <c r="D148" s="71">
        <v>1385.95</v>
      </c>
      <c r="E148" s="71">
        <v>3288.92</v>
      </c>
      <c r="F148" s="71">
        <v>1537.68</v>
      </c>
      <c r="G148" s="71">
        <v>1150.56</v>
      </c>
      <c r="H148" s="71">
        <v>918.81</v>
      </c>
      <c r="I148" s="71">
        <v>11662.93</v>
      </c>
    </row>
    <row r="149" spans="1:11">
      <c r="A149" s="12" t="s">
        <v>72</v>
      </c>
      <c r="B149" s="71">
        <v>1198.72</v>
      </c>
      <c r="C149" s="71">
        <v>2458.4</v>
      </c>
      <c r="D149" s="71">
        <v>2295.41</v>
      </c>
      <c r="E149" s="71">
        <v>2315.7600000000002</v>
      </c>
      <c r="F149" s="71">
        <v>2222.1799999999998</v>
      </c>
      <c r="G149" s="71">
        <v>880.72</v>
      </c>
      <c r="H149" s="71">
        <v>903.96</v>
      </c>
      <c r="I149" s="71">
        <v>12275.14</v>
      </c>
    </row>
    <row r="150" spans="1:11">
      <c r="A150" s="12" t="s">
        <v>73</v>
      </c>
      <c r="B150" s="71">
        <v>523.19000000000005</v>
      </c>
      <c r="C150" s="71">
        <v>919.88</v>
      </c>
      <c r="D150" s="71">
        <v>1382.19</v>
      </c>
      <c r="E150" s="71">
        <v>2617.75</v>
      </c>
      <c r="F150" s="71">
        <v>486.64</v>
      </c>
      <c r="G150" s="71">
        <v>443.13</v>
      </c>
      <c r="H150" s="71">
        <v>265.31</v>
      </c>
      <c r="I150" s="71">
        <v>6638.09</v>
      </c>
    </row>
    <row r="151" spans="1:11">
      <c r="A151" s="12" t="s">
        <v>74</v>
      </c>
      <c r="B151" s="71">
        <v>109.4</v>
      </c>
      <c r="C151" s="71">
        <v>194.73</v>
      </c>
      <c r="D151" s="71">
        <v>92.58</v>
      </c>
      <c r="E151" s="71">
        <v>245.36</v>
      </c>
      <c r="F151" s="71">
        <v>62.57</v>
      </c>
      <c r="G151" s="71">
        <v>37.6</v>
      </c>
      <c r="H151" s="71">
        <v>30.62</v>
      </c>
      <c r="I151" s="71">
        <v>772.86</v>
      </c>
    </row>
    <row r="152" spans="1:11">
      <c r="A152" s="12" t="s">
        <v>75</v>
      </c>
      <c r="B152" s="71">
        <v>135.32</v>
      </c>
      <c r="C152" s="71">
        <v>188.95</v>
      </c>
      <c r="D152" s="71">
        <v>4.17</v>
      </c>
      <c r="E152" s="71">
        <v>47.81</v>
      </c>
      <c r="F152" s="71"/>
      <c r="G152" s="71"/>
      <c r="H152" s="71"/>
      <c r="I152" s="71">
        <v>376.25</v>
      </c>
    </row>
    <row r="153" spans="1:11">
      <c r="A153" s="12" t="s">
        <v>76</v>
      </c>
      <c r="B153" s="71">
        <v>3130.71</v>
      </c>
      <c r="C153" s="71">
        <v>5529.19</v>
      </c>
      <c r="D153" s="71">
        <v>5335.08</v>
      </c>
      <c r="E153" s="71">
        <v>7411.37</v>
      </c>
      <c r="F153" s="71">
        <v>4143.18</v>
      </c>
      <c r="G153" s="71">
        <v>1784.29</v>
      </c>
      <c r="H153" s="71">
        <v>1290.6400000000001</v>
      </c>
      <c r="I153" s="71">
        <v>28624.46</v>
      </c>
    </row>
    <row r="154" spans="1:11">
      <c r="A154" s="12" t="s">
        <v>80</v>
      </c>
      <c r="B154" s="71">
        <v>271.39999999999998</v>
      </c>
      <c r="C154" s="71"/>
      <c r="D154" s="71">
        <v>191.27</v>
      </c>
      <c r="E154" s="71">
        <v>517.36</v>
      </c>
      <c r="F154" s="71">
        <v>515.49</v>
      </c>
      <c r="G154" s="71">
        <v>7.38</v>
      </c>
      <c r="H154" s="71">
        <v>6.19</v>
      </c>
      <c r="I154" s="71">
        <v>1509.09</v>
      </c>
    </row>
    <row r="155" spans="1:11">
      <c r="A155" s="12" t="s">
        <v>0</v>
      </c>
      <c r="B155" s="71">
        <v>8362.2999999999993</v>
      </c>
      <c r="C155" s="71">
        <v>15061.92</v>
      </c>
      <c r="D155" s="71">
        <v>14665.86</v>
      </c>
      <c r="E155" s="71">
        <v>21268.17</v>
      </c>
      <c r="F155" s="71">
        <v>11493.08</v>
      </c>
      <c r="G155" s="71">
        <v>4954.6400000000003</v>
      </c>
      <c r="H155" s="71">
        <v>3418.72</v>
      </c>
      <c r="I155" s="71">
        <v>79224.679999999993</v>
      </c>
    </row>
    <row r="157" spans="1:11">
      <c r="A157" s="59" t="s">
        <v>185</v>
      </c>
    </row>
    <row r="158" spans="1:11">
      <c r="A158" s="5" t="s">
        <v>1</v>
      </c>
    </row>
    <row r="159" spans="1:11">
      <c r="A159" s="12"/>
      <c r="B159" s="12"/>
      <c r="C159" s="12"/>
      <c r="D159" s="12"/>
      <c r="E159" s="31" t="s">
        <v>24</v>
      </c>
      <c r="F159" s="12"/>
      <c r="G159" s="12"/>
      <c r="H159" s="12"/>
      <c r="I159" s="12"/>
      <c r="J159" s="12"/>
      <c r="K159" s="12"/>
    </row>
    <row r="160" spans="1:11">
      <c r="A160" s="12"/>
      <c r="B160" s="29" t="s">
        <v>63</v>
      </c>
      <c r="C160" s="29" t="s">
        <v>29</v>
      </c>
      <c r="D160" s="12" t="s">
        <v>52</v>
      </c>
      <c r="E160" s="12" t="s">
        <v>53</v>
      </c>
      <c r="F160" s="12" t="s">
        <v>54</v>
      </c>
      <c r="G160" s="12" t="s">
        <v>55</v>
      </c>
      <c r="H160" s="12" t="s">
        <v>56</v>
      </c>
      <c r="I160" s="12" t="s">
        <v>57</v>
      </c>
      <c r="J160" s="12" t="s">
        <v>58</v>
      </c>
      <c r="K160" s="12" t="s">
        <v>0</v>
      </c>
    </row>
    <row r="161" spans="1:11">
      <c r="A161" s="30" t="s">
        <v>22</v>
      </c>
      <c r="B161" s="30">
        <f>B112</f>
        <v>67</v>
      </c>
      <c r="C161" s="30">
        <f t="shared" ref="C161:K161" si="22">C112</f>
        <v>147</v>
      </c>
      <c r="D161" s="30">
        <f t="shared" si="22"/>
        <v>145</v>
      </c>
      <c r="E161" s="30">
        <f t="shared" si="22"/>
        <v>141</v>
      </c>
      <c r="F161" s="30">
        <f t="shared" si="22"/>
        <v>156</v>
      </c>
      <c r="G161" s="30">
        <f t="shared" si="22"/>
        <v>158</v>
      </c>
      <c r="H161" s="30">
        <f t="shared" si="22"/>
        <v>153</v>
      </c>
      <c r="I161" s="30">
        <f t="shared" si="22"/>
        <v>102</v>
      </c>
      <c r="J161" s="30">
        <f t="shared" si="22"/>
        <v>79</v>
      </c>
      <c r="K161" s="90">
        <f t="shared" si="22"/>
        <v>1148</v>
      </c>
    </row>
    <row r="162" spans="1:11">
      <c r="A162" s="31" t="s">
        <v>77</v>
      </c>
    </row>
    <row r="163" spans="1:11">
      <c r="A163" s="12" t="s">
        <v>70</v>
      </c>
      <c r="B163" s="71"/>
      <c r="C163" s="71"/>
      <c r="D163" s="71">
        <v>709.16</v>
      </c>
      <c r="E163" s="71">
        <v>1831.01</v>
      </c>
      <c r="F163" s="71">
        <v>485.64</v>
      </c>
      <c r="G163" s="71">
        <v>979.9</v>
      </c>
      <c r="H163" s="71">
        <v>1319.11</v>
      </c>
      <c r="I163" s="71">
        <v>172.66</v>
      </c>
      <c r="J163" s="71" t="s">
        <v>164</v>
      </c>
      <c r="K163" s="71">
        <v>5497.48</v>
      </c>
    </row>
    <row r="164" spans="1:11">
      <c r="A164" s="12" t="s">
        <v>71</v>
      </c>
      <c r="B164" s="71">
        <v>618.04</v>
      </c>
      <c r="C164" s="71">
        <v>2082.6</v>
      </c>
      <c r="D164" s="71">
        <v>2199.09</v>
      </c>
      <c r="E164" s="71">
        <v>1364.7</v>
      </c>
      <c r="F164" s="71">
        <v>1796.42</v>
      </c>
      <c r="G164" s="71">
        <v>1699.81</v>
      </c>
      <c r="H164" s="71">
        <v>4658.57</v>
      </c>
      <c r="I164" s="71">
        <v>1783.97</v>
      </c>
      <c r="J164" s="71">
        <v>1757.11</v>
      </c>
      <c r="K164" s="71">
        <v>17960.29</v>
      </c>
    </row>
    <row r="165" spans="1:11">
      <c r="A165" s="12" t="s">
        <v>72</v>
      </c>
      <c r="B165" s="71"/>
      <c r="C165" s="71">
        <v>602.64</v>
      </c>
      <c r="D165" s="71">
        <v>2580.66</v>
      </c>
      <c r="E165" s="71">
        <v>596.84</v>
      </c>
      <c r="F165" s="71">
        <v>1483.92</v>
      </c>
      <c r="G165" s="71">
        <v>908.45</v>
      </c>
      <c r="H165" s="71">
        <v>1885.14</v>
      </c>
      <c r="I165" s="71">
        <v>1041.25</v>
      </c>
      <c r="J165" s="71">
        <v>822.63</v>
      </c>
      <c r="K165" s="71">
        <v>9921.5300000000007</v>
      </c>
    </row>
    <row r="166" spans="1:11">
      <c r="A166" s="12" t="s">
        <v>73</v>
      </c>
      <c r="B166" s="71">
        <v>1336.55</v>
      </c>
      <c r="C166" s="71">
        <v>149.69999999999999</v>
      </c>
      <c r="D166" s="71">
        <v>32.07</v>
      </c>
      <c r="E166" s="71">
        <v>323.5</v>
      </c>
      <c r="F166" s="71">
        <v>794.05</v>
      </c>
      <c r="G166" s="71">
        <v>232.25</v>
      </c>
      <c r="H166" s="71">
        <v>93.81</v>
      </c>
      <c r="I166" s="71">
        <v>30.05</v>
      </c>
      <c r="J166" s="71">
        <v>81.5</v>
      </c>
      <c r="K166" s="71">
        <v>3073.48</v>
      </c>
    </row>
    <row r="167" spans="1:11">
      <c r="A167" s="12" t="s">
        <v>74</v>
      </c>
      <c r="B167" s="71">
        <v>391.45</v>
      </c>
      <c r="C167" s="71">
        <v>777.65</v>
      </c>
      <c r="D167" s="71">
        <v>6232.18</v>
      </c>
      <c r="E167" s="71">
        <v>1984.28</v>
      </c>
      <c r="F167" s="71">
        <v>1174.78</v>
      </c>
      <c r="G167" s="71">
        <v>1419.63</v>
      </c>
      <c r="H167" s="71">
        <v>1018.61</v>
      </c>
      <c r="I167" s="71">
        <v>957.94</v>
      </c>
      <c r="J167" s="71">
        <v>1841.26</v>
      </c>
      <c r="K167" s="71">
        <v>15797.79</v>
      </c>
    </row>
    <row r="168" spans="1:11">
      <c r="A168" s="12" t="s">
        <v>75</v>
      </c>
      <c r="B168" s="71">
        <v>67.56</v>
      </c>
      <c r="C168" s="71">
        <v>2477.84</v>
      </c>
      <c r="D168" s="71">
        <v>2347.79</v>
      </c>
      <c r="E168" s="71">
        <v>43.71</v>
      </c>
      <c r="F168" s="71">
        <v>37.76</v>
      </c>
      <c r="G168" s="71"/>
      <c r="H168" s="71"/>
      <c r="I168" s="71"/>
      <c r="J168" s="71"/>
      <c r="K168" s="71">
        <v>4974.6499999999996</v>
      </c>
    </row>
    <row r="169" spans="1:11">
      <c r="A169" s="12" t="s">
        <v>76</v>
      </c>
      <c r="B169" s="71">
        <v>1296.1199999999999</v>
      </c>
      <c r="C169" s="71">
        <v>4101.1400000000003</v>
      </c>
      <c r="D169" s="71">
        <v>6839.58</v>
      </c>
      <c r="E169" s="71">
        <v>2416.46</v>
      </c>
      <c r="F169" s="71">
        <v>3082.81</v>
      </c>
      <c r="G169" s="71">
        <v>1903.4</v>
      </c>
      <c r="H169" s="71">
        <v>4831.41</v>
      </c>
      <c r="I169" s="71">
        <v>2422.1799999999998</v>
      </c>
      <c r="J169" s="71">
        <v>1617.51</v>
      </c>
      <c r="K169" s="71">
        <v>28510.6</v>
      </c>
    </row>
    <row r="170" spans="1:11">
      <c r="A170" s="12" t="s">
        <v>80</v>
      </c>
      <c r="B170" s="71"/>
      <c r="C170" s="71">
        <v>35.71</v>
      </c>
      <c r="D170" s="71">
        <v>437.76</v>
      </c>
      <c r="E170" s="71"/>
      <c r="F170" s="71">
        <v>23.85</v>
      </c>
      <c r="G170" s="71"/>
      <c r="H170" s="71">
        <v>221.94</v>
      </c>
      <c r="I170" s="71"/>
      <c r="J170" s="71"/>
      <c r="K170" s="71">
        <v>719.27</v>
      </c>
    </row>
    <row r="171" spans="1:11">
      <c r="A171" s="12" t="s">
        <v>0</v>
      </c>
      <c r="B171" s="71">
        <v>3709.71</v>
      </c>
      <c r="C171" s="71">
        <v>10227.27</v>
      </c>
      <c r="D171" s="71">
        <v>21378.29</v>
      </c>
      <c r="E171" s="71">
        <v>8560.51</v>
      </c>
      <c r="F171" s="71">
        <v>8879.2199999999993</v>
      </c>
      <c r="G171" s="71">
        <v>7143.44</v>
      </c>
      <c r="H171" s="71">
        <v>14028.61</v>
      </c>
      <c r="I171" s="71">
        <v>6408.04</v>
      </c>
      <c r="J171" s="71">
        <v>6120</v>
      </c>
      <c r="K171" s="71">
        <v>86455.09</v>
      </c>
    </row>
    <row r="173" spans="1:11">
      <c r="A173" s="59" t="s">
        <v>198</v>
      </c>
    </row>
    <row r="174" spans="1:11">
      <c r="A174" s="5" t="s">
        <v>1</v>
      </c>
    </row>
    <row r="175" spans="1:11">
      <c r="A175" s="12"/>
      <c r="B175" s="12"/>
      <c r="C175" s="12"/>
      <c r="D175" s="12"/>
      <c r="E175" s="31" t="s">
        <v>24</v>
      </c>
      <c r="F175" s="12"/>
      <c r="G175" s="12"/>
      <c r="H175" s="12"/>
      <c r="I175" s="12"/>
      <c r="J175" s="12"/>
      <c r="K175" s="12"/>
    </row>
    <row r="176" spans="1:11">
      <c r="A176" s="12"/>
      <c r="B176" s="29" t="s">
        <v>63</v>
      </c>
      <c r="C176" s="29" t="s">
        <v>29</v>
      </c>
      <c r="D176" s="12" t="s">
        <v>52</v>
      </c>
      <c r="E176" s="12" t="s">
        <v>53</v>
      </c>
      <c r="F176" s="12" t="s">
        <v>54</v>
      </c>
      <c r="G176" s="12" t="s">
        <v>55</v>
      </c>
      <c r="H176" s="12" t="s">
        <v>56</v>
      </c>
      <c r="I176" s="12" t="s">
        <v>57</v>
      </c>
      <c r="J176" s="12" t="s">
        <v>58</v>
      </c>
      <c r="K176" s="12" t="s">
        <v>0</v>
      </c>
    </row>
    <row r="177" spans="1:11">
      <c r="A177" s="30" t="s">
        <v>22</v>
      </c>
      <c r="B177" s="30">
        <f>B161</f>
        <v>67</v>
      </c>
      <c r="C177" s="30">
        <f t="shared" ref="C177:K177" si="23">C161</f>
        <v>147</v>
      </c>
      <c r="D177" s="30">
        <f t="shared" si="23"/>
        <v>145</v>
      </c>
      <c r="E177" s="30">
        <f t="shared" si="23"/>
        <v>141</v>
      </c>
      <c r="F177" s="30">
        <f t="shared" si="23"/>
        <v>156</v>
      </c>
      <c r="G177" s="30">
        <f t="shared" si="23"/>
        <v>158</v>
      </c>
      <c r="H177" s="30">
        <f t="shared" si="23"/>
        <v>153</v>
      </c>
      <c r="I177" s="30">
        <f t="shared" si="23"/>
        <v>102</v>
      </c>
      <c r="J177" s="30">
        <f t="shared" si="23"/>
        <v>79</v>
      </c>
      <c r="K177" s="90">
        <f t="shared" si="23"/>
        <v>1148</v>
      </c>
    </row>
    <row r="178" spans="1:11">
      <c r="A178" s="31" t="s">
        <v>77</v>
      </c>
    </row>
    <row r="179" spans="1:11">
      <c r="A179" s="12" t="s">
        <v>70</v>
      </c>
      <c r="B179" s="71"/>
      <c r="C179" s="71"/>
      <c r="D179" s="71">
        <v>147.46</v>
      </c>
      <c r="E179" s="71">
        <v>233.28</v>
      </c>
      <c r="F179" s="71">
        <v>204.4</v>
      </c>
      <c r="G179" s="71">
        <v>76.760000000000005</v>
      </c>
      <c r="H179" s="71">
        <v>378.84</v>
      </c>
      <c r="I179" s="71">
        <v>19.600000000000001</v>
      </c>
      <c r="J179" s="71" t="s">
        <v>164</v>
      </c>
      <c r="K179" s="71">
        <v>1060.33</v>
      </c>
    </row>
    <row r="180" spans="1:11">
      <c r="A180" s="12" t="s">
        <v>71</v>
      </c>
      <c r="B180" s="71">
        <v>84.35</v>
      </c>
      <c r="C180" s="71">
        <v>303.42</v>
      </c>
      <c r="D180" s="71">
        <v>488.94</v>
      </c>
      <c r="E180" s="71">
        <v>296.39999999999998</v>
      </c>
      <c r="F180" s="71">
        <v>490.95</v>
      </c>
      <c r="G180" s="71">
        <v>360.76</v>
      </c>
      <c r="H180" s="71">
        <v>1280.06</v>
      </c>
      <c r="I180" s="71">
        <v>445.2</v>
      </c>
      <c r="J180" s="71">
        <v>515.53</v>
      </c>
      <c r="K180" s="71">
        <v>4265.62</v>
      </c>
    </row>
    <row r="181" spans="1:11">
      <c r="A181" s="12" t="s">
        <v>72</v>
      </c>
      <c r="B181" s="71"/>
      <c r="C181" s="71">
        <v>85.07</v>
      </c>
      <c r="D181" s="71">
        <v>409.67</v>
      </c>
      <c r="E181" s="71">
        <v>129.11000000000001</v>
      </c>
      <c r="F181" s="71">
        <v>326.56</v>
      </c>
      <c r="G181" s="71">
        <v>143.36000000000001</v>
      </c>
      <c r="H181" s="71">
        <v>305.76</v>
      </c>
      <c r="I181" s="71">
        <v>186.2</v>
      </c>
      <c r="J181" s="71">
        <v>102.7</v>
      </c>
      <c r="K181" s="71">
        <v>1688.43</v>
      </c>
    </row>
    <row r="182" spans="1:11">
      <c r="A182" s="12" t="s">
        <v>73</v>
      </c>
      <c r="B182" s="71">
        <v>303.45999999999998</v>
      </c>
      <c r="C182" s="71">
        <v>17.05</v>
      </c>
      <c r="D182" s="71">
        <v>4.28</v>
      </c>
      <c r="E182" s="71">
        <v>60.6</v>
      </c>
      <c r="F182" s="71">
        <v>129.65</v>
      </c>
      <c r="G182" s="71">
        <v>16.809999999999999</v>
      </c>
      <c r="H182" s="71">
        <v>4.6900000000000004</v>
      </c>
      <c r="I182" s="71">
        <v>10.02</v>
      </c>
      <c r="J182" s="71">
        <v>13.58</v>
      </c>
      <c r="K182" s="71">
        <v>560.13</v>
      </c>
    </row>
    <row r="183" spans="1:11">
      <c r="A183" s="12" t="s">
        <v>74</v>
      </c>
      <c r="B183" s="71">
        <v>40.74</v>
      </c>
      <c r="C183" s="71">
        <v>109.26</v>
      </c>
      <c r="D183" s="71">
        <v>877.63</v>
      </c>
      <c r="E183" s="71">
        <v>307.87</v>
      </c>
      <c r="F183" s="71">
        <v>300.11</v>
      </c>
      <c r="G183" s="71">
        <v>213.38</v>
      </c>
      <c r="H183" s="71">
        <v>99.31</v>
      </c>
      <c r="I183" s="71">
        <v>139.85</v>
      </c>
      <c r="J183" s="71">
        <v>242.79</v>
      </c>
      <c r="K183" s="71">
        <v>2330.94</v>
      </c>
    </row>
    <row r="184" spans="1:11">
      <c r="A184" s="12" t="s">
        <v>75</v>
      </c>
      <c r="B184" s="71">
        <v>16.89</v>
      </c>
      <c r="C184" s="71">
        <v>594.16</v>
      </c>
      <c r="D184" s="71">
        <v>653.36</v>
      </c>
      <c r="E184" s="71">
        <v>21.85</v>
      </c>
      <c r="F184" s="71">
        <v>5.66</v>
      </c>
      <c r="G184" s="71"/>
      <c r="H184" s="71"/>
      <c r="I184" s="71"/>
      <c r="J184" s="71"/>
      <c r="K184" s="71">
        <v>1291.92</v>
      </c>
    </row>
    <row r="185" spans="1:11">
      <c r="A185" s="12" t="s">
        <v>76</v>
      </c>
      <c r="B185" s="71">
        <v>315.69</v>
      </c>
      <c r="C185" s="71">
        <v>854.23</v>
      </c>
      <c r="D185" s="71">
        <v>1676.23</v>
      </c>
      <c r="E185" s="71">
        <v>501.18</v>
      </c>
      <c r="F185" s="71">
        <v>798.77</v>
      </c>
      <c r="G185" s="71">
        <v>364.56</v>
      </c>
      <c r="H185" s="71">
        <v>1177.27</v>
      </c>
      <c r="I185" s="71">
        <v>607.39</v>
      </c>
      <c r="J185" s="71">
        <v>377.77</v>
      </c>
      <c r="K185" s="71">
        <v>6673.09</v>
      </c>
    </row>
    <row r="186" spans="1:11">
      <c r="A186" s="12" t="s">
        <v>80</v>
      </c>
      <c r="B186" s="71"/>
      <c r="C186" s="71">
        <v>20.239999999999998</v>
      </c>
      <c r="D186" s="71">
        <v>57.61</v>
      </c>
      <c r="E186" s="71"/>
      <c r="F186" s="71">
        <v>5.96</v>
      </c>
      <c r="G186" s="71"/>
      <c r="H186" s="71">
        <v>46.24</v>
      </c>
      <c r="I186" s="71"/>
      <c r="J186" s="71"/>
      <c r="K186" s="71">
        <v>130.04</v>
      </c>
    </row>
    <row r="187" spans="1:11">
      <c r="A187" s="12" t="s">
        <v>0</v>
      </c>
      <c r="B187" s="71">
        <v>761.14</v>
      </c>
      <c r="C187" s="71">
        <v>1983.42</v>
      </c>
      <c r="D187" s="71">
        <v>4315.18</v>
      </c>
      <c r="E187" s="71">
        <v>1550.3</v>
      </c>
      <c r="F187" s="71">
        <v>2262.0700000000002</v>
      </c>
      <c r="G187" s="71">
        <v>1175.6300000000001</v>
      </c>
      <c r="H187" s="71">
        <v>3292.15</v>
      </c>
      <c r="I187" s="71">
        <v>1408.26</v>
      </c>
      <c r="J187" s="71">
        <v>1252.3800000000001</v>
      </c>
      <c r="K187" s="71">
        <v>18000.509999999998</v>
      </c>
    </row>
    <row r="189" spans="1:11">
      <c r="A189" s="59" t="s">
        <v>188</v>
      </c>
    </row>
    <row r="190" spans="1:11">
      <c r="A190" s="5" t="s">
        <v>1</v>
      </c>
    </row>
    <row r="191" spans="1:11">
      <c r="A191" s="12"/>
      <c r="B191" s="12"/>
      <c r="C191" s="12"/>
      <c r="D191" s="12"/>
      <c r="E191" s="12"/>
      <c r="F191" s="31" t="s">
        <v>24</v>
      </c>
      <c r="G191" s="12"/>
      <c r="H191" s="12"/>
      <c r="I191" s="12"/>
      <c r="J191" s="12"/>
    </row>
    <row r="192" spans="1:11">
      <c r="A192" s="12"/>
      <c r="B192" s="29" t="s">
        <v>29</v>
      </c>
      <c r="C192" s="12" t="s">
        <v>52</v>
      </c>
      <c r="D192" s="12" t="s">
        <v>53</v>
      </c>
      <c r="E192" s="12" t="s">
        <v>54</v>
      </c>
      <c r="F192" s="12" t="s">
        <v>55</v>
      </c>
      <c r="G192" s="12" t="s">
        <v>56</v>
      </c>
      <c r="H192" s="12" t="s">
        <v>57</v>
      </c>
      <c r="I192" s="12" t="s">
        <v>58</v>
      </c>
      <c r="J192" s="12" t="s">
        <v>0</v>
      </c>
    </row>
    <row r="193" spans="1:10" s="4" customFormat="1">
      <c r="A193" s="30" t="s">
        <v>88</v>
      </c>
      <c r="B193" s="30">
        <v>146</v>
      </c>
      <c r="C193" s="30">
        <v>145</v>
      </c>
      <c r="D193" s="30">
        <v>141</v>
      </c>
      <c r="E193" s="30">
        <v>156</v>
      </c>
      <c r="F193" s="30">
        <v>158</v>
      </c>
      <c r="G193" s="30">
        <v>153</v>
      </c>
      <c r="H193" s="30">
        <v>102</v>
      </c>
      <c r="I193" s="30">
        <v>79</v>
      </c>
      <c r="J193" s="90">
        <v>1080</v>
      </c>
    </row>
    <row r="194" spans="1:10">
      <c r="A194" s="31" t="s">
        <v>78</v>
      </c>
      <c r="B194" s="10" t="s">
        <v>37</v>
      </c>
      <c r="C194" s="10" t="s">
        <v>37</v>
      </c>
      <c r="D194" s="10" t="s">
        <v>37</v>
      </c>
      <c r="E194" s="10" t="s">
        <v>37</v>
      </c>
      <c r="F194" s="10" t="s">
        <v>37</v>
      </c>
      <c r="G194" s="10" t="s">
        <v>37</v>
      </c>
      <c r="H194" s="10" t="s">
        <v>37</v>
      </c>
      <c r="I194" s="10" t="s">
        <v>37</v>
      </c>
      <c r="J194" s="10" t="s">
        <v>37</v>
      </c>
    </row>
    <row r="195" spans="1:10">
      <c r="A195" s="12" t="s">
        <v>21</v>
      </c>
      <c r="B195" s="3">
        <v>43.07</v>
      </c>
      <c r="C195" s="3">
        <v>54.06</v>
      </c>
      <c r="D195" s="3">
        <v>68.069999999999993</v>
      </c>
      <c r="E195" s="3">
        <v>54.03</v>
      </c>
      <c r="F195" s="3">
        <v>48.52</v>
      </c>
      <c r="G195" s="3">
        <v>55.36</v>
      </c>
      <c r="H195" s="3">
        <v>82.5</v>
      </c>
      <c r="I195" s="3">
        <v>97.91</v>
      </c>
      <c r="J195" s="3">
        <v>59.59</v>
      </c>
    </row>
    <row r="196" spans="1:10">
      <c r="A196" s="12" t="s">
        <v>16</v>
      </c>
      <c r="B196" s="3">
        <v>19.690000000000001</v>
      </c>
      <c r="C196" s="3">
        <v>19.7</v>
      </c>
      <c r="D196" s="3">
        <v>19.11</v>
      </c>
      <c r="E196" s="3">
        <v>24.03</v>
      </c>
      <c r="F196" s="3">
        <v>28.11</v>
      </c>
      <c r="G196" s="3">
        <v>22.86</v>
      </c>
      <c r="H196" s="3">
        <v>7.16</v>
      </c>
      <c r="I196" s="3"/>
      <c r="J196" s="3">
        <v>19.54</v>
      </c>
    </row>
    <row r="197" spans="1:10">
      <c r="A197" s="12" t="s">
        <v>17</v>
      </c>
      <c r="B197" s="3">
        <v>18.399999999999999</v>
      </c>
      <c r="C197" s="3">
        <v>10.199999999999999</v>
      </c>
      <c r="D197" s="3">
        <v>4.96</v>
      </c>
      <c r="E197" s="3">
        <v>12.87</v>
      </c>
      <c r="F197" s="3">
        <v>12.01</v>
      </c>
      <c r="G197" s="3">
        <v>9.51</v>
      </c>
      <c r="H197" s="3">
        <v>6.33</v>
      </c>
      <c r="I197" s="3"/>
      <c r="J197" s="3">
        <v>9.8000000000000007</v>
      </c>
    </row>
    <row r="198" spans="1:10">
      <c r="A198" s="12" t="s">
        <v>18</v>
      </c>
      <c r="B198" s="3">
        <v>9.23</v>
      </c>
      <c r="C198" s="3">
        <v>4.07</v>
      </c>
      <c r="D198" s="3">
        <v>2.72</v>
      </c>
      <c r="E198" s="3">
        <v>1.46</v>
      </c>
      <c r="F198" s="3">
        <v>2.69</v>
      </c>
      <c r="G198" s="3">
        <v>2.4300000000000002</v>
      </c>
      <c r="H198" s="3">
        <v>1.2</v>
      </c>
      <c r="I198" s="3">
        <v>1.1399999999999999</v>
      </c>
      <c r="J198" s="3">
        <v>3.26</v>
      </c>
    </row>
    <row r="199" spans="1:10">
      <c r="A199" s="12" t="s">
        <v>19</v>
      </c>
      <c r="B199" s="3">
        <v>5.25</v>
      </c>
      <c r="C199" s="3">
        <v>8.06</v>
      </c>
      <c r="D199" s="3">
        <v>2.81</v>
      </c>
      <c r="E199" s="3">
        <v>5.72</v>
      </c>
      <c r="F199" s="3">
        <v>4.5</v>
      </c>
      <c r="G199" s="3">
        <v>6.01</v>
      </c>
      <c r="H199" s="3"/>
      <c r="I199" s="3"/>
      <c r="J199" s="3">
        <v>4.63</v>
      </c>
    </row>
    <row r="200" spans="1:10">
      <c r="A200" s="12" t="s">
        <v>20</v>
      </c>
      <c r="B200" s="3">
        <v>4.37</v>
      </c>
      <c r="C200" s="3">
        <v>3.91</v>
      </c>
      <c r="D200" s="3">
        <v>2.3199999999999998</v>
      </c>
      <c r="E200" s="3">
        <v>1.89</v>
      </c>
      <c r="F200" s="3">
        <v>4.17</v>
      </c>
      <c r="G200" s="3">
        <v>3.83</v>
      </c>
      <c r="H200" s="3">
        <v>2.81</v>
      </c>
      <c r="I200" s="3">
        <v>0.95</v>
      </c>
      <c r="J200" s="3">
        <v>3.17</v>
      </c>
    </row>
    <row r="201" spans="1:10">
      <c r="A201" s="12" t="s">
        <v>0</v>
      </c>
      <c r="B201" s="3">
        <f>SUM(B195:B200)</f>
        <v>100.01</v>
      </c>
      <c r="C201" s="3">
        <f t="shared" ref="C201:J201" si="24">SUM(C195:C200)</f>
        <v>100</v>
      </c>
      <c r="D201" s="3">
        <f t="shared" si="24"/>
        <v>99.989999999999981</v>
      </c>
      <c r="E201" s="3">
        <f t="shared" si="24"/>
        <v>100</v>
      </c>
      <c r="F201" s="3">
        <f t="shared" si="24"/>
        <v>100</v>
      </c>
      <c r="G201" s="3">
        <f t="shared" si="24"/>
        <v>100.00000000000001</v>
      </c>
      <c r="H201" s="3">
        <f t="shared" si="24"/>
        <v>100</v>
      </c>
      <c r="I201" s="3">
        <f t="shared" si="24"/>
        <v>100</v>
      </c>
      <c r="J201" s="3">
        <f t="shared" si="24"/>
        <v>99.99</v>
      </c>
    </row>
    <row r="202" spans="1:10">
      <c r="B202" s="3"/>
      <c r="C202" s="3"/>
      <c r="D202" s="3"/>
      <c r="E202" s="3"/>
      <c r="F202" s="3"/>
      <c r="G202" s="3"/>
      <c r="H202" s="3"/>
      <c r="I202" s="3"/>
      <c r="J202" s="3"/>
    </row>
    <row r="203" spans="1:10">
      <c r="A203" s="59" t="s">
        <v>189</v>
      </c>
      <c r="B203" s="3"/>
      <c r="C203" s="3"/>
      <c r="D203" s="3"/>
      <c r="E203" s="3"/>
      <c r="F203" s="3"/>
      <c r="G203" s="3"/>
      <c r="H203" s="3"/>
      <c r="I203" s="3"/>
      <c r="J203" s="3"/>
    </row>
    <row r="204" spans="1:10">
      <c r="A204" s="5" t="s">
        <v>1</v>
      </c>
      <c r="B204" s="3"/>
      <c r="C204" s="3"/>
      <c r="D204" s="3"/>
      <c r="E204" s="3"/>
      <c r="F204" s="3"/>
      <c r="G204" s="3"/>
      <c r="H204" s="3"/>
      <c r="I204" s="3"/>
      <c r="J204" s="3"/>
    </row>
    <row r="205" spans="1:10">
      <c r="A205" s="12"/>
      <c r="B205" s="33"/>
      <c r="C205" s="33"/>
      <c r="D205" s="33"/>
      <c r="E205" s="33"/>
      <c r="F205" s="34" t="s">
        <v>24</v>
      </c>
      <c r="G205" s="33"/>
      <c r="H205" s="33"/>
      <c r="I205" s="33"/>
      <c r="J205" s="33"/>
    </row>
    <row r="206" spans="1:10">
      <c r="A206" s="12"/>
      <c r="B206" s="35" t="s">
        <v>29</v>
      </c>
      <c r="C206" s="33" t="s">
        <v>52</v>
      </c>
      <c r="D206" s="33" t="s">
        <v>53</v>
      </c>
      <c r="E206" s="33" t="s">
        <v>54</v>
      </c>
      <c r="F206" s="33" t="s">
        <v>55</v>
      </c>
      <c r="G206" s="33" t="s">
        <v>56</v>
      </c>
      <c r="H206" s="33" t="s">
        <v>57</v>
      </c>
      <c r="I206" s="33" t="s">
        <v>58</v>
      </c>
      <c r="J206" s="33" t="s">
        <v>0</v>
      </c>
    </row>
    <row r="207" spans="1:10">
      <c r="A207" s="30" t="s">
        <v>88</v>
      </c>
      <c r="B207" s="30">
        <f>B193</f>
        <v>146</v>
      </c>
      <c r="C207" s="30">
        <f t="shared" ref="C207:J207" si="25">C193</f>
        <v>145</v>
      </c>
      <c r="D207" s="30">
        <f t="shared" si="25"/>
        <v>141</v>
      </c>
      <c r="E207" s="30">
        <f t="shared" si="25"/>
        <v>156</v>
      </c>
      <c r="F207" s="30">
        <f t="shared" si="25"/>
        <v>158</v>
      </c>
      <c r="G207" s="30">
        <f t="shared" si="25"/>
        <v>153</v>
      </c>
      <c r="H207" s="30">
        <f t="shared" si="25"/>
        <v>102</v>
      </c>
      <c r="I207" s="30">
        <f t="shared" si="25"/>
        <v>79</v>
      </c>
      <c r="J207" s="90">
        <f t="shared" si="25"/>
        <v>1080</v>
      </c>
    </row>
    <row r="208" spans="1:10">
      <c r="A208" s="31" t="s">
        <v>79</v>
      </c>
      <c r="B208" s="10" t="s">
        <v>37</v>
      </c>
      <c r="C208" s="10" t="s">
        <v>37</v>
      </c>
      <c r="D208" s="10" t="s">
        <v>37</v>
      </c>
      <c r="E208" s="10" t="s">
        <v>37</v>
      </c>
      <c r="F208" s="10" t="s">
        <v>37</v>
      </c>
      <c r="G208" s="10" t="s">
        <v>37</v>
      </c>
      <c r="H208" s="10" t="s">
        <v>37</v>
      </c>
      <c r="I208" s="10" t="s">
        <v>37</v>
      </c>
      <c r="J208" s="10" t="s">
        <v>37</v>
      </c>
    </row>
    <row r="209" spans="1:10">
      <c r="A209" s="12" t="s">
        <v>21</v>
      </c>
      <c r="B209" s="3">
        <v>63.11</v>
      </c>
      <c r="C209" s="3">
        <v>40.01</v>
      </c>
      <c r="D209" s="3">
        <v>68.599999999999994</v>
      </c>
      <c r="E209" s="3">
        <v>74.98</v>
      </c>
      <c r="F209" s="3">
        <v>74.03</v>
      </c>
      <c r="G209" s="3">
        <v>75.88</v>
      </c>
      <c r="H209" s="3">
        <v>55.04</v>
      </c>
      <c r="I209" s="3">
        <v>49.03</v>
      </c>
      <c r="J209" s="3">
        <v>63.39</v>
      </c>
    </row>
    <row r="210" spans="1:10">
      <c r="A210" s="12" t="s">
        <v>16</v>
      </c>
      <c r="B210" s="3">
        <v>23.37</v>
      </c>
      <c r="C210" s="3">
        <v>14.37</v>
      </c>
      <c r="D210" s="3">
        <v>16.309999999999999</v>
      </c>
      <c r="E210" s="3">
        <v>11.51</v>
      </c>
      <c r="F210" s="3">
        <v>14.04</v>
      </c>
      <c r="G210" s="3">
        <v>14.22</v>
      </c>
      <c r="H210" s="3">
        <v>20.440000000000001</v>
      </c>
      <c r="I210" s="3">
        <v>28.44</v>
      </c>
      <c r="J210" s="3">
        <v>16.72</v>
      </c>
    </row>
    <row r="211" spans="1:10">
      <c r="A211" s="12" t="s">
        <v>17</v>
      </c>
      <c r="B211" s="3">
        <v>6.77</v>
      </c>
      <c r="C211" s="3">
        <v>13.5</v>
      </c>
      <c r="D211" s="3">
        <v>8.23</v>
      </c>
      <c r="E211" s="3">
        <v>9.84</v>
      </c>
      <c r="F211" s="3">
        <v>11.17</v>
      </c>
      <c r="G211" s="3">
        <v>6.86</v>
      </c>
      <c r="H211" s="3">
        <v>13.64</v>
      </c>
      <c r="I211" s="3">
        <v>8.34</v>
      </c>
      <c r="J211" s="3">
        <v>9.81</v>
      </c>
    </row>
    <row r="212" spans="1:10">
      <c r="A212" s="12" t="s">
        <v>18</v>
      </c>
      <c r="B212" s="3">
        <v>2.82</v>
      </c>
      <c r="C212" s="3">
        <v>5.75</v>
      </c>
      <c r="D212" s="3">
        <v>1.76</v>
      </c>
      <c r="E212" s="3">
        <v>1.06</v>
      </c>
      <c r="F212" s="3"/>
      <c r="G212" s="3">
        <v>0.44</v>
      </c>
      <c r="H212" s="3">
        <v>2.56</v>
      </c>
      <c r="I212" s="3">
        <v>2.41</v>
      </c>
      <c r="J212" s="3">
        <v>2.13</v>
      </c>
    </row>
    <row r="213" spans="1:10">
      <c r="A213" s="12" t="s">
        <v>19</v>
      </c>
      <c r="B213" s="3">
        <v>1.68</v>
      </c>
      <c r="C213" s="3">
        <v>13.42</v>
      </c>
      <c r="D213" s="3">
        <v>0.55000000000000004</v>
      </c>
      <c r="E213" s="3">
        <v>1.7</v>
      </c>
      <c r="F213" s="3">
        <v>0.37</v>
      </c>
      <c r="G213" s="3">
        <v>1.1499999999999999</v>
      </c>
      <c r="H213" s="3">
        <v>4.8600000000000003</v>
      </c>
      <c r="I213" s="3">
        <v>9.8699999999999992</v>
      </c>
      <c r="J213" s="3">
        <v>4.0199999999999996</v>
      </c>
    </row>
    <row r="214" spans="1:10">
      <c r="A214" s="12" t="s">
        <v>20</v>
      </c>
      <c r="B214" s="3">
        <v>2.25</v>
      </c>
      <c r="C214" s="3">
        <v>12.94</v>
      </c>
      <c r="D214" s="3">
        <v>4.54</v>
      </c>
      <c r="E214" s="3">
        <v>0.91</v>
      </c>
      <c r="F214" s="3">
        <v>0.39</v>
      </c>
      <c r="G214" s="3">
        <v>1.45</v>
      </c>
      <c r="H214" s="3">
        <v>3.46</v>
      </c>
      <c r="I214" s="3">
        <v>1.91</v>
      </c>
      <c r="J214" s="3">
        <v>3.93</v>
      </c>
    </row>
    <row r="215" spans="1:10">
      <c r="A215" s="12" t="s">
        <v>0</v>
      </c>
      <c r="B215" s="3">
        <f t="shared" ref="B215:J215" si="26">SUM(B209:B214)</f>
        <v>100</v>
      </c>
      <c r="C215" s="3">
        <f t="shared" si="26"/>
        <v>99.99</v>
      </c>
      <c r="D215" s="3">
        <f t="shared" si="26"/>
        <v>99.990000000000009</v>
      </c>
      <c r="E215" s="3">
        <f t="shared" si="26"/>
        <v>100.00000000000001</v>
      </c>
      <c r="F215" s="3">
        <f t="shared" si="26"/>
        <v>100</v>
      </c>
      <c r="G215" s="3">
        <f t="shared" si="26"/>
        <v>100</v>
      </c>
      <c r="H215" s="3">
        <f t="shared" si="26"/>
        <v>100</v>
      </c>
      <c r="I215" s="3">
        <f t="shared" si="26"/>
        <v>100</v>
      </c>
      <c r="J215" s="3">
        <f t="shared" si="26"/>
        <v>100</v>
      </c>
    </row>
  </sheetData>
  <hyperlinks>
    <hyperlink ref="A2" location="Index!A1" display="Back to Index page"/>
  </hyperlinks>
  <pageMargins left="0.7" right="0.7" top="0.75" bottom="0.75" header="0.3" footer="0.3"/>
  <pageSetup paperSize="9" orientation="portrait" r:id="rId1"/>
  <ignoredErrors>
    <ignoredError sqref="C7 C15 C31 C46 C62 C77 C94 C111 B192 B206" twoDigitTextYear="1"/>
  </ignoredErrors>
</worksheet>
</file>

<file path=xl/worksheets/sheet8.xml><?xml version="1.0" encoding="utf-8"?>
<worksheet xmlns="http://schemas.openxmlformats.org/spreadsheetml/2006/main" xmlns:r="http://schemas.openxmlformats.org/officeDocument/2006/relationships">
  <dimension ref="A1:J50"/>
  <sheetViews>
    <sheetView workbookViewId="0">
      <pane ySplit="1" topLeftCell="A2" activePane="bottomLeft" state="frozen"/>
      <selection pane="bottomLeft" activeCell="A2" sqref="A2"/>
    </sheetView>
  </sheetViews>
  <sheetFormatPr defaultRowHeight="12.75"/>
  <cols>
    <col min="1" max="1" width="21.5703125" customWidth="1"/>
    <col min="2" max="2" width="22.28515625" bestFit="1" customWidth="1"/>
    <col min="3" max="3" width="16.28515625" customWidth="1"/>
    <col min="4" max="4" width="17.140625" customWidth="1"/>
    <col min="5" max="5" width="21.5703125" customWidth="1"/>
    <col min="6" max="6" width="21.85546875" bestFit="1" customWidth="1"/>
    <col min="7" max="7" width="11.42578125" bestFit="1" customWidth="1"/>
    <col min="8" max="8" width="16.28515625" bestFit="1" customWidth="1"/>
    <col min="9" max="9" width="18.140625" customWidth="1"/>
    <col min="10" max="10" width="14" customWidth="1"/>
  </cols>
  <sheetData>
    <row r="1" spans="1:10" s="56" customFormat="1" ht="20.25">
      <c r="A1" s="28" t="s">
        <v>170</v>
      </c>
    </row>
    <row r="2" spans="1:10">
      <c r="A2" s="46" t="s">
        <v>105</v>
      </c>
    </row>
    <row r="4" spans="1:10">
      <c r="A4" s="59" t="s">
        <v>200</v>
      </c>
      <c r="B4" s="56"/>
      <c r="C4" s="56"/>
      <c r="D4" s="56"/>
      <c r="E4" s="56"/>
      <c r="F4" s="56"/>
      <c r="G4" s="56"/>
      <c r="H4" s="56"/>
      <c r="I4" s="56"/>
      <c r="J4" s="56"/>
    </row>
    <row r="5" spans="1:10">
      <c r="A5" s="56"/>
      <c r="B5" s="56"/>
      <c r="C5" s="56"/>
      <c r="D5" s="56"/>
      <c r="E5" s="56"/>
      <c r="F5" s="56"/>
      <c r="G5" s="56"/>
      <c r="H5" s="56"/>
      <c r="I5" s="56"/>
      <c r="J5" s="56"/>
    </row>
    <row r="6" spans="1:10">
      <c r="A6" s="56" t="s">
        <v>1</v>
      </c>
      <c r="B6" s="56"/>
      <c r="C6" s="56"/>
      <c r="D6" s="56"/>
      <c r="E6" s="56"/>
      <c r="F6" s="56"/>
      <c r="G6" s="56"/>
      <c r="H6" s="56"/>
      <c r="I6" s="56"/>
      <c r="J6" s="56"/>
    </row>
    <row r="7" spans="1:10">
      <c r="A7" s="12"/>
      <c r="B7" s="31" t="s">
        <v>121</v>
      </c>
      <c r="C7" s="12"/>
      <c r="D7" s="12"/>
      <c r="E7" s="12"/>
      <c r="F7" s="12"/>
      <c r="G7" s="12"/>
      <c r="H7" s="12"/>
      <c r="I7" s="12"/>
      <c r="J7" s="12"/>
    </row>
    <row r="8" spans="1:10" ht="25.5">
      <c r="A8" s="12"/>
      <c r="B8" s="32" t="s">
        <v>92</v>
      </c>
      <c r="C8" s="32" t="s">
        <v>152</v>
      </c>
      <c r="D8" s="32" t="s">
        <v>94</v>
      </c>
      <c r="E8" s="32" t="s">
        <v>95</v>
      </c>
      <c r="F8" s="32" t="s">
        <v>96</v>
      </c>
      <c r="G8" s="32" t="s">
        <v>97</v>
      </c>
      <c r="H8" s="32" t="s">
        <v>122</v>
      </c>
      <c r="I8" s="32" t="s">
        <v>80</v>
      </c>
      <c r="J8" s="12" t="s">
        <v>153</v>
      </c>
    </row>
    <row r="9" spans="1:10">
      <c r="A9" s="30" t="s">
        <v>81</v>
      </c>
      <c r="B9" s="91">
        <v>1110</v>
      </c>
      <c r="C9" s="91">
        <v>1454</v>
      </c>
      <c r="D9" s="91">
        <v>1365</v>
      </c>
      <c r="E9" s="91">
        <v>902</v>
      </c>
      <c r="F9" s="91">
        <v>549</v>
      </c>
      <c r="G9" s="91">
        <v>283</v>
      </c>
      <c r="H9" s="91">
        <v>2992</v>
      </c>
      <c r="I9" s="91">
        <v>98</v>
      </c>
      <c r="J9" s="91">
        <v>8755</v>
      </c>
    </row>
    <row r="10" spans="1:10">
      <c r="A10" s="12" t="s">
        <v>67</v>
      </c>
      <c r="B10" s="56"/>
      <c r="C10" s="56"/>
      <c r="D10" s="56"/>
      <c r="E10" s="56"/>
      <c r="F10" s="56"/>
      <c r="G10" s="56"/>
      <c r="H10" s="56"/>
      <c r="I10" s="56"/>
      <c r="J10" s="56"/>
    </row>
    <row r="11" spans="1:10">
      <c r="A11" s="12" t="s">
        <v>25</v>
      </c>
      <c r="B11" s="57">
        <v>56.17</v>
      </c>
      <c r="C11" s="57">
        <v>38.64</v>
      </c>
      <c r="D11" s="57">
        <v>53.41</v>
      </c>
      <c r="E11" s="57">
        <v>31.13</v>
      </c>
      <c r="F11" s="57">
        <v>3.46</v>
      </c>
      <c r="G11" s="57">
        <v>1.25</v>
      </c>
      <c r="H11" s="57">
        <v>103.56</v>
      </c>
      <c r="I11" s="57">
        <v>1.34</v>
      </c>
      <c r="J11" s="57">
        <v>288.94</v>
      </c>
    </row>
    <row r="12" spans="1:10">
      <c r="A12" s="12" t="s">
        <v>9</v>
      </c>
      <c r="B12" s="57">
        <v>3.63</v>
      </c>
      <c r="C12" s="57">
        <v>23.85</v>
      </c>
      <c r="D12" s="57">
        <v>13.39</v>
      </c>
      <c r="E12" s="57">
        <v>22.33</v>
      </c>
      <c r="F12" s="57">
        <v>2.46</v>
      </c>
      <c r="G12" s="57">
        <v>6.92</v>
      </c>
      <c r="H12" s="57">
        <v>41.13</v>
      </c>
      <c r="I12" s="57">
        <v>2.81</v>
      </c>
      <c r="J12" s="57">
        <v>116.51</v>
      </c>
    </row>
    <row r="13" spans="1:10">
      <c r="A13" s="12" t="s">
        <v>10</v>
      </c>
      <c r="B13" s="57">
        <v>5.5</v>
      </c>
      <c r="C13" s="57">
        <v>17.96</v>
      </c>
      <c r="D13" s="57">
        <v>9.92</v>
      </c>
      <c r="E13" s="57">
        <v>3.07</v>
      </c>
      <c r="F13" s="57">
        <v>15.8</v>
      </c>
      <c r="G13" s="57">
        <v>4.97</v>
      </c>
      <c r="H13" s="57">
        <v>28.51</v>
      </c>
      <c r="I13" s="57">
        <v>0.72</v>
      </c>
      <c r="J13" s="57">
        <v>86.46</v>
      </c>
    </row>
    <row r="14" spans="1:10">
      <c r="A14" s="12" t="s">
        <v>11</v>
      </c>
      <c r="B14" s="57">
        <v>3.12</v>
      </c>
      <c r="C14" s="57">
        <v>2.93</v>
      </c>
      <c r="D14" s="57">
        <v>1.21</v>
      </c>
      <c r="E14" s="57"/>
      <c r="F14" s="57"/>
      <c r="G14" s="57">
        <v>1.07</v>
      </c>
      <c r="H14" s="57">
        <v>6.66</v>
      </c>
      <c r="I14" s="57">
        <v>0.14000000000000001</v>
      </c>
      <c r="J14" s="57">
        <v>15.13</v>
      </c>
    </row>
    <row r="15" spans="1:10">
      <c r="A15" s="12" t="s">
        <v>12</v>
      </c>
      <c r="B15" s="57">
        <v>0.7</v>
      </c>
      <c r="C15" s="57">
        <v>1.77</v>
      </c>
      <c r="D15" s="57">
        <v>1.1399999999999999</v>
      </c>
      <c r="E15" s="57">
        <v>0.6</v>
      </c>
      <c r="F15" s="57">
        <v>11.56</v>
      </c>
      <c r="G15" s="57">
        <v>1.53</v>
      </c>
      <c r="H15" s="57">
        <v>1.26</v>
      </c>
      <c r="I15" s="57">
        <v>0.35</v>
      </c>
      <c r="J15" s="57">
        <v>18.920000000000002</v>
      </c>
    </row>
    <row r="16" spans="1:10">
      <c r="A16" s="12" t="s">
        <v>13</v>
      </c>
      <c r="B16" s="57">
        <v>0.28999999999999998</v>
      </c>
      <c r="C16" s="57">
        <v>0.18</v>
      </c>
      <c r="D16" s="57">
        <v>0.05</v>
      </c>
      <c r="E16" s="57"/>
      <c r="F16" s="57"/>
      <c r="G16" s="57"/>
      <c r="H16" s="57">
        <v>0.46</v>
      </c>
      <c r="I16" s="57"/>
      <c r="J16" s="57">
        <v>0.98</v>
      </c>
    </row>
    <row r="17" spans="1:10">
      <c r="A17" s="12" t="s">
        <v>14</v>
      </c>
      <c r="B17" s="57">
        <v>0.03</v>
      </c>
      <c r="C17" s="57">
        <v>0.64</v>
      </c>
      <c r="D17" s="57">
        <v>0.21</v>
      </c>
      <c r="E17" s="57">
        <v>0.12</v>
      </c>
      <c r="F17" s="57">
        <v>1.43</v>
      </c>
      <c r="G17" s="57">
        <v>0.18</v>
      </c>
      <c r="H17" s="57">
        <v>1.25</v>
      </c>
      <c r="I17" s="57">
        <v>0.27</v>
      </c>
      <c r="J17" s="57">
        <v>4.24</v>
      </c>
    </row>
    <row r="18" spans="1:10">
      <c r="A18" s="12" t="s">
        <v>0</v>
      </c>
      <c r="B18" s="57">
        <v>69.430000000000007</v>
      </c>
      <c r="C18" s="57">
        <v>85.96</v>
      </c>
      <c r="D18" s="57">
        <v>79.33</v>
      </c>
      <c r="E18" s="57">
        <v>57.25</v>
      </c>
      <c r="F18" s="57">
        <v>34.71</v>
      </c>
      <c r="G18" s="57">
        <v>15.93</v>
      </c>
      <c r="H18" s="57">
        <v>182.84</v>
      </c>
      <c r="I18" s="57">
        <v>5.62</v>
      </c>
      <c r="J18" s="57">
        <v>531.16999999999996</v>
      </c>
    </row>
    <row r="20" spans="1:10">
      <c r="A20" s="59" t="s">
        <v>202</v>
      </c>
      <c r="B20" s="56"/>
      <c r="C20" s="56"/>
      <c r="D20" s="56"/>
      <c r="E20" s="56"/>
      <c r="F20" s="56"/>
      <c r="G20" s="56"/>
      <c r="H20" s="56"/>
      <c r="I20" s="56"/>
      <c r="J20" s="56"/>
    </row>
    <row r="21" spans="1:10">
      <c r="A21" s="56"/>
      <c r="B21" s="56"/>
      <c r="C21" s="56"/>
      <c r="D21" s="56"/>
      <c r="E21" s="56"/>
      <c r="F21" s="56"/>
      <c r="G21" s="56"/>
      <c r="H21" s="56"/>
      <c r="I21" s="56"/>
      <c r="J21" s="56"/>
    </row>
    <row r="22" spans="1:10">
      <c r="A22" s="56" t="s">
        <v>1</v>
      </c>
      <c r="B22" s="56"/>
      <c r="C22" s="56"/>
      <c r="D22" s="56"/>
      <c r="E22" s="56"/>
      <c r="F22" s="56"/>
      <c r="G22" s="56"/>
      <c r="H22" s="56"/>
      <c r="I22" s="56"/>
      <c r="J22" s="56"/>
    </row>
    <row r="23" spans="1:10">
      <c r="A23" s="12"/>
      <c r="B23" s="31" t="s">
        <v>121</v>
      </c>
      <c r="C23" s="12"/>
      <c r="D23" s="12"/>
      <c r="E23" s="12"/>
      <c r="F23" s="12"/>
      <c r="G23" s="12"/>
      <c r="H23" s="12"/>
      <c r="I23" s="12"/>
      <c r="J23" s="12"/>
    </row>
    <row r="24" spans="1:10" s="67" customFormat="1" ht="38.25">
      <c r="A24" s="32"/>
      <c r="B24" s="32" t="s">
        <v>92</v>
      </c>
      <c r="C24" s="32" t="s">
        <v>93</v>
      </c>
      <c r="D24" s="32" t="s">
        <v>94</v>
      </c>
      <c r="E24" s="32" t="s">
        <v>95</v>
      </c>
      <c r="F24" s="32" t="s">
        <v>96</v>
      </c>
      <c r="G24" s="32" t="s">
        <v>97</v>
      </c>
      <c r="H24" s="32" t="s">
        <v>122</v>
      </c>
      <c r="I24" s="32" t="s">
        <v>80</v>
      </c>
      <c r="J24" s="12" t="s">
        <v>153</v>
      </c>
    </row>
    <row r="25" spans="1:10" s="58" customFormat="1">
      <c r="A25" s="30" t="s">
        <v>81</v>
      </c>
      <c r="B25" s="91">
        <v>1110</v>
      </c>
      <c r="C25" s="91">
        <v>1454</v>
      </c>
      <c r="D25" s="91">
        <v>1365</v>
      </c>
      <c r="E25" s="91">
        <v>902</v>
      </c>
      <c r="F25" s="91">
        <v>549</v>
      </c>
      <c r="G25" s="91">
        <v>283</v>
      </c>
      <c r="H25" s="91">
        <v>2992</v>
      </c>
      <c r="I25" s="91">
        <v>98</v>
      </c>
      <c r="J25" s="91">
        <v>8755</v>
      </c>
    </row>
    <row r="26" spans="1:10">
      <c r="A26" s="12" t="s">
        <v>67</v>
      </c>
      <c r="B26" s="56"/>
      <c r="C26" s="56"/>
      <c r="D26" s="56"/>
      <c r="E26" s="56"/>
      <c r="F26" s="56"/>
      <c r="G26" s="56"/>
      <c r="H26" s="56"/>
      <c r="I26" s="56"/>
      <c r="J26" s="56"/>
    </row>
    <row r="27" spans="1:10">
      <c r="A27" s="12" t="s">
        <v>25</v>
      </c>
      <c r="B27" s="57">
        <v>17.37</v>
      </c>
      <c r="C27" s="57">
        <v>11.66</v>
      </c>
      <c r="D27" s="57">
        <v>12.28</v>
      </c>
      <c r="E27" s="57">
        <v>6.64</v>
      </c>
      <c r="F27" s="57">
        <v>0.77</v>
      </c>
      <c r="G27" s="57">
        <v>0.38</v>
      </c>
      <c r="H27" s="57">
        <v>28.62</v>
      </c>
      <c r="I27" s="57">
        <v>1.51</v>
      </c>
      <c r="J27" s="57">
        <v>79.22</v>
      </c>
    </row>
    <row r="28" spans="1:10">
      <c r="A28" s="12" t="s">
        <v>9</v>
      </c>
      <c r="B28" s="57">
        <v>0.89</v>
      </c>
      <c r="C28" s="57">
        <v>8.91</v>
      </c>
      <c r="D28" s="57">
        <v>4.0599999999999996</v>
      </c>
      <c r="E28" s="57">
        <v>5.17</v>
      </c>
      <c r="F28" s="57">
        <v>0.86</v>
      </c>
      <c r="G28" s="57">
        <v>1.43</v>
      </c>
      <c r="H28" s="57">
        <v>11.86</v>
      </c>
      <c r="I28" s="57">
        <v>1.3</v>
      </c>
      <c r="J28" s="57">
        <v>34.479999999999997</v>
      </c>
    </row>
    <row r="29" spans="1:10">
      <c r="A29" s="12" t="s">
        <v>10</v>
      </c>
      <c r="B29" s="57">
        <v>1.06</v>
      </c>
      <c r="C29" s="57">
        <v>4.2699999999999996</v>
      </c>
      <c r="D29" s="57">
        <v>1.69</v>
      </c>
      <c r="E29" s="57">
        <v>0.56000000000000005</v>
      </c>
      <c r="F29" s="57">
        <v>2.33</v>
      </c>
      <c r="G29" s="57">
        <v>1.29</v>
      </c>
      <c r="H29" s="57">
        <v>6.67</v>
      </c>
      <c r="I29" s="57">
        <v>0.13</v>
      </c>
      <c r="J29" s="57">
        <v>18</v>
      </c>
    </row>
    <row r="30" spans="1:10">
      <c r="A30" s="12" t="s">
        <v>11</v>
      </c>
      <c r="B30" s="57">
        <v>1.22</v>
      </c>
      <c r="C30" s="57">
        <v>0.75</v>
      </c>
      <c r="D30" s="57">
        <v>0.3</v>
      </c>
      <c r="E30" s="57"/>
      <c r="F30" s="57"/>
      <c r="G30" s="57">
        <v>0.37</v>
      </c>
      <c r="H30" s="57">
        <v>2.14</v>
      </c>
      <c r="I30" s="57">
        <v>0.03</v>
      </c>
      <c r="J30" s="57">
        <v>4.82</v>
      </c>
    </row>
    <row r="31" spans="1:10">
      <c r="A31" s="12" t="s">
        <v>12</v>
      </c>
      <c r="B31" s="57">
        <v>0.18</v>
      </c>
      <c r="C31" s="57">
        <v>0.81</v>
      </c>
      <c r="D31" s="57">
        <v>0.41</v>
      </c>
      <c r="E31" s="57">
        <v>0.14000000000000001</v>
      </c>
      <c r="F31" s="57">
        <v>3.69</v>
      </c>
      <c r="G31" s="57">
        <v>0.55000000000000004</v>
      </c>
      <c r="H31" s="57">
        <v>0.62</v>
      </c>
      <c r="I31" s="57">
        <v>0.14000000000000001</v>
      </c>
      <c r="J31" s="57">
        <v>6.55</v>
      </c>
    </row>
    <row r="32" spans="1:10">
      <c r="A32" s="12" t="s">
        <v>13</v>
      </c>
      <c r="B32" s="57">
        <v>7.0000000000000007E-2</v>
      </c>
      <c r="C32" s="57">
        <v>0.05</v>
      </c>
      <c r="D32" s="57">
        <v>0</v>
      </c>
      <c r="E32" s="57"/>
      <c r="F32" s="57"/>
      <c r="G32" s="57"/>
      <c r="H32" s="57">
        <v>0.14000000000000001</v>
      </c>
      <c r="I32" s="57"/>
      <c r="J32" s="57">
        <v>0.26</v>
      </c>
    </row>
    <row r="33" spans="1:10">
      <c r="A33" s="12" t="s">
        <v>14</v>
      </c>
      <c r="B33" s="57">
        <v>0.01</v>
      </c>
      <c r="C33" s="57">
        <v>0.84</v>
      </c>
      <c r="D33" s="57">
        <v>0.06</v>
      </c>
      <c r="E33" s="57">
        <v>0.25</v>
      </c>
      <c r="F33" s="57">
        <v>1.57</v>
      </c>
      <c r="G33" s="57">
        <v>0.03</v>
      </c>
      <c r="H33" s="57">
        <v>0.38</v>
      </c>
      <c r="I33" s="57">
        <v>0.41</v>
      </c>
      <c r="J33" s="57">
        <v>3.71</v>
      </c>
    </row>
    <row r="34" spans="1:10">
      <c r="A34" s="12" t="s">
        <v>0</v>
      </c>
      <c r="B34" s="57">
        <v>20.8</v>
      </c>
      <c r="C34" s="57">
        <v>27.29</v>
      </c>
      <c r="D34" s="57">
        <v>18.8</v>
      </c>
      <c r="E34" s="57">
        <v>12.75</v>
      </c>
      <c r="F34" s="57">
        <v>9.2200000000000006</v>
      </c>
      <c r="G34" s="57">
        <v>4.0599999999999996</v>
      </c>
      <c r="H34" s="57">
        <v>50.44</v>
      </c>
      <c r="I34" s="57">
        <v>3.53</v>
      </c>
      <c r="J34" s="57">
        <v>147.05000000000001</v>
      </c>
    </row>
    <row r="36" spans="1:10">
      <c r="A36" s="59" t="s">
        <v>201</v>
      </c>
      <c r="B36" s="56"/>
      <c r="C36" s="56"/>
      <c r="D36" s="56"/>
      <c r="E36" s="56"/>
      <c r="F36" s="56"/>
      <c r="G36" s="56"/>
      <c r="H36" s="56"/>
      <c r="I36" s="56"/>
      <c r="J36" s="56"/>
    </row>
    <row r="37" spans="1:10">
      <c r="A37" s="56"/>
      <c r="B37" s="56"/>
      <c r="C37" s="56"/>
      <c r="D37" s="56"/>
      <c r="E37" s="56"/>
      <c r="F37" s="56"/>
      <c r="G37" s="56"/>
      <c r="H37" s="56"/>
      <c r="I37" s="56"/>
      <c r="J37" s="56"/>
    </row>
    <row r="38" spans="1:10">
      <c r="A38" s="56" t="s">
        <v>1</v>
      </c>
      <c r="B38" s="56"/>
      <c r="C38" s="56"/>
      <c r="D38" s="56"/>
      <c r="E38" s="56"/>
      <c r="F38" s="56"/>
      <c r="G38" s="56"/>
      <c r="H38" s="56"/>
      <c r="I38" s="56"/>
      <c r="J38" s="56"/>
    </row>
    <row r="39" spans="1:10" s="12" customFormat="1">
      <c r="B39" s="31" t="s">
        <v>121</v>
      </c>
    </row>
    <row r="40" spans="1:10" s="32" customFormat="1" ht="38.25">
      <c r="B40" s="32" t="s">
        <v>92</v>
      </c>
      <c r="C40" s="32" t="s">
        <v>93</v>
      </c>
      <c r="D40" s="32" t="s">
        <v>94</v>
      </c>
      <c r="E40" s="32" t="s">
        <v>95</v>
      </c>
      <c r="F40" s="32" t="s">
        <v>96</v>
      </c>
      <c r="G40" s="32" t="s">
        <v>97</v>
      </c>
      <c r="H40" s="32" t="s">
        <v>122</v>
      </c>
      <c r="I40" s="32" t="s">
        <v>80</v>
      </c>
      <c r="J40" s="12" t="s">
        <v>153</v>
      </c>
    </row>
    <row r="41" spans="1:10">
      <c r="A41" s="30" t="s">
        <v>81</v>
      </c>
      <c r="B41" s="91">
        <v>1110</v>
      </c>
      <c r="C41" s="91">
        <v>1449</v>
      </c>
      <c r="D41" s="91">
        <v>1360</v>
      </c>
      <c r="E41" s="91">
        <v>902</v>
      </c>
      <c r="F41" s="91">
        <v>533</v>
      </c>
      <c r="G41" s="91">
        <v>281</v>
      </c>
      <c r="H41" s="91">
        <v>2985</v>
      </c>
      <c r="I41" s="91">
        <v>92</v>
      </c>
      <c r="J41" s="91">
        <v>8712</v>
      </c>
    </row>
    <row r="42" spans="1:10">
      <c r="A42" s="12" t="s">
        <v>67</v>
      </c>
      <c r="B42" s="56"/>
      <c r="C42" s="56"/>
      <c r="D42" s="56"/>
      <c r="E42" s="56"/>
      <c r="F42" s="56"/>
      <c r="G42" s="56"/>
      <c r="H42" s="56"/>
      <c r="I42" s="56"/>
      <c r="J42" s="56"/>
    </row>
    <row r="43" spans="1:10">
      <c r="A43" s="12" t="s">
        <v>25</v>
      </c>
      <c r="B43" s="57">
        <v>492.71</v>
      </c>
      <c r="C43" s="57">
        <v>362.33</v>
      </c>
      <c r="D43" s="57">
        <v>380.51</v>
      </c>
      <c r="E43" s="57">
        <v>187.33</v>
      </c>
      <c r="F43" s="57">
        <v>17.350000000000001</v>
      </c>
      <c r="G43" s="57">
        <v>7.46</v>
      </c>
      <c r="H43" s="57">
        <v>809.63</v>
      </c>
      <c r="I43" s="57">
        <v>98.47</v>
      </c>
      <c r="J43" s="71">
        <v>2355.7800000000002</v>
      </c>
    </row>
    <row r="44" spans="1:10">
      <c r="A44" s="12" t="s">
        <v>9</v>
      </c>
      <c r="B44" s="57">
        <v>23.73</v>
      </c>
      <c r="C44" s="57">
        <v>329.66</v>
      </c>
      <c r="D44" s="57">
        <v>168.23</v>
      </c>
      <c r="E44" s="57">
        <v>200.75</v>
      </c>
      <c r="F44" s="57">
        <v>33.51</v>
      </c>
      <c r="G44" s="57">
        <v>33.19</v>
      </c>
      <c r="H44" s="57">
        <v>401.92</v>
      </c>
      <c r="I44" s="57">
        <v>101.17</v>
      </c>
      <c r="J44" s="71">
        <v>1292.17</v>
      </c>
    </row>
    <row r="45" spans="1:10">
      <c r="A45" s="12" t="s">
        <v>10</v>
      </c>
      <c r="B45" s="57">
        <v>4.49</v>
      </c>
      <c r="C45" s="57">
        <v>17.86</v>
      </c>
      <c r="D45" s="57">
        <v>7.56</v>
      </c>
      <c r="E45" s="57">
        <v>2.38</v>
      </c>
      <c r="F45" s="57">
        <v>8.56</v>
      </c>
      <c r="G45" s="57">
        <v>6.86</v>
      </c>
      <c r="H45" s="57">
        <v>29.38</v>
      </c>
      <c r="I45" s="57">
        <v>0.48</v>
      </c>
      <c r="J45" s="71">
        <v>77.569999999999993</v>
      </c>
    </row>
    <row r="46" spans="1:10">
      <c r="A46" s="12" t="s">
        <v>11</v>
      </c>
      <c r="B46" s="57">
        <v>12.37</v>
      </c>
      <c r="C46" s="57">
        <v>11.58</v>
      </c>
      <c r="D46" s="57">
        <v>4.43</v>
      </c>
      <c r="E46" s="57"/>
      <c r="F46" s="57"/>
      <c r="G46" s="57">
        <v>3.09</v>
      </c>
      <c r="H46" s="57">
        <v>26.82</v>
      </c>
      <c r="I46" s="57">
        <v>0.28000000000000003</v>
      </c>
      <c r="J46" s="71">
        <v>58.56</v>
      </c>
    </row>
    <row r="47" spans="1:10">
      <c r="A47" s="12" t="s">
        <v>12</v>
      </c>
      <c r="B47" s="57">
        <v>3</v>
      </c>
      <c r="C47" s="57">
        <v>23.58</v>
      </c>
      <c r="D47" s="57">
        <v>6.39</v>
      </c>
      <c r="E47" s="57">
        <v>2.88</v>
      </c>
      <c r="F47" s="57">
        <v>61.34</v>
      </c>
      <c r="G47" s="57">
        <v>9.2100000000000009</v>
      </c>
      <c r="H47" s="57">
        <v>10.35</v>
      </c>
      <c r="I47" s="57">
        <v>5.81</v>
      </c>
      <c r="J47" s="71">
        <v>122.57</v>
      </c>
    </row>
    <row r="48" spans="1:10">
      <c r="A48" s="12" t="s">
        <v>13</v>
      </c>
      <c r="B48" s="57">
        <v>2.57</v>
      </c>
      <c r="C48" s="57">
        <v>2.0499999999999998</v>
      </c>
      <c r="D48" s="57">
        <v>0.12</v>
      </c>
      <c r="E48" s="57"/>
      <c r="F48" s="57"/>
      <c r="G48" s="57"/>
      <c r="H48" s="57">
        <v>4.41</v>
      </c>
      <c r="I48" s="57"/>
      <c r="J48" s="71">
        <v>9.15</v>
      </c>
    </row>
    <row r="49" spans="1:10">
      <c r="A49" s="12" t="s">
        <v>14</v>
      </c>
      <c r="B49" s="57">
        <v>0.21</v>
      </c>
      <c r="C49" s="57">
        <v>41.96</v>
      </c>
      <c r="D49" s="57">
        <v>0.44</v>
      </c>
      <c r="E49" s="57">
        <v>26.99</v>
      </c>
      <c r="F49" s="57">
        <v>6.99</v>
      </c>
      <c r="G49" s="57"/>
      <c r="H49" s="57">
        <v>4.3</v>
      </c>
      <c r="I49" s="57"/>
      <c r="J49" s="71">
        <v>80.900000000000006</v>
      </c>
    </row>
    <row r="50" spans="1:10">
      <c r="A50" s="12" t="s">
        <v>0</v>
      </c>
      <c r="B50" s="71">
        <v>539.08000000000004</v>
      </c>
      <c r="C50" s="71">
        <v>789.02</v>
      </c>
      <c r="D50" s="71">
        <v>567.66999999999996</v>
      </c>
      <c r="E50" s="71">
        <v>420.33</v>
      </c>
      <c r="F50" s="71">
        <v>127.75</v>
      </c>
      <c r="G50" s="71">
        <v>59.81</v>
      </c>
      <c r="H50" s="71">
        <v>1286.82</v>
      </c>
      <c r="I50" s="71">
        <v>206.22</v>
      </c>
      <c r="J50" s="71">
        <v>3996.7</v>
      </c>
    </row>
  </sheetData>
  <hyperlinks>
    <hyperlink ref="A2" location="Index!A1" display="Back to Index page"/>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S194"/>
  <sheetViews>
    <sheetView workbookViewId="0"/>
  </sheetViews>
  <sheetFormatPr defaultRowHeight="12.75"/>
  <cols>
    <col min="1" max="1" width="25.140625" customWidth="1"/>
  </cols>
  <sheetData>
    <row r="1" spans="1:19" s="56" customFormat="1">
      <c r="A1" s="46" t="s">
        <v>105</v>
      </c>
    </row>
    <row r="2" spans="1:19" s="56" customFormat="1">
      <c r="A2" s="46"/>
    </row>
    <row r="3" spans="1:19" s="56" customFormat="1" ht="18">
      <c r="A3" s="68" t="s">
        <v>154</v>
      </c>
    </row>
    <row r="4" spans="1:19" s="56" customFormat="1"/>
    <row r="5" spans="1:19">
      <c r="A5" s="63" t="s">
        <v>161</v>
      </c>
      <c r="B5" s="56"/>
      <c r="C5" s="56"/>
      <c r="D5" s="56"/>
      <c r="E5" s="56"/>
      <c r="F5" s="56"/>
      <c r="G5" s="56"/>
      <c r="H5" s="56"/>
      <c r="I5" s="56"/>
      <c r="J5" s="56"/>
      <c r="K5" s="56"/>
      <c r="L5" s="56"/>
      <c r="M5" s="56"/>
      <c r="N5" s="56"/>
      <c r="O5" s="56"/>
      <c r="P5" s="56"/>
      <c r="Q5" s="56"/>
      <c r="R5" s="56"/>
      <c r="S5" s="56"/>
    </row>
    <row r="6" spans="1:19">
      <c r="A6" s="56"/>
      <c r="B6" s="56"/>
      <c r="C6" s="56"/>
      <c r="D6" s="56"/>
      <c r="E6" s="56"/>
      <c r="F6" s="56"/>
      <c r="G6" s="56"/>
      <c r="H6" s="56"/>
      <c r="I6" s="56"/>
      <c r="J6" s="56"/>
      <c r="K6" s="56"/>
      <c r="L6" s="56"/>
      <c r="M6" s="56"/>
      <c r="N6" s="56"/>
      <c r="O6" s="56"/>
      <c r="P6" s="56"/>
      <c r="Q6" s="56"/>
      <c r="R6" s="56"/>
      <c r="S6" s="56"/>
    </row>
    <row r="7" spans="1:19">
      <c r="A7" s="12"/>
      <c r="B7" s="31">
        <v>2000</v>
      </c>
      <c r="C7" s="31">
        <v>2001</v>
      </c>
      <c r="D7" s="31">
        <v>2002</v>
      </c>
      <c r="E7" s="31">
        <v>2003</v>
      </c>
      <c r="F7" s="31">
        <v>2004</v>
      </c>
      <c r="G7" s="31">
        <v>2005</v>
      </c>
      <c r="H7" s="31">
        <v>2006</v>
      </c>
      <c r="I7" s="31">
        <v>2007</v>
      </c>
      <c r="J7" s="31">
        <v>2008</v>
      </c>
      <c r="K7" s="31">
        <v>2009</v>
      </c>
      <c r="L7" s="31">
        <v>2010</v>
      </c>
      <c r="M7" s="31">
        <v>2011</v>
      </c>
      <c r="N7" s="31">
        <v>2012</v>
      </c>
      <c r="O7" s="31">
        <v>2013</v>
      </c>
      <c r="P7" s="56"/>
      <c r="Q7" s="56"/>
      <c r="R7" s="56"/>
      <c r="S7" s="56"/>
    </row>
    <row r="8" spans="1:19">
      <c r="A8" s="31" t="s">
        <v>123</v>
      </c>
      <c r="B8" s="56"/>
      <c r="C8" s="56"/>
      <c r="D8" s="56"/>
      <c r="E8" s="56"/>
      <c r="F8" s="56"/>
      <c r="G8" s="56"/>
      <c r="H8" s="56"/>
      <c r="I8" s="56"/>
      <c r="J8" s="56"/>
      <c r="K8" s="56"/>
      <c r="L8" s="56"/>
      <c r="M8" s="56"/>
      <c r="N8" s="56"/>
      <c r="O8" s="56"/>
      <c r="P8" s="56"/>
      <c r="Q8" s="56"/>
      <c r="R8" s="56"/>
      <c r="S8" s="56"/>
    </row>
    <row r="9" spans="1:19">
      <c r="A9" s="12" t="s">
        <v>124</v>
      </c>
      <c r="B9" s="71">
        <v>1965</v>
      </c>
      <c r="C9" s="71">
        <v>1991</v>
      </c>
      <c r="D9" s="71">
        <v>2021</v>
      </c>
      <c r="E9" s="71">
        <v>2055</v>
      </c>
      <c r="F9" s="71">
        <v>2089</v>
      </c>
      <c r="G9" s="71">
        <v>2114</v>
      </c>
      <c r="H9" s="71">
        <v>2132</v>
      </c>
      <c r="I9" s="71">
        <v>2148</v>
      </c>
      <c r="J9" s="71">
        <v>2160</v>
      </c>
      <c r="K9" s="71">
        <v>2168</v>
      </c>
      <c r="L9" s="71">
        <v>2175</v>
      </c>
      <c r="M9" s="71">
        <v>2182</v>
      </c>
      <c r="N9" s="71">
        <v>2191</v>
      </c>
      <c r="O9" s="71">
        <v>2197</v>
      </c>
      <c r="P9" s="56"/>
      <c r="Q9" s="56"/>
      <c r="R9" s="56"/>
      <c r="S9" s="56"/>
    </row>
    <row r="10" spans="1:19">
      <c r="A10" s="12" t="s">
        <v>125</v>
      </c>
      <c r="B10" s="71">
        <v>2364</v>
      </c>
      <c r="C10" s="71">
        <v>2401</v>
      </c>
      <c r="D10" s="71">
        <v>2434</v>
      </c>
      <c r="E10" s="71">
        <v>2468</v>
      </c>
      <c r="F10" s="71">
        <v>2509</v>
      </c>
      <c r="G10" s="71">
        <v>2552</v>
      </c>
      <c r="H10" s="71">
        <v>2582</v>
      </c>
      <c r="I10" s="71">
        <v>2615</v>
      </c>
      <c r="J10" s="71">
        <v>2639</v>
      </c>
      <c r="K10" s="71">
        <v>2658</v>
      </c>
      <c r="L10" s="71">
        <v>2681</v>
      </c>
      <c r="M10" s="71">
        <v>2698</v>
      </c>
      <c r="N10" s="71">
        <v>2712</v>
      </c>
      <c r="O10" s="71">
        <v>2728</v>
      </c>
      <c r="P10" s="56"/>
      <c r="Q10" s="56"/>
      <c r="R10" s="56"/>
      <c r="S10" s="56"/>
    </row>
    <row r="11" spans="1:19">
      <c r="A11" s="12" t="s">
        <v>126</v>
      </c>
      <c r="B11" s="71">
        <v>2012</v>
      </c>
      <c r="C11" s="71">
        <v>2039</v>
      </c>
      <c r="D11" s="71">
        <v>2069</v>
      </c>
      <c r="E11" s="71">
        <v>2103</v>
      </c>
      <c r="F11" s="71">
        <v>2137</v>
      </c>
      <c r="G11" s="71">
        <v>2165</v>
      </c>
      <c r="H11" s="71">
        <v>2185</v>
      </c>
      <c r="I11" s="71">
        <v>2203</v>
      </c>
      <c r="J11" s="71">
        <v>2218</v>
      </c>
      <c r="K11" s="71">
        <v>2228</v>
      </c>
      <c r="L11" s="71">
        <v>2236</v>
      </c>
      <c r="M11" s="71">
        <v>2247</v>
      </c>
      <c r="N11" s="71">
        <v>2261</v>
      </c>
      <c r="O11" s="71">
        <v>2272</v>
      </c>
      <c r="P11" s="56"/>
      <c r="Q11" s="56"/>
      <c r="R11" s="56"/>
      <c r="S11" s="56"/>
    </row>
    <row r="12" spans="1:19">
      <c r="A12" s="56"/>
      <c r="B12" s="56"/>
      <c r="C12" s="56"/>
      <c r="D12" s="56"/>
      <c r="E12" s="56"/>
      <c r="F12" s="56"/>
      <c r="G12" s="56"/>
      <c r="H12" s="56"/>
      <c r="I12" s="56"/>
      <c r="J12" s="56"/>
      <c r="K12" s="56"/>
      <c r="L12" s="56"/>
      <c r="M12" s="56"/>
      <c r="N12" s="56"/>
      <c r="O12" s="56"/>
      <c r="P12" s="56"/>
      <c r="Q12" s="56"/>
      <c r="R12" s="56"/>
      <c r="S12" s="56"/>
    </row>
    <row r="13" spans="1:19">
      <c r="A13" s="56" t="s">
        <v>127</v>
      </c>
      <c r="B13" s="56"/>
      <c r="C13" s="56"/>
      <c r="D13" s="56"/>
      <c r="E13" s="56"/>
      <c r="F13" s="56"/>
      <c r="G13" s="56"/>
      <c r="H13" s="56"/>
      <c r="I13" s="56"/>
      <c r="J13" s="56"/>
      <c r="K13" s="56"/>
      <c r="L13" s="56"/>
      <c r="M13" s="56"/>
      <c r="N13" s="56"/>
      <c r="O13" s="56"/>
      <c r="P13" s="56"/>
      <c r="Q13" s="56"/>
      <c r="R13" s="56"/>
      <c r="S13" s="56"/>
    </row>
    <row r="14" spans="1:19">
      <c r="A14" s="46" t="s">
        <v>128</v>
      </c>
      <c r="B14" s="56"/>
      <c r="C14" s="56"/>
      <c r="D14" s="56"/>
      <c r="E14" s="56"/>
      <c r="F14" s="56"/>
      <c r="G14" s="56"/>
      <c r="H14" s="56"/>
      <c r="I14" s="56"/>
      <c r="J14" s="56"/>
      <c r="K14" s="56"/>
      <c r="L14" s="56"/>
      <c r="M14" s="56"/>
      <c r="N14" s="56"/>
      <c r="O14" s="56"/>
      <c r="P14" s="56"/>
      <c r="Q14" s="56"/>
      <c r="R14" s="56"/>
      <c r="S14" s="56"/>
    </row>
    <row r="15" spans="1:19">
      <c r="A15" s="56" t="s">
        <v>129</v>
      </c>
      <c r="B15" s="56"/>
      <c r="C15" s="56"/>
      <c r="D15" s="56"/>
      <c r="E15" s="56"/>
      <c r="F15" s="56"/>
      <c r="G15" s="56"/>
      <c r="H15" s="56"/>
      <c r="I15" s="56"/>
      <c r="J15" s="56"/>
      <c r="K15" s="56"/>
      <c r="L15" s="56"/>
      <c r="M15" s="56"/>
      <c r="N15" s="56"/>
      <c r="O15" s="56"/>
      <c r="P15" s="56"/>
      <c r="Q15" s="56"/>
      <c r="R15" s="56"/>
      <c r="S15" s="56"/>
    </row>
    <row r="16" spans="1:19">
      <c r="A16" s="64" t="s">
        <v>130</v>
      </c>
      <c r="B16" s="56"/>
      <c r="C16" s="56"/>
      <c r="D16" s="56"/>
      <c r="E16" s="56"/>
      <c r="F16" s="56"/>
      <c r="G16" s="56"/>
      <c r="H16" s="56"/>
      <c r="I16" s="56"/>
      <c r="J16" s="56"/>
      <c r="K16" s="56"/>
      <c r="L16" s="56"/>
      <c r="M16" s="56"/>
      <c r="N16" s="56"/>
      <c r="O16" s="56"/>
      <c r="P16" s="56"/>
      <c r="Q16" s="56"/>
      <c r="R16" s="56"/>
      <c r="S16" s="56"/>
    </row>
    <row r="17" spans="1:19">
      <c r="A17" s="64" t="s">
        <v>131</v>
      </c>
      <c r="B17" s="56"/>
      <c r="C17" s="56"/>
      <c r="D17" s="56"/>
      <c r="E17" s="56"/>
      <c r="F17" s="56"/>
      <c r="G17" s="56"/>
      <c r="H17" s="56"/>
      <c r="I17" s="56"/>
      <c r="J17" s="56"/>
      <c r="K17" s="56"/>
      <c r="L17" s="56"/>
      <c r="M17" s="56"/>
      <c r="N17" s="56"/>
      <c r="O17" s="56"/>
      <c r="P17" s="56"/>
      <c r="Q17" s="56"/>
      <c r="R17" s="56"/>
      <c r="S17" s="56"/>
    </row>
    <row r="18" spans="1:19">
      <c r="A18" s="65" t="s">
        <v>132</v>
      </c>
      <c r="B18" s="56"/>
      <c r="C18" s="56"/>
      <c r="D18" s="56"/>
      <c r="E18" s="56"/>
      <c r="F18" s="56"/>
      <c r="G18" s="56"/>
      <c r="H18" s="56"/>
      <c r="I18" s="56"/>
      <c r="J18" s="56"/>
      <c r="K18" s="56"/>
      <c r="L18" s="56"/>
      <c r="M18" s="56"/>
      <c r="N18" s="56"/>
      <c r="O18" s="56"/>
      <c r="P18" s="56"/>
      <c r="Q18" s="56"/>
      <c r="R18" s="56"/>
      <c r="S18" s="56"/>
    </row>
    <row r="19" spans="1:19">
      <c r="A19" s="56"/>
      <c r="B19" s="56"/>
      <c r="C19" s="56"/>
      <c r="D19" s="56"/>
      <c r="E19" s="56"/>
      <c r="F19" s="56"/>
      <c r="G19" s="56"/>
      <c r="H19" s="56"/>
      <c r="I19" s="56"/>
      <c r="J19" s="56"/>
      <c r="K19" s="56"/>
      <c r="L19" s="56"/>
      <c r="M19" s="56"/>
      <c r="N19" s="56"/>
      <c r="O19" s="56"/>
      <c r="P19" s="56"/>
      <c r="Q19" s="56"/>
      <c r="R19" s="56"/>
      <c r="S19" s="56"/>
    </row>
    <row r="20" spans="1:19">
      <c r="A20" s="63" t="s">
        <v>133</v>
      </c>
      <c r="B20" s="56"/>
      <c r="C20" s="56"/>
      <c r="D20" s="56"/>
      <c r="E20" s="56"/>
      <c r="F20" s="56"/>
      <c r="G20" s="56"/>
      <c r="H20" s="56"/>
      <c r="I20" s="56"/>
      <c r="J20" s="56"/>
      <c r="K20" s="56"/>
      <c r="L20" s="56"/>
      <c r="M20" s="56"/>
      <c r="N20" s="56"/>
      <c r="O20" s="56"/>
      <c r="P20" s="56"/>
      <c r="Q20" s="56"/>
      <c r="R20" s="56"/>
      <c r="S20" s="56"/>
    </row>
    <row r="21" spans="1:19">
      <c r="A21" s="56"/>
      <c r="B21" s="56"/>
      <c r="C21" s="56"/>
      <c r="D21" s="56"/>
      <c r="E21" s="56"/>
      <c r="F21" s="56"/>
      <c r="G21" s="56"/>
      <c r="H21" s="56"/>
      <c r="I21" s="56"/>
      <c r="J21" s="56"/>
      <c r="K21" s="56"/>
      <c r="L21" s="56"/>
      <c r="M21" s="56"/>
      <c r="N21" s="56"/>
      <c r="O21" s="56"/>
      <c r="P21" s="56"/>
      <c r="Q21" s="56"/>
      <c r="R21" s="56"/>
      <c r="S21" s="56"/>
    </row>
    <row r="22" spans="1:19">
      <c r="A22" s="31" t="s">
        <v>134</v>
      </c>
      <c r="B22" s="66" t="s">
        <v>135</v>
      </c>
      <c r="C22" s="31">
        <v>2000</v>
      </c>
      <c r="D22" s="31">
        <v>2001</v>
      </c>
      <c r="E22" s="31">
        <v>2002</v>
      </c>
      <c r="F22" s="31">
        <v>2003</v>
      </c>
      <c r="G22" s="31">
        <v>2004</v>
      </c>
      <c r="H22" s="31">
        <v>2005</v>
      </c>
      <c r="I22" s="31">
        <v>2006</v>
      </c>
      <c r="J22" s="31">
        <v>2007</v>
      </c>
      <c r="K22" s="31">
        <v>2008</v>
      </c>
      <c r="L22" s="31">
        <v>2009</v>
      </c>
      <c r="M22" s="31">
        <v>2010</v>
      </c>
      <c r="N22" s="31">
        <v>2011</v>
      </c>
      <c r="O22" s="31">
        <v>2012</v>
      </c>
      <c r="P22" s="31">
        <v>2013</v>
      </c>
      <c r="Q22" s="56"/>
      <c r="R22" s="56"/>
      <c r="S22" s="56"/>
    </row>
    <row r="23" spans="1:19">
      <c r="A23" s="12" t="s">
        <v>136</v>
      </c>
      <c r="B23" s="12" t="s">
        <v>137</v>
      </c>
      <c r="C23" s="71">
        <v>278921</v>
      </c>
      <c r="D23" s="71">
        <v>287694</v>
      </c>
      <c r="E23" s="71">
        <v>298052</v>
      </c>
      <c r="F23" s="71">
        <v>310595</v>
      </c>
      <c r="G23" s="71">
        <v>321515</v>
      </c>
      <c r="H23" s="71">
        <v>329730</v>
      </c>
      <c r="I23" s="71">
        <v>335559</v>
      </c>
      <c r="J23" s="71">
        <v>341126</v>
      </c>
      <c r="K23" s="71">
        <v>343056</v>
      </c>
      <c r="L23" s="71">
        <v>339323</v>
      </c>
      <c r="M23" s="71">
        <v>344892</v>
      </c>
      <c r="N23" s="71">
        <v>341139</v>
      </c>
      <c r="O23" s="71">
        <v>344187</v>
      </c>
      <c r="P23" s="71">
        <v>353460</v>
      </c>
      <c r="Q23" s="56"/>
      <c r="R23" s="56"/>
      <c r="S23" s="56"/>
    </row>
    <row r="24" spans="1:19">
      <c r="A24" s="12" t="s">
        <v>136</v>
      </c>
      <c r="B24" s="12" t="s">
        <v>138</v>
      </c>
      <c r="C24" s="71">
        <v>24104</v>
      </c>
      <c r="D24" s="71">
        <v>25621</v>
      </c>
      <c r="E24" s="71">
        <v>28396</v>
      </c>
      <c r="F24" s="71">
        <v>32236</v>
      </c>
      <c r="G24" s="71">
        <v>35331</v>
      </c>
      <c r="H24" s="71">
        <v>38144</v>
      </c>
      <c r="I24" s="71">
        <v>39424</v>
      </c>
      <c r="J24" s="71">
        <v>40434</v>
      </c>
      <c r="K24" s="71">
        <v>40453</v>
      </c>
      <c r="L24" s="71">
        <v>39773</v>
      </c>
      <c r="M24" s="71">
        <v>39866</v>
      </c>
      <c r="N24" s="71">
        <v>39764</v>
      </c>
      <c r="O24" s="71">
        <v>41080</v>
      </c>
      <c r="P24" s="71">
        <v>42780</v>
      </c>
      <c r="Q24" s="56"/>
      <c r="R24" s="56"/>
      <c r="S24" s="56"/>
    </row>
    <row r="25" spans="1:19">
      <c r="A25" s="12" t="s">
        <v>136</v>
      </c>
      <c r="B25" s="12" t="s">
        <v>89</v>
      </c>
      <c r="C25" s="71">
        <v>147</v>
      </c>
      <c r="D25" s="71">
        <v>146</v>
      </c>
      <c r="E25" s="71">
        <v>148</v>
      </c>
      <c r="F25" s="71">
        <v>149</v>
      </c>
      <c r="G25" s="71">
        <v>142</v>
      </c>
      <c r="H25" s="71">
        <v>139</v>
      </c>
      <c r="I25" s="71">
        <v>135</v>
      </c>
      <c r="J25" s="71">
        <v>151</v>
      </c>
      <c r="K25" s="71">
        <v>144</v>
      </c>
      <c r="L25" s="71">
        <v>137</v>
      </c>
      <c r="M25" s="71">
        <v>128</v>
      </c>
      <c r="N25" s="71">
        <v>129</v>
      </c>
      <c r="O25" s="71">
        <v>126</v>
      </c>
      <c r="P25" s="71">
        <v>118</v>
      </c>
      <c r="Q25" s="56"/>
      <c r="R25" s="56"/>
      <c r="S25" s="56"/>
    </row>
    <row r="26" spans="1:19">
      <c r="A26" s="12"/>
      <c r="B26" s="12"/>
      <c r="C26" s="71"/>
      <c r="D26" s="71"/>
      <c r="E26" s="71"/>
      <c r="F26" s="71"/>
      <c r="G26" s="71"/>
      <c r="H26" s="71"/>
      <c r="I26" s="71"/>
      <c r="J26" s="71"/>
      <c r="K26" s="71"/>
      <c r="L26" s="71"/>
      <c r="M26" s="71"/>
      <c r="N26" s="71"/>
      <c r="O26" s="71"/>
      <c r="P26" s="71"/>
      <c r="Q26" s="56"/>
      <c r="R26" s="56"/>
      <c r="S26" s="56"/>
    </row>
    <row r="27" spans="1:19">
      <c r="A27" s="12" t="s">
        <v>139</v>
      </c>
      <c r="B27" s="12" t="s">
        <v>137</v>
      </c>
      <c r="C27" s="71">
        <v>21450</v>
      </c>
      <c r="D27" s="71">
        <v>20827</v>
      </c>
      <c r="E27" s="71">
        <v>20577</v>
      </c>
      <c r="F27" s="71">
        <v>20386</v>
      </c>
      <c r="G27" s="71">
        <v>20050</v>
      </c>
      <c r="H27" s="71">
        <v>19767</v>
      </c>
      <c r="I27" s="71">
        <v>19184</v>
      </c>
      <c r="J27" s="71">
        <v>19002</v>
      </c>
      <c r="K27" s="71">
        <v>18573</v>
      </c>
      <c r="L27" s="71">
        <v>17988</v>
      </c>
      <c r="M27" s="71">
        <v>17575</v>
      </c>
      <c r="N27" s="71">
        <v>17497</v>
      </c>
      <c r="O27" s="71">
        <v>18338</v>
      </c>
      <c r="P27" s="71">
        <v>19025</v>
      </c>
      <c r="Q27" s="56"/>
      <c r="R27" s="56"/>
      <c r="S27" s="56"/>
    </row>
    <row r="28" spans="1:19">
      <c r="A28" s="12" t="s">
        <v>139</v>
      </c>
      <c r="B28" s="12" t="s">
        <v>138</v>
      </c>
      <c r="C28" s="71">
        <v>19309</v>
      </c>
      <c r="D28" s="71">
        <v>20499</v>
      </c>
      <c r="E28" s="71">
        <v>22401</v>
      </c>
      <c r="F28" s="71">
        <v>24328</v>
      </c>
      <c r="G28" s="71">
        <v>26571</v>
      </c>
      <c r="H28" s="71">
        <v>28866</v>
      </c>
      <c r="I28" s="71">
        <v>30721</v>
      </c>
      <c r="J28" s="71">
        <v>32715</v>
      </c>
      <c r="K28" s="71">
        <v>34099</v>
      </c>
      <c r="L28" s="71">
        <v>34611</v>
      </c>
      <c r="M28" s="71">
        <v>35477</v>
      </c>
      <c r="N28" s="71">
        <v>37553</v>
      </c>
      <c r="O28" s="71">
        <v>41163</v>
      </c>
      <c r="P28" s="71">
        <v>46145</v>
      </c>
      <c r="Q28" s="56"/>
      <c r="R28" s="56"/>
      <c r="S28" s="56"/>
    </row>
    <row r="29" spans="1:19">
      <c r="A29" s="12" t="s">
        <v>139</v>
      </c>
      <c r="B29" s="12" t="s">
        <v>89</v>
      </c>
      <c r="C29" s="71">
        <v>49</v>
      </c>
      <c r="D29" s="71">
        <v>57</v>
      </c>
      <c r="E29" s="71">
        <v>72</v>
      </c>
      <c r="F29" s="71">
        <v>75</v>
      </c>
      <c r="G29" s="71">
        <v>74</v>
      </c>
      <c r="H29" s="71">
        <v>67</v>
      </c>
      <c r="I29" s="71">
        <v>73</v>
      </c>
      <c r="J29" s="71">
        <v>69</v>
      </c>
      <c r="K29" s="71">
        <v>67</v>
      </c>
      <c r="L29" s="71">
        <v>60</v>
      </c>
      <c r="M29" s="71">
        <v>56</v>
      </c>
      <c r="N29" s="71">
        <v>60</v>
      </c>
      <c r="O29" s="71">
        <v>53</v>
      </c>
      <c r="P29" s="71">
        <v>51</v>
      </c>
      <c r="Q29" s="56"/>
      <c r="R29" s="56"/>
      <c r="S29" s="56"/>
    </row>
    <row r="30" spans="1:19">
      <c r="A30" s="12"/>
      <c r="B30" s="12"/>
      <c r="C30" s="71"/>
      <c r="D30" s="71"/>
      <c r="E30" s="71"/>
      <c r="F30" s="71"/>
      <c r="G30" s="71"/>
      <c r="H30" s="71"/>
      <c r="I30" s="71"/>
      <c r="J30" s="71"/>
      <c r="K30" s="71"/>
      <c r="L30" s="71"/>
      <c r="M30" s="71"/>
      <c r="N30" s="71"/>
      <c r="O30" s="71"/>
      <c r="P30" s="71"/>
      <c r="Q30" s="56"/>
      <c r="R30" s="56"/>
      <c r="S30" s="56"/>
    </row>
    <row r="31" spans="1:19">
      <c r="A31" s="12" t="s">
        <v>140</v>
      </c>
      <c r="B31" s="12" t="s">
        <v>137</v>
      </c>
      <c r="C31" s="71">
        <v>23</v>
      </c>
      <c r="D31" s="71">
        <v>22</v>
      </c>
      <c r="E31" s="71">
        <v>27</v>
      </c>
      <c r="F31" s="71">
        <v>28</v>
      </c>
      <c r="G31" s="71">
        <v>24</v>
      </c>
      <c r="H31" s="71">
        <v>21</v>
      </c>
      <c r="I31" s="71">
        <v>21</v>
      </c>
      <c r="J31" s="71">
        <v>18</v>
      </c>
      <c r="K31" s="71">
        <v>17</v>
      </c>
      <c r="L31" s="71">
        <v>17</v>
      </c>
      <c r="M31" s="71">
        <v>11</v>
      </c>
      <c r="N31" s="71">
        <v>10</v>
      </c>
      <c r="O31" s="71">
        <v>9</v>
      </c>
      <c r="P31" s="71">
        <v>11</v>
      </c>
      <c r="Q31" s="56"/>
      <c r="R31" s="56"/>
      <c r="S31" s="56"/>
    </row>
    <row r="32" spans="1:19">
      <c r="A32" s="12" t="s">
        <v>140</v>
      </c>
      <c r="B32" s="12" t="s">
        <v>138</v>
      </c>
      <c r="C32" s="71">
        <v>900</v>
      </c>
      <c r="D32" s="71">
        <v>1003</v>
      </c>
      <c r="E32" s="71">
        <v>1282</v>
      </c>
      <c r="F32" s="71">
        <v>1424</v>
      </c>
      <c r="G32" s="71">
        <v>1443</v>
      </c>
      <c r="H32" s="71">
        <v>1454</v>
      </c>
      <c r="I32" s="71">
        <v>1372</v>
      </c>
      <c r="J32" s="71">
        <v>1472</v>
      </c>
      <c r="K32" s="71">
        <v>1455</v>
      </c>
      <c r="L32" s="71">
        <v>1471</v>
      </c>
      <c r="M32" s="71">
        <v>1513</v>
      </c>
      <c r="N32" s="71">
        <v>1411</v>
      </c>
      <c r="O32" s="71">
        <v>1350</v>
      </c>
      <c r="P32" s="71">
        <v>1339</v>
      </c>
      <c r="Q32" s="56"/>
      <c r="R32" s="56"/>
      <c r="S32" s="56"/>
    </row>
    <row r="33" spans="1:19">
      <c r="A33" s="12" t="s">
        <v>140</v>
      </c>
      <c r="B33" s="12" t="s">
        <v>89</v>
      </c>
      <c r="C33" s="71">
        <v>5</v>
      </c>
      <c r="D33" s="71">
        <v>7</v>
      </c>
      <c r="E33" s="71">
        <v>5</v>
      </c>
      <c r="F33" s="71">
        <v>8</v>
      </c>
      <c r="G33" s="71">
        <v>6</v>
      </c>
      <c r="H33" s="71">
        <v>6</v>
      </c>
      <c r="I33" s="71">
        <v>6</v>
      </c>
      <c r="J33" s="71">
        <v>7</v>
      </c>
      <c r="K33" s="71">
        <v>32</v>
      </c>
      <c r="L33" s="71">
        <v>23</v>
      </c>
      <c r="M33" s="71">
        <v>9</v>
      </c>
      <c r="N33" s="71">
        <v>4</v>
      </c>
      <c r="O33" s="71">
        <v>2</v>
      </c>
      <c r="P33" s="71">
        <v>2</v>
      </c>
      <c r="Q33" s="56"/>
      <c r="R33" s="56"/>
      <c r="S33" s="56"/>
    </row>
    <row r="34" spans="1:19">
      <c r="A34" s="12"/>
      <c r="B34" s="12"/>
      <c r="C34" s="71"/>
      <c r="D34" s="71"/>
      <c r="E34" s="71"/>
      <c r="F34" s="71"/>
      <c r="G34" s="71"/>
      <c r="H34" s="71"/>
      <c r="I34" s="71"/>
      <c r="J34" s="71"/>
      <c r="K34" s="71"/>
      <c r="L34" s="71"/>
      <c r="M34" s="71"/>
      <c r="N34" s="71"/>
      <c r="O34" s="71"/>
      <c r="P34" s="71"/>
      <c r="Q34" s="56"/>
      <c r="R34" s="56"/>
      <c r="S34" s="56"/>
    </row>
    <row r="35" spans="1:19">
      <c r="A35" s="12" t="s">
        <v>141</v>
      </c>
      <c r="B35" s="12" t="s">
        <v>137</v>
      </c>
      <c r="C35" s="71">
        <v>703</v>
      </c>
      <c r="D35" s="71">
        <v>640</v>
      </c>
      <c r="E35" s="71">
        <v>742</v>
      </c>
      <c r="F35" s="71">
        <v>696</v>
      </c>
      <c r="G35" s="71">
        <v>594</v>
      </c>
      <c r="H35" s="71">
        <v>483</v>
      </c>
      <c r="I35" s="71">
        <v>384</v>
      </c>
      <c r="J35" s="71">
        <v>349</v>
      </c>
      <c r="K35" s="71">
        <v>317</v>
      </c>
      <c r="L35" s="71">
        <v>278</v>
      </c>
      <c r="M35" s="71">
        <v>267</v>
      </c>
      <c r="N35" s="71">
        <v>260</v>
      </c>
      <c r="O35" s="71">
        <v>239</v>
      </c>
      <c r="P35" s="71">
        <v>243</v>
      </c>
      <c r="Q35" s="56"/>
      <c r="R35" s="56"/>
      <c r="S35" s="56"/>
    </row>
    <row r="36" spans="1:19">
      <c r="A36" s="12" t="s">
        <v>141</v>
      </c>
      <c r="B36" s="12" t="s">
        <v>138</v>
      </c>
      <c r="C36" s="71">
        <v>11175</v>
      </c>
      <c r="D36" s="71">
        <v>11799</v>
      </c>
      <c r="E36" s="71">
        <v>15061</v>
      </c>
      <c r="F36" s="71">
        <v>16429</v>
      </c>
      <c r="G36" s="71">
        <v>16988</v>
      </c>
      <c r="H36" s="71">
        <v>16949</v>
      </c>
      <c r="I36" s="71">
        <v>16174</v>
      </c>
      <c r="J36" s="71">
        <v>16632</v>
      </c>
      <c r="K36" s="71">
        <v>16999</v>
      </c>
      <c r="L36" s="71">
        <v>16894</v>
      </c>
      <c r="M36" s="71">
        <v>17015</v>
      </c>
      <c r="N36" s="71">
        <v>17524</v>
      </c>
      <c r="O36" s="71">
        <v>18489</v>
      </c>
      <c r="P36" s="71">
        <v>19420</v>
      </c>
      <c r="Q36" s="56"/>
      <c r="R36" s="56"/>
      <c r="S36" s="56"/>
    </row>
    <row r="37" spans="1:19">
      <c r="A37" s="12" t="s">
        <v>141</v>
      </c>
      <c r="B37" s="12" t="s">
        <v>89</v>
      </c>
      <c r="C37" s="71">
        <v>36</v>
      </c>
      <c r="D37" s="71">
        <v>34</v>
      </c>
      <c r="E37" s="71">
        <v>35</v>
      </c>
      <c r="F37" s="71">
        <v>40</v>
      </c>
      <c r="G37" s="71">
        <v>37</v>
      </c>
      <c r="H37" s="71">
        <v>34</v>
      </c>
      <c r="I37" s="71">
        <v>24</v>
      </c>
      <c r="J37" s="71">
        <v>27</v>
      </c>
      <c r="K37" s="71">
        <v>18</v>
      </c>
      <c r="L37" s="71">
        <v>15</v>
      </c>
      <c r="M37" s="71">
        <v>11</v>
      </c>
      <c r="N37" s="71">
        <v>8</v>
      </c>
      <c r="O37" s="71">
        <v>5</v>
      </c>
      <c r="P37" s="71">
        <v>9</v>
      </c>
      <c r="Q37" s="56"/>
      <c r="R37" s="56"/>
      <c r="S37" s="56"/>
    </row>
    <row r="38" spans="1:19">
      <c r="A38" s="12"/>
      <c r="B38" s="12"/>
      <c r="C38" s="71"/>
      <c r="D38" s="71"/>
      <c r="E38" s="71"/>
      <c r="F38" s="71"/>
      <c r="G38" s="71"/>
      <c r="H38" s="71"/>
      <c r="I38" s="71"/>
      <c r="J38" s="71"/>
      <c r="K38" s="71"/>
      <c r="L38" s="71"/>
      <c r="M38" s="71"/>
      <c r="N38" s="71"/>
      <c r="O38" s="71"/>
      <c r="P38" s="71"/>
      <c r="Q38" s="56"/>
      <c r="R38" s="56"/>
      <c r="S38" s="56"/>
    </row>
    <row r="39" spans="1:19">
      <c r="A39" s="12" t="s">
        <v>142</v>
      </c>
      <c r="B39" s="12" t="s">
        <v>137</v>
      </c>
      <c r="C39" s="71">
        <v>7813</v>
      </c>
      <c r="D39" s="71">
        <v>8053</v>
      </c>
      <c r="E39" s="71">
        <v>7834</v>
      </c>
      <c r="F39" s="71">
        <v>7883</v>
      </c>
      <c r="G39" s="71">
        <v>8368</v>
      </c>
      <c r="H39" s="71">
        <v>9091</v>
      </c>
      <c r="I39" s="71">
        <v>10305</v>
      </c>
      <c r="J39" s="71">
        <v>11326</v>
      </c>
      <c r="K39" s="71">
        <v>12417</v>
      </c>
      <c r="L39" s="71">
        <v>12466</v>
      </c>
      <c r="M39" s="71">
        <v>12348</v>
      </c>
      <c r="N39" s="71">
        <v>12076</v>
      </c>
      <c r="O39" s="71">
        <v>12537</v>
      </c>
      <c r="P39" s="71">
        <v>12841</v>
      </c>
      <c r="Q39" s="56"/>
      <c r="R39" s="56"/>
      <c r="S39" s="56"/>
    </row>
    <row r="40" spans="1:19">
      <c r="A40" s="12" t="s">
        <v>142</v>
      </c>
      <c r="B40" s="12" t="s">
        <v>89</v>
      </c>
      <c r="C40" s="71">
        <v>3</v>
      </c>
      <c r="D40" s="71">
        <v>4</v>
      </c>
      <c r="E40" s="71">
        <v>4</v>
      </c>
      <c r="F40" s="71">
        <v>4</v>
      </c>
      <c r="G40" s="71">
        <v>2</v>
      </c>
      <c r="H40" s="71">
        <v>3</v>
      </c>
      <c r="I40" s="71">
        <v>2</v>
      </c>
      <c r="J40" s="71">
        <v>3</v>
      </c>
      <c r="K40" s="71">
        <v>3</v>
      </c>
      <c r="L40" s="71">
        <v>2</v>
      </c>
      <c r="M40" s="71">
        <v>4</v>
      </c>
      <c r="N40" s="71">
        <v>4</v>
      </c>
      <c r="O40" s="71">
        <v>6</v>
      </c>
      <c r="P40" s="71">
        <v>5</v>
      </c>
      <c r="Q40" s="56"/>
      <c r="R40" s="56"/>
      <c r="S40" s="56"/>
    </row>
    <row r="41" spans="1:19">
      <c r="A41" s="56"/>
      <c r="B41" s="56"/>
      <c r="C41" s="56"/>
      <c r="D41" s="56"/>
      <c r="E41" s="56"/>
      <c r="F41" s="56"/>
      <c r="G41" s="56"/>
      <c r="H41" s="56"/>
      <c r="I41" s="56"/>
      <c r="J41" s="56"/>
      <c r="K41" s="56"/>
      <c r="L41" s="56"/>
      <c r="M41" s="56"/>
      <c r="N41" s="56"/>
      <c r="O41" s="56"/>
      <c r="P41" s="56"/>
      <c r="Q41" s="56"/>
      <c r="R41" s="56"/>
      <c r="S41" s="56"/>
    </row>
    <row r="42" spans="1:19">
      <c r="A42" s="56" t="s">
        <v>127</v>
      </c>
      <c r="B42" s="56"/>
      <c r="C42" s="56"/>
      <c r="D42" s="56"/>
      <c r="E42" s="56"/>
      <c r="F42" s="56"/>
      <c r="G42" s="56"/>
      <c r="H42" s="56"/>
      <c r="I42" s="56"/>
      <c r="J42" s="56"/>
      <c r="K42" s="56"/>
      <c r="L42" s="56"/>
      <c r="M42" s="56"/>
      <c r="N42" s="56"/>
      <c r="O42" s="56"/>
      <c r="P42" s="56"/>
      <c r="Q42" s="56"/>
      <c r="R42" s="56"/>
      <c r="S42" s="56"/>
    </row>
    <row r="43" spans="1:19">
      <c r="A43" s="46" t="s">
        <v>143</v>
      </c>
      <c r="B43" s="56"/>
      <c r="C43" s="56"/>
      <c r="D43" s="56"/>
      <c r="E43" s="56"/>
      <c r="F43" s="56"/>
      <c r="G43" s="56"/>
      <c r="H43" s="56"/>
      <c r="I43" s="56"/>
      <c r="J43" s="56"/>
      <c r="K43" s="56"/>
      <c r="L43" s="56"/>
      <c r="M43" s="56"/>
      <c r="N43" s="56"/>
      <c r="O43" s="56"/>
      <c r="P43" s="56"/>
      <c r="Q43" s="56"/>
      <c r="R43" s="56"/>
      <c r="S43" s="56"/>
    </row>
    <row r="44" spans="1:19">
      <c r="A44" s="56" t="s">
        <v>129</v>
      </c>
      <c r="B44" s="56"/>
      <c r="C44" s="56"/>
      <c r="D44" s="56"/>
      <c r="E44" s="56"/>
      <c r="F44" s="56"/>
      <c r="G44" s="56"/>
      <c r="H44" s="56"/>
      <c r="I44" s="56"/>
      <c r="J44" s="56"/>
      <c r="K44" s="56"/>
      <c r="L44" s="56"/>
      <c r="M44" s="56"/>
      <c r="N44" s="56"/>
      <c r="O44" s="56"/>
      <c r="P44" s="56"/>
      <c r="Q44" s="56"/>
      <c r="R44" s="56"/>
      <c r="S44" s="56"/>
    </row>
    <row r="45" spans="1:19">
      <c r="A45" s="64" t="s">
        <v>130</v>
      </c>
      <c r="B45" s="56"/>
      <c r="C45" s="56"/>
      <c r="D45" s="56"/>
      <c r="E45" s="56"/>
      <c r="F45" s="56"/>
      <c r="G45" s="56"/>
      <c r="H45" s="56"/>
      <c r="I45" s="56"/>
      <c r="J45" s="56"/>
      <c r="K45" s="56"/>
      <c r="L45" s="56"/>
      <c r="M45" s="56"/>
      <c r="N45" s="56"/>
      <c r="O45" s="56"/>
      <c r="P45" s="56"/>
      <c r="Q45" s="56"/>
      <c r="R45" s="56"/>
      <c r="S45" s="56"/>
    </row>
    <row r="46" spans="1:19">
      <c r="A46" s="64" t="s">
        <v>131</v>
      </c>
      <c r="B46" s="56"/>
      <c r="C46" s="56"/>
      <c r="D46" s="56"/>
      <c r="E46" s="56"/>
      <c r="F46" s="56"/>
      <c r="G46" s="56"/>
      <c r="H46" s="56"/>
      <c r="I46" s="56"/>
      <c r="J46" s="56"/>
      <c r="K46" s="56"/>
      <c r="L46" s="56"/>
      <c r="M46" s="56"/>
      <c r="N46" s="56"/>
      <c r="O46" s="56"/>
      <c r="P46" s="56"/>
      <c r="Q46" s="56"/>
      <c r="R46" s="56"/>
      <c r="S46" s="56"/>
    </row>
    <row r="47" spans="1:19">
      <c r="A47" s="65" t="s">
        <v>132</v>
      </c>
      <c r="B47" s="56"/>
      <c r="C47" s="56"/>
      <c r="D47" s="56"/>
      <c r="E47" s="56"/>
      <c r="F47" s="56"/>
      <c r="G47" s="56"/>
      <c r="H47" s="56"/>
      <c r="I47" s="56"/>
      <c r="J47" s="56"/>
      <c r="K47" s="56"/>
      <c r="L47" s="56"/>
      <c r="M47" s="56"/>
      <c r="N47" s="56"/>
      <c r="O47" s="56"/>
      <c r="P47" s="56"/>
      <c r="Q47" s="56"/>
      <c r="R47" s="56"/>
      <c r="S47" s="56"/>
    </row>
    <row r="48" spans="1:19">
      <c r="A48" s="65" t="s">
        <v>144</v>
      </c>
      <c r="B48" s="56"/>
      <c r="C48" s="56"/>
      <c r="D48" s="56"/>
      <c r="E48" s="56"/>
      <c r="F48" s="56"/>
      <c r="G48" s="56"/>
      <c r="H48" s="56"/>
      <c r="I48" s="56"/>
      <c r="J48" s="56"/>
      <c r="K48" s="56"/>
      <c r="L48" s="56"/>
      <c r="M48" s="56"/>
      <c r="N48" s="56"/>
      <c r="O48" s="56"/>
      <c r="P48" s="56"/>
      <c r="Q48" s="56"/>
      <c r="R48" s="56"/>
      <c r="S48" s="56"/>
    </row>
    <row r="49" spans="1:19">
      <c r="A49" s="65"/>
      <c r="B49" s="56"/>
      <c r="C49" s="56"/>
      <c r="D49" s="56"/>
      <c r="E49" s="56"/>
      <c r="F49" s="56"/>
      <c r="G49" s="56"/>
      <c r="H49" s="56"/>
      <c r="I49" s="56"/>
      <c r="J49" s="56"/>
      <c r="K49" s="56"/>
      <c r="L49" s="56"/>
      <c r="M49" s="56"/>
      <c r="N49" s="56"/>
      <c r="O49" s="56"/>
      <c r="P49" s="56"/>
      <c r="Q49" s="56"/>
      <c r="R49" s="56"/>
      <c r="S49" s="56"/>
    </row>
    <row r="50" spans="1:19">
      <c r="A50" s="63" t="s">
        <v>162</v>
      </c>
      <c r="B50" s="56"/>
      <c r="C50" s="56"/>
      <c r="D50" s="56"/>
      <c r="E50" s="56"/>
      <c r="F50" s="56"/>
      <c r="G50" s="56"/>
      <c r="H50" s="56"/>
      <c r="I50" s="56"/>
      <c r="J50" s="56"/>
      <c r="K50" s="56"/>
      <c r="L50" s="56"/>
      <c r="M50" s="56"/>
      <c r="N50" s="56"/>
      <c r="O50" s="56"/>
      <c r="P50" s="56"/>
      <c r="Q50" s="56"/>
      <c r="R50" s="56"/>
      <c r="S50" s="56"/>
    </row>
    <row r="51" spans="1:19">
      <c r="A51" s="56"/>
      <c r="B51" s="56"/>
      <c r="C51" s="56"/>
      <c r="D51" s="56"/>
      <c r="E51" s="56"/>
      <c r="F51" s="56"/>
      <c r="G51" s="56"/>
      <c r="H51" s="56"/>
      <c r="I51" s="56"/>
      <c r="J51" s="56"/>
      <c r="K51" s="56"/>
      <c r="L51" s="56"/>
      <c r="M51" s="56"/>
      <c r="N51" s="56"/>
      <c r="O51" s="56"/>
      <c r="P51" s="56"/>
      <c r="Q51" s="56"/>
      <c r="R51" s="56"/>
      <c r="S51" s="56"/>
    </row>
    <row r="52" spans="1:19">
      <c r="A52" s="12"/>
      <c r="B52" s="31">
        <v>2000</v>
      </c>
      <c r="C52" s="31">
        <v>2001</v>
      </c>
      <c r="D52" s="31">
        <v>2002</v>
      </c>
      <c r="E52" s="31">
        <v>2003</v>
      </c>
      <c r="F52" s="31">
        <v>2004</v>
      </c>
      <c r="G52" s="31">
        <v>2005</v>
      </c>
      <c r="H52" s="31">
        <v>2006</v>
      </c>
      <c r="I52" s="31">
        <v>2007</v>
      </c>
      <c r="J52" s="31">
        <v>2008</v>
      </c>
      <c r="K52" s="31">
        <v>2009</v>
      </c>
      <c r="L52" s="31">
        <v>2010</v>
      </c>
      <c r="M52" s="31">
        <v>2011</v>
      </c>
      <c r="N52" s="31">
        <v>2012</v>
      </c>
      <c r="O52" s="31">
        <v>2013</v>
      </c>
      <c r="P52" s="56"/>
      <c r="Q52" s="56"/>
      <c r="R52" s="56"/>
      <c r="S52" s="56"/>
    </row>
    <row r="53" spans="1:19">
      <c r="A53" s="31" t="s">
        <v>123</v>
      </c>
      <c r="B53" s="56"/>
      <c r="C53" s="56"/>
      <c r="D53" s="56"/>
      <c r="E53" s="56"/>
      <c r="F53" s="56"/>
      <c r="G53" s="56"/>
      <c r="H53" s="56"/>
      <c r="I53" s="56"/>
      <c r="J53" s="56"/>
      <c r="K53" s="56"/>
      <c r="L53" s="56"/>
      <c r="M53" s="56"/>
      <c r="N53" s="56"/>
      <c r="O53" s="56"/>
      <c r="P53" s="56"/>
      <c r="Q53" s="56"/>
      <c r="R53" s="56"/>
      <c r="S53" s="56"/>
    </row>
    <row r="54" spans="1:19">
      <c r="A54" s="12" t="s">
        <v>145</v>
      </c>
      <c r="B54" s="56">
        <v>12.3</v>
      </c>
      <c r="C54" s="56">
        <v>12.4</v>
      </c>
      <c r="D54" s="56">
        <v>12.4</v>
      </c>
      <c r="E54" s="56">
        <v>12.4</v>
      </c>
      <c r="F54" s="56">
        <v>12.4</v>
      </c>
      <c r="G54" s="56">
        <v>12.5</v>
      </c>
      <c r="H54" s="56">
        <v>12.6</v>
      </c>
      <c r="I54" s="56">
        <v>12.8</v>
      </c>
      <c r="J54" s="8">
        <v>13</v>
      </c>
      <c r="K54" s="56">
        <v>13.4</v>
      </c>
      <c r="L54">
        <v>13.6</v>
      </c>
      <c r="M54" s="8">
        <v>14</v>
      </c>
      <c r="N54" s="56">
        <v>14.2</v>
      </c>
      <c r="O54" s="56">
        <v>14.3</v>
      </c>
      <c r="P54" s="56"/>
      <c r="Q54" s="56"/>
      <c r="R54" s="56"/>
      <c r="S54" s="56"/>
    </row>
    <row r="55" spans="1:19">
      <c r="A55" s="12" t="s">
        <v>146</v>
      </c>
      <c r="B55" s="56">
        <v>12.6</v>
      </c>
      <c r="C55" s="56">
        <v>12.8</v>
      </c>
      <c r="D55" s="56">
        <v>12.7</v>
      </c>
      <c r="E55" s="56">
        <v>12.7</v>
      </c>
      <c r="F55" s="56">
        <v>12.5</v>
      </c>
      <c r="G55" s="56">
        <v>12.4</v>
      </c>
      <c r="H55" s="56">
        <v>12.4</v>
      </c>
      <c r="I55" s="56">
        <v>12.3</v>
      </c>
      <c r="J55" s="8">
        <v>12.3</v>
      </c>
      <c r="K55" s="56">
        <v>12.7</v>
      </c>
      <c r="L55">
        <v>12.8</v>
      </c>
      <c r="M55" s="56">
        <v>12.7</v>
      </c>
      <c r="N55" s="56">
        <v>12.5</v>
      </c>
      <c r="O55" s="56">
        <v>12.3</v>
      </c>
      <c r="P55" s="56"/>
      <c r="Q55" s="56"/>
      <c r="R55" s="56"/>
      <c r="S55" s="56"/>
    </row>
    <row r="56" spans="1:19">
      <c r="A56" s="12" t="s">
        <v>147</v>
      </c>
      <c r="B56" s="56">
        <v>15.2</v>
      </c>
      <c r="C56" s="56">
        <v>15.7</v>
      </c>
      <c r="D56" s="56">
        <v>15.8</v>
      </c>
      <c r="E56" s="56">
        <v>15.5</v>
      </c>
      <c r="F56" s="8">
        <v>15</v>
      </c>
      <c r="G56" s="56">
        <v>14.5</v>
      </c>
      <c r="H56" s="56">
        <v>13.7</v>
      </c>
      <c r="I56" s="56">
        <v>13.4</v>
      </c>
      <c r="J56" s="8">
        <v>12.8</v>
      </c>
      <c r="K56" s="56">
        <v>12.9</v>
      </c>
      <c r="L56">
        <v>12.9</v>
      </c>
      <c r="M56" s="56">
        <v>13.2</v>
      </c>
      <c r="N56" s="56">
        <v>13.5</v>
      </c>
      <c r="O56" s="56">
        <v>13.7</v>
      </c>
      <c r="P56" s="56"/>
      <c r="Q56" s="56"/>
      <c r="R56" s="56"/>
      <c r="S56" s="56"/>
    </row>
    <row r="57" spans="1:19">
      <c r="A57" s="12" t="s">
        <v>148</v>
      </c>
      <c r="B57" s="56">
        <v>14.6</v>
      </c>
      <c r="C57" s="56">
        <v>14.7</v>
      </c>
      <c r="D57" s="8">
        <v>15</v>
      </c>
      <c r="E57" s="56">
        <v>15.2</v>
      </c>
      <c r="F57" s="56">
        <v>14.9</v>
      </c>
      <c r="G57" s="56">
        <v>14.7</v>
      </c>
      <c r="H57" s="56">
        <v>14.4</v>
      </c>
      <c r="I57" s="56">
        <v>14.5</v>
      </c>
      <c r="J57" s="8">
        <v>14.5</v>
      </c>
      <c r="K57" s="56">
        <v>14.8</v>
      </c>
      <c r="L57" s="8">
        <v>15</v>
      </c>
      <c r="M57" s="56">
        <v>15.4</v>
      </c>
      <c r="N57" s="56">
        <v>15.6</v>
      </c>
      <c r="O57" s="56">
        <v>15.9</v>
      </c>
      <c r="P57" s="56"/>
      <c r="Q57" s="56"/>
      <c r="R57" s="56"/>
      <c r="S57" s="56"/>
    </row>
    <row r="58" spans="1:19">
      <c r="A58" s="12" t="s">
        <v>149</v>
      </c>
      <c r="B58" s="8">
        <v>14</v>
      </c>
      <c r="C58" s="56">
        <v>13.7</v>
      </c>
      <c r="D58" s="56">
        <v>14.2</v>
      </c>
      <c r="E58" s="56">
        <v>14.6</v>
      </c>
      <c r="F58" s="56">
        <v>14.6</v>
      </c>
      <c r="G58" s="56">
        <v>14.6</v>
      </c>
      <c r="H58" s="56">
        <v>14.6</v>
      </c>
      <c r="I58" s="56">
        <v>14.7</v>
      </c>
      <c r="J58" s="8">
        <v>14.8</v>
      </c>
      <c r="K58" s="56">
        <v>14.8</v>
      </c>
      <c r="L58">
        <v>14.3</v>
      </c>
      <c r="M58" s="56">
        <v>14.1</v>
      </c>
      <c r="N58" s="56">
        <v>13.9</v>
      </c>
      <c r="O58" s="56">
        <v>14.4</v>
      </c>
      <c r="P58" s="56"/>
      <c r="Q58" s="56"/>
      <c r="R58" s="56"/>
      <c r="S58" s="56"/>
    </row>
    <row r="59" spans="1:19">
      <c r="A59" s="12" t="s">
        <v>150</v>
      </c>
      <c r="B59" s="56">
        <v>12.5</v>
      </c>
      <c r="C59" s="56">
        <v>12.6</v>
      </c>
      <c r="D59" s="56">
        <v>12.6</v>
      </c>
      <c r="E59" s="56">
        <v>12.6</v>
      </c>
      <c r="F59" s="56">
        <v>12.6</v>
      </c>
      <c r="G59" s="56">
        <v>12.6</v>
      </c>
      <c r="H59" s="56">
        <v>12.7</v>
      </c>
      <c r="I59" s="56">
        <v>12.8</v>
      </c>
      <c r="J59" s="8">
        <v>13</v>
      </c>
      <c r="K59" s="56">
        <v>13.4</v>
      </c>
      <c r="L59">
        <v>13.6</v>
      </c>
      <c r="M59" s="56">
        <v>13.8</v>
      </c>
      <c r="N59" s="8">
        <v>14</v>
      </c>
      <c r="O59" s="56">
        <v>14.1</v>
      </c>
      <c r="P59" s="56"/>
      <c r="Q59" s="56"/>
      <c r="R59" s="56"/>
      <c r="S59" s="56"/>
    </row>
    <row r="60" spans="1:19">
      <c r="A60" s="56"/>
      <c r="B60" s="56"/>
      <c r="C60" s="56"/>
      <c r="D60" s="56"/>
      <c r="E60" s="56"/>
      <c r="F60" s="56"/>
      <c r="G60" s="56"/>
      <c r="H60" s="56"/>
      <c r="I60" s="56"/>
      <c r="J60" s="56"/>
      <c r="K60" s="56"/>
      <c r="L60" s="56"/>
      <c r="M60" s="56"/>
      <c r="N60" s="56"/>
      <c r="O60" s="56"/>
      <c r="P60" s="56"/>
      <c r="Q60" s="56"/>
      <c r="R60" s="56"/>
      <c r="S60" s="56"/>
    </row>
    <row r="61" spans="1:19">
      <c r="A61" s="56" t="s">
        <v>127</v>
      </c>
      <c r="B61" s="56"/>
      <c r="C61" s="56"/>
      <c r="D61" s="56"/>
      <c r="E61" s="56"/>
      <c r="F61" s="56"/>
      <c r="G61" s="56"/>
      <c r="H61" s="56"/>
      <c r="I61" s="56"/>
      <c r="J61" s="56"/>
      <c r="K61" s="56"/>
      <c r="L61" s="56"/>
      <c r="M61" s="56"/>
      <c r="N61" s="56"/>
      <c r="O61" s="56"/>
      <c r="P61" s="56"/>
      <c r="Q61" s="56"/>
      <c r="R61" s="56"/>
      <c r="S61" s="56"/>
    </row>
    <row r="62" spans="1:19">
      <c r="A62" s="46" t="s">
        <v>151</v>
      </c>
      <c r="B62" s="56"/>
      <c r="C62" s="56"/>
      <c r="D62" s="56"/>
      <c r="E62" s="56"/>
      <c r="F62" s="56"/>
      <c r="G62" s="56"/>
      <c r="H62" s="56"/>
      <c r="I62" s="56"/>
      <c r="J62" s="56"/>
      <c r="K62" s="56"/>
      <c r="L62" s="56"/>
      <c r="M62" s="56"/>
      <c r="N62" s="56"/>
      <c r="O62" s="56"/>
      <c r="P62" s="56"/>
      <c r="Q62" s="56"/>
      <c r="R62" s="56"/>
      <c r="S62" s="56"/>
    </row>
    <row r="63" spans="1:19">
      <c r="A63" s="56" t="s">
        <v>129</v>
      </c>
      <c r="B63" s="56"/>
      <c r="C63" s="56"/>
      <c r="D63" s="56"/>
      <c r="E63" s="56"/>
      <c r="F63" s="56"/>
      <c r="G63" s="56"/>
      <c r="H63" s="56"/>
      <c r="I63" s="56"/>
      <c r="J63" s="56"/>
      <c r="K63" s="56"/>
      <c r="L63" s="56"/>
      <c r="M63" s="56"/>
      <c r="N63" s="56"/>
      <c r="O63" s="56"/>
      <c r="P63" s="56"/>
      <c r="Q63" s="56"/>
      <c r="R63" s="56"/>
      <c r="S63" s="56"/>
    </row>
    <row r="64" spans="1:19">
      <c r="A64" s="64" t="s">
        <v>130</v>
      </c>
      <c r="B64" s="56"/>
      <c r="C64" s="56"/>
      <c r="D64" s="56"/>
      <c r="E64" s="56"/>
      <c r="F64" s="56"/>
      <c r="G64" s="56"/>
      <c r="H64" s="56"/>
      <c r="I64" s="56"/>
      <c r="J64" s="56"/>
      <c r="K64" s="56"/>
      <c r="L64" s="56"/>
      <c r="M64" s="56"/>
      <c r="N64" s="56"/>
      <c r="O64" s="56"/>
      <c r="P64" s="56"/>
      <c r="Q64" s="56"/>
      <c r="R64" s="56"/>
      <c r="S64" s="56"/>
    </row>
    <row r="65" spans="1:19">
      <c r="A65" s="64" t="s">
        <v>131</v>
      </c>
      <c r="B65" s="56"/>
      <c r="C65" s="56"/>
      <c r="D65" s="56"/>
      <c r="E65" s="56"/>
      <c r="F65" s="56"/>
      <c r="G65" s="56"/>
      <c r="H65" s="56"/>
      <c r="I65" s="56"/>
      <c r="J65" s="56"/>
      <c r="K65" s="56"/>
      <c r="L65" s="56"/>
      <c r="M65" s="56"/>
      <c r="N65" s="56"/>
      <c r="O65" s="56"/>
      <c r="P65" s="56"/>
      <c r="Q65" s="56"/>
      <c r="R65" s="56"/>
      <c r="S65" s="56"/>
    </row>
    <row r="66" spans="1:19">
      <c r="A66" s="65" t="s">
        <v>132</v>
      </c>
      <c r="B66" s="56"/>
      <c r="C66" s="56"/>
      <c r="D66" s="56"/>
      <c r="E66" s="56"/>
      <c r="F66" s="56"/>
      <c r="G66" s="56"/>
      <c r="H66" s="56"/>
      <c r="I66" s="56"/>
      <c r="J66" s="56"/>
      <c r="K66" s="56"/>
      <c r="L66" s="56"/>
      <c r="M66" s="56"/>
      <c r="N66" s="56"/>
      <c r="O66" s="56"/>
      <c r="P66" s="56"/>
      <c r="Q66" s="56"/>
      <c r="R66" s="56"/>
      <c r="S66" s="56"/>
    </row>
    <row r="67" spans="1:19">
      <c r="A67" s="65" t="s">
        <v>144</v>
      </c>
      <c r="B67" s="56"/>
      <c r="C67" s="56"/>
      <c r="D67" s="56"/>
      <c r="E67" s="56"/>
      <c r="F67" s="56"/>
      <c r="G67" s="56"/>
      <c r="H67" s="56"/>
      <c r="I67" s="56"/>
      <c r="J67" s="56"/>
      <c r="K67" s="56"/>
      <c r="L67" s="56"/>
      <c r="M67" s="56"/>
      <c r="N67" s="56"/>
      <c r="O67" s="56"/>
      <c r="P67" s="56"/>
      <c r="Q67" s="56"/>
      <c r="R67" s="56"/>
      <c r="S67" s="56"/>
    </row>
    <row r="68" spans="1:19">
      <c r="A68" s="56"/>
      <c r="B68" s="56"/>
      <c r="C68" s="56"/>
      <c r="D68" s="56"/>
      <c r="E68" s="56"/>
      <c r="F68" s="56"/>
      <c r="G68" s="56"/>
      <c r="H68" s="56"/>
      <c r="I68" s="56"/>
      <c r="J68" s="56"/>
      <c r="K68" s="56"/>
      <c r="L68" s="56"/>
      <c r="M68" s="56"/>
      <c r="N68" s="56"/>
      <c r="O68" s="56"/>
      <c r="P68" s="56"/>
      <c r="Q68" s="56"/>
      <c r="R68" s="56"/>
      <c r="S68" s="56"/>
    </row>
    <row r="69" spans="1:19">
      <c r="A69" s="56"/>
      <c r="B69" s="56"/>
      <c r="C69" s="56"/>
      <c r="D69" s="56"/>
      <c r="E69" s="56"/>
      <c r="F69" s="56"/>
      <c r="G69" s="56"/>
      <c r="H69" s="56"/>
      <c r="I69" s="56"/>
      <c r="J69" s="56"/>
      <c r="K69" s="56"/>
      <c r="L69" s="56"/>
      <c r="M69" s="56"/>
      <c r="N69" s="56"/>
      <c r="O69" s="56"/>
      <c r="P69" s="56"/>
      <c r="Q69" s="56"/>
      <c r="R69" s="56"/>
      <c r="S69" s="56"/>
    </row>
    <row r="70" spans="1:19">
      <c r="A70" s="56"/>
      <c r="B70" s="56"/>
      <c r="C70" s="56"/>
      <c r="D70" s="56"/>
      <c r="E70" s="56"/>
      <c r="F70" s="56"/>
      <c r="G70" s="56"/>
      <c r="H70" s="56"/>
      <c r="I70" s="56"/>
      <c r="J70" s="56"/>
      <c r="K70" s="56"/>
      <c r="L70" s="56"/>
      <c r="M70" s="56"/>
      <c r="N70" s="56"/>
      <c r="O70" s="56"/>
      <c r="P70" s="56"/>
      <c r="Q70" s="56"/>
      <c r="R70" s="56"/>
      <c r="S70" s="56"/>
    </row>
    <row r="71" spans="1:19">
      <c r="A71" s="56"/>
      <c r="B71" s="56"/>
      <c r="C71" s="56"/>
      <c r="D71" s="56"/>
      <c r="E71" s="56"/>
      <c r="F71" s="56"/>
      <c r="G71" s="56"/>
      <c r="H71" s="56"/>
      <c r="I71" s="56"/>
      <c r="J71" s="56"/>
      <c r="K71" s="56"/>
      <c r="L71" s="56"/>
      <c r="M71" s="56"/>
      <c r="N71" s="56"/>
      <c r="O71" s="56"/>
      <c r="P71" s="56"/>
      <c r="Q71" s="56"/>
      <c r="R71" s="56"/>
      <c r="S71" s="56"/>
    </row>
    <row r="72" spans="1:19">
      <c r="A72" s="56"/>
      <c r="B72" s="56"/>
      <c r="C72" s="56"/>
      <c r="D72" s="56"/>
      <c r="E72" s="56"/>
      <c r="F72" s="56"/>
      <c r="G72" s="56"/>
      <c r="H72" s="56"/>
      <c r="I72" s="56"/>
      <c r="J72" s="56"/>
      <c r="K72" s="56"/>
      <c r="L72" s="56"/>
      <c r="M72" s="56"/>
      <c r="N72" s="56"/>
      <c r="O72" s="56"/>
      <c r="P72" s="56"/>
      <c r="Q72" s="56"/>
      <c r="R72" s="56"/>
      <c r="S72" s="56"/>
    </row>
    <row r="73" spans="1:19">
      <c r="A73" s="56"/>
      <c r="B73" s="56"/>
      <c r="C73" s="56"/>
      <c r="D73" s="56"/>
      <c r="E73" s="56"/>
      <c r="F73" s="56"/>
      <c r="G73" s="56"/>
      <c r="H73" s="56"/>
      <c r="I73" s="56"/>
      <c r="J73" s="56"/>
      <c r="K73" s="56"/>
      <c r="L73" s="56"/>
      <c r="M73" s="56"/>
      <c r="N73" s="56"/>
      <c r="O73" s="56"/>
      <c r="P73" s="56"/>
      <c r="Q73" s="56"/>
      <c r="R73" s="56"/>
      <c r="S73" s="56"/>
    </row>
    <row r="74" spans="1:19">
      <c r="A74" s="56"/>
      <c r="B74" s="56"/>
      <c r="C74" s="56"/>
      <c r="D74" s="56"/>
      <c r="E74" s="56"/>
      <c r="F74" s="56"/>
      <c r="G74" s="56"/>
      <c r="H74" s="56"/>
      <c r="I74" s="56"/>
      <c r="J74" s="56"/>
      <c r="K74" s="56"/>
      <c r="L74" s="56"/>
      <c r="M74" s="56"/>
      <c r="N74" s="56"/>
      <c r="O74" s="56"/>
      <c r="P74" s="56"/>
      <c r="Q74" s="56"/>
      <c r="R74" s="56"/>
      <c r="S74" s="56"/>
    </row>
    <row r="75" spans="1:19">
      <c r="A75" s="56"/>
      <c r="B75" s="56"/>
      <c r="C75" s="56"/>
      <c r="D75" s="56"/>
      <c r="E75" s="56"/>
      <c r="F75" s="56"/>
      <c r="G75" s="56"/>
      <c r="H75" s="56"/>
      <c r="I75" s="56"/>
      <c r="J75" s="56"/>
      <c r="K75" s="56"/>
      <c r="L75" s="56"/>
      <c r="M75" s="56"/>
      <c r="N75" s="56"/>
      <c r="O75" s="56"/>
      <c r="P75" s="56"/>
      <c r="Q75" s="56"/>
      <c r="R75" s="56"/>
      <c r="S75" s="56"/>
    </row>
    <row r="76" spans="1:19">
      <c r="A76" s="56"/>
      <c r="B76" s="56"/>
      <c r="C76" s="56"/>
      <c r="D76" s="56"/>
      <c r="E76" s="56"/>
      <c r="F76" s="56"/>
      <c r="G76" s="56"/>
      <c r="H76" s="56"/>
      <c r="I76" s="56"/>
      <c r="J76" s="56"/>
      <c r="K76" s="56"/>
      <c r="L76" s="56"/>
      <c r="M76" s="56"/>
      <c r="N76" s="56"/>
      <c r="O76" s="56"/>
      <c r="P76" s="56"/>
      <c r="Q76" s="56"/>
      <c r="R76" s="56"/>
      <c r="S76" s="56"/>
    </row>
    <row r="77" spans="1:19">
      <c r="A77" s="56"/>
      <c r="B77" s="56"/>
      <c r="C77" s="56"/>
      <c r="D77" s="56"/>
      <c r="E77" s="56"/>
      <c r="F77" s="56"/>
      <c r="G77" s="56"/>
      <c r="H77" s="56"/>
      <c r="I77" s="56"/>
      <c r="J77" s="56"/>
      <c r="K77" s="56"/>
      <c r="L77" s="56"/>
      <c r="M77" s="56"/>
      <c r="N77" s="56"/>
      <c r="O77" s="56"/>
      <c r="P77" s="56"/>
      <c r="Q77" s="56"/>
      <c r="R77" s="56"/>
      <c r="S77" s="56"/>
    </row>
    <row r="78" spans="1:19">
      <c r="A78" s="56"/>
      <c r="B78" s="56"/>
      <c r="C78" s="56"/>
      <c r="D78" s="56"/>
      <c r="E78" s="56"/>
      <c r="F78" s="56"/>
      <c r="G78" s="56"/>
      <c r="H78" s="56"/>
      <c r="I78" s="56"/>
      <c r="J78" s="56"/>
      <c r="K78" s="56"/>
      <c r="L78" s="56"/>
      <c r="M78" s="56"/>
      <c r="N78" s="56"/>
      <c r="O78" s="56"/>
      <c r="P78" s="56"/>
      <c r="Q78" s="56"/>
      <c r="R78" s="56"/>
      <c r="S78" s="56"/>
    </row>
    <row r="79" spans="1:19">
      <c r="A79" s="56"/>
      <c r="B79" s="56"/>
      <c r="C79" s="56"/>
      <c r="D79" s="56"/>
      <c r="E79" s="56"/>
      <c r="F79" s="56"/>
      <c r="G79" s="56"/>
      <c r="H79" s="56"/>
      <c r="I79" s="56"/>
      <c r="J79" s="56"/>
      <c r="K79" s="56"/>
      <c r="L79" s="56"/>
      <c r="M79" s="56"/>
      <c r="N79" s="56"/>
      <c r="O79" s="56"/>
      <c r="P79" s="56"/>
      <c r="Q79" s="56"/>
      <c r="R79" s="56"/>
      <c r="S79" s="56"/>
    </row>
    <row r="80" spans="1:19">
      <c r="A80" s="56"/>
      <c r="B80" s="56"/>
      <c r="C80" s="56"/>
      <c r="D80" s="56"/>
      <c r="E80" s="56"/>
      <c r="F80" s="56"/>
      <c r="G80" s="56"/>
      <c r="H80" s="56"/>
      <c r="I80" s="56"/>
      <c r="J80" s="56"/>
      <c r="K80" s="56"/>
      <c r="L80" s="56"/>
      <c r="M80" s="56"/>
      <c r="N80" s="56"/>
      <c r="O80" s="56"/>
      <c r="P80" s="56"/>
      <c r="Q80" s="56"/>
      <c r="R80" s="56"/>
      <c r="S80" s="56"/>
    </row>
    <row r="81" spans="1:19">
      <c r="A81" s="56"/>
      <c r="B81" s="56"/>
      <c r="C81" s="56"/>
      <c r="D81" s="56"/>
      <c r="E81" s="56"/>
      <c r="F81" s="56"/>
      <c r="G81" s="56"/>
      <c r="H81" s="56"/>
      <c r="I81" s="56"/>
      <c r="J81" s="56"/>
      <c r="K81" s="56"/>
      <c r="L81" s="56"/>
      <c r="M81" s="56"/>
      <c r="N81" s="56"/>
      <c r="O81" s="56"/>
      <c r="P81" s="56"/>
      <c r="Q81" s="56"/>
      <c r="R81" s="56"/>
      <c r="S81" s="56"/>
    </row>
    <row r="82" spans="1:19">
      <c r="A82" s="56"/>
      <c r="B82" s="56"/>
      <c r="C82" s="56"/>
      <c r="D82" s="56"/>
      <c r="E82" s="56"/>
      <c r="F82" s="56"/>
      <c r="G82" s="56"/>
      <c r="H82" s="56"/>
      <c r="I82" s="56"/>
      <c r="J82" s="56"/>
      <c r="K82" s="56"/>
      <c r="L82" s="56"/>
      <c r="M82" s="56"/>
      <c r="N82" s="56"/>
      <c r="O82" s="56"/>
      <c r="P82" s="56"/>
      <c r="Q82" s="56"/>
      <c r="R82" s="56"/>
      <c r="S82" s="56"/>
    </row>
    <row r="83" spans="1:19">
      <c r="A83" s="56"/>
      <c r="B83" s="56"/>
      <c r="C83" s="56"/>
      <c r="D83" s="56"/>
      <c r="E83" s="56"/>
      <c r="F83" s="56"/>
      <c r="G83" s="56"/>
      <c r="H83" s="56"/>
      <c r="I83" s="56"/>
      <c r="J83" s="56"/>
      <c r="K83" s="56"/>
      <c r="L83" s="56"/>
      <c r="M83" s="56"/>
      <c r="N83" s="56"/>
      <c r="O83" s="56"/>
      <c r="P83" s="56"/>
      <c r="Q83" s="56"/>
      <c r="R83" s="56"/>
      <c r="S83" s="56"/>
    </row>
    <row r="84" spans="1:19">
      <c r="A84" s="56"/>
      <c r="B84" s="56"/>
      <c r="C84" s="56"/>
      <c r="D84" s="56"/>
      <c r="E84" s="56"/>
      <c r="F84" s="56"/>
      <c r="G84" s="56"/>
      <c r="H84" s="56"/>
      <c r="I84" s="56"/>
      <c r="J84" s="56"/>
      <c r="K84" s="56"/>
      <c r="L84" s="56"/>
      <c r="M84" s="56"/>
      <c r="N84" s="56"/>
      <c r="O84" s="56"/>
      <c r="P84" s="56"/>
      <c r="Q84" s="56"/>
      <c r="R84" s="56"/>
      <c r="S84" s="56"/>
    </row>
    <row r="85" spans="1:19">
      <c r="A85" s="56"/>
      <c r="B85" s="56"/>
      <c r="C85" s="56"/>
      <c r="D85" s="56"/>
      <c r="E85" s="56"/>
      <c r="F85" s="56"/>
      <c r="G85" s="56"/>
      <c r="H85" s="56"/>
      <c r="I85" s="56"/>
      <c r="J85" s="56"/>
      <c r="K85" s="56"/>
      <c r="L85" s="56"/>
      <c r="M85" s="56"/>
      <c r="N85" s="56"/>
      <c r="O85" s="56"/>
      <c r="P85" s="56"/>
      <c r="Q85" s="56"/>
      <c r="R85" s="56"/>
      <c r="S85" s="56"/>
    </row>
    <row r="86" spans="1:19">
      <c r="A86" s="56"/>
      <c r="B86" s="56"/>
      <c r="C86" s="56"/>
      <c r="D86" s="56"/>
      <c r="E86" s="56"/>
      <c r="F86" s="56"/>
      <c r="G86" s="56"/>
      <c r="H86" s="56"/>
      <c r="I86" s="56"/>
      <c r="J86" s="56"/>
      <c r="K86" s="56"/>
      <c r="L86" s="56"/>
      <c r="M86" s="56"/>
      <c r="N86" s="56"/>
      <c r="O86" s="56"/>
      <c r="P86" s="56"/>
      <c r="Q86" s="56"/>
      <c r="R86" s="56"/>
      <c r="S86" s="56"/>
    </row>
    <row r="87" spans="1:19">
      <c r="A87" s="56"/>
      <c r="B87" s="56"/>
      <c r="C87" s="56"/>
      <c r="D87" s="56"/>
      <c r="E87" s="56"/>
      <c r="F87" s="56"/>
      <c r="G87" s="56"/>
      <c r="H87" s="56"/>
      <c r="I87" s="56"/>
      <c r="J87" s="56"/>
      <c r="K87" s="56"/>
      <c r="L87" s="56"/>
      <c r="M87" s="56"/>
      <c r="N87" s="56"/>
      <c r="O87" s="56"/>
      <c r="P87" s="56"/>
      <c r="Q87" s="56"/>
      <c r="R87" s="56"/>
      <c r="S87" s="56"/>
    </row>
    <row r="88" spans="1:19">
      <c r="A88" s="56"/>
      <c r="B88" s="56"/>
      <c r="C88" s="56"/>
      <c r="D88" s="56"/>
      <c r="E88" s="56"/>
      <c r="F88" s="56"/>
      <c r="G88" s="56"/>
      <c r="H88" s="56"/>
      <c r="I88" s="56"/>
      <c r="J88" s="56"/>
      <c r="K88" s="56"/>
      <c r="L88" s="56"/>
      <c r="M88" s="56"/>
      <c r="N88" s="56"/>
      <c r="O88" s="56"/>
      <c r="P88" s="56"/>
      <c r="Q88" s="56"/>
      <c r="R88" s="56"/>
      <c r="S88" s="56"/>
    </row>
    <row r="89" spans="1:19">
      <c r="A89" s="56"/>
      <c r="B89" s="56"/>
      <c r="C89" s="56"/>
      <c r="D89" s="56"/>
      <c r="E89" s="56"/>
      <c r="F89" s="56"/>
      <c r="G89" s="56"/>
      <c r="H89" s="56"/>
      <c r="I89" s="56"/>
      <c r="J89" s="56"/>
      <c r="K89" s="56"/>
      <c r="L89" s="56"/>
      <c r="M89" s="56"/>
      <c r="N89" s="56"/>
      <c r="O89" s="56"/>
      <c r="P89" s="56"/>
      <c r="Q89" s="56"/>
      <c r="R89" s="56"/>
      <c r="S89" s="56"/>
    </row>
    <row r="90" spans="1:19">
      <c r="A90" s="56"/>
      <c r="B90" s="56"/>
      <c r="C90" s="56"/>
      <c r="D90" s="56"/>
      <c r="E90" s="56"/>
      <c r="F90" s="56"/>
      <c r="G90" s="56"/>
      <c r="H90" s="56"/>
      <c r="I90" s="56"/>
      <c r="J90" s="56"/>
      <c r="K90" s="56"/>
      <c r="L90" s="56"/>
      <c r="M90" s="56"/>
      <c r="N90" s="56"/>
      <c r="O90" s="56"/>
      <c r="P90" s="56"/>
      <c r="Q90" s="56"/>
      <c r="R90" s="56"/>
      <c r="S90" s="56"/>
    </row>
    <row r="91" spans="1:19">
      <c r="A91" s="56"/>
      <c r="B91" s="56"/>
      <c r="C91" s="56"/>
      <c r="D91" s="56"/>
      <c r="E91" s="56"/>
      <c r="F91" s="56"/>
      <c r="G91" s="56"/>
      <c r="H91" s="56"/>
      <c r="I91" s="56"/>
      <c r="J91" s="56"/>
      <c r="K91" s="56"/>
      <c r="L91" s="56"/>
      <c r="M91" s="56"/>
      <c r="N91" s="56"/>
      <c r="O91" s="56"/>
      <c r="P91" s="56"/>
      <c r="Q91" s="56"/>
      <c r="R91" s="56"/>
      <c r="S91" s="56"/>
    </row>
    <row r="92" spans="1:19">
      <c r="A92" s="56"/>
      <c r="B92" s="56"/>
      <c r="C92" s="56"/>
      <c r="D92" s="56"/>
      <c r="E92" s="56"/>
      <c r="F92" s="56"/>
      <c r="G92" s="56"/>
      <c r="H92" s="56"/>
      <c r="I92" s="56"/>
      <c r="J92" s="56"/>
      <c r="K92" s="56"/>
      <c r="L92" s="56"/>
      <c r="M92" s="56"/>
      <c r="N92" s="56"/>
      <c r="O92" s="56"/>
      <c r="P92" s="56"/>
      <c r="Q92" s="56"/>
      <c r="R92" s="56"/>
      <c r="S92" s="56"/>
    </row>
    <row r="93" spans="1:19">
      <c r="A93" s="56"/>
      <c r="B93" s="56"/>
      <c r="C93" s="56"/>
      <c r="D93" s="56"/>
      <c r="E93" s="56"/>
      <c r="F93" s="56"/>
      <c r="G93" s="56"/>
      <c r="H93" s="56"/>
      <c r="I93" s="56"/>
      <c r="J93" s="56"/>
      <c r="K93" s="56"/>
      <c r="L93" s="56"/>
      <c r="M93" s="56"/>
      <c r="N93" s="56"/>
      <c r="O93" s="56"/>
      <c r="P93" s="56"/>
      <c r="Q93" s="56"/>
      <c r="R93" s="56"/>
      <c r="S93" s="56"/>
    </row>
    <row r="94" spans="1:19">
      <c r="A94" s="56"/>
      <c r="B94" s="56"/>
      <c r="C94" s="56"/>
      <c r="D94" s="56"/>
      <c r="E94" s="56"/>
      <c r="F94" s="56"/>
      <c r="G94" s="56"/>
      <c r="H94" s="56"/>
      <c r="I94" s="56"/>
      <c r="J94" s="56"/>
      <c r="K94" s="56"/>
      <c r="L94" s="56"/>
      <c r="M94" s="56"/>
      <c r="N94" s="56"/>
      <c r="O94" s="56"/>
      <c r="P94" s="56"/>
      <c r="Q94" s="56"/>
      <c r="R94" s="56"/>
      <c r="S94" s="56"/>
    </row>
    <row r="95" spans="1:19">
      <c r="A95" s="56"/>
      <c r="B95" s="56"/>
      <c r="C95" s="56"/>
      <c r="D95" s="56"/>
      <c r="E95" s="56"/>
      <c r="F95" s="56"/>
      <c r="G95" s="56"/>
      <c r="H95" s="56"/>
      <c r="I95" s="56"/>
      <c r="J95" s="56"/>
      <c r="K95" s="56"/>
      <c r="L95" s="56"/>
      <c r="M95" s="56"/>
      <c r="N95" s="56"/>
      <c r="O95" s="56"/>
      <c r="P95" s="56"/>
      <c r="Q95" s="56"/>
      <c r="R95" s="56"/>
      <c r="S95" s="56"/>
    </row>
    <row r="96" spans="1:19">
      <c r="A96" s="56"/>
      <c r="B96" s="56"/>
      <c r="C96" s="56"/>
      <c r="D96" s="56"/>
      <c r="E96" s="56"/>
      <c r="F96" s="56"/>
      <c r="G96" s="56"/>
      <c r="H96" s="56"/>
      <c r="I96" s="56"/>
      <c r="J96" s="56"/>
      <c r="K96" s="56"/>
      <c r="L96" s="56"/>
      <c r="M96" s="56"/>
      <c r="N96" s="56"/>
      <c r="O96" s="56"/>
      <c r="P96" s="56"/>
      <c r="Q96" s="56"/>
      <c r="R96" s="56"/>
      <c r="S96" s="56"/>
    </row>
    <row r="97" spans="1:19">
      <c r="A97" s="56"/>
      <c r="B97" s="56"/>
      <c r="C97" s="56"/>
      <c r="D97" s="56"/>
      <c r="E97" s="56"/>
      <c r="F97" s="56"/>
      <c r="G97" s="56"/>
      <c r="H97" s="56"/>
      <c r="I97" s="56"/>
      <c r="J97" s="56"/>
      <c r="K97" s="56"/>
      <c r="L97" s="56"/>
      <c r="M97" s="56"/>
      <c r="N97" s="56"/>
      <c r="O97" s="56"/>
      <c r="P97" s="56"/>
      <c r="Q97" s="56"/>
      <c r="R97" s="56"/>
      <c r="S97" s="56"/>
    </row>
    <row r="98" spans="1:19">
      <c r="A98" s="56"/>
      <c r="B98" s="56"/>
      <c r="C98" s="56"/>
      <c r="D98" s="56"/>
      <c r="E98" s="56"/>
      <c r="F98" s="56"/>
      <c r="G98" s="56"/>
      <c r="H98" s="56"/>
      <c r="I98" s="56"/>
      <c r="J98" s="56"/>
      <c r="K98" s="56"/>
      <c r="L98" s="56"/>
      <c r="M98" s="56"/>
      <c r="N98" s="56"/>
      <c r="O98" s="56"/>
      <c r="P98" s="56"/>
      <c r="Q98" s="56"/>
      <c r="R98" s="56"/>
      <c r="S98" s="56"/>
    </row>
    <row r="99" spans="1:19">
      <c r="A99" s="56"/>
      <c r="B99" s="56"/>
      <c r="C99" s="56"/>
      <c r="D99" s="56"/>
      <c r="E99" s="56"/>
      <c r="F99" s="56"/>
      <c r="G99" s="56"/>
      <c r="H99" s="56"/>
      <c r="I99" s="56"/>
      <c r="J99" s="56"/>
      <c r="K99" s="56"/>
      <c r="L99" s="56"/>
      <c r="M99" s="56"/>
      <c r="N99" s="56"/>
      <c r="O99" s="56"/>
      <c r="P99" s="56"/>
      <c r="Q99" s="56"/>
      <c r="R99" s="56"/>
      <c r="S99" s="56"/>
    </row>
    <row r="100" spans="1:19">
      <c r="A100" s="56"/>
      <c r="B100" s="56"/>
      <c r="C100" s="56"/>
      <c r="D100" s="56"/>
      <c r="E100" s="56"/>
      <c r="F100" s="56"/>
      <c r="G100" s="56"/>
      <c r="H100" s="56"/>
      <c r="I100" s="56"/>
      <c r="J100" s="56"/>
      <c r="K100" s="56"/>
      <c r="L100" s="56"/>
      <c r="M100" s="56"/>
      <c r="N100" s="56"/>
      <c r="O100" s="56"/>
      <c r="P100" s="56"/>
      <c r="Q100" s="56"/>
      <c r="R100" s="56"/>
      <c r="S100" s="56"/>
    </row>
    <row r="101" spans="1:19">
      <c r="A101" s="56"/>
      <c r="B101" s="56"/>
      <c r="C101" s="56"/>
      <c r="D101" s="56"/>
      <c r="E101" s="56"/>
      <c r="F101" s="56"/>
      <c r="G101" s="56"/>
      <c r="H101" s="56"/>
      <c r="I101" s="56"/>
      <c r="J101" s="56"/>
      <c r="K101" s="56"/>
      <c r="L101" s="56"/>
      <c r="M101" s="56"/>
      <c r="N101" s="56"/>
      <c r="O101" s="56"/>
      <c r="P101" s="56"/>
      <c r="Q101" s="56"/>
      <c r="R101" s="56"/>
      <c r="S101" s="56"/>
    </row>
    <row r="102" spans="1:19">
      <c r="A102" s="56"/>
      <c r="B102" s="56"/>
      <c r="C102" s="56"/>
      <c r="D102" s="56"/>
      <c r="E102" s="56"/>
      <c r="F102" s="56"/>
      <c r="G102" s="56"/>
      <c r="H102" s="56"/>
      <c r="I102" s="56"/>
      <c r="J102" s="56"/>
      <c r="K102" s="56"/>
      <c r="L102" s="56"/>
      <c r="M102" s="56"/>
      <c r="N102" s="56"/>
      <c r="O102" s="56"/>
      <c r="P102" s="56"/>
      <c r="Q102" s="56"/>
      <c r="R102" s="56"/>
      <c r="S102" s="56"/>
    </row>
    <row r="103" spans="1:19">
      <c r="A103" s="56"/>
      <c r="B103" s="56"/>
      <c r="C103" s="56"/>
      <c r="D103" s="56"/>
      <c r="E103" s="56"/>
      <c r="F103" s="56"/>
      <c r="G103" s="56"/>
      <c r="H103" s="56"/>
      <c r="I103" s="56"/>
      <c r="J103" s="56"/>
      <c r="K103" s="56"/>
      <c r="L103" s="56"/>
      <c r="M103" s="56"/>
      <c r="N103" s="56"/>
      <c r="O103" s="56"/>
      <c r="P103" s="56"/>
      <c r="Q103" s="56"/>
      <c r="R103" s="56"/>
      <c r="S103" s="56"/>
    </row>
    <row r="104" spans="1:19">
      <c r="A104" s="56"/>
      <c r="B104" s="56"/>
      <c r="C104" s="56"/>
      <c r="D104" s="56"/>
      <c r="E104" s="56"/>
      <c r="F104" s="56"/>
      <c r="G104" s="56"/>
      <c r="H104" s="56"/>
      <c r="I104" s="56"/>
      <c r="J104" s="56"/>
      <c r="K104" s="56"/>
      <c r="L104" s="56"/>
      <c r="M104" s="56"/>
      <c r="N104" s="56"/>
      <c r="O104" s="56"/>
      <c r="P104" s="56"/>
      <c r="Q104" s="56"/>
      <c r="R104" s="56"/>
      <c r="S104" s="56"/>
    </row>
    <row r="105" spans="1:19">
      <c r="A105" s="56"/>
      <c r="B105" s="56"/>
      <c r="C105" s="56"/>
      <c r="D105" s="56"/>
      <c r="E105" s="56"/>
      <c r="F105" s="56"/>
      <c r="G105" s="56"/>
      <c r="H105" s="56"/>
      <c r="I105" s="56"/>
      <c r="J105" s="56"/>
      <c r="K105" s="56"/>
      <c r="L105" s="56"/>
      <c r="M105" s="56"/>
      <c r="N105" s="56"/>
      <c r="O105" s="56"/>
      <c r="P105" s="56"/>
      <c r="Q105" s="56"/>
      <c r="R105" s="56"/>
      <c r="S105" s="56"/>
    </row>
    <row r="106" spans="1:19">
      <c r="A106" s="56"/>
      <c r="B106" s="56"/>
      <c r="C106" s="56"/>
      <c r="D106" s="56"/>
      <c r="E106" s="56"/>
      <c r="F106" s="56"/>
      <c r="G106" s="56"/>
      <c r="H106" s="56"/>
      <c r="I106" s="56"/>
      <c r="J106" s="56"/>
      <c r="K106" s="56"/>
      <c r="L106" s="56"/>
      <c r="M106" s="56"/>
      <c r="N106" s="56"/>
      <c r="O106" s="56"/>
      <c r="P106" s="56"/>
      <c r="Q106" s="56"/>
      <c r="R106" s="56"/>
      <c r="S106" s="56"/>
    </row>
    <row r="107" spans="1:19">
      <c r="A107" s="56"/>
      <c r="B107" s="56"/>
      <c r="C107" s="56"/>
      <c r="D107" s="56"/>
      <c r="E107" s="56"/>
      <c r="F107" s="56"/>
      <c r="G107" s="56"/>
      <c r="H107" s="56"/>
      <c r="I107" s="56"/>
      <c r="J107" s="56"/>
      <c r="K107" s="56"/>
      <c r="L107" s="56"/>
      <c r="M107" s="56"/>
      <c r="N107" s="56"/>
      <c r="O107" s="56"/>
      <c r="P107" s="56"/>
      <c r="Q107" s="56"/>
      <c r="R107" s="56"/>
      <c r="S107" s="56"/>
    </row>
    <row r="108" spans="1:19">
      <c r="A108" s="56"/>
      <c r="B108" s="56"/>
      <c r="C108" s="56"/>
      <c r="D108" s="56"/>
      <c r="E108" s="56"/>
      <c r="F108" s="56"/>
      <c r="G108" s="56"/>
      <c r="H108" s="56"/>
      <c r="I108" s="56"/>
      <c r="J108" s="56"/>
      <c r="K108" s="56"/>
      <c r="L108" s="56"/>
      <c r="M108" s="56"/>
      <c r="N108" s="56"/>
      <c r="O108" s="56"/>
      <c r="P108" s="56"/>
      <c r="Q108" s="56"/>
      <c r="R108" s="56"/>
      <c r="S108" s="56"/>
    </row>
    <row r="109" spans="1:19">
      <c r="A109" s="56"/>
      <c r="B109" s="56"/>
      <c r="C109" s="56"/>
      <c r="D109" s="56"/>
      <c r="E109" s="56"/>
      <c r="F109" s="56"/>
      <c r="G109" s="56"/>
      <c r="H109" s="56"/>
      <c r="I109" s="56"/>
      <c r="J109" s="56"/>
      <c r="K109" s="56"/>
      <c r="L109" s="56"/>
      <c r="M109" s="56"/>
      <c r="N109" s="56"/>
      <c r="O109" s="56"/>
      <c r="P109" s="56"/>
      <c r="Q109" s="56"/>
      <c r="R109" s="56"/>
      <c r="S109" s="56"/>
    </row>
    <row r="110" spans="1:19">
      <c r="A110" s="56"/>
      <c r="B110" s="56"/>
      <c r="C110" s="56"/>
      <c r="D110" s="56"/>
      <c r="E110" s="56"/>
      <c r="F110" s="56"/>
      <c r="G110" s="56"/>
      <c r="H110" s="56"/>
      <c r="I110" s="56"/>
      <c r="J110" s="56"/>
      <c r="K110" s="56"/>
      <c r="L110" s="56"/>
      <c r="M110" s="56"/>
      <c r="N110" s="56"/>
      <c r="O110" s="56"/>
      <c r="P110" s="56"/>
      <c r="Q110" s="56"/>
      <c r="R110" s="56"/>
      <c r="S110" s="56"/>
    </row>
    <row r="111" spans="1:19">
      <c r="A111" s="56"/>
      <c r="B111" s="56"/>
      <c r="C111" s="56"/>
      <c r="D111" s="56"/>
      <c r="E111" s="56"/>
      <c r="F111" s="56"/>
      <c r="G111" s="56"/>
      <c r="H111" s="56"/>
      <c r="I111" s="56"/>
      <c r="J111" s="56"/>
      <c r="K111" s="56"/>
      <c r="L111" s="56"/>
      <c r="M111" s="56"/>
      <c r="N111" s="56"/>
      <c r="O111" s="56"/>
      <c r="P111" s="56"/>
      <c r="Q111" s="56"/>
      <c r="R111" s="56"/>
      <c r="S111" s="56"/>
    </row>
    <row r="112" spans="1:19">
      <c r="A112" s="56"/>
      <c r="B112" s="56"/>
      <c r="C112" s="56"/>
      <c r="D112" s="56"/>
      <c r="E112" s="56"/>
      <c r="F112" s="56"/>
      <c r="G112" s="56"/>
      <c r="H112" s="56"/>
      <c r="I112" s="56"/>
      <c r="J112" s="56"/>
      <c r="K112" s="56"/>
      <c r="L112" s="56"/>
      <c r="M112" s="56"/>
      <c r="N112" s="56"/>
      <c r="O112" s="56"/>
      <c r="P112" s="56"/>
      <c r="Q112" s="56"/>
      <c r="R112" s="56"/>
      <c r="S112" s="56"/>
    </row>
    <row r="113" spans="1:19">
      <c r="A113" s="56"/>
      <c r="B113" s="56"/>
      <c r="C113" s="56"/>
      <c r="D113" s="56"/>
      <c r="E113" s="56"/>
      <c r="F113" s="56"/>
      <c r="G113" s="56"/>
      <c r="H113" s="56"/>
      <c r="I113" s="56"/>
      <c r="J113" s="56"/>
      <c r="K113" s="56"/>
      <c r="L113" s="56"/>
      <c r="M113" s="56"/>
      <c r="N113" s="56"/>
      <c r="O113" s="56"/>
      <c r="P113" s="56"/>
      <c r="Q113" s="56"/>
      <c r="R113" s="56"/>
      <c r="S113" s="56"/>
    </row>
    <row r="114" spans="1:19">
      <c r="A114" s="56"/>
      <c r="B114" s="56"/>
      <c r="C114" s="56"/>
      <c r="D114" s="56"/>
      <c r="E114" s="56"/>
      <c r="F114" s="56"/>
      <c r="G114" s="56"/>
      <c r="H114" s="56"/>
      <c r="I114" s="56"/>
      <c r="J114" s="56"/>
      <c r="K114" s="56"/>
      <c r="L114" s="56"/>
      <c r="M114" s="56"/>
      <c r="N114" s="56"/>
      <c r="O114" s="56"/>
      <c r="P114" s="56"/>
      <c r="Q114" s="56"/>
      <c r="R114" s="56"/>
      <c r="S114" s="56"/>
    </row>
    <row r="115" spans="1:19">
      <c r="A115" s="56"/>
      <c r="B115" s="56"/>
      <c r="C115" s="56"/>
      <c r="D115" s="56"/>
      <c r="E115" s="56"/>
      <c r="F115" s="56"/>
      <c r="G115" s="56"/>
      <c r="H115" s="56"/>
      <c r="I115" s="56"/>
      <c r="J115" s="56"/>
      <c r="K115" s="56"/>
      <c r="L115" s="56"/>
      <c r="M115" s="56"/>
      <c r="N115" s="56"/>
      <c r="O115" s="56"/>
      <c r="P115" s="56"/>
      <c r="Q115" s="56"/>
      <c r="R115" s="56"/>
      <c r="S115" s="56"/>
    </row>
    <row r="116" spans="1:19">
      <c r="A116" s="56"/>
      <c r="B116" s="56"/>
      <c r="C116" s="56"/>
      <c r="D116" s="56"/>
      <c r="E116" s="56"/>
      <c r="F116" s="56"/>
      <c r="G116" s="56"/>
      <c r="H116" s="56"/>
      <c r="I116" s="56"/>
      <c r="J116" s="56"/>
      <c r="K116" s="56"/>
      <c r="L116" s="56"/>
      <c r="M116" s="56"/>
      <c r="N116" s="56"/>
      <c r="O116" s="56"/>
      <c r="P116" s="56"/>
      <c r="Q116" s="56"/>
      <c r="R116" s="56"/>
      <c r="S116" s="56"/>
    </row>
    <row r="117" spans="1:19">
      <c r="A117" s="56"/>
      <c r="B117" s="56"/>
      <c r="C117" s="56"/>
      <c r="D117" s="56"/>
      <c r="E117" s="56"/>
      <c r="F117" s="56"/>
      <c r="G117" s="56"/>
      <c r="H117" s="56"/>
      <c r="I117" s="56"/>
      <c r="J117" s="56"/>
      <c r="K117" s="56"/>
      <c r="L117" s="56"/>
      <c r="M117" s="56"/>
      <c r="N117" s="56"/>
      <c r="O117" s="56"/>
      <c r="P117" s="56"/>
      <c r="Q117" s="56"/>
      <c r="R117" s="56"/>
      <c r="S117" s="56"/>
    </row>
    <row r="118" spans="1:19">
      <c r="A118" s="56"/>
      <c r="B118" s="56"/>
      <c r="C118" s="56"/>
      <c r="D118" s="56"/>
      <c r="E118" s="56"/>
      <c r="F118" s="56"/>
      <c r="G118" s="56"/>
      <c r="H118" s="56"/>
      <c r="I118" s="56"/>
      <c r="J118" s="56"/>
      <c r="K118" s="56"/>
      <c r="L118" s="56"/>
      <c r="M118" s="56"/>
      <c r="N118" s="56"/>
      <c r="O118" s="56"/>
      <c r="P118" s="56"/>
      <c r="Q118" s="56"/>
      <c r="R118" s="56"/>
      <c r="S118" s="56"/>
    </row>
    <row r="119" spans="1:19">
      <c r="A119" s="56"/>
      <c r="B119" s="56"/>
      <c r="C119" s="56"/>
      <c r="D119" s="56"/>
      <c r="E119" s="56"/>
      <c r="F119" s="56"/>
      <c r="G119" s="56"/>
      <c r="H119" s="56"/>
      <c r="I119" s="56"/>
      <c r="J119" s="56"/>
      <c r="K119" s="56"/>
      <c r="L119" s="56"/>
      <c r="M119" s="56"/>
      <c r="N119" s="56"/>
      <c r="O119" s="56"/>
      <c r="P119" s="56"/>
      <c r="Q119" s="56"/>
      <c r="R119" s="56"/>
      <c r="S119" s="56"/>
    </row>
    <row r="120" spans="1:19">
      <c r="A120" s="56"/>
      <c r="B120" s="56"/>
      <c r="C120" s="56"/>
      <c r="D120" s="56"/>
      <c r="E120" s="56"/>
      <c r="F120" s="56"/>
      <c r="G120" s="56"/>
      <c r="H120" s="56"/>
      <c r="I120" s="56"/>
      <c r="J120" s="56"/>
      <c r="K120" s="56"/>
      <c r="L120" s="56"/>
      <c r="M120" s="56"/>
      <c r="N120" s="56"/>
      <c r="O120" s="56"/>
      <c r="P120" s="56"/>
      <c r="Q120" s="56"/>
      <c r="R120" s="56"/>
      <c r="S120" s="56"/>
    </row>
    <row r="121" spans="1:19">
      <c r="A121" s="56"/>
      <c r="B121" s="56"/>
      <c r="C121" s="56"/>
      <c r="D121" s="56"/>
      <c r="E121" s="56"/>
      <c r="F121" s="56"/>
      <c r="G121" s="56"/>
      <c r="H121" s="56"/>
      <c r="I121" s="56"/>
      <c r="J121" s="56"/>
      <c r="K121" s="56"/>
      <c r="L121" s="56"/>
      <c r="M121" s="56"/>
      <c r="N121" s="56"/>
      <c r="O121" s="56"/>
      <c r="P121" s="56"/>
      <c r="Q121" s="56"/>
      <c r="R121" s="56"/>
      <c r="S121" s="56"/>
    </row>
    <row r="122" spans="1:19">
      <c r="A122" s="56"/>
      <c r="B122" s="56"/>
      <c r="C122" s="56"/>
      <c r="D122" s="56"/>
      <c r="E122" s="56"/>
      <c r="F122" s="56"/>
      <c r="G122" s="56"/>
      <c r="H122" s="56"/>
      <c r="I122" s="56"/>
      <c r="J122" s="56"/>
      <c r="K122" s="56"/>
      <c r="L122" s="56"/>
      <c r="M122" s="56"/>
      <c r="N122" s="56"/>
      <c r="O122" s="56"/>
      <c r="P122" s="56"/>
      <c r="Q122" s="56"/>
      <c r="R122" s="56"/>
      <c r="S122" s="56"/>
    </row>
    <row r="123" spans="1:19">
      <c r="A123" s="56"/>
      <c r="B123" s="56"/>
      <c r="C123" s="56"/>
      <c r="D123" s="56"/>
      <c r="E123" s="56"/>
      <c r="F123" s="56"/>
      <c r="G123" s="56"/>
      <c r="H123" s="56"/>
      <c r="I123" s="56"/>
      <c r="J123" s="56"/>
      <c r="K123" s="56"/>
      <c r="L123" s="56"/>
      <c r="M123" s="56"/>
      <c r="N123" s="56"/>
      <c r="O123" s="56"/>
      <c r="P123" s="56"/>
      <c r="Q123" s="56"/>
      <c r="R123" s="56"/>
      <c r="S123" s="56"/>
    </row>
    <row r="124" spans="1:19">
      <c r="A124" s="56"/>
      <c r="B124" s="56"/>
      <c r="C124" s="56"/>
      <c r="D124" s="56"/>
      <c r="E124" s="56"/>
      <c r="F124" s="56"/>
      <c r="G124" s="56"/>
      <c r="H124" s="56"/>
      <c r="I124" s="56"/>
      <c r="J124" s="56"/>
      <c r="K124" s="56"/>
      <c r="L124" s="56"/>
      <c r="M124" s="56"/>
      <c r="N124" s="56"/>
      <c r="O124" s="56"/>
      <c r="P124" s="56"/>
      <c r="Q124" s="56"/>
      <c r="R124" s="56"/>
      <c r="S124" s="56"/>
    </row>
    <row r="125" spans="1:19">
      <c r="A125" s="56"/>
      <c r="B125" s="56"/>
      <c r="C125" s="56"/>
      <c r="D125" s="56"/>
      <c r="E125" s="56"/>
      <c r="F125" s="56"/>
      <c r="G125" s="56"/>
      <c r="H125" s="56"/>
      <c r="I125" s="56"/>
      <c r="J125" s="56"/>
      <c r="K125" s="56"/>
      <c r="L125" s="56"/>
      <c r="M125" s="56"/>
      <c r="N125" s="56"/>
      <c r="O125" s="56"/>
      <c r="P125" s="56"/>
      <c r="Q125" s="56"/>
      <c r="R125" s="56"/>
      <c r="S125" s="56"/>
    </row>
    <row r="126" spans="1:19">
      <c r="A126" s="56"/>
      <c r="B126" s="56"/>
      <c r="C126" s="56"/>
      <c r="D126" s="56"/>
      <c r="E126" s="56"/>
      <c r="F126" s="56"/>
      <c r="G126" s="56"/>
      <c r="H126" s="56"/>
      <c r="I126" s="56"/>
      <c r="J126" s="56"/>
      <c r="K126" s="56"/>
      <c r="L126" s="56"/>
      <c r="M126" s="56"/>
      <c r="N126" s="56"/>
      <c r="O126" s="56"/>
      <c r="P126" s="56"/>
      <c r="Q126" s="56"/>
      <c r="R126" s="56"/>
      <c r="S126" s="56"/>
    </row>
    <row r="127" spans="1:19">
      <c r="A127" s="56"/>
      <c r="B127" s="56"/>
      <c r="C127" s="56"/>
      <c r="D127" s="56"/>
      <c r="E127" s="56"/>
      <c r="F127" s="56"/>
      <c r="G127" s="56"/>
      <c r="H127" s="56"/>
      <c r="I127" s="56"/>
      <c r="J127" s="56"/>
      <c r="K127" s="56"/>
      <c r="L127" s="56"/>
      <c r="M127" s="56"/>
      <c r="N127" s="56"/>
      <c r="O127" s="56"/>
      <c r="P127" s="56"/>
      <c r="Q127" s="56"/>
      <c r="R127" s="56"/>
      <c r="S127" s="56"/>
    </row>
    <row r="128" spans="1:19">
      <c r="A128" s="56"/>
      <c r="B128" s="56"/>
      <c r="C128" s="56"/>
      <c r="D128" s="56"/>
      <c r="E128" s="56"/>
      <c r="F128" s="56"/>
      <c r="G128" s="56"/>
      <c r="H128" s="56"/>
      <c r="I128" s="56"/>
      <c r="J128" s="56"/>
      <c r="K128" s="56"/>
      <c r="L128" s="56"/>
      <c r="M128" s="56"/>
      <c r="N128" s="56"/>
      <c r="O128" s="56"/>
      <c r="P128" s="56"/>
      <c r="Q128" s="56"/>
      <c r="R128" s="56"/>
      <c r="S128" s="56"/>
    </row>
    <row r="129" spans="1:19">
      <c r="A129" s="56"/>
      <c r="B129" s="56"/>
      <c r="C129" s="56"/>
      <c r="D129" s="56"/>
      <c r="E129" s="56"/>
      <c r="F129" s="56"/>
      <c r="G129" s="56"/>
      <c r="H129" s="56"/>
      <c r="I129" s="56"/>
      <c r="J129" s="56"/>
      <c r="K129" s="56"/>
      <c r="L129" s="56"/>
      <c r="M129" s="56"/>
      <c r="N129" s="56"/>
      <c r="O129" s="56"/>
      <c r="P129" s="56"/>
      <c r="Q129" s="56"/>
      <c r="R129" s="56"/>
      <c r="S129" s="56"/>
    </row>
    <row r="130" spans="1:19">
      <c r="A130" s="56"/>
      <c r="B130" s="56"/>
      <c r="C130" s="56"/>
      <c r="D130" s="56"/>
      <c r="E130" s="56"/>
      <c r="F130" s="56"/>
      <c r="G130" s="56"/>
      <c r="H130" s="56"/>
      <c r="I130" s="56"/>
      <c r="J130" s="56"/>
      <c r="K130" s="56"/>
      <c r="L130" s="56"/>
      <c r="M130" s="56"/>
      <c r="N130" s="56"/>
      <c r="O130" s="56"/>
      <c r="P130" s="56"/>
      <c r="Q130" s="56"/>
      <c r="R130" s="56"/>
      <c r="S130" s="56"/>
    </row>
    <row r="131" spans="1:19">
      <c r="A131" s="56"/>
      <c r="B131" s="56"/>
      <c r="C131" s="56"/>
      <c r="D131" s="56"/>
      <c r="E131" s="56"/>
      <c r="F131" s="56"/>
      <c r="G131" s="56"/>
      <c r="H131" s="56"/>
      <c r="I131" s="56"/>
      <c r="J131" s="56"/>
      <c r="K131" s="56"/>
      <c r="L131" s="56"/>
      <c r="M131" s="56"/>
      <c r="N131" s="56"/>
      <c r="O131" s="56"/>
      <c r="P131" s="56"/>
      <c r="Q131" s="56"/>
      <c r="R131" s="56"/>
      <c r="S131" s="56"/>
    </row>
    <row r="132" spans="1:19">
      <c r="A132" s="56"/>
      <c r="B132" s="56"/>
      <c r="C132" s="56"/>
      <c r="D132" s="56"/>
      <c r="E132" s="56"/>
      <c r="F132" s="56"/>
      <c r="G132" s="56"/>
      <c r="H132" s="56"/>
      <c r="I132" s="56"/>
      <c r="J132" s="56"/>
      <c r="K132" s="56"/>
      <c r="L132" s="56"/>
      <c r="M132" s="56"/>
      <c r="N132" s="56"/>
      <c r="O132" s="56"/>
      <c r="P132" s="56"/>
      <c r="Q132" s="56"/>
      <c r="R132" s="56"/>
      <c r="S132" s="56"/>
    </row>
    <row r="133" spans="1:19">
      <c r="A133" s="56"/>
      <c r="B133" s="56"/>
      <c r="C133" s="56"/>
      <c r="D133" s="56"/>
      <c r="E133" s="56"/>
      <c r="F133" s="56"/>
      <c r="G133" s="56"/>
      <c r="H133" s="56"/>
      <c r="I133" s="56"/>
      <c r="J133" s="56"/>
      <c r="K133" s="56"/>
      <c r="L133" s="56"/>
      <c r="M133" s="56"/>
      <c r="N133" s="56"/>
      <c r="O133" s="56"/>
      <c r="P133" s="56"/>
      <c r="Q133" s="56"/>
      <c r="R133" s="56"/>
      <c r="S133" s="56"/>
    </row>
    <row r="134" spans="1:19">
      <c r="A134" s="56"/>
      <c r="B134" s="56"/>
      <c r="C134" s="56"/>
      <c r="D134" s="56"/>
      <c r="E134" s="56"/>
      <c r="F134" s="56"/>
      <c r="G134" s="56"/>
      <c r="H134" s="56"/>
      <c r="I134" s="56"/>
      <c r="J134" s="56"/>
      <c r="K134" s="56"/>
      <c r="L134" s="56"/>
      <c r="M134" s="56"/>
      <c r="N134" s="56"/>
      <c r="O134" s="56"/>
      <c r="P134" s="56"/>
      <c r="Q134" s="56"/>
      <c r="R134" s="56"/>
      <c r="S134" s="56"/>
    </row>
    <row r="135" spans="1:19">
      <c r="A135" s="56"/>
      <c r="B135" s="56"/>
      <c r="C135" s="56"/>
      <c r="D135" s="56"/>
      <c r="E135" s="56"/>
      <c r="F135" s="56"/>
      <c r="G135" s="56"/>
      <c r="H135" s="56"/>
      <c r="I135" s="56"/>
      <c r="J135" s="56"/>
      <c r="K135" s="56"/>
      <c r="L135" s="56"/>
      <c r="M135" s="56"/>
      <c r="N135" s="56"/>
      <c r="O135" s="56"/>
      <c r="P135" s="56"/>
      <c r="Q135" s="56"/>
      <c r="R135" s="56"/>
      <c r="S135" s="56"/>
    </row>
    <row r="136" spans="1:19">
      <c r="A136" s="56"/>
      <c r="B136" s="56"/>
      <c r="C136" s="56"/>
      <c r="D136" s="56"/>
      <c r="E136" s="56"/>
      <c r="F136" s="56"/>
      <c r="G136" s="56"/>
      <c r="H136" s="56"/>
      <c r="I136" s="56"/>
      <c r="J136" s="56"/>
      <c r="K136" s="56"/>
      <c r="L136" s="56"/>
      <c r="M136" s="56"/>
      <c r="N136" s="56"/>
      <c r="O136" s="56"/>
      <c r="P136" s="56"/>
      <c r="Q136" s="56"/>
      <c r="R136" s="56"/>
      <c r="S136" s="56"/>
    </row>
    <row r="137" spans="1:19">
      <c r="A137" s="56"/>
      <c r="B137" s="56"/>
      <c r="C137" s="56"/>
      <c r="D137" s="56"/>
      <c r="E137" s="56"/>
      <c r="F137" s="56"/>
      <c r="G137" s="56"/>
      <c r="H137" s="56"/>
      <c r="I137" s="56"/>
      <c r="J137" s="56"/>
      <c r="K137" s="56"/>
      <c r="L137" s="56"/>
      <c r="M137" s="56"/>
      <c r="N137" s="56"/>
      <c r="O137" s="56"/>
      <c r="P137" s="56"/>
      <c r="Q137" s="56"/>
      <c r="R137" s="56"/>
      <c r="S137" s="56"/>
    </row>
    <row r="138" spans="1:19">
      <c r="A138" s="56"/>
      <c r="B138" s="56"/>
      <c r="C138" s="56"/>
      <c r="D138" s="56"/>
      <c r="E138" s="56"/>
      <c r="F138" s="56"/>
      <c r="G138" s="56"/>
      <c r="H138" s="56"/>
      <c r="I138" s="56"/>
      <c r="J138" s="56"/>
      <c r="K138" s="56"/>
      <c r="L138" s="56"/>
      <c r="M138" s="56"/>
      <c r="N138" s="56"/>
      <c r="O138" s="56"/>
      <c r="P138" s="56"/>
      <c r="Q138" s="56"/>
      <c r="R138" s="56"/>
      <c r="S138" s="56"/>
    </row>
    <row r="139" spans="1:19">
      <c r="A139" s="56"/>
      <c r="B139" s="56"/>
      <c r="C139" s="56"/>
      <c r="D139" s="56"/>
      <c r="E139" s="56"/>
      <c r="F139" s="56"/>
      <c r="G139" s="56"/>
      <c r="H139" s="56"/>
      <c r="I139" s="56"/>
      <c r="J139" s="56"/>
      <c r="K139" s="56"/>
      <c r="L139" s="56"/>
      <c r="M139" s="56"/>
      <c r="N139" s="56"/>
      <c r="O139" s="56"/>
      <c r="P139" s="56"/>
      <c r="Q139" s="56"/>
      <c r="R139" s="56"/>
      <c r="S139" s="56"/>
    </row>
    <row r="140" spans="1:19">
      <c r="A140" s="56"/>
      <c r="B140" s="56"/>
      <c r="C140" s="56"/>
      <c r="D140" s="56"/>
      <c r="E140" s="56"/>
      <c r="F140" s="56"/>
      <c r="G140" s="56"/>
      <c r="H140" s="56"/>
      <c r="I140" s="56"/>
      <c r="J140" s="56"/>
      <c r="K140" s="56"/>
      <c r="L140" s="56"/>
      <c r="M140" s="56"/>
      <c r="N140" s="56"/>
      <c r="O140" s="56"/>
      <c r="P140" s="56"/>
      <c r="Q140" s="56"/>
      <c r="R140" s="56"/>
      <c r="S140" s="56"/>
    </row>
    <row r="141" spans="1:19">
      <c r="A141" s="56"/>
      <c r="B141" s="56"/>
      <c r="C141" s="56"/>
      <c r="D141" s="56"/>
      <c r="E141" s="56"/>
      <c r="F141" s="56"/>
      <c r="G141" s="56"/>
      <c r="H141" s="56"/>
      <c r="I141" s="56"/>
      <c r="J141" s="56"/>
      <c r="K141" s="56"/>
      <c r="L141" s="56"/>
      <c r="M141" s="56"/>
      <c r="N141" s="56"/>
      <c r="O141" s="56"/>
      <c r="P141" s="56"/>
      <c r="Q141" s="56"/>
      <c r="R141" s="56"/>
      <c r="S141" s="56"/>
    </row>
    <row r="142" spans="1:19">
      <c r="A142" s="56"/>
      <c r="B142" s="56"/>
      <c r="C142" s="56"/>
      <c r="D142" s="56"/>
      <c r="E142" s="56"/>
      <c r="F142" s="56"/>
      <c r="G142" s="56"/>
      <c r="H142" s="56"/>
      <c r="I142" s="56"/>
      <c r="J142" s="56"/>
      <c r="K142" s="56"/>
      <c r="L142" s="56"/>
      <c r="M142" s="56"/>
      <c r="N142" s="56"/>
      <c r="O142" s="56"/>
      <c r="P142" s="56"/>
      <c r="Q142" s="56"/>
      <c r="R142" s="56"/>
      <c r="S142" s="56"/>
    </row>
    <row r="143" spans="1:19">
      <c r="A143" s="56"/>
      <c r="B143" s="56"/>
      <c r="C143" s="56"/>
      <c r="D143" s="56"/>
      <c r="E143" s="56"/>
      <c r="F143" s="56"/>
      <c r="G143" s="56"/>
      <c r="H143" s="56"/>
      <c r="I143" s="56"/>
      <c r="J143" s="56"/>
      <c r="K143" s="56"/>
      <c r="L143" s="56"/>
      <c r="M143" s="56"/>
      <c r="N143" s="56"/>
      <c r="O143" s="56"/>
      <c r="P143" s="56"/>
      <c r="Q143" s="56"/>
      <c r="R143" s="56"/>
      <c r="S143" s="56"/>
    </row>
    <row r="144" spans="1:19">
      <c r="A144" s="56"/>
      <c r="B144" s="56"/>
      <c r="C144" s="56"/>
      <c r="D144" s="56"/>
      <c r="E144" s="56"/>
      <c r="F144" s="56"/>
      <c r="G144" s="56"/>
      <c r="H144" s="56"/>
      <c r="I144" s="56"/>
      <c r="J144" s="56"/>
      <c r="K144" s="56"/>
      <c r="L144" s="56"/>
      <c r="M144" s="56"/>
      <c r="N144" s="56"/>
      <c r="O144" s="56"/>
      <c r="P144" s="56"/>
      <c r="Q144" s="56"/>
      <c r="R144" s="56"/>
      <c r="S144" s="56"/>
    </row>
    <row r="145" spans="1:19">
      <c r="A145" s="56"/>
      <c r="B145" s="56"/>
      <c r="C145" s="56"/>
      <c r="D145" s="56"/>
      <c r="E145" s="56"/>
      <c r="F145" s="56"/>
      <c r="G145" s="56"/>
      <c r="H145" s="56"/>
      <c r="I145" s="56"/>
      <c r="J145" s="56"/>
      <c r="K145" s="56"/>
      <c r="L145" s="56"/>
      <c r="M145" s="56"/>
      <c r="N145" s="56"/>
      <c r="O145" s="56"/>
      <c r="P145" s="56"/>
      <c r="Q145" s="56"/>
      <c r="R145" s="56"/>
      <c r="S145" s="56"/>
    </row>
    <row r="146" spans="1:19">
      <c r="A146" s="56"/>
      <c r="B146" s="56"/>
      <c r="C146" s="56"/>
      <c r="D146" s="56"/>
      <c r="E146" s="56"/>
      <c r="F146" s="56"/>
      <c r="G146" s="56"/>
      <c r="H146" s="56"/>
      <c r="I146" s="56"/>
      <c r="J146" s="56"/>
      <c r="K146" s="56"/>
      <c r="L146" s="56"/>
      <c r="M146" s="56"/>
      <c r="N146" s="56"/>
      <c r="O146" s="56"/>
      <c r="P146" s="56"/>
      <c r="Q146" s="56"/>
      <c r="R146" s="56"/>
      <c r="S146" s="56"/>
    </row>
    <row r="147" spans="1:19">
      <c r="A147" s="56"/>
      <c r="B147" s="56"/>
      <c r="C147" s="56"/>
      <c r="D147" s="56"/>
      <c r="E147" s="56"/>
      <c r="F147" s="56"/>
      <c r="G147" s="56"/>
      <c r="H147" s="56"/>
      <c r="I147" s="56"/>
      <c r="J147" s="56"/>
      <c r="K147" s="56"/>
      <c r="L147" s="56"/>
      <c r="M147" s="56"/>
      <c r="N147" s="56"/>
      <c r="O147" s="56"/>
      <c r="P147" s="56"/>
      <c r="Q147" s="56"/>
      <c r="R147" s="56"/>
      <c r="S147" s="56"/>
    </row>
    <row r="148" spans="1:19">
      <c r="A148" s="56"/>
      <c r="B148" s="56"/>
      <c r="C148" s="56"/>
      <c r="D148" s="56"/>
      <c r="E148" s="56"/>
      <c r="F148" s="56"/>
      <c r="G148" s="56"/>
      <c r="H148" s="56"/>
      <c r="I148" s="56"/>
      <c r="J148" s="56"/>
      <c r="K148" s="56"/>
      <c r="L148" s="56"/>
      <c r="M148" s="56"/>
      <c r="N148" s="56"/>
      <c r="O148" s="56"/>
      <c r="P148" s="56"/>
      <c r="Q148" s="56"/>
      <c r="R148" s="56"/>
      <c r="S148" s="56"/>
    </row>
    <row r="149" spans="1:19">
      <c r="A149" s="56"/>
      <c r="B149" s="56"/>
      <c r="C149" s="56"/>
      <c r="D149" s="56"/>
      <c r="E149" s="56"/>
      <c r="F149" s="56"/>
      <c r="G149" s="56"/>
      <c r="H149" s="56"/>
      <c r="I149" s="56"/>
      <c r="J149" s="56"/>
      <c r="K149" s="56"/>
      <c r="L149" s="56"/>
      <c r="M149" s="56"/>
      <c r="N149" s="56"/>
      <c r="O149" s="56"/>
      <c r="P149" s="56"/>
      <c r="Q149" s="56"/>
      <c r="R149" s="56"/>
      <c r="S149" s="56"/>
    </row>
    <row r="150" spans="1:19">
      <c r="A150" s="56"/>
      <c r="B150" s="56"/>
      <c r="C150" s="56"/>
      <c r="D150" s="56"/>
      <c r="E150" s="56"/>
      <c r="F150" s="56"/>
      <c r="G150" s="56"/>
      <c r="H150" s="56"/>
      <c r="I150" s="56"/>
      <c r="J150" s="56"/>
      <c r="K150" s="56"/>
      <c r="L150" s="56"/>
      <c r="M150" s="56"/>
      <c r="N150" s="56"/>
      <c r="O150" s="56"/>
      <c r="P150" s="56"/>
      <c r="Q150" s="56"/>
      <c r="R150" s="56"/>
      <c r="S150" s="56"/>
    </row>
    <row r="151" spans="1:19">
      <c r="A151" s="56"/>
      <c r="B151" s="56"/>
      <c r="C151" s="56"/>
      <c r="D151" s="56"/>
      <c r="E151" s="56"/>
      <c r="F151" s="56"/>
      <c r="G151" s="56"/>
      <c r="H151" s="56"/>
      <c r="I151" s="56"/>
      <c r="J151" s="56"/>
      <c r="K151" s="56"/>
      <c r="L151" s="56"/>
      <c r="M151" s="56"/>
      <c r="N151" s="56"/>
      <c r="O151" s="56"/>
      <c r="P151" s="56"/>
      <c r="Q151" s="56"/>
      <c r="R151" s="56"/>
      <c r="S151" s="56"/>
    </row>
    <row r="152" spans="1:19">
      <c r="A152" s="56"/>
      <c r="B152" s="56"/>
      <c r="C152" s="56"/>
      <c r="D152" s="56"/>
      <c r="E152" s="56"/>
      <c r="F152" s="56"/>
      <c r="G152" s="56"/>
      <c r="H152" s="56"/>
      <c r="I152" s="56"/>
      <c r="J152" s="56"/>
      <c r="K152" s="56"/>
      <c r="L152" s="56"/>
      <c r="M152" s="56"/>
      <c r="N152" s="56"/>
      <c r="O152" s="56"/>
      <c r="P152" s="56"/>
      <c r="Q152" s="56"/>
      <c r="R152" s="56"/>
      <c r="S152" s="56"/>
    </row>
    <row r="153" spans="1:19">
      <c r="A153" s="56"/>
      <c r="B153" s="56"/>
      <c r="C153" s="56"/>
      <c r="D153" s="56"/>
      <c r="E153" s="56"/>
      <c r="F153" s="56"/>
      <c r="G153" s="56"/>
      <c r="H153" s="56"/>
      <c r="I153" s="56"/>
      <c r="J153" s="56"/>
      <c r="K153" s="56"/>
      <c r="L153" s="56"/>
      <c r="M153" s="56"/>
      <c r="N153" s="56"/>
      <c r="O153" s="56"/>
      <c r="P153" s="56"/>
      <c r="Q153" s="56"/>
      <c r="R153" s="56"/>
      <c r="S153" s="56"/>
    </row>
    <row r="154" spans="1:19">
      <c r="A154" s="56"/>
      <c r="B154" s="56"/>
      <c r="C154" s="56"/>
      <c r="D154" s="56"/>
      <c r="E154" s="56"/>
      <c r="F154" s="56"/>
      <c r="G154" s="56"/>
      <c r="H154" s="56"/>
      <c r="I154" s="56"/>
      <c r="J154" s="56"/>
      <c r="K154" s="56"/>
      <c r="L154" s="56"/>
      <c r="M154" s="56"/>
      <c r="N154" s="56"/>
      <c r="O154" s="56"/>
      <c r="P154" s="56"/>
      <c r="Q154" s="56"/>
      <c r="R154" s="56"/>
      <c r="S154" s="56"/>
    </row>
    <row r="155" spans="1:19">
      <c r="A155" s="56"/>
      <c r="B155" s="56"/>
      <c r="C155" s="56"/>
      <c r="D155" s="56"/>
      <c r="E155" s="56"/>
      <c r="F155" s="56"/>
      <c r="G155" s="56"/>
      <c r="H155" s="56"/>
      <c r="I155" s="56"/>
      <c r="J155" s="56"/>
      <c r="K155" s="56"/>
      <c r="L155" s="56"/>
      <c r="M155" s="56"/>
      <c r="N155" s="56"/>
      <c r="O155" s="56"/>
      <c r="P155" s="56"/>
      <c r="Q155" s="56"/>
      <c r="R155" s="56"/>
      <c r="S155" s="56"/>
    </row>
    <row r="156" spans="1:19">
      <c r="A156" s="56"/>
      <c r="B156" s="56"/>
      <c r="C156" s="56"/>
      <c r="D156" s="56"/>
      <c r="E156" s="56"/>
      <c r="F156" s="56"/>
      <c r="G156" s="56"/>
      <c r="H156" s="56"/>
      <c r="I156" s="56"/>
      <c r="J156" s="56"/>
      <c r="K156" s="56"/>
      <c r="L156" s="56"/>
      <c r="M156" s="56"/>
      <c r="N156" s="56"/>
      <c r="O156" s="56"/>
      <c r="P156" s="56"/>
      <c r="Q156" s="56"/>
      <c r="R156" s="56"/>
      <c r="S156" s="56"/>
    </row>
    <row r="157" spans="1:19">
      <c r="A157" s="56"/>
      <c r="B157" s="56"/>
      <c r="C157" s="56"/>
      <c r="D157" s="56"/>
      <c r="E157" s="56"/>
      <c r="F157" s="56"/>
      <c r="G157" s="56"/>
      <c r="H157" s="56"/>
      <c r="I157" s="56"/>
      <c r="J157" s="56"/>
      <c r="K157" s="56"/>
      <c r="L157" s="56"/>
      <c r="M157" s="56"/>
      <c r="N157" s="56"/>
      <c r="O157" s="56"/>
      <c r="P157" s="56"/>
      <c r="Q157" s="56"/>
      <c r="R157" s="56"/>
      <c r="S157" s="56"/>
    </row>
    <row r="158" spans="1:19">
      <c r="A158" s="56"/>
      <c r="B158" s="56"/>
      <c r="C158" s="56"/>
      <c r="D158" s="56"/>
      <c r="E158" s="56"/>
      <c r="F158" s="56"/>
      <c r="G158" s="56"/>
      <c r="H158" s="56"/>
      <c r="I158" s="56"/>
      <c r="J158" s="56"/>
      <c r="K158" s="56"/>
      <c r="L158" s="56"/>
      <c r="M158" s="56"/>
      <c r="N158" s="56"/>
      <c r="O158" s="56"/>
      <c r="P158" s="56"/>
      <c r="Q158" s="56"/>
      <c r="R158" s="56"/>
      <c r="S158" s="56"/>
    </row>
    <row r="159" spans="1:19">
      <c r="A159" s="56"/>
      <c r="B159" s="56"/>
      <c r="C159" s="56"/>
      <c r="D159" s="56"/>
      <c r="E159" s="56"/>
      <c r="F159" s="56"/>
      <c r="G159" s="56"/>
      <c r="H159" s="56"/>
      <c r="I159" s="56"/>
      <c r="J159" s="56"/>
      <c r="K159" s="56"/>
      <c r="L159" s="56"/>
      <c r="M159" s="56"/>
      <c r="N159" s="56"/>
      <c r="O159" s="56"/>
      <c r="P159" s="56"/>
      <c r="Q159" s="56"/>
      <c r="R159" s="56"/>
      <c r="S159" s="56"/>
    </row>
    <row r="160" spans="1:19">
      <c r="A160" s="56"/>
      <c r="B160" s="56"/>
      <c r="C160" s="56"/>
      <c r="D160" s="56"/>
      <c r="E160" s="56"/>
      <c r="F160" s="56"/>
      <c r="G160" s="56"/>
      <c r="H160" s="56"/>
      <c r="I160" s="56"/>
      <c r="J160" s="56"/>
      <c r="K160" s="56"/>
      <c r="L160" s="56"/>
      <c r="M160" s="56"/>
      <c r="N160" s="56"/>
      <c r="O160" s="56"/>
      <c r="P160" s="56"/>
      <c r="Q160" s="56"/>
      <c r="R160" s="56"/>
      <c r="S160" s="56"/>
    </row>
    <row r="161" spans="1:19">
      <c r="A161" s="56"/>
      <c r="B161" s="56"/>
      <c r="C161" s="56"/>
      <c r="D161" s="56"/>
      <c r="E161" s="56"/>
      <c r="F161" s="56"/>
      <c r="G161" s="56"/>
      <c r="H161" s="56"/>
      <c r="I161" s="56"/>
      <c r="J161" s="56"/>
      <c r="K161" s="56"/>
      <c r="L161" s="56"/>
      <c r="M161" s="56"/>
      <c r="N161" s="56"/>
      <c r="O161" s="56"/>
      <c r="P161" s="56"/>
      <c r="Q161" s="56"/>
      <c r="R161" s="56"/>
      <c r="S161" s="56"/>
    </row>
    <row r="162" spans="1:19">
      <c r="A162" s="56"/>
      <c r="B162" s="56"/>
      <c r="C162" s="56"/>
      <c r="D162" s="56"/>
      <c r="E162" s="56"/>
      <c r="F162" s="56"/>
      <c r="G162" s="56"/>
      <c r="H162" s="56"/>
      <c r="I162" s="56"/>
      <c r="J162" s="56"/>
      <c r="K162" s="56"/>
      <c r="L162" s="56"/>
      <c r="M162" s="56"/>
      <c r="N162" s="56"/>
      <c r="O162" s="56"/>
      <c r="P162" s="56"/>
      <c r="Q162" s="56"/>
      <c r="R162" s="56"/>
      <c r="S162" s="56"/>
    </row>
    <row r="163" spans="1:19">
      <c r="A163" s="56"/>
      <c r="B163" s="56"/>
      <c r="C163" s="56"/>
      <c r="D163" s="56"/>
      <c r="E163" s="56"/>
      <c r="F163" s="56"/>
      <c r="G163" s="56"/>
      <c r="H163" s="56"/>
      <c r="I163" s="56"/>
      <c r="J163" s="56"/>
      <c r="K163" s="56"/>
      <c r="L163" s="56"/>
      <c r="M163" s="56"/>
      <c r="N163" s="56"/>
      <c r="O163" s="56"/>
      <c r="P163" s="56"/>
      <c r="Q163" s="56"/>
      <c r="R163" s="56"/>
      <c r="S163" s="56"/>
    </row>
    <row r="164" spans="1:19">
      <c r="A164" s="56"/>
      <c r="B164" s="56"/>
      <c r="C164" s="56"/>
      <c r="D164" s="56"/>
      <c r="E164" s="56"/>
      <c r="F164" s="56"/>
      <c r="G164" s="56"/>
      <c r="H164" s="56"/>
      <c r="I164" s="56"/>
      <c r="J164" s="56"/>
      <c r="K164" s="56"/>
      <c r="L164" s="56"/>
      <c r="M164" s="56"/>
      <c r="N164" s="56"/>
      <c r="O164" s="56"/>
      <c r="P164" s="56"/>
      <c r="Q164" s="56"/>
      <c r="R164" s="56"/>
      <c r="S164" s="56"/>
    </row>
    <row r="165" spans="1:19">
      <c r="A165" s="56"/>
      <c r="B165" s="56"/>
      <c r="C165" s="56"/>
      <c r="D165" s="56"/>
      <c r="E165" s="56"/>
      <c r="F165" s="56"/>
      <c r="G165" s="56"/>
      <c r="H165" s="56"/>
      <c r="I165" s="56"/>
      <c r="J165" s="56"/>
      <c r="K165" s="56"/>
      <c r="L165" s="56"/>
      <c r="M165" s="56"/>
      <c r="N165" s="56"/>
      <c r="O165" s="56"/>
      <c r="P165" s="56"/>
      <c r="Q165" s="56"/>
      <c r="R165" s="56"/>
      <c r="S165" s="56"/>
    </row>
    <row r="166" spans="1:19">
      <c r="A166" s="56"/>
      <c r="B166" s="56"/>
      <c r="C166" s="56"/>
      <c r="D166" s="56"/>
      <c r="E166" s="56"/>
      <c r="F166" s="56"/>
      <c r="G166" s="56"/>
      <c r="H166" s="56"/>
      <c r="I166" s="56"/>
      <c r="J166" s="56"/>
      <c r="K166" s="56"/>
      <c r="L166" s="56"/>
      <c r="M166" s="56"/>
      <c r="N166" s="56"/>
      <c r="O166" s="56"/>
      <c r="P166" s="56"/>
      <c r="Q166" s="56"/>
      <c r="R166" s="56"/>
      <c r="S166" s="56"/>
    </row>
    <row r="167" spans="1:19">
      <c r="A167" s="56"/>
      <c r="B167" s="56"/>
      <c r="C167" s="56"/>
      <c r="D167" s="56"/>
      <c r="E167" s="56"/>
      <c r="F167" s="56"/>
      <c r="G167" s="56"/>
      <c r="H167" s="56"/>
      <c r="I167" s="56"/>
      <c r="J167" s="56"/>
      <c r="K167" s="56"/>
      <c r="L167" s="56"/>
      <c r="M167" s="56"/>
      <c r="N167" s="56"/>
      <c r="O167" s="56"/>
      <c r="P167" s="56"/>
      <c r="Q167" s="56"/>
      <c r="R167" s="56"/>
      <c r="S167" s="56"/>
    </row>
    <row r="168" spans="1:19">
      <c r="A168" s="56"/>
      <c r="B168" s="56"/>
      <c r="C168" s="56"/>
      <c r="D168" s="56"/>
      <c r="E168" s="56"/>
      <c r="F168" s="56"/>
      <c r="G168" s="56"/>
      <c r="H168" s="56"/>
      <c r="I168" s="56"/>
      <c r="J168" s="56"/>
      <c r="K168" s="56"/>
      <c r="L168" s="56"/>
      <c r="M168" s="56"/>
      <c r="N168" s="56"/>
      <c r="O168" s="56"/>
      <c r="P168" s="56"/>
      <c r="Q168" s="56"/>
      <c r="R168" s="56"/>
      <c r="S168" s="56"/>
    </row>
    <row r="169" spans="1:19">
      <c r="A169" s="56"/>
      <c r="B169" s="56"/>
      <c r="C169" s="56"/>
      <c r="D169" s="56"/>
      <c r="E169" s="56"/>
      <c r="F169" s="56"/>
      <c r="G169" s="56"/>
      <c r="H169" s="56"/>
      <c r="I169" s="56"/>
      <c r="J169" s="56"/>
      <c r="K169" s="56"/>
      <c r="L169" s="56"/>
      <c r="M169" s="56"/>
      <c r="N169" s="56"/>
      <c r="O169" s="56"/>
      <c r="P169" s="56"/>
      <c r="Q169" s="56"/>
      <c r="R169" s="56"/>
      <c r="S169" s="56"/>
    </row>
    <row r="170" spans="1:19">
      <c r="A170" s="56"/>
      <c r="B170" s="56"/>
      <c r="C170" s="56"/>
      <c r="D170" s="56"/>
      <c r="E170" s="56"/>
      <c r="F170" s="56"/>
      <c r="G170" s="56"/>
      <c r="H170" s="56"/>
      <c r="I170" s="56"/>
      <c r="J170" s="56"/>
      <c r="K170" s="56"/>
      <c r="L170" s="56"/>
      <c r="M170" s="56"/>
      <c r="N170" s="56"/>
      <c r="O170" s="56"/>
      <c r="P170" s="56"/>
      <c r="Q170" s="56"/>
      <c r="R170" s="56"/>
      <c r="S170" s="56"/>
    </row>
    <row r="171" spans="1:19">
      <c r="A171" s="56"/>
      <c r="B171" s="56"/>
      <c r="C171" s="56"/>
      <c r="D171" s="56"/>
      <c r="E171" s="56"/>
      <c r="F171" s="56"/>
      <c r="G171" s="56"/>
      <c r="H171" s="56"/>
      <c r="I171" s="56"/>
      <c r="J171" s="56"/>
      <c r="K171" s="56"/>
      <c r="L171" s="56"/>
      <c r="M171" s="56"/>
      <c r="N171" s="56"/>
      <c r="O171" s="56"/>
      <c r="P171" s="56"/>
      <c r="Q171" s="56"/>
      <c r="R171" s="56"/>
      <c r="S171" s="56"/>
    </row>
    <row r="172" spans="1:19">
      <c r="A172" s="56"/>
      <c r="B172" s="56"/>
      <c r="C172" s="56"/>
      <c r="D172" s="56"/>
      <c r="E172" s="56"/>
      <c r="F172" s="56"/>
      <c r="G172" s="56"/>
      <c r="H172" s="56"/>
      <c r="I172" s="56"/>
      <c r="J172" s="56"/>
      <c r="K172" s="56"/>
      <c r="L172" s="56"/>
      <c r="M172" s="56"/>
      <c r="N172" s="56"/>
      <c r="O172" s="56"/>
      <c r="P172" s="56"/>
      <c r="Q172" s="56"/>
      <c r="R172" s="56"/>
      <c r="S172" s="56"/>
    </row>
    <row r="173" spans="1:19">
      <c r="A173" s="56"/>
      <c r="B173" s="56"/>
      <c r="C173" s="56"/>
      <c r="D173" s="56"/>
      <c r="E173" s="56"/>
      <c r="F173" s="56"/>
      <c r="G173" s="56"/>
      <c r="H173" s="56"/>
      <c r="I173" s="56"/>
      <c r="J173" s="56"/>
      <c r="K173" s="56"/>
      <c r="L173" s="56"/>
      <c r="M173" s="56"/>
      <c r="N173" s="56"/>
      <c r="O173" s="56"/>
      <c r="P173" s="56"/>
      <c r="Q173" s="56"/>
      <c r="R173" s="56"/>
      <c r="S173" s="56"/>
    </row>
    <row r="174" spans="1:19">
      <c r="A174" s="56"/>
      <c r="B174" s="56"/>
      <c r="C174" s="56"/>
      <c r="D174" s="56"/>
      <c r="E174" s="56"/>
      <c r="F174" s="56"/>
      <c r="G174" s="56"/>
      <c r="H174" s="56"/>
      <c r="I174" s="56"/>
      <c r="J174" s="56"/>
      <c r="K174" s="56"/>
      <c r="L174" s="56"/>
      <c r="M174" s="56"/>
      <c r="N174" s="56"/>
      <c r="O174" s="56"/>
      <c r="P174" s="56"/>
      <c r="Q174" s="56"/>
      <c r="R174" s="56"/>
      <c r="S174" s="56"/>
    </row>
    <row r="175" spans="1:19">
      <c r="A175" s="56"/>
      <c r="B175" s="56"/>
      <c r="C175" s="56"/>
      <c r="D175" s="56"/>
      <c r="E175" s="56"/>
      <c r="F175" s="56"/>
      <c r="G175" s="56"/>
      <c r="H175" s="56"/>
      <c r="I175" s="56"/>
      <c r="J175" s="56"/>
      <c r="K175" s="56"/>
      <c r="L175" s="56"/>
      <c r="M175" s="56"/>
      <c r="N175" s="56"/>
      <c r="O175" s="56"/>
      <c r="P175" s="56"/>
      <c r="Q175" s="56"/>
      <c r="R175" s="56"/>
      <c r="S175" s="56"/>
    </row>
    <row r="176" spans="1:19">
      <c r="A176" s="56"/>
      <c r="B176" s="56"/>
      <c r="C176" s="56"/>
      <c r="D176" s="56"/>
      <c r="E176" s="56"/>
      <c r="F176" s="56"/>
      <c r="G176" s="56"/>
      <c r="H176" s="56"/>
      <c r="I176" s="56"/>
      <c r="J176" s="56"/>
      <c r="K176" s="56"/>
      <c r="L176" s="56"/>
      <c r="M176" s="56"/>
      <c r="N176" s="56"/>
      <c r="O176" s="56"/>
      <c r="P176" s="56"/>
      <c r="Q176" s="56"/>
      <c r="R176" s="56"/>
      <c r="S176" s="56"/>
    </row>
    <row r="177" spans="1:19">
      <c r="A177" s="56"/>
      <c r="B177" s="56"/>
      <c r="C177" s="56"/>
      <c r="D177" s="56"/>
      <c r="E177" s="56"/>
      <c r="F177" s="56"/>
      <c r="G177" s="56"/>
      <c r="H177" s="56"/>
      <c r="I177" s="56"/>
      <c r="J177" s="56"/>
      <c r="K177" s="56"/>
      <c r="L177" s="56"/>
      <c r="M177" s="56"/>
      <c r="N177" s="56"/>
      <c r="O177" s="56"/>
      <c r="P177" s="56"/>
      <c r="Q177" s="56"/>
      <c r="R177" s="56"/>
      <c r="S177" s="56"/>
    </row>
    <row r="178" spans="1:19">
      <c r="A178" s="56"/>
      <c r="B178" s="56"/>
      <c r="C178" s="56"/>
      <c r="D178" s="56"/>
      <c r="E178" s="56"/>
      <c r="F178" s="56"/>
      <c r="G178" s="56"/>
      <c r="H178" s="56"/>
      <c r="I178" s="56"/>
      <c r="J178" s="56"/>
      <c r="K178" s="56"/>
      <c r="L178" s="56"/>
      <c r="M178" s="56"/>
      <c r="N178" s="56"/>
      <c r="O178" s="56"/>
      <c r="P178" s="56"/>
      <c r="Q178" s="56"/>
      <c r="R178" s="56"/>
      <c r="S178" s="56"/>
    </row>
    <row r="179" spans="1:19">
      <c r="A179" s="56"/>
      <c r="B179" s="56"/>
      <c r="C179" s="56"/>
      <c r="D179" s="56"/>
      <c r="E179" s="56"/>
      <c r="F179" s="56"/>
      <c r="G179" s="56"/>
      <c r="H179" s="56"/>
      <c r="I179" s="56"/>
      <c r="J179" s="56"/>
      <c r="K179" s="56"/>
      <c r="L179" s="56"/>
      <c r="M179" s="56"/>
      <c r="N179" s="56"/>
      <c r="O179" s="56"/>
      <c r="P179" s="56"/>
      <c r="Q179" s="56"/>
      <c r="R179" s="56"/>
      <c r="S179" s="56"/>
    </row>
    <row r="180" spans="1:19">
      <c r="A180" s="56"/>
      <c r="B180" s="56"/>
      <c r="C180" s="56"/>
      <c r="D180" s="56"/>
      <c r="E180" s="56"/>
      <c r="F180" s="56"/>
      <c r="G180" s="56"/>
      <c r="H180" s="56"/>
      <c r="I180" s="56"/>
      <c r="J180" s="56"/>
      <c r="K180" s="56"/>
      <c r="L180" s="56"/>
      <c r="M180" s="56"/>
      <c r="N180" s="56"/>
      <c r="O180" s="56"/>
      <c r="P180" s="56"/>
      <c r="Q180" s="56"/>
      <c r="R180" s="56"/>
      <c r="S180" s="56"/>
    </row>
    <row r="181" spans="1:19">
      <c r="A181" s="56"/>
      <c r="B181" s="56"/>
      <c r="C181" s="56"/>
      <c r="D181" s="56"/>
      <c r="E181" s="56"/>
      <c r="F181" s="56"/>
      <c r="G181" s="56"/>
      <c r="H181" s="56"/>
      <c r="I181" s="56"/>
      <c r="J181" s="56"/>
      <c r="K181" s="56"/>
      <c r="L181" s="56"/>
      <c r="M181" s="56"/>
      <c r="N181" s="56"/>
      <c r="O181" s="56"/>
      <c r="P181" s="56"/>
      <c r="Q181" s="56"/>
      <c r="R181" s="56"/>
      <c r="S181" s="56"/>
    </row>
    <row r="182" spans="1:19">
      <c r="A182" s="56"/>
      <c r="B182" s="56"/>
      <c r="C182" s="56"/>
      <c r="D182" s="56"/>
      <c r="E182" s="56"/>
      <c r="F182" s="56"/>
      <c r="G182" s="56"/>
      <c r="H182" s="56"/>
      <c r="I182" s="56"/>
      <c r="J182" s="56"/>
      <c r="K182" s="56"/>
      <c r="L182" s="56"/>
      <c r="M182" s="56"/>
      <c r="N182" s="56"/>
      <c r="O182" s="56"/>
      <c r="P182" s="56"/>
      <c r="Q182" s="56"/>
      <c r="R182" s="56"/>
      <c r="S182" s="56"/>
    </row>
    <row r="183" spans="1:19">
      <c r="A183" s="56"/>
      <c r="B183" s="56"/>
      <c r="C183" s="56"/>
      <c r="D183" s="56"/>
      <c r="E183" s="56"/>
      <c r="F183" s="56"/>
      <c r="G183" s="56"/>
      <c r="H183" s="56"/>
      <c r="I183" s="56"/>
      <c r="J183" s="56"/>
      <c r="K183" s="56"/>
      <c r="L183" s="56"/>
      <c r="M183" s="56"/>
      <c r="N183" s="56"/>
      <c r="O183" s="56"/>
      <c r="P183" s="56"/>
      <c r="Q183" s="56"/>
      <c r="R183" s="56"/>
      <c r="S183" s="56"/>
    </row>
    <row r="184" spans="1:19">
      <c r="A184" s="56"/>
      <c r="B184" s="56"/>
      <c r="C184" s="56"/>
      <c r="D184" s="56"/>
      <c r="E184" s="56"/>
      <c r="F184" s="56"/>
      <c r="G184" s="56"/>
      <c r="H184" s="56"/>
      <c r="I184" s="56"/>
      <c r="J184" s="56"/>
      <c r="K184" s="56"/>
      <c r="L184" s="56"/>
      <c r="M184" s="56"/>
      <c r="N184" s="56"/>
      <c r="O184" s="56"/>
      <c r="P184" s="56"/>
      <c r="Q184" s="56"/>
      <c r="R184" s="56"/>
      <c r="S184" s="56"/>
    </row>
    <row r="185" spans="1:19">
      <c r="A185" s="56"/>
      <c r="B185" s="56"/>
      <c r="C185" s="56"/>
      <c r="D185" s="56"/>
      <c r="E185" s="56"/>
      <c r="F185" s="56"/>
      <c r="G185" s="56"/>
      <c r="H185" s="56"/>
      <c r="I185" s="56"/>
      <c r="J185" s="56"/>
      <c r="K185" s="56"/>
      <c r="L185" s="56"/>
      <c r="M185" s="56"/>
      <c r="N185" s="56"/>
      <c r="O185" s="56"/>
      <c r="P185" s="56"/>
      <c r="Q185" s="56"/>
      <c r="R185" s="56"/>
      <c r="S185" s="56"/>
    </row>
    <row r="186" spans="1:19">
      <c r="A186" s="56"/>
      <c r="B186" s="56"/>
      <c r="C186" s="56"/>
      <c r="D186" s="56"/>
      <c r="E186" s="56"/>
      <c r="F186" s="56"/>
      <c r="G186" s="56"/>
      <c r="H186" s="56"/>
      <c r="I186" s="56"/>
      <c r="J186" s="56"/>
      <c r="K186" s="56"/>
      <c r="L186" s="56"/>
      <c r="M186" s="56"/>
      <c r="N186" s="56"/>
      <c r="O186" s="56"/>
      <c r="P186" s="56"/>
      <c r="Q186" s="56"/>
      <c r="R186" s="56"/>
      <c r="S186" s="56"/>
    </row>
    <row r="187" spans="1:19">
      <c r="A187" s="56"/>
      <c r="B187" s="56"/>
      <c r="C187" s="56"/>
      <c r="D187" s="56"/>
      <c r="E187" s="56"/>
      <c r="F187" s="56"/>
      <c r="G187" s="56"/>
      <c r="H187" s="56"/>
      <c r="I187" s="56"/>
      <c r="J187" s="56"/>
      <c r="K187" s="56"/>
      <c r="L187" s="56"/>
      <c r="M187" s="56"/>
      <c r="N187" s="56"/>
      <c r="O187" s="56"/>
      <c r="P187" s="56"/>
      <c r="Q187" s="56"/>
      <c r="R187" s="56"/>
      <c r="S187" s="56"/>
    </row>
    <row r="188" spans="1:19">
      <c r="A188" s="56"/>
      <c r="B188" s="56"/>
      <c r="C188" s="56"/>
      <c r="D188" s="56"/>
      <c r="E188" s="56"/>
      <c r="F188" s="56"/>
      <c r="G188" s="56"/>
      <c r="H188" s="56"/>
      <c r="I188" s="56"/>
      <c r="J188" s="56"/>
      <c r="K188" s="56"/>
      <c r="L188" s="56"/>
      <c r="M188" s="56"/>
      <c r="N188" s="56"/>
      <c r="O188" s="56"/>
      <c r="P188" s="56"/>
      <c r="Q188" s="56"/>
      <c r="R188" s="56"/>
      <c r="S188" s="56"/>
    </row>
    <row r="189" spans="1:19">
      <c r="A189" s="56"/>
      <c r="B189" s="56"/>
      <c r="C189" s="56"/>
      <c r="D189" s="56"/>
      <c r="E189" s="56"/>
      <c r="F189" s="56"/>
      <c r="G189" s="56"/>
      <c r="H189" s="56"/>
      <c r="I189" s="56"/>
      <c r="J189" s="56"/>
      <c r="K189" s="56"/>
      <c r="L189" s="56"/>
      <c r="M189" s="56"/>
      <c r="N189" s="56"/>
      <c r="O189" s="56"/>
      <c r="P189" s="56"/>
      <c r="Q189" s="56"/>
      <c r="R189" s="56"/>
      <c r="S189" s="56"/>
    </row>
    <row r="190" spans="1:19">
      <c r="A190" s="56"/>
      <c r="B190" s="56"/>
      <c r="C190" s="56"/>
      <c r="D190" s="56"/>
      <c r="E190" s="56"/>
      <c r="F190" s="56"/>
      <c r="G190" s="56"/>
      <c r="H190" s="56"/>
      <c r="I190" s="56"/>
      <c r="J190" s="56"/>
      <c r="K190" s="56"/>
      <c r="L190" s="56"/>
      <c r="M190" s="56"/>
      <c r="N190" s="56"/>
      <c r="O190" s="56"/>
      <c r="P190" s="56"/>
      <c r="Q190" s="56"/>
      <c r="R190" s="56"/>
      <c r="S190" s="56"/>
    </row>
    <row r="191" spans="1:19">
      <c r="A191" s="56"/>
      <c r="B191" s="56"/>
      <c r="C191" s="56"/>
      <c r="D191" s="56"/>
      <c r="E191" s="56"/>
      <c r="F191" s="56"/>
      <c r="G191" s="56"/>
      <c r="H191" s="56"/>
      <c r="I191" s="56"/>
      <c r="J191" s="56"/>
      <c r="K191" s="56"/>
      <c r="L191" s="56"/>
      <c r="M191" s="56"/>
      <c r="N191" s="56"/>
      <c r="O191" s="56"/>
      <c r="P191" s="56"/>
      <c r="Q191" s="56"/>
      <c r="R191" s="56"/>
      <c r="S191" s="56"/>
    </row>
    <row r="192" spans="1:19">
      <c r="A192" s="56"/>
      <c r="B192" s="56"/>
      <c r="C192" s="56"/>
      <c r="D192" s="56"/>
      <c r="E192" s="56"/>
      <c r="F192" s="56"/>
      <c r="G192" s="56"/>
      <c r="H192" s="56"/>
      <c r="I192" s="56"/>
      <c r="J192" s="56"/>
      <c r="K192" s="56"/>
      <c r="L192" s="56"/>
      <c r="M192" s="56"/>
      <c r="N192" s="56"/>
      <c r="O192" s="56"/>
      <c r="P192" s="56"/>
      <c r="Q192" s="56"/>
      <c r="R192" s="56"/>
      <c r="S192" s="56"/>
    </row>
    <row r="193" spans="1:19">
      <c r="A193" s="56"/>
      <c r="B193" s="56"/>
      <c r="C193" s="56"/>
      <c r="D193" s="56"/>
      <c r="E193" s="56"/>
      <c r="F193" s="56"/>
      <c r="G193" s="56"/>
      <c r="H193" s="56"/>
      <c r="I193" s="56"/>
      <c r="J193" s="56"/>
      <c r="K193" s="56"/>
      <c r="L193" s="56"/>
      <c r="M193" s="56"/>
      <c r="N193" s="56"/>
      <c r="O193" s="56"/>
      <c r="P193" s="56"/>
      <c r="Q193" s="56"/>
      <c r="R193" s="56"/>
      <c r="S193" s="56"/>
    </row>
    <row r="194" spans="1:19">
      <c r="A194" s="56"/>
      <c r="B194" s="56"/>
      <c r="C194" s="56"/>
      <c r="D194" s="56"/>
      <c r="E194" s="56"/>
      <c r="F194" s="56"/>
      <c r="G194" s="56"/>
      <c r="H194" s="56"/>
      <c r="I194" s="56"/>
      <c r="J194" s="56"/>
      <c r="K194" s="56"/>
      <c r="L194" s="56"/>
      <c r="M194" s="56"/>
      <c r="N194" s="56"/>
      <c r="O194" s="56"/>
      <c r="P194" s="56"/>
      <c r="Q194" s="56"/>
      <c r="R194" s="56"/>
      <c r="S194" s="56"/>
    </row>
  </sheetData>
  <hyperlinks>
    <hyperlink ref="A14" r:id="rId1"/>
    <hyperlink ref="A43" r:id="rId2"/>
    <hyperlink ref="A62" r:id="rId3"/>
    <hyperlink ref="A1" location="Index!A1" display="Back to Index page"/>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10</vt:i4>
      </vt:variant>
    </vt:vector>
  </HeadingPairs>
  <TitlesOfParts>
    <vt:vector size="10" baseType="lpstr">
      <vt:lpstr>Index</vt:lpstr>
      <vt:lpstr>Notes - Please read</vt:lpstr>
      <vt:lpstr>Sample information</vt:lpstr>
      <vt:lpstr>Mode share (all TLAs)</vt:lpstr>
      <vt:lpstr>Trip purpose (all TLAs)</vt:lpstr>
      <vt:lpstr>Cycling &amp; public transport (all</vt:lpstr>
      <vt:lpstr>Chch City</vt:lpstr>
      <vt:lpstr>Chch mode by purpose</vt:lpstr>
      <vt:lpstr>Vehicle fleet data</vt:lpstr>
      <vt:lpstr>Active travel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lynlviv</dc:creator>
  <cp:lastModifiedBy>phillipse</cp:lastModifiedBy>
  <dcterms:created xsi:type="dcterms:W3CDTF">2009-08-18T05:17:56Z</dcterms:created>
  <dcterms:modified xsi:type="dcterms:W3CDTF">2015-02-09T02:43:52Z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ies>
</file>