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-440" windowWidth="28800" windowHeight="18000" tabRatio="500" activeTab="1"/>
  </bookViews>
  <sheets>
    <sheet name="Bus index" sheetId="5" r:id="rId1"/>
    <sheet name="Bus connections" sheetId="4" r:id="rId2"/>
    <sheet name="Node index" sheetId="6" r:id="rId3"/>
    <sheet name="Generator data" sheetId="7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4" l="1"/>
  <c r="C7" i="4"/>
  <c r="C6" i="4"/>
  <c r="C5" i="4"/>
  <c r="C4" i="4"/>
  <c r="C3" i="4"/>
  <c r="C2" i="4"/>
  <c r="F4" i="7"/>
  <c r="G3" i="7"/>
  <c r="H3" i="7"/>
  <c r="F3" i="7"/>
  <c r="G2" i="7"/>
  <c r="H2" i="7"/>
  <c r="F2" i="7"/>
  <c r="G4" i="7"/>
  <c r="H4" i="7"/>
</calcChain>
</file>

<file path=xl/sharedStrings.xml><?xml version="1.0" encoding="utf-8"?>
<sst xmlns="http://schemas.openxmlformats.org/spreadsheetml/2006/main" count="67" uniqueCount="64">
  <si>
    <t>From Index</t>
  </si>
  <si>
    <t>To Index</t>
  </si>
  <si>
    <t>Bus number</t>
  </si>
  <si>
    <t>Node number</t>
  </si>
  <si>
    <t>Notes</t>
  </si>
  <si>
    <t>Demand Trace</t>
  </si>
  <si>
    <t>2014 NSW1 Medium 10POE_0910refyr.csv</t>
  </si>
  <si>
    <t>Solar trace name</t>
  </si>
  <si>
    <t>Wind trace name</t>
  </si>
  <si>
    <t>Name</t>
  </si>
  <si>
    <t>Colour name</t>
  </si>
  <si>
    <t>SRMC ($/MWh)</t>
  </si>
  <si>
    <t>Number of lines/tx's</t>
  </si>
  <si>
    <t>Series reactance per line/tx (pu on 100 MVA)</t>
  </si>
  <si>
    <t>Total MW limit</t>
  </si>
  <si>
    <t>Generator connection (boolean)</t>
  </si>
  <si>
    <t>Relative weighting of demand within node</t>
  </si>
  <si>
    <t>Relative weighting of PV within node</t>
  </si>
  <si>
    <t>PV names</t>
  </si>
  <si>
    <t>PV colours</t>
  </si>
  <si>
    <t>Gold</t>
  </si>
  <si>
    <t>Max output (MW)</t>
  </si>
  <si>
    <t>Min output (MW)</t>
  </si>
  <si>
    <t>Ramp up (MW/hr)</t>
  </si>
  <si>
    <t>Ramp down (MW/hr)</t>
  </si>
  <si>
    <t>Shut cost ($)</t>
  </si>
  <si>
    <t>Start cost ($)</t>
  </si>
  <si>
    <t>Min up time (hr)</t>
  </si>
  <si>
    <t>Min down time (hr)</t>
  </si>
  <si>
    <t>Storage (MWh)</t>
  </si>
  <si>
    <t>Type (numeric key)</t>
  </si>
  <si>
    <t>Utility storage charging ramp up (MW/hr)</t>
  </si>
  <si>
    <t>Utility storage charging ramp down (MW/hr)</t>
  </si>
  <si>
    <t>Utility storage efficiency</t>
  </si>
  <si>
    <t>Wind</t>
  </si>
  <si>
    <t>Gainsboro</t>
  </si>
  <si>
    <t>ForestGreen</t>
  </si>
  <si>
    <t>DimGray</t>
  </si>
  <si>
    <t>Coal</t>
  </si>
  <si>
    <t>Gas</t>
  </si>
  <si>
    <t>CSP &amp; utility storage max charge/discharge rate (MW)</t>
  </si>
  <si>
    <t>Utility storage min charge/discharge rate (MW)</t>
  </si>
  <si>
    <t>CSP &amp; PV solar multiple</t>
  </si>
  <si>
    <t>NNS Solar PV.csv</t>
  </si>
  <si>
    <t>Bubble SWQ Wind 2014-2045_0910refyr.csv</t>
  </si>
  <si>
    <t>Bubble SEV Wind 2014-2045_0910refyr.csv</t>
  </si>
  <si>
    <t>LV Solar Real PV.csv</t>
  </si>
  <si>
    <t>2014 QLD1 Medium 10POE_0910refyr.csv</t>
  </si>
  <si>
    <t>2014 SA1 Medium 10POE_0910refyr.csv</t>
  </si>
  <si>
    <t>2014 VIC1 Medium 10POE_0910refyr.csv</t>
  </si>
  <si>
    <t>Moccasin</t>
  </si>
  <si>
    <t>Khaki</t>
  </si>
  <si>
    <t>Yellow</t>
  </si>
  <si>
    <t>Rooftop PV NSW</t>
  </si>
  <si>
    <t>Rooftop PV VIC</t>
  </si>
  <si>
    <t>Rooftop PV QLD</t>
  </si>
  <si>
    <t>Rooftop PV SA</t>
  </si>
  <si>
    <t>Bubble SEN Wind 2014-2045_0910refyr.csv</t>
  </si>
  <si>
    <t>CAN Solar PV.csv</t>
  </si>
  <si>
    <t>SWQ Solar PV.csv</t>
  </si>
  <si>
    <t>ADE Solar Real PV.csv</t>
  </si>
  <si>
    <t>Bubble FLS Wind 2014-2045_0910refyr.csv</t>
  </si>
  <si>
    <t>Node 2 includes busses 1 &amp; 2 (node numbering chosen to match bus numbers for simplicity)</t>
  </si>
  <si>
    <t>Bubble HUN Wind 2014-2045_0910refyr.csv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</si>
</sst>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4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/>
    <xf numFmtId="164" fontId="0" fillId="2" borderId="0" xfId="0" applyNumberFormat="1" applyFill="1" applyAlignment="1">
      <alignment horizontal="center"/>
    </xf>
    <xf numFmtId="0" fontId="4" fillId="3" borderId="0" xfId="0" applyFont="1" applyFill="1" applyAlignment="1">
      <alignment horizontal="center"/>
    </xf>
  </cellXfs>
  <cellStyles count="6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D8" sqref="D8"/>
    </sheetView>
  </sheetViews>
  <sheetFormatPr baseColWidth="10" defaultRowHeight="15" x14ac:dyDescent="0"/>
  <cols>
    <col min="1" max="1" width="15.5" style="3" bestFit="1" customWidth="1"/>
    <col min="2" max="2" width="15.5" style="3" customWidth="1"/>
    <col min="3" max="3" width="36.5" style="3" bestFit="1" customWidth="1"/>
    <col min="4" max="4" width="40" style="3" customWidth="1"/>
    <col min="5" max="5" width="25.83203125" style="3" customWidth="1"/>
    <col min="6" max="6" width="58.5" style="3" bestFit="1" customWidth="1"/>
    <col min="7" max="16384" width="10.83203125" style="3"/>
  </cols>
  <sheetData>
    <row r="1" spans="1:6">
      <c r="A1" s="1" t="s">
        <v>2</v>
      </c>
      <c r="B1" s="1" t="s">
        <v>3</v>
      </c>
      <c r="C1" s="1" t="s">
        <v>16</v>
      </c>
      <c r="D1" s="1" t="s">
        <v>8</v>
      </c>
      <c r="E1" s="1" t="s">
        <v>7</v>
      </c>
      <c r="F1" s="1" t="s">
        <v>4</v>
      </c>
    </row>
    <row r="2" spans="1:6">
      <c r="A2" s="5">
        <v>1</v>
      </c>
      <c r="B2" s="5">
        <v>2</v>
      </c>
      <c r="C2" s="5">
        <v>0</v>
      </c>
      <c r="D2" s="6" t="s">
        <v>63</v>
      </c>
      <c r="E2" s="6" t="s">
        <v>43</v>
      </c>
    </row>
    <row r="3" spans="1:6">
      <c r="A3" s="5">
        <v>2</v>
      </c>
      <c r="B3" s="5">
        <v>2</v>
      </c>
      <c r="C3" s="5">
        <v>1</v>
      </c>
      <c r="D3" s="6" t="s">
        <v>57</v>
      </c>
      <c r="E3" s="6" t="s">
        <v>58</v>
      </c>
    </row>
    <row r="4" spans="1:6">
      <c r="A4" s="5">
        <v>3</v>
      </c>
      <c r="B4" s="5">
        <v>3</v>
      </c>
      <c r="C4" s="5">
        <v>1</v>
      </c>
      <c r="D4" s="6" t="s">
        <v>44</v>
      </c>
      <c r="E4" s="6" t="s">
        <v>59</v>
      </c>
    </row>
    <row r="5" spans="1:6">
      <c r="A5" s="5">
        <v>4</v>
      </c>
      <c r="B5" s="5">
        <v>4</v>
      </c>
      <c r="C5" s="5">
        <v>1</v>
      </c>
      <c r="D5" s="6" t="s">
        <v>61</v>
      </c>
      <c r="E5" s="6" t="s">
        <v>60</v>
      </c>
    </row>
    <row r="6" spans="1:6">
      <c r="A6" s="5">
        <v>5</v>
      </c>
      <c r="B6" s="5">
        <v>5</v>
      </c>
      <c r="C6" s="5">
        <v>1</v>
      </c>
      <c r="D6" s="6" t="s">
        <v>45</v>
      </c>
      <c r="E6" s="6" t="s">
        <v>46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E4" sqref="E4"/>
    </sheetView>
  </sheetViews>
  <sheetFormatPr baseColWidth="10" defaultRowHeight="15" x14ac:dyDescent="0"/>
  <cols>
    <col min="1" max="1" width="10.6640625" style="2" bestFit="1" customWidth="1"/>
    <col min="2" max="2" width="8.33203125" style="2" bestFit="1" customWidth="1"/>
    <col min="3" max="3" width="38.5" style="2" bestFit="1" customWidth="1"/>
    <col min="4" max="4" width="18.1640625" style="3" bestFit="1" customWidth="1"/>
    <col min="5" max="5" width="16.6640625" style="3" customWidth="1"/>
    <col min="6" max="6" width="28" style="3" bestFit="1" customWidth="1"/>
    <col min="7" max="16384" width="10.83203125" style="2"/>
  </cols>
  <sheetData>
    <row r="1" spans="1:6" s="4" customFormat="1">
      <c r="A1" s="1" t="s">
        <v>0</v>
      </c>
      <c r="B1" s="1" t="s">
        <v>1</v>
      </c>
      <c r="C1" s="1" t="s">
        <v>13</v>
      </c>
      <c r="D1" s="1" t="s">
        <v>12</v>
      </c>
      <c r="E1" s="1" t="s">
        <v>14</v>
      </c>
      <c r="F1" s="1" t="s">
        <v>15</v>
      </c>
    </row>
    <row r="2" spans="1:6">
      <c r="A2" s="5">
        <v>1</v>
      </c>
      <c r="B2" s="5">
        <v>2</v>
      </c>
      <c r="C2" s="9">
        <f>(PI()/12)/(E2/100)*D2</f>
        <v>2.6179938779914941E-3</v>
      </c>
      <c r="D2" s="5">
        <v>1</v>
      </c>
      <c r="E2" s="5">
        <v>10000</v>
      </c>
      <c r="F2" s="5">
        <v>0</v>
      </c>
    </row>
    <row r="3" spans="1:6">
      <c r="A3" s="5">
        <v>1</v>
      </c>
      <c r="B3" s="5">
        <v>3</v>
      </c>
      <c r="C3" s="9">
        <f>(PI()/12)/(E3/100)*D3</f>
        <v>2.6179938779914941E-3</v>
      </c>
      <c r="D3" s="5">
        <v>1</v>
      </c>
      <c r="E3" s="5">
        <v>10000</v>
      </c>
      <c r="F3" s="5">
        <v>0</v>
      </c>
    </row>
    <row r="4" spans="1:6">
      <c r="A4" s="5">
        <v>2</v>
      </c>
      <c r="B4" s="5">
        <v>3</v>
      </c>
      <c r="C4" s="9">
        <f t="shared" ref="C4:C8" si="0">(PI()/6)/(E4/100)*D4</f>
        <v>1.9392547244381438E-2</v>
      </c>
      <c r="D4" s="5">
        <v>1</v>
      </c>
      <c r="E4" s="5">
        <v>2700</v>
      </c>
      <c r="F4" s="5">
        <v>0</v>
      </c>
    </row>
    <row r="5" spans="1:6">
      <c r="A5" s="5">
        <v>2</v>
      </c>
      <c r="B5" s="5">
        <v>4</v>
      </c>
      <c r="C5" s="9">
        <f>(PI()/3)/(E5/100)*D5</f>
        <v>5.8177641733144311E-2</v>
      </c>
      <c r="D5" s="5">
        <v>1</v>
      </c>
      <c r="E5" s="5">
        <v>1800</v>
      </c>
      <c r="F5" s="5">
        <v>0</v>
      </c>
    </row>
    <row r="6" spans="1:6">
      <c r="A6" s="5">
        <v>2</v>
      </c>
      <c r="B6" s="5">
        <v>5</v>
      </c>
      <c r="C6" s="9">
        <f t="shared" si="0"/>
        <v>1.0908307824964559E-2</v>
      </c>
      <c r="D6" s="5">
        <v>1</v>
      </c>
      <c r="E6" s="5">
        <v>4800</v>
      </c>
      <c r="F6" s="5">
        <v>0</v>
      </c>
    </row>
    <row r="7" spans="1:6">
      <c r="A7" s="5">
        <v>3</v>
      </c>
      <c r="B7" s="5">
        <v>4</v>
      </c>
      <c r="C7" s="9">
        <f t="shared" si="0"/>
        <v>1.3089969389957471E-2</v>
      </c>
      <c r="D7" s="5">
        <v>1</v>
      </c>
      <c r="E7" s="5">
        <v>4000</v>
      </c>
      <c r="F7" s="5">
        <v>0</v>
      </c>
    </row>
    <row r="8" spans="1:6">
      <c r="A8" s="5">
        <v>4</v>
      </c>
      <c r="B8" s="5">
        <v>5</v>
      </c>
      <c r="C8" s="9">
        <f t="shared" si="0"/>
        <v>1.1382582078223888E-2</v>
      </c>
      <c r="D8" s="5">
        <v>1</v>
      </c>
      <c r="E8" s="5">
        <v>4600</v>
      </c>
      <c r="F8" s="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E2" sqref="E2:E5"/>
    </sheetView>
  </sheetViews>
  <sheetFormatPr baseColWidth="10" defaultRowHeight="15" x14ac:dyDescent="0"/>
  <cols>
    <col min="1" max="1" width="12.6640625" style="2" bestFit="1" customWidth="1"/>
    <col min="2" max="2" width="35.83203125" style="2" bestFit="1" customWidth="1"/>
    <col min="3" max="3" width="32" style="2" bestFit="1" customWidth="1"/>
    <col min="4" max="5" width="32" style="2" customWidth="1"/>
    <col min="6" max="6" width="76" style="2" bestFit="1" customWidth="1"/>
    <col min="7" max="7" width="43.5" style="2" bestFit="1" customWidth="1"/>
    <col min="8" max="16384" width="10.83203125" style="2"/>
  </cols>
  <sheetData>
    <row r="1" spans="1:6">
      <c r="A1" s="1" t="s">
        <v>3</v>
      </c>
      <c r="B1" s="1" t="s">
        <v>5</v>
      </c>
      <c r="C1" s="1" t="s">
        <v>17</v>
      </c>
      <c r="D1" s="1" t="s">
        <v>18</v>
      </c>
      <c r="E1" s="1" t="s">
        <v>19</v>
      </c>
      <c r="F1" s="1" t="s">
        <v>4</v>
      </c>
    </row>
    <row r="2" spans="1:6">
      <c r="A2" s="5">
        <v>2</v>
      </c>
      <c r="B2" s="5" t="s">
        <v>6</v>
      </c>
      <c r="C2" s="5">
        <v>0.2555</v>
      </c>
      <c r="D2" s="5" t="s">
        <v>53</v>
      </c>
      <c r="E2" s="10" t="s">
        <v>52</v>
      </c>
      <c r="F2" s="8" t="s">
        <v>62</v>
      </c>
    </row>
    <row r="3" spans="1:6">
      <c r="A3" s="5">
        <v>3</v>
      </c>
      <c r="B3" s="5" t="s">
        <v>47</v>
      </c>
      <c r="C3" s="5">
        <v>0.36980000000000002</v>
      </c>
      <c r="D3" s="5" t="s">
        <v>55</v>
      </c>
      <c r="E3" s="10" t="s">
        <v>50</v>
      </c>
      <c r="F3" s="8"/>
    </row>
    <row r="4" spans="1:6">
      <c r="A4" s="5">
        <v>4</v>
      </c>
      <c r="B4" s="5" t="s">
        <v>48</v>
      </c>
      <c r="C4" s="5">
        <v>0.1636</v>
      </c>
      <c r="D4" s="5" t="s">
        <v>56</v>
      </c>
      <c r="E4" s="10" t="s">
        <v>51</v>
      </c>
      <c r="F4" s="8"/>
    </row>
    <row r="5" spans="1:6">
      <c r="A5" s="5">
        <v>5</v>
      </c>
      <c r="B5" s="5" t="s">
        <v>49</v>
      </c>
      <c r="C5" s="5">
        <v>0.21110000000000001</v>
      </c>
      <c r="D5" s="5" t="s">
        <v>54</v>
      </c>
      <c r="E5" s="10" t="s">
        <v>20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"/>
  <sheetViews>
    <sheetView workbookViewId="0">
      <selection activeCell="E5" sqref="E5"/>
    </sheetView>
  </sheetViews>
  <sheetFormatPr baseColWidth="10" defaultRowHeight="15" x14ac:dyDescent="0"/>
  <cols>
    <col min="1" max="1" width="18.5" style="2" bestFit="1" customWidth="1"/>
    <col min="2" max="2" width="16" style="2" bestFit="1" customWidth="1"/>
    <col min="3" max="3" width="11.33203125" style="2" bestFit="1" customWidth="1"/>
    <col min="4" max="4" width="17.1640625" style="2" bestFit="1" customWidth="1"/>
    <col min="5" max="5" width="16.33203125" style="2" bestFit="1" customWidth="1"/>
    <col min="6" max="6" width="16" style="2" bestFit="1" customWidth="1"/>
    <col min="7" max="7" width="16.5" style="2" bestFit="1" customWidth="1"/>
    <col min="8" max="8" width="19.1640625" style="2" bestFit="1" customWidth="1"/>
    <col min="9" max="9" width="11.83203125" style="2" bestFit="1" customWidth="1"/>
    <col min="10" max="10" width="11.6640625" style="2" bestFit="1" customWidth="1"/>
    <col min="11" max="11" width="14.33203125" style="2" bestFit="1" customWidth="1"/>
    <col min="12" max="12" width="15" style="2" bestFit="1" customWidth="1"/>
    <col min="13" max="13" width="17.5" style="2" bestFit="1" customWidth="1"/>
    <col min="14" max="14" width="14" style="2" bestFit="1" customWidth="1"/>
    <col min="15" max="15" width="46.1640625" style="2" bestFit="1" customWidth="1"/>
    <col min="16" max="16" width="40.6640625" style="2" bestFit="1" customWidth="1"/>
    <col min="17" max="17" width="37.1640625" style="2" bestFit="1" customWidth="1"/>
    <col min="18" max="18" width="39.83203125" style="2" bestFit="1" customWidth="1"/>
    <col min="19" max="19" width="22.6640625" style="2" bestFit="1" customWidth="1"/>
    <col min="20" max="20" width="20.83203125" style="2" bestFit="1" customWidth="1"/>
    <col min="21" max="16384" width="10.83203125" style="2"/>
  </cols>
  <sheetData>
    <row r="1" spans="1:20">
      <c r="A1" s="7" t="s">
        <v>9</v>
      </c>
      <c r="B1" s="7" t="s">
        <v>10</v>
      </c>
      <c r="C1" s="7" t="s">
        <v>2</v>
      </c>
      <c r="D1" s="7" t="s">
        <v>30</v>
      </c>
      <c r="E1" s="7" t="s">
        <v>21</v>
      </c>
      <c r="F1" s="7" t="s">
        <v>22</v>
      </c>
      <c r="G1" s="7" t="s">
        <v>23</v>
      </c>
      <c r="H1" s="7" t="s">
        <v>24</v>
      </c>
      <c r="I1" s="7" t="s">
        <v>26</v>
      </c>
      <c r="J1" s="7" t="s">
        <v>25</v>
      </c>
      <c r="K1" s="7" t="s">
        <v>11</v>
      </c>
      <c r="L1" s="7" t="s">
        <v>27</v>
      </c>
      <c r="M1" s="7" t="s">
        <v>28</v>
      </c>
      <c r="N1" s="7" t="s">
        <v>29</v>
      </c>
      <c r="O1" s="7" t="s">
        <v>40</v>
      </c>
      <c r="P1" s="7" t="s">
        <v>41</v>
      </c>
      <c r="Q1" s="7" t="s">
        <v>31</v>
      </c>
      <c r="R1" s="7" t="s">
        <v>32</v>
      </c>
      <c r="S1" s="7" t="s">
        <v>33</v>
      </c>
      <c r="T1" s="7" t="s">
        <v>42</v>
      </c>
    </row>
    <row r="2" spans="1:20">
      <c r="A2" s="5" t="s">
        <v>38</v>
      </c>
      <c r="B2" s="5" t="s">
        <v>37</v>
      </c>
      <c r="C2" s="5">
        <v>2</v>
      </c>
      <c r="D2" s="5">
        <v>2</v>
      </c>
      <c r="E2" s="5">
        <v>20000</v>
      </c>
      <c r="F2" s="5">
        <f>0.35*E2</f>
        <v>7000</v>
      </c>
      <c r="G2" s="5">
        <f>0.4*E2</f>
        <v>8000</v>
      </c>
      <c r="H2" s="5">
        <f>G2</f>
        <v>8000</v>
      </c>
      <c r="I2" s="5">
        <v>1050</v>
      </c>
      <c r="J2" s="5">
        <v>0</v>
      </c>
      <c r="K2" s="5">
        <v>20</v>
      </c>
      <c r="L2" s="5">
        <v>16</v>
      </c>
      <c r="M2" s="5">
        <v>16</v>
      </c>
      <c r="N2" s="5">
        <v>0</v>
      </c>
      <c r="O2" s="5">
        <v>0</v>
      </c>
      <c r="P2" s="5">
        <v>0</v>
      </c>
      <c r="Q2" s="5">
        <v>0</v>
      </c>
      <c r="R2" s="5">
        <v>0</v>
      </c>
      <c r="S2" s="5">
        <v>0</v>
      </c>
      <c r="T2" s="5">
        <v>0</v>
      </c>
    </row>
    <row r="3" spans="1:20">
      <c r="A3" s="5" t="s">
        <v>39</v>
      </c>
      <c r="B3" s="5" t="s">
        <v>35</v>
      </c>
      <c r="C3" s="5">
        <v>4</v>
      </c>
      <c r="D3" s="5">
        <v>3</v>
      </c>
      <c r="E3" s="5">
        <v>15000</v>
      </c>
      <c r="F3" s="5">
        <f>0.02*E3</f>
        <v>300</v>
      </c>
      <c r="G3" s="5">
        <f>3*E3</f>
        <v>45000</v>
      </c>
      <c r="H3" s="5">
        <f>G3</f>
        <v>45000</v>
      </c>
      <c r="I3" s="5">
        <v>700</v>
      </c>
      <c r="J3" s="5">
        <v>0</v>
      </c>
      <c r="K3" s="5">
        <v>100</v>
      </c>
      <c r="L3" s="5">
        <v>1</v>
      </c>
      <c r="M3" s="5">
        <v>1</v>
      </c>
      <c r="N3" s="5">
        <v>0</v>
      </c>
      <c r="O3" s="5">
        <v>0</v>
      </c>
      <c r="P3" s="5">
        <v>0</v>
      </c>
      <c r="Q3" s="5">
        <v>0</v>
      </c>
      <c r="R3" s="5">
        <v>0</v>
      </c>
      <c r="S3" s="5">
        <v>0</v>
      </c>
      <c r="T3" s="5">
        <v>0</v>
      </c>
    </row>
    <row r="4" spans="1:20">
      <c r="A4" s="5" t="s">
        <v>34</v>
      </c>
      <c r="B4" s="5" t="s">
        <v>36</v>
      </c>
      <c r="C4" s="5">
        <v>1</v>
      </c>
      <c r="D4" s="5">
        <v>7</v>
      </c>
      <c r="E4" s="5">
        <v>20000</v>
      </c>
      <c r="F4" s="5">
        <f>0.01*E4</f>
        <v>200</v>
      </c>
      <c r="G4" s="5">
        <f>E4</f>
        <v>20000</v>
      </c>
      <c r="H4" s="5">
        <f>G4</f>
        <v>20000</v>
      </c>
      <c r="I4" s="5">
        <v>0</v>
      </c>
      <c r="J4" s="5">
        <v>0</v>
      </c>
      <c r="K4" s="5">
        <v>0</v>
      </c>
      <c r="L4" s="5">
        <v>0</v>
      </c>
      <c r="M4" s="5">
        <v>0</v>
      </c>
      <c r="N4" s="5">
        <v>0</v>
      </c>
      <c r="O4" s="5">
        <v>0</v>
      </c>
      <c r="P4" s="5">
        <v>0</v>
      </c>
      <c r="Q4" s="5">
        <v>0</v>
      </c>
      <c r="R4" s="5">
        <v>0</v>
      </c>
      <c r="S4" s="5">
        <v>0</v>
      </c>
      <c r="T4" s="5"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Bus index</vt:lpstr>
      <vt:lpstr>Bus connections</vt:lpstr>
      <vt:lpstr>Node index</vt:lpstr>
      <vt:lpstr>Generator 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Ramsden</dc:creator>
  <cp:lastModifiedBy>Aaron</cp:lastModifiedBy>
  <dcterms:created xsi:type="dcterms:W3CDTF">2015-04-09T13:41:51Z</dcterms:created>
  <dcterms:modified xsi:type="dcterms:W3CDTF">2017-04-30T06:25:34Z</dcterms:modified>
</cp:coreProperties>
</file>