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7" l="1"/>
  <c r="O18" i="7"/>
  <c r="O19" i="7"/>
  <c r="O20" i="7"/>
  <c r="O16" i="7"/>
  <c r="N17" i="7"/>
  <c r="N18" i="7"/>
  <c r="N19" i="7"/>
  <c r="N20" i="7"/>
  <c r="N16" i="7"/>
  <c r="G17" i="7"/>
  <c r="H17" i="7"/>
  <c r="G18" i="7"/>
  <c r="H18" i="7"/>
  <c r="G19" i="7"/>
  <c r="H19" i="7"/>
  <c r="G20" i="7"/>
  <c r="H20" i="7"/>
  <c r="G16" i="7"/>
  <c r="H16" i="7"/>
  <c r="F17" i="7"/>
  <c r="F18" i="7"/>
  <c r="F19" i="7"/>
  <c r="F20" i="7"/>
  <c r="F16" i="7"/>
  <c r="E5" i="7"/>
  <c r="E7" i="7"/>
  <c r="H8" i="7"/>
  <c r="G8" i="7"/>
  <c r="F8" i="7"/>
  <c r="H7" i="7"/>
  <c r="G7" i="7"/>
  <c r="F7" i="7"/>
  <c r="H5" i="7"/>
  <c r="G5" i="7"/>
  <c r="F5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<sst xmlns="http://schemas.openxmlformats.org/spreadsheetml/2006/main" count="256" uniqueCount="142">
  <si>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</si>
  <si>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</si>
  <si>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</si>
  <si>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</si>
  <si>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</si>
  <si>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</si>
  <si>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</si>
  <si>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</si>
  <si>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</si>
  <si>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</si>
  <si>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</si>
  <si>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</si>
  <si>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</si>
  <si>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</si>
  <si>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</si>
  <si>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</si>
  <si>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</si>
  <si>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</si>
  <si>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</si>
  <si>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</si>
  <si>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</si>
  <si>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</si>
  <si>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</si>
  <si>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</si>
  <si>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</si>
  <si>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</si>
  <si>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</si>
  <si>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</si>
  <si>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</si>
  <si>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</si>
  <si>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</si>
  <si>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</si>
  <si>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</si>
  <si>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</si>
  <si>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</si>
  <si>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</si>
  <si>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</si>
  <si>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</si>
  <si>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</si>
  <si>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Black coal CQ</t>
  </si>
  <si>
    <t>DarkSlateGray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</si>
  <si>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</si>
  <si>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</si>
  <si>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</si>
  <si>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</si>
  <si>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</si>
  <si>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</si>
  <si>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</si>
  <si>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</si>
  <si>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</si>
  <si>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</si>
  <si>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</si>
  <si>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</si>
  <si>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</si>
  <si>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</si>
  <si>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</si>
  <si>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</si>
  <si>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</si>
  <si>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</si>
  <si>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</si>
  <si>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</si>
  <si>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</si>
  <si>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</si>
  <si>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</si>
  <si>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</si>
  <si>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</si>
  <si>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</si>
  <si>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</si>
  <si>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</si>
  <si>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</si>
  <si>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</si>
  <si>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</si>
  <si>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</si>
  <si>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</si>
  <si>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</si>
  <si>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</si>
  <si>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</si>
  <si>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</si>
  <si>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</si>
  <si>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</si>
  <si>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</si>
  <si>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</si>
  <si>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</si>
  <si>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</si>
  <si>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</si>
  <si>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</si>
  <si>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</si>
  <si>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</si>
  <si>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</si>
  <si>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</si>
  <si>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</si>
  <si>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</si>
  <si>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</si>
  <si>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</si>
  <si>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</si>
  <si>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</si>
  <si>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</si>
  <si>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</si>
  <si>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</si>
  <si>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</si>
  <si>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</si>
  <si>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</si>
  <si>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</si>
  <si>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</si>
  <si>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</si>
  <si>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</si>
  <si>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</si>
  <si>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</si>
  <si>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</si>
  <si>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</si>
  <si>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</si>
  <si>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</si>
  <si>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</si>
  <si>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</si>
  <si>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</si>
  <si>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</si>
  <si>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DarkGreen</t>
  </si>
  <si>
    <t>Max demand</t>
  </si>
  <si>
    <t>Peak in each state</t>
  </si>
  <si>
    <t>LightSalmon</t>
  </si>
  <si>
    <t>LightCoral</t>
  </si>
  <si>
    <t>Crimson</t>
  </si>
  <si>
    <t>IndianRed</t>
  </si>
  <si>
    <t>Red</t>
  </si>
  <si>
    <t>Utility storage min charge/discharge rate (MW)</t>
  </si>
  <si>
    <t>CSP &amp; utility storage max charge/discharge rate (MW)</t>
  </si>
  <si>
    <t>CSP &amp; PV solar multiple</t>
  </si>
  <si>
    <t>Moccasin</t>
  </si>
  <si>
    <t>SaddleBrown</t>
  </si>
  <si>
    <t>Utility PV CQ</t>
  </si>
  <si>
    <t>Utility PV CAN</t>
  </si>
  <si>
    <t>Orange</t>
  </si>
  <si>
    <t>OrangeRed</t>
  </si>
  <si>
    <t>Rooftop PV NSW</t>
  </si>
  <si>
    <t>Rooftop PV VIC</t>
  </si>
  <si>
    <t>Rooftop PV QLD</t>
  </si>
  <si>
    <t>Rooftop PV SA</t>
  </si>
  <si>
    <t>CST NNS</t>
  </si>
  <si>
    <t>CST NSA</t>
  </si>
  <si>
    <t>CST SWQ</t>
  </si>
  <si>
    <t>CST NQ</t>
  </si>
  <si>
    <t>CST SWNSW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</si>
</sst>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8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F20" sqref="A20:F20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2" style="3" bestFit="1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63</v>
      </c>
      <c r="D1" s="1" t="s">
        <v>34</v>
      </c>
      <c r="E1" s="1" t="s">
        <v>33</v>
      </c>
      <c r="F1" s="1" t="s">
        <v>11</v>
      </c>
      <c r="G1" s="1" t="s">
        <v>118</v>
      </c>
      <c r="H1" s="1" t="s">
        <v>117</v>
      </c>
    </row>
    <row r="2" spans="1:8">
      <c r="A2" s="6">
        <v>1</v>
      </c>
      <c r="B2" s="6">
        <v>2</v>
      </c>
      <c r="C2" s="6">
        <v>0</v>
      </c>
      <c r="D2" s="7" t="s">
        <v>107</v>
      </c>
      <c r="E2" s="7" t="s">
        <v>86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107</v>
      </c>
      <c r="E3" s="7" t="s">
        <v>86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103</v>
      </c>
      <c r="E4" s="7" t="s">
        <v>91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111</v>
      </c>
      <c r="E5" s="7" t="s">
        <v>90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105</v>
      </c>
      <c r="E6" s="7" t="s">
        <v>89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102</v>
      </c>
      <c r="E7" s="7" t="s">
        <v>88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103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103</v>
      </c>
      <c r="E9" s="7" t="s">
        <v>91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105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105</v>
      </c>
      <c r="E11" s="7" t="s">
        <v>89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111</v>
      </c>
      <c r="E12" s="7" t="s">
        <v>90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111</v>
      </c>
      <c r="E13" s="7" t="s">
        <v>89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103</v>
      </c>
      <c r="E14" s="7" t="s">
        <v>89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103</v>
      </c>
      <c r="E15" s="7" t="s">
        <v>86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86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86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102</v>
      </c>
      <c r="E18" s="7" t="s">
        <v>88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102</v>
      </c>
      <c r="E19" s="7" t="s">
        <v>88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104</v>
      </c>
      <c r="E20" s="7" t="s">
        <v>87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106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93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106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106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109</v>
      </c>
      <c r="E25" s="7" t="s">
        <v>92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109</v>
      </c>
      <c r="E26" s="7" t="s">
        <v>94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100</v>
      </c>
      <c r="E27" s="7" t="s">
        <v>94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100</v>
      </c>
      <c r="E28" s="7" t="s">
        <v>94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106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106</v>
      </c>
      <c r="E30" s="7" t="s">
        <v>92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93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93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109</v>
      </c>
      <c r="E33" s="7" t="s">
        <v>92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100</v>
      </c>
      <c r="E34" s="7" t="s">
        <v>94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108</v>
      </c>
      <c r="E35" s="7" t="s">
        <v>98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98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97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98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98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97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97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98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108</v>
      </c>
      <c r="E43" s="7" t="s">
        <v>98</v>
      </c>
      <c r="F43" s="3">
        <v>409</v>
      </c>
      <c r="G43" s="17">
        <f t="shared" si="2"/>
        <v>499.6232</v>
      </c>
    </row>
    <row r="44" spans="1:8">
      <c r="A44" s="6">
        <v>43</v>
      </c>
      <c r="B44" s="6">
        <v>4</v>
      </c>
      <c r="C44" s="6">
        <v>5.77</v>
      </c>
      <c r="D44" s="7" t="s">
        <v>108</v>
      </c>
      <c r="E44" s="7" t="s">
        <v>98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108</v>
      </c>
      <c r="E45" s="7" t="s">
        <v>99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108</v>
      </c>
      <c r="E46" s="7" t="s">
        <v>99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108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108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108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108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110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110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110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110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95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101</v>
      </c>
      <c r="E59" s="7" t="s">
        <v>96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33" sqref="E33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60</v>
      </c>
      <c r="D1" s="1" t="s">
        <v>58</v>
      </c>
      <c r="E1" s="1" t="s">
        <v>61</v>
      </c>
      <c r="F1" s="1" t="s">
        <v>62</v>
      </c>
      <c r="G1" s="1" t="s">
        <v>59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59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70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112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115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9" sqref="D9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64</v>
      </c>
      <c r="D1" s="1" t="s">
        <v>65</v>
      </c>
      <c r="E1" s="1" t="s">
        <v>66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133</v>
      </c>
      <c r="E2" s="6" t="s">
        <v>127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134</v>
      </c>
      <c r="E3" s="6" t="s">
        <v>67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135</v>
      </c>
      <c r="E4" s="6" t="s">
        <v>68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136</v>
      </c>
      <c r="E5" s="6" t="s">
        <v>69</v>
      </c>
      <c r="F5" s="2" t="s">
        <v>14</v>
      </c>
    </row>
    <row r="6" spans="1:6">
      <c r="F6" s="2" t="s">
        <v>71</v>
      </c>
    </row>
    <row r="7" spans="1:6">
      <c r="F7" s="10" t="s"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4" sqref="G4:H4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77</v>
      </c>
      <c r="J1" s="8" t="s">
        <v>76</v>
      </c>
      <c r="K1" s="8" t="s">
        <v>37</v>
      </c>
      <c r="L1" s="8" t="s">
        <v>78</v>
      </c>
      <c r="M1" s="8" t="s">
        <v>79</v>
      </c>
      <c r="N1" s="8" t="s">
        <v>80</v>
      </c>
      <c r="O1" s="8" t="s">
        <v>125</v>
      </c>
      <c r="P1" s="8" t="s">
        <v>124</v>
      </c>
      <c r="Q1" s="8" t="s">
        <v>82</v>
      </c>
      <c r="R1" s="8" t="s">
        <v>83</v>
      </c>
      <c r="S1" s="8" t="s">
        <v>84</v>
      </c>
      <c r="T1" s="8" t="s">
        <v>126</v>
      </c>
    </row>
    <row r="2" spans="1:20">
      <c r="A2" s="6" t="s">
        <v>38</v>
      </c>
      <c r="B2" s="6" t="s">
        <v>128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22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39</v>
      </c>
      <c r="B3" s="6" t="s">
        <v>40</v>
      </c>
      <c r="C3" s="6">
        <v>35</v>
      </c>
      <c r="D3" s="6">
        <v>2</v>
      </c>
      <c r="E3" s="6">
        <v>4567</v>
      </c>
      <c r="F3" s="6">
        <v>2116</v>
      </c>
      <c r="G3" s="6">
        <v>2430</v>
      </c>
      <c r="H3" s="6">
        <v>2570</v>
      </c>
      <c r="I3" s="6">
        <v>1400</v>
      </c>
      <c r="J3" s="6">
        <v>0</v>
      </c>
      <c r="K3" s="22">
        <v>25.31</v>
      </c>
      <c r="L3" s="6">
        <v>8</v>
      </c>
      <c r="M3" s="6">
        <v>8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41</v>
      </c>
      <c r="B4" s="6" t="s">
        <v>42</v>
      </c>
      <c r="C4" s="6">
        <v>4</v>
      </c>
      <c r="D4" s="6">
        <v>2</v>
      </c>
      <c r="E4" s="6">
        <v>2880</v>
      </c>
      <c r="F4" s="6">
        <v>922</v>
      </c>
      <c r="G4" s="6">
        <v>600</v>
      </c>
      <c r="H4" s="6">
        <v>600</v>
      </c>
      <c r="I4" s="6">
        <v>350</v>
      </c>
      <c r="J4" s="6">
        <v>0</v>
      </c>
      <c r="K4" s="22">
        <v>29.780000000000005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43</v>
      </c>
      <c r="B5" s="6" t="s">
        <v>44</v>
      </c>
      <c r="C5" s="6">
        <v>37</v>
      </c>
      <c r="D5" s="6">
        <v>3</v>
      </c>
      <c r="E5" s="6">
        <f>2356-800</f>
        <v>1556</v>
      </c>
      <c r="F5" s="21">
        <f>0.2*E5</f>
        <v>311.20000000000005</v>
      </c>
      <c r="G5" s="21">
        <f>2.92*E5</f>
        <v>4543.5199999999995</v>
      </c>
      <c r="H5" s="21">
        <f>2.79*E5</f>
        <v>4341.24</v>
      </c>
      <c r="I5" s="6">
        <v>100</v>
      </c>
      <c r="J5" s="6">
        <v>0</v>
      </c>
      <c r="K5" s="22">
        <v>38.450000000000003</v>
      </c>
      <c r="L5" s="6">
        <v>4</v>
      </c>
      <c r="M5" s="6">
        <v>4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45</v>
      </c>
      <c r="B6" s="6" t="s">
        <v>46</v>
      </c>
      <c r="C6" s="6">
        <v>52</v>
      </c>
      <c r="D6" s="6">
        <v>3</v>
      </c>
      <c r="E6" s="6">
        <v>678</v>
      </c>
      <c r="F6" s="6">
        <v>68</v>
      </c>
      <c r="G6" s="6">
        <v>1540</v>
      </c>
      <c r="H6" s="6">
        <v>1540</v>
      </c>
      <c r="I6" s="6">
        <v>50</v>
      </c>
      <c r="J6" s="6">
        <v>0</v>
      </c>
      <c r="K6" s="22">
        <v>41.85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47</v>
      </c>
      <c r="B7" s="6" t="s">
        <v>48</v>
      </c>
      <c r="C7" s="6">
        <v>5</v>
      </c>
      <c r="D7" s="6">
        <v>3</v>
      </c>
      <c r="E7" s="6">
        <f>3231-1000</f>
        <v>2231</v>
      </c>
      <c r="F7" s="21">
        <f>0.1*E7</f>
        <v>223.10000000000002</v>
      </c>
      <c r="G7" s="21">
        <f>0.85*E7</f>
        <v>1896.35</v>
      </c>
      <c r="H7" s="21">
        <f>0.99*E7</f>
        <v>2208.69</v>
      </c>
      <c r="I7" s="6">
        <v>50</v>
      </c>
      <c r="J7" s="6">
        <v>0</v>
      </c>
      <c r="K7" s="22">
        <v>47.62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113</v>
      </c>
      <c r="B8" s="6" t="s">
        <v>114</v>
      </c>
      <c r="C8" s="6">
        <v>24</v>
      </c>
      <c r="D8" s="6">
        <v>3</v>
      </c>
      <c r="E8" s="6">
        <v>1000</v>
      </c>
      <c r="F8" s="6">
        <f>0.1*E8</f>
        <v>100</v>
      </c>
      <c r="G8" s="6">
        <f>0.8*E8</f>
        <v>800</v>
      </c>
      <c r="H8" s="6">
        <f>0.8*E8</f>
        <v>800</v>
      </c>
      <c r="I8" s="6">
        <v>90</v>
      </c>
      <c r="J8" s="6">
        <v>0</v>
      </c>
      <c r="K8" s="22">
        <v>54.13</v>
      </c>
      <c r="L8" s="6">
        <v>4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49</v>
      </c>
      <c r="B9" s="6" t="s">
        <v>50</v>
      </c>
      <c r="C9" s="6">
        <v>20</v>
      </c>
      <c r="D9" s="6">
        <v>4</v>
      </c>
      <c r="E9" s="6">
        <v>2362</v>
      </c>
      <c r="F9" s="6">
        <v>236</v>
      </c>
      <c r="G9" s="6">
        <v>34715</v>
      </c>
      <c r="H9" s="6">
        <v>13335</v>
      </c>
      <c r="I9" s="6">
        <v>700</v>
      </c>
      <c r="J9" s="6">
        <v>0</v>
      </c>
      <c r="K9" s="22">
        <v>86.34</v>
      </c>
      <c r="L9" s="6">
        <v>1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51</v>
      </c>
      <c r="B10" s="6" t="s">
        <v>52</v>
      </c>
      <c r="C10" s="6">
        <v>34</v>
      </c>
      <c r="D10" s="6">
        <v>4</v>
      </c>
      <c r="E10" s="6">
        <v>3479</v>
      </c>
      <c r="F10" s="6">
        <v>348</v>
      </c>
      <c r="G10" s="6">
        <v>7380</v>
      </c>
      <c r="H10" s="6">
        <v>7410</v>
      </c>
      <c r="I10" s="6">
        <v>400</v>
      </c>
      <c r="J10" s="6">
        <v>0</v>
      </c>
      <c r="K10" s="22">
        <v>90.51</v>
      </c>
      <c r="L10" s="6">
        <v>1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53</v>
      </c>
      <c r="B11" s="6" t="s">
        <v>54</v>
      </c>
      <c r="C11" s="6">
        <v>51</v>
      </c>
      <c r="D11" s="6">
        <v>4</v>
      </c>
      <c r="E11" s="6">
        <v>2131</v>
      </c>
      <c r="F11" s="6">
        <v>213</v>
      </c>
      <c r="G11" s="6">
        <v>15790</v>
      </c>
      <c r="H11" s="6">
        <v>14600</v>
      </c>
      <c r="I11" s="6">
        <v>800</v>
      </c>
      <c r="J11" s="6">
        <v>0</v>
      </c>
      <c r="K11" s="22">
        <v>93.95</v>
      </c>
      <c r="L11" s="6">
        <v>4</v>
      </c>
      <c r="M11" s="6">
        <v>4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55</v>
      </c>
      <c r="B12" s="6" t="s">
        <v>56</v>
      </c>
      <c r="C12" s="6">
        <v>6</v>
      </c>
      <c r="D12" s="6">
        <v>4</v>
      </c>
      <c r="E12" s="6">
        <v>3700</v>
      </c>
      <c r="F12" s="6">
        <v>370</v>
      </c>
      <c r="G12" s="6">
        <v>5520</v>
      </c>
      <c r="H12" s="6">
        <v>5520</v>
      </c>
      <c r="I12" s="6">
        <v>200</v>
      </c>
      <c r="J12" s="6">
        <v>0</v>
      </c>
      <c r="K12" s="22">
        <v>97.97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57</v>
      </c>
      <c r="B13" s="6" t="s">
        <v>116</v>
      </c>
      <c r="C13" s="6">
        <v>58</v>
      </c>
      <c r="D13" s="6">
        <v>6</v>
      </c>
      <c r="E13" s="6">
        <v>2552</v>
      </c>
      <c r="F13" s="6">
        <v>10</v>
      </c>
      <c r="G13" s="6">
        <v>2552</v>
      </c>
      <c r="H13" s="6">
        <v>2552</v>
      </c>
      <c r="I13" s="6">
        <v>0</v>
      </c>
      <c r="J13" s="6">
        <v>0</v>
      </c>
      <c r="K13" s="22">
        <v>3.86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129</v>
      </c>
      <c r="B14" s="6" t="s">
        <v>131</v>
      </c>
      <c r="C14" s="6">
        <v>42</v>
      </c>
      <c r="D14" s="6">
        <v>7</v>
      </c>
      <c r="E14" s="6">
        <v>1000</v>
      </c>
      <c r="F14" s="6">
        <v>10</v>
      </c>
      <c r="G14" s="6">
        <v>1000</v>
      </c>
      <c r="H14" s="6">
        <v>1000</v>
      </c>
      <c r="I14" s="6">
        <v>0</v>
      </c>
      <c r="J14" s="6">
        <v>0</v>
      </c>
      <c r="K14" s="22">
        <v>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</row>
    <row r="15" spans="1:20">
      <c r="A15" s="6" t="s">
        <v>130</v>
      </c>
      <c r="B15" s="6" t="s">
        <v>132</v>
      </c>
      <c r="C15" s="6">
        <v>14</v>
      </c>
      <c r="D15" s="6">
        <v>7</v>
      </c>
      <c r="E15" s="6">
        <v>1000</v>
      </c>
      <c r="F15" s="6">
        <v>10</v>
      </c>
      <c r="G15" s="6">
        <v>1000</v>
      </c>
      <c r="H15" s="6">
        <v>1000</v>
      </c>
      <c r="I15" s="6">
        <v>0</v>
      </c>
      <c r="J15" s="6">
        <v>0</v>
      </c>
      <c r="K15" s="22">
        <v>2.5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</row>
    <row r="16" spans="1:20">
      <c r="A16" s="6" t="s">
        <v>137</v>
      </c>
      <c r="B16" s="6" t="s">
        <v>119</v>
      </c>
      <c r="C16" s="6">
        <v>3</v>
      </c>
      <c r="D16" s="6">
        <v>5</v>
      </c>
      <c r="E16" s="6">
        <v>2500</v>
      </c>
      <c r="F16" s="6">
        <f>0.15*E16</f>
        <v>375</v>
      </c>
      <c r="G16" s="6">
        <f>0.7*E16</f>
        <v>1750</v>
      </c>
      <c r="H16" s="6">
        <f>G16</f>
        <v>1750</v>
      </c>
      <c r="I16" s="6">
        <v>0</v>
      </c>
      <c r="J16" s="6">
        <v>0</v>
      </c>
      <c r="K16" s="22">
        <v>5.7</v>
      </c>
      <c r="L16" s="6">
        <v>0</v>
      </c>
      <c r="M16" s="6">
        <v>0</v>
      </c>
      <c r="N16" s="6">
        <f>6*E16</f>
        <v>15000</v>
      </c>
      <c r="O16" s="6">
        <f>T16*E16</f>
        <v>5750</v>
      </c>
      <c r="P16" s="6">
        <v>0</v>
      </c>
      <c r="Q16" s="6">
        <v>0</v>
      </c>
      <c r="R16" s="6">
        <v>0</v>
      </c>
      <c r="S16" s="6">
        <v>0</v>
      </c>
      <c r="T16" s="6">
        <v>2.2999999999999998</v>
      </c>
    </row>
    <row r="17" spans="1:20">
      <c r="A17" s="6" t="s">
        <v>138</v>
      </c>
      <c r="B17" s="6" t="s">
        <v>121</v>
      </c>
      <c r="C17" s="6">
        <v>50</v>
      </c>
      <c r="D17" s="6">
        <v>5</v>
      </c>
      <c r="E17" s="6">
        <v>2500</v>
      </c>
      <c r="F17" s="6">
        <f t="shared" ref="F17:F20" si="0">0.15*E17</f>
        <v>375</v>
      </c>
      <c r="G17" s="6">
        <f t="shared" ref="G17:G20" si="1">0.7*E17</f>
        <v>1750</v>
      </c>
      <c r="H17" s="6">
        <f t="shared" ref="H17:H20" si="2">G17</f>
        <v>1750</v>
      </c>
      <c r="I17" s="6">
        <v>0</v>
      </c>
      <c r="J17" s="6">
        <v>0</v>
      </c>
      <c r="K17" s="22">
        <v>5.7</v>
      </c>
      <c r="L17" s="6">
        <v>0</v>
      </c>
      <c r="M17" s="6">
        <v>0</v>
      </c>
      <c r="N17" s="6">
        <f t="shared" ref="N17:N20" si="3">6*E17</f>
        <v>15000</v>
      </c>
      <c r="O17" s="6">
        <f t="shared" ref="O17:O20" si="4">T17*E17</f>
        <v>5750</v>
      </c>
      <c r="P17" s="6">
        <v>0</v>
      </c>
      <c r="Q17" s="6">
        <v>0</v>
      </c>
      <c r="R17" s="6">
        <v>0</v>
      </c>
      <c r="S17" s="6">
        <v>0</v>
      </c>
      <c r="T17" s="6">
        <v>2.2999999999999998</v>
      </c>
    </row>
    <row r="18" spans="1:20">
      <c r="A18" s="6" t="s">
        <v>139</v>
      </c>
      <c r="B18" s="6" t="s">
        <v>123</v>
      </c>
      <c r="C18" s="6">
        <v>46</v>
      </c>
      <c r="D18" s="6">
        <v>5</v>
      </c>
      <c r="E18" s="6">
        <v>2500</v>
      </c>
      <c r="F18" s="6">
        <f t="shared" si="0"/>
        <v>375</v>
      </c>
      <c r="G18" s="6">
        <f t="shared" si="1"/>
        <v>1750</v>
      </c>
      <c r="H18" s="6">
        <f t="shared" si="2"/>
        <v>1750</v>
      </c>
      <c r="I18" s="6">
        <v>0</v>
      </c>
      <c r="J18" s="6">
        <v>0</v>
      </c>
      <c r="K18" s="22">
        <v>5.7</v>
      </c>
      <c r="L18" s="6">
        <v>0</v>
      </c>
      <c r="M18" s="6">
        <v>0</v>
      </c>
      <c r="N18" s="6">
        <f t="shared" si="3"/>
        <v>15000</v>
      </c>
      <c r="O18" s="6">
        <f t="shared" si="4"/>
        <v>5750</v>
      </c>
      <c r="P18" s="6">
        <v>0</v>
      </c>
      <c r="Q18" s="6">
        <v>0</v>
      </c>
      <c r="R18" s="6">
        <v>0</v>
      </c>
      <c r="S18" s="6">
        <v>0</v>
      </c>
      <c r="T18" s="6">
        <v>2.2999999999999998</v>
      </c>
    </row>
    <row r="19" spans="1:20">
      <c r="A19" s="6" t="s">
        <v>140</v>
      </c>
      <c r="B19" s="6" t="s">
        <v>122</v>
      </c>
      <c r="C19" s="6">
        <v>36</v>
      </c>
      <c r="D19" s="6">
        <v>5</v>
      </c>
      <c r="E19" s="6">
        <v>2500</v>
      </c>
      <c r="F19" s="6">
        <f t="shared" si="0"/>
        <v>375</v>
      </c>
      <c r="G19" s="6">
        <f t="shared" si="1"/>
        <v>1750</v>
      </c>
      <c r="H19" s="6">
        <f t="shared" si="2"/>
        <v>1750</v>
      </c>
      <c r="I19" s="6">
        <v>0</v>
      </c>
      <c r="J19" s="6">
        <v>0</v>
      </c>
      <c r="K19" s="22">
        <v>5.7</v>
      </c>
      <c r="L19" s="6">
        <v>0</v>
      </c>
      <c r="M19" s="6">
        <v>0</v>
      </c>
      <c r="N19" s="6">
        <f t="shared" si="3"/>
        <v>15000</v>
      </c>
      <c r="O19" s="6">
        <f t="shared" si="4"/>
        <v>5750</v>
      </c>
      <c r="P19" s="6">
        <v>0</v>
      </c>
      <c r="Q19" s="6">
        <v>0</v>
      </c>
      <c r="R19" s="6">
        <v>0</v>
      </c>
      <c r="S19" s="6">
        <v>0</v>
      </c>
      <c r="T19" s="6">
        <v>2.2999999999999998</v>
      </c>
    </row>
    <row r="20" spans="1:20">
      <c r="A20" s="6" t="s">
        <v>141</v>
      </c>
      <c r="B20" s="6" t="s">
        <v>120</v>
      </c>
      <c r="C20" s="6">
        <v>19</v>
      </c>
      <c r="D20" s="6">
        <v>5</v>
      </c>
      <c r="E20" s="6">
        <v>2500</v>
      </c>
      <c r="F20" s="6">
        <f t="shared" si="0"/>
        <v>375</v>
      </c>
      <c r="G20" s="6">
        <f t="shared" si="1"/>
        <v>1750</v>
      </c>
      <c r="H20" s="6">
        <f t="shared" si="2"/>
        <v>1750</v>
      </c>
      <c r="I20" s="6">
        <v>0</v>
      </c>
      <c r="J20" s="6">
        <v>0</v>
      </c>
      <c r="K20" s="22">
        <v>5.7</v>
      </c>
      <c r="L20" s="6">
        <v>0</v>
      </c>
      <c r="M20" s="6">
        <v>0</v>
      </c>
      <c r="N20" s="6">
        <f t="shared" si="3"/>
        <v>15000</v>
      </c>
      <c r="O20" s="6">
        <f t="shared" si="4"/>
        <v>5750</v>
      </c>
      <c r="P20" s="6">
        <v>0</v>
      </c>
      <c r="Q20" s="6">
        <v>0</v>
      </c>
      <c r="R20" s="6">
        <v>0</v>
      </c>
      <c r="S20" s="6">
        <v>0</v>
      </c>
      <c r="T20" s="6">
        <v>2.2999999999999998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2017-04-20T12:20:13Z</dcterms:modified>
</cp:coreProperties>
</file>