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365inegi-my.sharepoint.com/personal/aaron_ramirez_inegi_org_mx/Documents/Documents/codigos_python/algoritmo_penitenciario2022/apps/"/>
    </mc:Choice>
  </mc:AlternateContent>
  <xr:revisionPtr revIDLastSave="35" documentId="11_F605C4BEED5CAC07B70966F2A4C0992DBFA83293" xr6:coauthVersionLast="47" xr6:coauthVersionMax="47" xr10:uidLastSave="{04067F81-491E-4CBD-92C3-FEE329F58A6D}"/>
  <bookViews>
    <workbookView xWindow="-120" yWindow="-120" windowWidth="20730" windowHeight="11160" tabRatio="748" firstSheet="9" activeTab="12" xr2:uid="{00000000-000D-0000-FFFF-FFFF00000000}"/>
  </bookViews>
  <sheets>
    <sheet name="Índice" sheetId="1" r:id="rId1"/>
    <sheet name="Presentación" sheetId="2" r:id="rId2"/>
    <sheet name="Informantes" sheetId="3" r:id="rId3"/>
    <sheet name="Participantes" sheetId="4" r:id="rId4"/>
    <sheet name="CNSIPEF_2022_M1_Secc1" sheetId="5" r:id="rId5"/>
    <sheet name="CNSIPEF_2022_M1_Secc2" sheetId="6" r:id="rId6"/>
    <sheet name="CNSIPEF_2022_M1_Secc3" sheetId="7" r:id="rId7"/>
    <sheet name="CNSIPEF_2022_M1_Secc4" sheetId="8" r:id="rId8"/>
    <sheet name="CNSIPEF_2022_M1_Secc5" sheetId="9" r:id="rId9"/>
    <sheet name="CNSIPEF_2022_M1_Secc6" sheetId="10" r:id="rId10"/>
    <sheet name="CNSIPEF_2022_M1_Secc7" sheetId="11" r:id="rId11"/>
    <sheet name="CNSIPEF_2022_M1_Secc8" sheetId="12" r:id="rId12"/>
    <sheet name="CNSIPEF_2022_M1_Secc9" sheetId="13" r:id="rId13"/>
    <sheet name="Complemento 1" sheetId="14" r:id="rId14"/>
    <sheet name="Complemento 2" sheetId="15" r:id="rId15"/>
    <sheet name="Glosario" sheetId="16" r:id="rId16"/>
  </sheets>
  <definedNames>
    <definedName name="_xlnm.Print_Area" localSheetId="4">CNSIPEF_2022_M1_Secc1!$A$1:$AE$765</definedName>
    <definedName name="_xlnm.Print_Area" localSheetId="5">CNSIPEF_2022_M1_Secc2!$A$1:$AE$1083</definedName>
    <definedName name="_xlnm.Print_Area" localSheetId="6">CNSIPEF_2022_M1_Secc3!$A$1:$AE$107</definedName>
    <definedName name="_xlnm.Print_Area" localSheetId="7">CNSIPEF_2022_M1_Secc4!$A$1:$AE$242</definedName>
    <definedName name="_xlnm.Print_Area" localSheetId="8">CNSIPEF_2022_M1_Secc5!$A$1:$AE$84</definedName>
    <definedName name="_xlnm.Print_Area" localSheetId="9">CNSIPEF_2022_M1_Secc6!$A$1:$AE$242</definedName>
    <definedName name="_xlnm.Print_Area" localSheetId="10">CNSIPEF_2022_M1_Secc7!$A$1:$AE$45</definedName>
    <definedName name="_xlnm.Print_Area" localSheetId="11">CNSIPEF_2022_M1_Secc8!$A$1:$AE$90</definedName>
    <definedName name="_xlnm.Print_Area" localSheetId="12">CNSIPEF_2022_M1_Secc9!$A$1:$AE$132</definedName>
    <definedName name="_xlnm.Print_Area" localSheetId="13">'Complemento 1'!$A$1:$AE$52</definedName>
    <definedName name="_xlnm.Print_Area" localSheetId="14">'Complemento 2'!$A$1:$CT$50</definedName>
    <definedName name="_xlnm.Print_Area" localSheetId="15">Glosario!$A$1:$AE$191</definedName>
    <definedName name="_xlnm.Print_Area" localSheetId="0">Índice!$A$1:$AE$41</definedName>
    <definedName name="_xlnm.Print_Area" localSheetId="2">Informantes!$A$1:$AE$55</definedName>
    <definedName name="_xlnm.Print_Area" localSheetId="3">Participantes!$A$1:$AE$54</definedName>
    <definedName name="_xlnm.Print_Area" localSheetId="1">Presentación!$A$1:$AE$118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5" i="13" l="1"/>
  <c r="AC95" i="13"/>
  <c r="AB95" i="13"/>
  <c r="AA95" i="13"/>
  <c r="Z95" i="13"/>
  <c r="Y95" i="13"/>
  <c r="X95" i="13"/>
  <c r="W95" i="13"/>
  <c r="V95" i="13"/>
  <c r="U95" i="13"/>
  <c r="T95" i="13"/>
  <c r="S95" i="13"/>
  <c r="R95" i="13"/>
  <c r="Q95" i="13"/>
  <c r="P95" i="13"/>
  <c r="O95" i="13"/>
  <c r="N95" i="13"/>
  <c r="M95" i="13"/>
  <c r="L95" i="13"/>
  <c r="K95" i="13"/>
  <c r="J95" i="13"/>
  <c r="AD65" i="13"/>
  <c r="AC65" i="13"/>
  <c r="AB65" i="13"/>
  <c r="AA65" i="13"/>
  <c r="Z65" i="13"/>
  <c r="Y65" i="13"/>
  <c r="X65" i="13"/>
  <c r="W65" i="13"/>
  <c r="V65" i="13"/>
  <c r="U65" i="13"/>
  <c r="T65" i="13"/>
  <c r="S65" i="13"/>
  <c r="R65" i="13"/>
  <c r="Q65" i="13"/>
  <c r="P65" i="13"/>
  <c r="N65" i="13"/>
  <c r="Y214" i="10"/>
  <c r="AK48" i="10"/>
  <c r="C50" i="10" s="1"/>
  <c r="AH48" i="10"/>
  <c r="C49" i="10" s="1"/>
  <c r="AI46" i="10"/>
  <c r="AH46" i="10"/>
  <c r="AK44" i="10"/>
  <c r="AK46" i="10" s="1"/>
  <c r="AJ44" i="10"/>
  <c r="AJ46" i="10" s="1"/>
  <c r="AI44" i="10"/>
  <c r="AH44" i="10"/>
  <c r="AG44" i="10"/>
  <c r="AG46" i="10" s="1"/>
  <c r="AF44" i="10"/>
  <c r="AK78" i="9"/>
  <c r="C80" i="9" s="1"/>
  <c r="AH78" i="9"/>
  <c r="C79" i="9" s="1"/>
  <c r="AK76" i="9"/>
  <c r="AG76" i="9"/>
  <c r="AU75" i="9"/>
  <c r="AT75" i="9"/>
  <c r="AJ76" i="9" s="1"/>
  <c r="AS75" i="9"/>
  <c r="AR75" i="9"/>
  <c r="AQ75" i="9"/>
  <c r="AP75" i="9"/>
  <c r="AK75" i="9"/>
  <c r="AJ75" i="9"/>
  <c r="AI75" i="9"/>
  <c r="AI76" i="9" s="1"/>
  <c r="AH75" i="9"/>
  <c r="AH76" i="9" s="1"/>
  <c r="AG75" i="9"/>
  <c r="AF75" i="9"/>
  <c r="AK58" i="9"/>
  <c r="AH58" i="9"/>
  <c r="AK56" i="9"/>
  <c r="AG56" i="9"/>
  <c r="AU55" i="9"/>
  <c r="AT55" i="9"/>
  <c r="AJ56" i="9" s="1"/>
  <c r="AS55" i="9"/>
  <c r="AR55" i="9"/>
  <c r="AQ55" i="9"/>
  <c r="AP55" i="9"/>
  <c r="AK55" i="9"/>
  <c r="AJ55" i="9"/>
  <c r="AI55" i="9"/>
  <c r="AH55" i="9"/>
  <c r="AH56" i="9" s="1"/>
  <c r="AG55" i="9"/>
  <c r="AF55" i="9"/>
  <c r="AK29" i="9"/>
  <c r="AH29" i="9"/>
  <c r="AK27" i="9"/>
  <c r="AH27" i="9"/>
  <c r="AG27" i="9"/>
  <c r="AK25" i="9"/>
  <c r="AJ25" i="9"/>
  <c r="AJ27" i="9" s="1"/>
  <c r="AI25" i="9"/>
  <c r="AI27" i="9" s="1"/>
  <c r="AH25" i="9"/>
  <c r="AG25" i="9"/>
  <c r="AF25" i="9"/>
  <c r="AK181" i="8"/>
  <c r="C195" i="8" s="1"/>
  <c r="AH181" i="8"/>
  <c r="C194" i="8" s="1"/>
  <c r="AJ179" i="8"/>
  <c r="AF179" i="8"/>
  <c r="AD178" i="8"/>
  <c r="AC178" i="8"/>
  <c r="AB178" i="8"/>
  <c r="AA178" i="8"/>
  <c r="Z178" i="8"/>
  <c r="Y178" i="8"/>
  <c r="X178" i="8"/>
  <c r="W178" i="8"/>
  <c r="V178" i="8"/>
  <c r="U178" i="8"/>
  <c r="T178" i="8"/>
  <c r="S178" i="8"/>
  <c r="R178" i="8"/>
  <c r="Q178" i="8"/>
  <c r="P178" i="8"/>
  <c r="O178" i="8"/>
  <c r="N178" i="8"/>
  <c r="AK153" i="8"/>
  <c r="AK179" i="8" s="1"/>
  <c r="AJ153" i="8"/>
  <c r="AI153" i="8"/>
  <c r="AI179" i="8" s="1"/>
  <c r="AK180" i="8" s="1"/>
  <c r="AH153" i="8"/>
  <c r="AH179" i="8" s="1"/>
  <c r="AG153" i="8"/>
  <c r="AG179" i="8" s="1"/>
  <c r="AF153" i="8"/>
  <c r="Y129" i="8"/>
  <c r="C129" i="8"/>
  <c r="Y74" i="8"/>
  <c r="C74" i="8"/>
  <c r="AK99" i="7"/>
  <c r="C103" i="7" s="1"/>
  <c r="AH99" i="7"/>
  <c r="C102" i="7" s="1"/>
  <c r="DC96" i="7"/>
  <c r="DB96" i="7"/>
  <c r="DA96" i="7"/>
  <c r="CZ96" i="7"/>
  <c r="DD96" i="7" s="1"/>
  <c r="CY96" i="7"/>
  <c r="CX96" i="7"/>
  <c r="CS96" i="7"/>
  <c r="CR96" i="7"/>
  <c r="CQ96" i="7"/>
  <c r="CP96" i="7"/>
  <c r="CT96" i="7" s="1"/>
  <c r="CO96" i="7"/>
  <c r="CN96" i="7"/>
  <c r="CI96" i="7"/>
  <c r="CH96" i="7"/>
  <c r="CG96" i="7"/>
  <c r="CF96" i="7"/>
  <c r="CE96" i="7"/>
  <c r="CD96" i="7"/>
  <c r="BY96" i="7"/>
  <c r="BX96" i="7"/>
  <c r="BW96" i="7"/>
  <c r="AI97" i="7" s="1"/>
  <c r="AK98" i="7" s="1"/>
  <c r="BV96" i="7"/>
  <c r="BU96" i="7"/>
  <c r="BT96" i="7"/>
  <c r="BO96" i="7"/>
  <c r="BN96" i="7"/>
  <c r="BM96" i="7"/>
  <c r="BL96" i="7"/>
  <c r="BP96" i="7" s="1"/>
  <c r="BK96" i="7"/>
  <c r="BJ96" i="7"/>
  <c r="BE96" i="7"/>
  <c r="BD96" i="7"/>
  <c r="BC96" i="7"/>
  <c r="BB96" i="7"/>
  <c r="BA96" i="7"/>
  <c r="BF96" i="7" s="1"/>
  <c r="AZ96" i="7"/>
  <c r="AU96" i="7"/>
  <c r="AT96" i="7"/>
  <c r="AS96" i="7"/>
  <c r="AR96" i="7"/>
  <c r="AQ96" i="7"/>
  <c r="AP96" i="7"/>
  <c r="AV96" i="7" s="1"/>
  <c r="AK96" i="7"/>
  <c r="AK97" i="7" s="1"/>
  <c r="AJ96" i="7"/>
  <c r="AJ97" i="7" s="1"/>
  <c r="AI96" i="7"/>
  <c r="AH96" i="7"/>
  <c r="AG96" i="7"/>
  <c r="AF96" i="7"/>
  <c r="AL96" i="7" s="1"/>
  <c r="AK1077" i="6"/>
  <c r="C1079" i="6" s="1"/>
  <c r="AH1077" i="6"/>
  <c r="C1078" i="6" s="1"/>
  <c r="AJ1075" i="6"/>
  <c r="AI1075" i="6"/>
  <c r="AF1075" i="6"/>
  <c r="AA1074" i="6"/>
  <c r="W1074" i="6"/>
  <c r="S1074" i="6"/>
  <c r="AK1049" i="6"/>
  <c r="AK1075" i="6" s="1"/>
  <c r="AK1076" i="6" s="1"/>
  <c r="AJ1049" i="6"/>
  <c r="AI1049" i="6"/>
  <c r="AH1049" i="6"/>
  <c r="AH1075" i="6" s="1"/>
  <c r="AG1049" i="6"/>
  <c r="AG1075" i="6" s="1"/>
  <c r="AF1049" i="6"/>
  <c r="AK1034" i="6"/>
  <c r="AH1034" i="6"/>
  <c r="AI1032" i="6"/>
  <c r="AC1031" i="6"/>
  <c r="AA1031" i="6"/>
  <c r="Y1031" i="6"/>
  <c r="W1031" i="6"/>
  <c r="U1031" i="6"/>
  <c r="S1031" i="6"/>
  <c r="Q1031" i="6"/>
  <c r="O1031" i="6"/>
  <c r="M1031" i="6"/>
  <c r="K1031" i="6"/>
  <c r="AK1016" i="6"/>
  <c r="AK1032" i="6" s="1"/>
  <c r="AJ1016" i="6"/>
  <c r="AJ1032" i="6" s="1"/>
  <c r="AK1033" i="6" s="1"/>
  <c r="AI1016" i="6"/>
  <c r="AH1016" i="6"/>
  <c r="AH1032" i="6" s="1"/>
  <c r="AG1016" i="6"/>
  <c r="AG1032" i="6" s="1"/>
  <c r="AF1016" i="6"/>
  <c r="AL1016" i="6" s="1"/>
  <c r="AK989" i="6"/>
  <c r="C1003" i="6" s="1"/>
  <c r="AH989" i="6"/>
  <c r="C1002" i="6" s="1"/>
  <c r="AK987" i="6"/>
  <c r="AG987" i="6"/>
  <c r="AD986" i="6"/>
  <c r="AC986" i="6"/>
  <c r="AB986" i="6"/>
  <c r="AA986" i="6"/>
  <c r="Z986" i="6"/>
  <c r="Y986" i="6"/>
  <c r="X986" i="6"/>
  <c r="W986" i="6"/>
  <c r="V986" i="6"/>
  <c r="U986" i="6"/>
  <c r="T986" i="6"/>
  <c r="S986" i="6"/>
  <c r="R986" i="6"/>
  <c r="Q986" i="6"/>
  <c r="P986" i="6"/>
  <c r="N986" i="6"/>
  <c r="AK961" i="6"/>
  <c r="AJ961" i="6"/>
  <c r="AJ987" i="6" s="1"/>
  <c r="AI961" i="6"/>
  <c r="AI987" i="6" s="1"/>
  <c r="AH961" i="6"/>
  <c r="AH987" i="6" s="1"/>
  <c r="AG961" i="6"/>
  <c r="AF961" i="6"/>
  <c r="AK946" i="6"/>
  <c r="C950" i="6" s="1"/>
  <c r="AH946" i="6"/>
  <c r="C949" i="6" s="1"/>
  <c r="AJ944" i="6"/>
  <c r="AF944" i="6"/>
  <c r="AC943" i="6"/>
  <c r="AA943" i="6"/>
  <c r="Y943" i="6"/>
  <c r="W943" i="6"/>
  <c r="U943" i="6"/>
  <c r="S943" i="6"/>
  <c r="Q943" i="6"/>
  <c r="O943" i="6"/>
  <c r="M943" i="6"/>
  <c r="AK918" i="6"/>
  <c r="AK944" i="6" s="1"/>
  <c r="AJ918" i="6"/>
  <c r="AI918" i="6"/>
  <c r="AI944" i="6" s="1"/>
  <c r="AK945" i="6" s="1"/>
  <c r="AH918" i="6"/>
  <c r="AH944" i="6" s="1"/>
  <c r="AG918" i="6"/>
  <c r="AG944" i="6" s="1"/>
  <c r="AF918" i="6"/>
  <c r="AK905" i="6"/>
  <c r="C907" i="6" s="1"/>
  <c r="AH905" i="6"/>
  <c r="C906" i="6" s="1"/>
  <c r="AI903" i="6"/>
  <c r="AD902" i="6"/>
  <c r="AC902" i="6"/>
  <c r="AB902" i="6"/>
  <c r="AA902" i="6"/>
  <c r="Z902" i="6"/>
  <c r="Y902" i="6"/>
  <c r="X902" i="6"/>
  <c r="W902" i="6"/>
  <c r="V902" i="6"/>
  <c r="U902" i="6"/>
  <c r="T902" i="6"/>
  <c r="S902" i="6"/>
  <c r="R902" i="6"/>
  <c r="Q902" i="6"/>
  <c r="P902" i="6"/>
  <c r="O902" i="6"/>
  <c r="N902" i="6"/>
  <c r="M902" i="6"/>
  <c r="L902" i="6"/>
  <c r="K902" i="6"/>
  <c r="J902" i="6"/>
  <c r="I902" i="6"/>
  <c r="AK877" i="6"/>
  <c r="AK903" i="6" s="1"/>
  <c r="AJ877" i="6"/>
  <c r="AJ903" i="6" s="1"/>
  <c r="AI877" i="6"/>
  <c r="AH877" i="6"/>
  <c r="AH903" i="6" s="1"/>
  <c r="AG877" i="6"/>
  <c r="AG903" i="6" s="1"/>
  <c r="AF877" i="6"/>
  <c r="AL877" i="6" s="1"/>
  <c r="Y860" i="6"/>
  <c r="Y767" i="6"/>
  <c r="AK731" i="6"/>
  <c r="C733" i="6" s="1"/>
  <c r="AH731" i="6"/>
  <c r="C732" i="6" s="1"/>
  <c r="AI729" i="6"/>
  <c r="AH729" i="6"/>
  <c r="AA728" i="6"/>
  <c r="W728" i="6"/>
  <c r="S728" i="6"/>
  <c r="AK725" i="6"/>
  <c r="AK729" i="6" s="1"/>
  <c r="AJ725" i="6"/>
  <c r="AJ729" i="6" s="1"/>
  <c r="AK730" i="6" s="1"/>
  <c r="AI725" i="6"/>
  <c r="AH725" i="6"/>
  <c r="AG725" i="6"/>
  <c r="AG729" i="6" s="1"/>
  <c r="AF725" i="6"/>
  <c r="AK712" i="6"/>
  <c r="C714" i="6" s="1"/>
  <c r="AH712" i="6"/>
  <c r="C713" i="6" s="1"/>
  <c r="AK710" i="6"/>
  <c r="AG710" i="6"/>
  <c r="AK708" i="6"/>
  <c r="AJ708" i="6"/>
  <c r="AJ710" i="6" s="1"/>
  <c r="AI708" i="6"/>
  <c r="AI710" i="6" s="1"/>
  <c r="AH708" i="6"/>
  <c r="AH710" i="6" s="1"/>
  <c r="AG708" i="6"/>
  <c r="AF708" i="6"/>
  <c r="AK643" i="6"/>
  <c r="AH643" i="6"/>
  <c r="AK641" i="6"/>
  <c r="AH641" i="6"/>
  <c r="AK625" i="6"/>
  <c r="AJ625" i="6"/>
  <c r="AJ641" i="6" s="1"/>
  <c r="AI625" i="6"/>
  <c r="AI641" i="6" s="1"/>
  <c r="AK642" i="6" s="1"/>
  <c r="AH625" i="6"/>
  <c r="AG625" i="6"/>
  <c r="AG641" i="6" s="1"/>
  <c r="AF625" i="6"/>
  <c r="AK561" i="6"/>
  <c r="C565" i="6" s="1"/>
  <c r="AH561" i="6"/>
  <c r="C564" i="6" s="1"/>
  <c r="AK559" i="6"/>
  <c r="AJ559" i="6"/>
  <c r="AG559" i="6"/>
  <c r="AF559" i="6"/>
  <c r="Y558" i="6"/>
  <c r="S558" i="6"/>
  <c r="M558" i="6"/>
  <c r="AK545" i="6"/>
  <c r="AJ545" i="6"/>
  <c r="AI545" i="6"/>
  <c r="AI559" i="6" s="1"/>
  <c r="AK560" i="6" s="1"/>
  <c r="AH545" i="6"/>
  <c r="AH559" i="6" s="1"/>
  <c r="AG545" i="6"/>
  <c r="AF545" i="6"/>
  <c r="AK532" i="6"/>
  <c r="C534" i="6" s="1"/>
  <c r="AH532" i="6"/>
  <c r="C533" i="6" s="1"/>
  <c r="AK531" i="6"/>
  <c r="AI530" i="6"/>
  <c r="AK528" i="6"/>
  <c r="AK530" i="6" s="1"/>
  <c r="AJ528" i="6"/>
  <c r="AJ530" i="6" s="1"/>
  <c r="AI528" i="6"/>
  <c r="AH528" i="6"/>
  <c r="AL528" i="6" s="1"/>
  <c r="AG528" i="6"/>
  <c r="AG530" i="6" s="1"/>
  <c r="AF528" i="6"/>
  <c r="AF530" i="6" s="1"/>
  <c r="AK514" i="6"/>
  <c r="C518" i="6" s="1"/>
  <c r="AH514" i="6"/>
  <c r="C517" i="6" s="1"/>
  <c r="AK512" i="6"/>
  <c r="AH512" i="6"/>
  <c r="AK480" i="6"/>
  <c r="AJ480" i="6"/>
  <c r="AJ512" i="6" s="1"/>
  <c r="AI480" i="6"/>
  <c r="AI512" i="6" s="1"/>
  <c r="AK513" i="6" s="1"/>
  <c r="AH480" i="6"/>
  <c r="AG480" i="6"/>
  <c r="AG512" i="6" s="1"/>
  <c r="AF480" i="6"/>
  <c r="AK459" i="6"/>
  <c r="AH459" i="6"/>
  <c r="AI457" i="6"/>
  <c r="AK458" i="6" s="1"/>
  <c r="AH457" i="6"/>
  <c r="AB456" i="6"/>
  <c r="Y456" i="6"/>
  <c r="V456" i="6"/>
  <c r="AK448" i="6"/>
  <c r="AK457" i="6" s="1"/>
  <c r="AJ448" i="6"/>
  <c r="AJ457" i="6" s="1"/>
  <c r="AI448" i="6"/>
  <c r="AH448" i="6"/>
  <c r="AG448" i="6"/>
  <c r="AG457" i="6" s="1"/>
  <c r="AF448" i="6"/>
  <c r="AK426" i="6"/>
  <c r="C428" i="6" s="1"/>
  <c r="AH426" i="6"/>
  <c r="C427" i="6" s="1"/>
  <c r="AF424" i="6"/>
  <c r="BE423" i="6"/>
  <c r="BD423" i="6"/>
  <c r="AJ424" i="6" s="1"/>
  <c r="BC423" i="6"/>
  <c r="BB423" i="6"/>
  <c r="BA423" i="6"/>
  <c r="AZ423" i="6"/>
  <c r="AU423" i="6"/>
  <c r="AT423" i="6"/>
  <c r="AS423" i="6"/>
  <c r="AR423" i="6"/>
  <c r="AV423" i="6" s="1"/>
  <c r="AQ423" i="6"/>
  <c r="AP423" i="6"/>
  <c r="AK423" i="6"/>
  <c r="AK424" i="6" s="1"/>
  <c r="AJ423" i="6"/>
  <c r="AI423" i="6"/>
  <c r="AH423" i="6"/>
  <c r="AG423" i="6"/>
  <c r="AG424" i="6" s="1"/>
  <c r="AF423" i="6"/>
  <c r="AK396" i="6"/>
  <c r="AH396" i="6"/>
  <c r="AJ394" i="6"/>
  <c r="AK395" i="6" s="1"/>
  <c r="AI394" i="6"/>
  <c r="AF394" i="6"/>
  <c r="Y393" i="6"/>
  <c r="S393" i="6"/>
  <c r="M393" i="6"/>
  <c r="AK390" i="6"/>
  <c r="AK394" i="6" s="1"/>
  <c r="AJ390" i="6"/>
  <c r="AI390" i="6"/>
  <c r="AH390" i="6"/>
  <c r="AH394" i="6" s="1"/>
  <c r="AG390" i="6"/>
  <c r="AG394" i="6" s="1"/>
  <c r="AF390" i="6"/>
  <c r="AK374" i="6"/>
  <c r="AH374" i="6"/>
  <c r="AJ372" i="6"/>
  <c r="AK373" i="6" s="1"/>
  <c r="AI372" i="6"/>
  <c r="AF372" i="6"/>
  <c r="Y371" i="6"/>
  <c r="S371" i="6"/>
  <c r="M371" i="6"/>
  <c r="AK364" i="6"/>
  <c r="AK372" i="6" s="1"/>
  <c r="AJ364" i="6"/>
  <c r="AI364" i="6"/>
  <c r="AH364" i="6"/>
  <c r="AH372" i="6" s="1"/>
  <c r="AG364" i="6"/>
  <c r="AG372" i="6" s="1"/>
  <c r="AF364" i="6"/>
  <c r="AK345" i="6"/>
  <c r="AH345" i="6"/>
  <c r="CS340" i="6"/>
  <c r="CR340" i="6"/>
  <c r="CQ340" i="6"/>
  <c r="CP340" i="6"/>
  <c r="CT340" i="6" s="1"/>
  <c r="CO340" i="6"/>
  <c r="CN340" i="6"/>
  <c r="CI340" i="6"/>
  <c r="CH340" i="6"/>
  <c r="CG340" i="6"/>
  <c r="CF340" i="6"/>
  <c r="CE340" i="6"/>
  <c r="CJ340" i="6" s="1"/>
  <c r="CD340" i="6"/>
  <c r="BY340" i="6"/>
  <c r="BX340" i="6"/>
  <c r="BW340" i="6"/>
  <c r="BV340" i="6"/>
  <c r="BU340" i="6"/>
  <c r="BT340" i="6"/>
  <c r="BZ340" i="6" s="1"/>
  <c r="BO340" i="6"/>
  <c r="BN340" i="6"/>
  <c r="BM340" i="6"/>
  <c r="BL340" i="6"/>
  <c r="BK340" i="6"/>
  <c r="BJ340" i="6"/>
  <c r="BP340" i="6" s="1"/>
  <c r="BE340" i="6"/>
  <c r="BD340" i="6"/>
  <c r="BC340" i="6"/>
  <c r="AI343" i="6" s="1"/>
  <c r="BB340" i="6"/>
  <c r="BF340" i="6" s="1"/>
  <c r="BA340" i="6"/>
  <c r="AZ340" i="6"/>
  <c r="AU340" i="6"/>
  <c r="AT340" i="6"/>
  <c r="AS340" i="6"/>
  <c r="AR340" i="6"/>
  <c r="AV340" i="6" s="1"/>
  <c r="AQ340" i="6"/>
  <c r="AP340" i="6"/>
  <c r="AK340" i="6"/>
  <c r="AJ340" i="6"/>
  <c r="AJ343" i="6" s="1"/>
  <c r="AI340" i="6"/>
  <c r="AH340" i="6"/>
  <c r="AG340" i="6"/>
  <c r="AG343" i="6" s="1"/>
  <c r="AF340" i="6"/>
  <c r="AL340" i="6" s="1"/>
  <c r="AK320" i="6"/>
  <c r="AH320" i="6"/>
  <c r="AI318" i="6"/>
  <c r="AH318" i="6"/>
  <c r="Y317" i="6"/>
  <c r="S317" i="6"/>
  <c r="M317" i="6"/>
  <c r="AK296" i="6"/>
  <c r="AK318" i="6" s="1"/>
  <c r="AJ296" i="6"/>
  <c r="AJ318" i="6" s="1"/>
  <c r="AK319" i="6" s="1"/>
  <c r="AI296" i="6"/>
  <c r="AH296" i="6"/>
  <c r="AG296" i="6"/>
  <c r="AG318" i="6" s="1"/>
  <c r="AF296" i="6"/>
  <c r="AK285" i="6"/>
  <c r="C287" i="6" s="1"/>
  <c r="AH285" i="6"/>
  <c r="C286" i="6" s="1"/>
  <c r="AK283" i="6"/>
  <c r="AJ283" i="6"/>
  <c r="AG283" i="6"/>
  <c r="AF283" i="6"/>
  <c r="Y282" i="6"/>
  <c r="S282" i="6"/>
  <c r="M282" i="6"/>
  <c r="AK255" i="6"/>
  <c r="AJ255" i="6"/>
  <c r="AI255" i="6"/>
  <c r="AI283" i="6" s="1"/>
  <c r="AK284" i="6" s="1"/>
  <c r="AH255" i="6"/>
  <c r="AH283" i="6" s="1"/>
  <c r="AG255" i="6"/>
  <c r="AF255" i="6"/>
  <c r="AK244" i="6"/>
  <c r="C246" i="6" s="1"/>
  <c r="AH244" i="6"/>
  <c r="C245" i="6" s="1"/>
  <c r="AI242" i="6"/>
  <c r="AH242" i="6"/>
  <c r="Y241" i="6"/>
  <c r="S241" i="6"/>
  <c r="M241" i="6"/>
  <c r="AK233" i="6"/>
  <c r="AK242" i="6" s="1"/>
  <c r="AJ233" i="6"/>
  <c r="AJ242" i="6" s="1"/>
  <c r="AK243" i="6" s="1"/>
  <c r="AI233" i="6"/>
  <c r="AH233" i="6"/>
  <c r="AG233" i="6"/>
  <c r="AG242" i="6" s="1"/>
  <c r="AF233" i="6"/>
  <c r="AK221" i="6"/>
  <c r="C223" i="6" s="1"/>
  <c r="AH221" i="6"/>
  <c r="C222" i="6" s="1"/>
  <c r="AJ219" i="6"/>
  <c r="AD218" i="6"/>
  <c r="AC218" i="6"/>
  <c r="AB218" i="6"/>
  <c r="AA218" i="6"/>
  <c r="Z218" i="6"/>
  <c r="Y218" i="6"/>
  <c r="X218" i="6"/>
  <c r="W218" i="6"/>
  <c r="V218" i="6"/>
  <c r="U218" i="6"/>
  <c r="T218" i="6"/>
  <c r="S218" i="6"/>
  <c r="R218" i="6"/>
  <c r="Q218" i="6"/>
  <c r="P218" i="6"/>
  <c r="N218" i="6"/>
  <c r="L218" i="6"/>
  <c r="J218" i="6"/>
  <c r="DC202" i="6"/>
  <c r="DB202" i="6"/>
  <c r="DA202" i="6"/>
  <c r="CZ202" i="6"/>
  <c r="CY202" i="6"/>
  <c r="DD202" i="6" s="1"/>
  <c r="CX202" i="6"/>
  <c r="CS202" i="6"/>
  <c r="CR202" i="6"/>
  <c r="CQ202" i="6"/>
  <c r="CP202" i="6"/>
  <c r="CO202" i="6"/>
  <c r="CN202" i="6"/>
  <c r="CI202" i="6"/>
  <c r="CH202" i="6"/>
  <c r="CG202" i="6"/>
  <c r="CF202" i="6"/>
  <c r="CE202" i="6"/>
  <c r="CD202" i="6"/>
  <c r="BY202" i="6"/>
  <c r="BX202" i="6"/>
  <c r="BW202" i="6"/>
  <c r="BV202" i="6"/>
  <c r="BZ202" i="6" s="1"/>
  <c r="BU202" i="6"/>
  <c r="BT202" i="6"/>
  <c r="BO202" i="6"/>
  <c r="BN202" i="6"/>
  <c r="BM202" i="6"/>
  <c r="BL202" i="6"/>
  <c r="BK202" i="6"/>
  <c r="BP202" i="6" s="1"/>
  <c r="BJ202" i="6"/>
  <c r="BE202" i="6"/>
  <c r="BD202" i="6"/>
  <c r="BC202" i="6"/>
  <c r="BB202" i="6"/>
  <c r="BA202" i="6"/>
  <c r="AZ202" i="6"/>
  <c r="AU202" i="6"/>
  <c r="AT202" i="6"/>
  <c r="AS202" i="6"/>
  <c r="AR202" i="6"/>
  <c r="AV202" i="6" s="1"/>
  <c r="AQ202" i="6"/>
  <c r="AP202" i="6"/>
  <c r="AF219" i="6" s="1"/>
  <c r="AK202" i="6"/>
  <c r="AK219" i="6" s="1"/>
  <c r="AJ202" i="6"/>
  <c r="AI202" i="6"/>
  <c r="AH202" i="6"/>
  <c r="AG202" i="6"/>
  <c r="AG219" i="6" s="1"/>
  <c r="AF202" i="6"/>
  <c r="AK188" i="6"/>
  <c r="C190" i="6" s="1"/>
  <c r="AH188" i="6"/>
  <c r="C189" i="6" s="1"/>
  <c r="AK186" i="6"/>
  <c r="AH186" i="6"/>
  <c r="Y185" i="6"/>
  <c r="S185" i="6"/>
  <c r="M185" i="6"/>
  <c r="AK176" i="6"/>
  <c r="AJ176" i="6"/>
  <c r="AJ186" i="6" s="1"/>
  <c r="AI176" i="6"/>
  <c r="AI186" i="6" s="1"/>
  <c r="AK187" i="6" s="1"/>
  <c r="AH176" i="6"/>
  <c r="AG176" i="6"/>
  <c r="AG186" i="6" s="1"/>
  <c r="AF176" i="6"/>
  <c r="AK164" i="6"/>
  <c r="C166" i="6" s="1"/>
  <c r="AH164" i="6"/>
  <c r="C165" i="6" s="1"/>
  <c r="AJ162" i="6"/>
  <c r="AG162" i="6"/>
  <c r="AF162" i="6"/>
  <c r="Y161" i="6"/>
  <c r="S161" i="6"/>
  <c r="M161" i="6"/>
  <c r="AK156" i="6"/>
  <c r="AK162" i="6" s="1"/>
  <c r="AJ156" i="6"/>
  <c r="AI156" i="6"/>
  <c r="AI162" i="6" s="1"/>
  <c r="AH156" i="6"/>
  <c r="AH162" i="6" s="1"/>
  <c r="AG156" i="6"/>
  <c r="AL156" i="6" s="1"/>
  <c r="AF156" i="6"/>
  <c r="AK145" i="6"/>
  <c r="C147" i="6" s="1"/>
  <c r="AH145" i="6"/>
  <c r="C146" i="6" s="1"/>
  <c r="AK143" i="6"/>
  <c r="AH143" i="6"/>
  <c r="Y142" i="6"/>
  <c r="S142" i="6"/>
  <c r="M142" i="6"/>
  <c r="AK137" i="6"/>
  <c r="AJ137" i="6"/>
  <c r="AJ143" i="6" s="1"/>
  <c r="AI137" i="6"/>
  <c r="AI143" i="6" s="1"/>
  <c r="AK144" i="6" s="1"/>
  <c r="AH137" i="6"/>
  <c r="AG137" i="6"/>
  <c r="AG143" i="6" s="1"/>
  <c r="AF137" i="6"/>
  <c r="AK126" i="6"/>
  <c r="C128" i="6" s="1"/>
  <c r="AH126" i="6"/>
  <c r="C127" i="6" s="1"/>
  <c r="AK124" i="6"/>
  <c r="AJ124" i="6"/>
  <c r="AH124" i="6"/>
  <c r="AG124" i="6"/>
  <c r="AF124" i="6"/>
  <c r="AH125" i="6" s="1"/>
  <c r="AK122" i="6"/>
  <c r="AJ122" i="6"/>
  <c r="AI122" i="6"/>
  <c r="AI124" i="6" s="1"/>
  <c r="AK125" i="6" s="1"/>
  <c r="AH122" i="6"/>
  <c r="AG122" i="6"/>
  <c r="AF122" i="6"/>
  <c r="AL122" i="6" s="1"/>
  <c r="AK355" i="5"/>
  <c r="C359" i="5" s="1"/>
  <c r="AH355" i="5"/>
  <c r="C358" i="5" s="1"/>
  <c r="AB352" i="5"/>
  <c r="Y352" i="5"/>
  <c r="W352" i="5"/>
  <c r="U352" i="5"/>
  <c r="S352" i="5"/>
  <c r="Q352" i="5"/>
  <c r="O352" i="5"/>
  <c r="M352" i="5"/>
  <c r="K352" i="5"/>
  <c r="AK327" i="5"/>
  <c r="AK353" i="5" s="1"/>
  <c r="AJ327" i="5"/>
  <c r="AJ353" i="5" s="1"/>
  <c r="AI327" i="5"/>
  <c r="AI353" i="5" s="1"/>
  <c r="AK354" i="5" s="1"/>
  <c r="AH327" i="5"/>
  <c r="AH353" i="5" s="1"/>
  <c r="AG327" i="5"/>
  <c r="AG353" i="5" s="1"/>
  <c r="AF327" i="5"/>
  <c r="AL327" i="5" s="1"/>
  <c r="AK218" i="5"/>
  <c r="AH218" i="5"/>
  <c r="AD215" i="5"/>
  <c r="AC215" i="5"/>
  <c r="AB215" i="5"/>
  <c r="AA215" i="5"/>
  <c r="Z215" i="5"/>
  <c r="Y215" i="5"/>
  <c r="X215" i="5"/>
  <c r="W215" i="5"/>
  <c r="V215" i="5"/>
  <c r="U215" i="5"/>
  <c r="T215" i="5"/>
  <c r="S215" i="5"/>
  <c r="Q215" i="5"/>
  <c r="O215" i="5"/>
  <c r="M215" i="5"/>
  <c r="K215" i="5"/>
  <c r="CS190" i="5"/>
  <c r="CR190" i="5"/>
  <c r="CQ190" i="5"/>
  <c r="CP190" i="5"/>
  <c r="CO190" i="5"/>
  <c r="CN190" i="5"/>
  <c r="CT190" i="5" s="1"/>
  <c r="CI190" i="5"/>
  <c r="CH190" i="5"/>
  <c r="CG190" i="5"/>
  <c r="CF190" i="5"/>
  <c r="CE190" i="5"/>
  <c r="CD190" i="5"/>
  <c r="CJ190" i="5" s="1"/>
  <c r="BY190" i="5"/>
  <c r="BX190" i="5"/>
  <c r="BW190" i="5"/>
  <c r="BV190" i="5"/>
  <c r="BZ190" i="5" s="1"/>
  <c r="BU190" i="5"/>
  <c r="BT190" i="5"/>
  <c r="BO190" i="5"/>
  <c r="AK216" i="5" s="1"/>
  <c r="BN190" i="5"/>
  <c r="BM190" i="5"/>
  <c r="BL190" i="5"/>
  <c r="BK190" i="5"/>
  <c r="AG216" i="5" s="1"/>
  <c r="BJ190" i="5"/>
  <c r="BE190" i="5"/>
  <c r="BD190" i="5"/>
  <c r="BC190" i="5"/>
  <c r="BB190" i="5"/>
  <c r="BA190" i="5"/>
  <c r="AZ190" i="5"/>
  <c r="BF190" i="5" s="1"/>
  <c r="AU190" i="5"/>
  <c r="AT190" i="5"/>
  <c r="AS190" i="5"/>
  <c r="AR190" i="5"/>
  <c r="AQ190" i="5"/>
  <c r="AP190" i="5"/>
  <c r="AV190" i="5" s="1"/>
  <c r="AK190" i="5"/>
  <c r="AJ190" i="5"/>
  <c r="AJ216" i="5" s="1"/>
  <c r="AI190" i="5"/>
  <c r="AI216" i="5" s="1"/>
  <c r="AK217" i="5" s="1"/>
  <c r="AH190" i="5"/>
  <c r="AL190" i="5" s="1"/>
  <c r="AG190" i="5"/>
  <c r="AF190" i="5"/>
  <c r="AF216" i="5" s="1"/>
  <c r="AK904" i="6" l="1"/>
  <c r="AH217" i="5"/>
  <c r="AK163" i="6"/>
  <c r="AF186" i="6"/>
  <c r="AH187" i="6" s="1"/>
  <c r="AL176" i="6"/>
  <c r="AF242" i="6"/>
  <c r="AH243" i="6" s="1"/>
  <c r="AL233" i="6"/>
  <c r="AF903" i="6"/>
  <c r="AH904" i="6" s="1"/>
  <c r="AK28" i="9"/>
  <c r="AV75" i="9"/>
  <c r="AF46" i="10"/>
  <c r="AH47" i="10" s="1"/>
  <c r="AL44" i="10"/>
  <c r="AK47" i="10"/>
  <c r="BP190" i="5"/>
  <c r="AH216" i="5"/>
  <c r="BF202" i="6"/>
  <c r="AF512" i="6"/>
  <c r="AH513" i="6" s="1"/>
  <c r="AL480" i="6"/>
  <c r="AH530" i="6"/>
  <c r="AH531" i="6" s="1"/>
  <c r="AF641" i="6"/>
  <c r="AH642" i="6" s="1"/>
  <c r="AL625" i="6"/>
  <c r="AK988" i="6"/>
  <c r="CJ96" i="7"/>
  <c r="AF97" i="7"/>
  <c r="AK77" i="9"/>
  <c r="AF353" i="5"/>
  <c r="AH354" i="5" s="1"/>
  <c r="CJ202" i="6"/>
  <c r="AL708" i="6"/>
  <c r="AF729" i="6"/>
  <c r="AH730" i="6" s="1"/>
  <c r="AL725" i="6"/>
  <c r="AF1032" i="6"/>
  <c r="AH1033" i="6" s="1"/>
  <c r="AG97" i="7"/>
  <c r="AV55" i="9"/>
  <c r="AF143" i="6"/>
  <c r="AH144" i="6" s="1"/>
  <c r="AL137" i="6"/>
  <c r="AF343" i="6"/>
  <c r="AL364" i="6"/>
  <c r="AH373" i="6"/>
  <c r="AL390" i="6"/>
  <c r="AH395" i="6"/>
  <c r="AH424" i="6"/>
  <c r="AH425" i="6" s="1"/>
  <c r="AL423" i="6"/>
  <c r="AI424" i="6"/>
  <c r="AK425" i="6" s="1"/>
  <c r="BF423" i="6"/>
  <c r="AF457" i="6"/>
  <c r="AH458" i="6" s="1"/>
  <c r="AL448" i="6"/>
  <c r="AH945" i="6"/>
  <c r="AH97" i="7"/>
  <c r="BZ96" i="7"/>
  <c r="AH180" i="8"/>
  <c r="AF76" i="9"/>
  <c r="AH77" i="9" s="1"/>
  <c r="AK711" i="6"/>
  <c r="AL55" i="9"/>
  <c r="AH219" i="6"/>
  <c r="AH220" i="6" s="1"/>
  <c r="AL202" i="6"/>
  <c r="AF318" i="6"/>
  <c r="AH319" i="6" s="1"/>
  <c r="AL296" i="6"/>
  <c r="AK343" i="6"/>
  <c r="AK344" i="6" s="1"/>
  <c r="AL961" i="6"/>
  <c r="AL1049" i="6"/>
  <c r="AH1076" i="6"/>
  <c r="AL25" i="9"/>
  <c r="AI56" i="9"/>
  <c r="AK57" i="9" s="1"/>
  <c r="AI219" i="6"/>
  <c r="AK220" i="6" s="1"/>
  <c r="AH343" i="6"/>
  <c r="AH163" i="6"/>
  <c r="CT202" i="6"/>
  <c r="AL255" i="6"/>
  <c r="AH284" i="6"/>
  <c r="AL545" i="6"/>
  <c r="AH560" i="6"/>
  <c r="AF710" i="6"/>
  <c r="AH711" i="6" s="1"/>
  <c r="AL918" i="6"/>
  <c r="AF987" i="6"/>
  <c r="AH988" i="6" s="1"/>
  <c r="AL153" i="8"/>
  <c r="AF27" i="9"/>
  <c r="AH28" i="9" s="1"/>
  <c r="AF56" i="9"/>
  <c r="AH57" i="9" s="1"/>
  <c r="AL75" i="9"/>
  <c r="AH344" i="6" l="1"/>
  <c r="AH98" i="7"/>
</calcChain>
</file>

<file path=xl/sharedStrings.xml><?xml version="1.0" encoding="utf-8"?>
<sst xmlns="http://schemas.openxmlformats.org/spreadsheetml/2006/main" count="4182" uniqueCount="1603">
  <si>
    <t>CENSO NACIONAL DE SISTEMA 
PENITENCIARIO FEDERAL 2022</t>
  </si>
  <si>
    <t>Módulo 1.
Estructura organizacional y recursos</t>
  </si>
  <si>
    <t>Índice</t>
  </si>
  <si>
    <t>Presentación</t>
  </si>
  <si>
    <t>Informantes</t>
  </si>
  <si>
    <t>Participantes</t>
  </si>
  <si>
    <t>Sección I. Infraestructura penitenciaria</t>
  </si>
  <si>
    <t>Preguntas 1.1 a 1.15</t>
  </si>
  <si>
    <t>Sección II. Recursos humanos</t>
  </si>
  <si>
    <t>Preguntas 2.1 a 2.32</t>
  </si>
  <si>
    <t>Sección III. Comisión de Honor y Justicia u homóloga</t>
  </si>
  <si>
    <t>Preguntas 3.1 a 3.5</t>
  </si>
  <si>
    <t>Sección IV. Recursos presupuestales</t>
  </si>
  <si>
    <t>Preguntas 4.1 a 4.6</t>
  </si>
  <si>
    <t>Sección V. Recursos materiales</t>
  </si>
  <si>
    <t>Preguntas 5.1 a 5.3</t>
  </si>
  <si>
    <t>Sección VI. Actividades estadísticas y geográficas</t>
  </si>
  <si>
    <t>Preguntas 6.1 a 6.6</t>
  </si>
  <si>
    <t xml:space="preserve">Sección VII. Acciones en materia de combate al autogobierno </t>
  </si>
  <si>
    <t xml:space="preserve">Pregunta 7.1 </t>
  </si>
  <si>
    <t>Sección VIII. Marco regulatorio</t>
  </si>
  <si>
    <t>Pregunta 8.1</t>
  </si>
  <si>
    <t>Sección IX. Asociación interinstitucional</t>
  </si>
  <si>
    <t xml:space="preserve">Pregunta 9.1 </t>
  </si>
  <si>
    <t>Complemento 1. Ubicación geográfica de los centros penitenciarios federales</t>
  </si>
  <si>
    <t>Complemento 2. Certificaciones o acreditaciones de los centros penitenciarios federales</t>
  </si>
  <si>
    <t>Glosario</t>
  </si>
  <si>
    <t>CONFIDENCIALIDAD</t>
  </si>
  <si>
    <t>OBLIGATORIEDAD</t>
  </si>
  <si>
    <t>Conforme a lo dispuesto por el Artículo 37, párrafo primero de la Ley del Sistema Nacional de Información Estadística y Geográfica: "Los datos que proporcionen para fines estadísticos los Informantes del Sistema a las Unidades en términos de la presente Ley, serán estrictamente confidenciales y bajo ninguna circunstancia podrán utilizarse para otro fin que no sea el estadístico."</t>
  </si>
  <si>
    <t>Conforme a lo dispuesto por el Artículo 45, párrafo primero de la Ley del Sistema Nacional de Información Estadística y Geográfica: "Los Informantes del Sistema estarán obligados a proporcionar, con veracidad y oportunidad, los datos e informes que les soliciten las autoridades competentes para fines estadísticos, censales y geográficos, y prestarán apoyo a las mismas", así como lo señalado por el Artículo 46 de la misma: "[...] Los servidores públicos de la Federación, de las entidades federativas, de los municipios y de las demarcaciones territoriales de la Ciudad de México, tendrán la obligación de proporcionar la información básica que hubieren obtenido en el ejercicio de sus funciones y sirva para generar Información de Interés Nacional, que les solicite el Instituto [...]"</t>
  </si>
  <si>
    <t>DERECHOS DE LOS INFORMANTES DEL SISTEMA</t>
  </si>
  <si>
    <t>De conformidad con lo previsto en el Artículo 41 de la Ley del Sistema Nacional de Información Estadística y Geográfica, los informantes del Sistema tendrán el derecho de solicitar al Instituto Nacional de Estadística y Geografía que sean rectificados los datos que les conciernan, para lo cual deberán demostrar que son inexactos, incompletos o equívocos.</t>
  </si>
  <si>
    <t>El Instituto Nacional de Estadística y Geografía (INEGI) presenta la elaboración del Censo Nacional de Sistema Penitenciario Federal (CNSIPEF) 2022 como respuesta a su responsabilidad de suministrar a la sociedad y al Estado información de calidad, pertinente, veraz y oportuna, atendiendo el mandato constitucional de normar y coordinar el Sistema Nacional de Información Estadística y Geográfica (SNIEG).</t>
  </si>
  <si>
    <t>Dicho Sistema se integra por cuatro subsistemas, mismos que permiten agrupar por temas los diversos campos de información de interés nacional, lo que se traduce en la generación, suministro y difusión de información de manera ordenada y bajo esquemas integrales y homogéneos que promuevan el cumplimiento de los objetivos del SNIEG.</t>
  </si>
  <si>
    <t>Los subsistemas son los siguientes:</t>
  </si>
  <si>
    <t>Subsistema Nacional de Información Demográfica y Social.
Subsistema Nacional de Información Económica.
Subsistema Nacional de Información Geográfica, Medio Ambiente, Ordenamiento Territorial y Urbano.
Subsistema Nacional de Información de Gobierno, Seguridad Pública e Impartición de Justicia.</t>
  </si>
  <si>
    <t>El Subsistema Nacional de Información de Gobierno, Seguridad Pública e Impartición de Justicia (SNIGSPIJ) fue creado mediante acuerdo de la Junta de Gobierno del INEGI el 8 de diciembre de 2008, quedando establecido como el cuarto Subsistema Nacional de Información, según los artículos 17 y 28 bis de la ley del SNIEG.</t>
  </si>
  <si>
    <t>El SNIGSPIJ tiene como objetivo estratégico institucionalizar y operar un esquema coordinado para la producción, integración, conservación y difusión de información estadística y geográfica de interés nacional, de calidad, pertinente, veraz y oportuna que permita conocer la situación que guardan la gestión y el desempeño de las instituciones públicas que conforman el Estado y sus respectivos poderes en las funciones de gobierno, seguridad pública e impartición de justicia, para apoyar los procesos de diseño, implementación, monitoreo y evaluación de las políticas públicas en estas materias.</t>
  </si>
  <si>
    <t>En el marco de dicho Subsistema, específicamente de los trabajos del Comité Técnico Especializado de Información de Seguridad Pública, desde el año 2009 se iniciaron las actividades de revisión y generación de lo que sería el primer instrumento de captación en materia de sistema penitenciario, en el que participaron representantes de las principales instituciones y organizaciones que convergen en dicha materia.</t>
  </si>
  <si>
    <t xml:space="preserve">Como resultado, se logró el acuerdo para generar información estadística en materia de sistema penitenciario con una visión integral, implementando así en 2010 el primer instrumento de captación en el ámbito estatal denominado Encuesta Nacional de Gobierno 2010 – Poder Ejecutivo Estatal (ENGPEE 10), con lo cual se inició una serie histórica de información que permite diseñar, monitorear y evaluar las políticas públicas en este tema. </t>
  </si>
  <si>
    <t>Posteriormente, en 2011 se realizó el segundo levantamiento de este programa estadístico bajo la denominación de Censo Nacional de Gobierno 2011. Poder Ejecutivo Estatal (CNG 2011 PEE). El 20 de diciembre de ese mismo año se publicó en el Diario Oficial de la Federación el acuerdo por el cual la Junta de Gobierno del INEGI determinó como Información de Interés Nacional (IIN) los datos generados por este programa, otorgándoles el carácter de oficiales y de uso obligatorio para la Federación, las entidades federativas, el Distrito Federal (ahora Ciudad de México) y los municipios, siendo a partir de ese momento que se institucionalizó como Censo Nacional de Gobierno, Seguridad Pública y Sistema Penitenciario Estatales, por lo que dicha edición (con información 2010) se publicó con la denominación de IIN.</t>
  </si>
  <si>
    <t>A efecto de contar con referentes de información estadística en materia de sistema penitenciario que cubriera el ámbito de actuación a nivel federal con información del Órgano Administrativo Desconcentrado Prevención y Readaptación Social, y homologarlo con la información que se tiene de las direcciones generales de sistema penitenciario u homólogas de las entidades federativas, en el marco de los trabajos del Comité Técnico Especializado de Información del Sistema Penitenciario se logró el acuerdo para implementar en el año 2018 el primer instrumento de captación correspondiente al ejercicio 2017 del Censo Nacional de Sistema Penitenciario Federal (CNSPEF) 2018.</t>
  </si>
  <si>
    <t>Desde entonces, se han continuado anualmente las labores de levantamiento del programa, teniendo a la fecha publicado el Censo Nacional de Sistema Penitenciario Federal (CNSIPEF) 2021, cuyos resultados pueden ser consultados en la página de internet del Instituto: https://www.inegi.org.mx/programas/cnspef/2021/</t>
  </si>
  <si>
    <t xml:space="preserve">De esta forma, a cuatro años de la aplicación del primer levantamiento se presenta el Censo Nacional de Sistema Penitenciario Federal (CNSIPEF) 2022, como el quinto programa estadístico desarrollado por el INEGI en materia de sistema penitenciario en el ámbito federal del Estado Mexicano. Si bien el proceso de maduración de la información captada a través de este ha obligado a realizar ajustes en algunas variables, se ha preservado en todo momento la consistencia conceptual respecto de sus ediciones anteriores, continuando con la serie estadística y enriqueciendo sus contenidos por los temas que actualmente se desarrollan. </t>
  </si>
  <si>
    <t>El CNSIPEF 2022 se conforma por los siguientes módulos:</t>
  </si>
  <si>
    <t xml:space="preserve">Módulo 1. Estructura organizacional y recursos 
Módulo 2. Ejercicio de la función de los centros penitenciarios federales </t>
  </si>
  <si>
    <t>Cada uno de estos módulos está conformado, cuando menos, por los siguientes apartados:</t>
  </si>
  <si>
    <t>Presentación. Contiene la introducción general y antecedentes del censo, así como las instrucciones generales para la entrega formal del presente instrumento de captación.</t>
  </si>
  <si>
    <t>Informantes. En este apartado se recaba información sobre los servidores públicos designados por las Unidades del Estado como responsables de recopilar, integrar y entregar la información requerida en el cuestionario.</t>
  </si>
  <si>
    <t xml:space="preserve">Participantes. Presenta un espacio destinado a la identificación de los servidores públicos que participaron en el llenado de cada módulo y/o sección, según corresponda. </t>
  </si>
  <si>
    <t>Cuestionario. Se integra por cada una de las preguntas destinadas a generar información estadística sobre los aspectos que conforman la estructura temática del presente programa. Con la finalidad de facilitar la ubicación de los temas contenidos, la versión electrónica del mismo se ha dividido en tantas pestañas como secciones son requeridas.</t>
  </si>
  <si>
    <t>Glosario. Contiene un listado de conceptos y definiciones que se consideran relevantes para el llenado del cuestionario.</t>
  </si>
  <si>
    <t>Asimismo, tomando en consideración la naturaleza de la información solicitada en cada módulo, alguno de estos puede presentar apartados adicionales a los anteriores, mismos que obedecen a características específicas del programa estadístico relacionado. Dichos apartados pueden ser: complementos y/o anexos.</t>
  </si>
  <si>
    <t>Particularmente, en el módulo 1 se solicita, entre otra, información sobre la infraestructura y la distribución de los recursos humanos, materiales y presupuestales con los que cuentan los centros penitenciarios federales para el ejercicio y cumplimiento de sus atribuciones y obligaciones en dicho ámbito de gobierno.</t>
  </si>
  <si>
    <t>Para ello, este módulo contiene 70 preguntas agrupadas en las siguientes secciones:</t>
  </si>
  <si>
    <t xml:space="preserve">Sección I. Infraestructura penitenciaria			
Sección II. Recursos humanos
Sección III. Comisión de Honor y Justicia u homóloga
Sección IV. Recursos presupuestales
Sección V. Recursos materiales
Sección VI. Actividades estadísticas y geográficas
Sección VII. Acciones en materia de combate al autogobierno 	
Sección VIII. Marco regulatorio
Sección IX. Asociación interinstitucional		</t>
  </si>
  <si>
    <t>Considerando la relevancia y diversidad de la información solicitada a través del cuestionario, es necesario que los informantes responsables de su llenado sean funcionarios específicos que, por sus atribuciones, cuenten con la información adecuada y necesaria. A efecto de facilitar la recolección de la información solicitada, los responsables del llenado del cuestionario pueden auxiliarse de los servidores públicos que integran sus equipos de trabajo. Cuando esto suceda, se solicita que registren sus datos en el apartado Participantes.</t>
  </si>
  <si>
    <t>Los servidores públicos que se establecen como informantes deberán validar y formalizar la entrega de la información proporcionada, ello mediante el estampado de su firma en la portada de cada módulo o sección, así como del sello de la institución que representan. Cabe destacar que la información recabada mediante el censo, una vez recibida con la firma del o los servidores públicos responsables y sello de la institución, será considerada como información oficial en términos de lo establecido en la Ley del SNIEG.</t>
  </si>
  <si>
    <t>El INEGI pondrá a disposición de la sociedad la información de este proyecto de forma gratuita a través del Servicio Público de Información, además de poder consultarse y descargarse de forma electrónica en el portal del Instituto.</t>
  </si>
  <si>
    <t xml:space="preserve">La entrega de información deberá hacerse a través de la Dirección de Censos Nacionales de Gobierno del INEGI, quien se acercará a los equipos de trabajo designados por el titular y/o servidor público responsable del llenado del cuestionario, con el objetivo de organizar los trabajos y recuperar la información requerida.  </t>
  </si>
  <si>
    <t>Una primera versión completa de la información, considerada como preliminar, tendrá un proceso de revisión y validación por parte del personal del INEGI, con base en los criterios establecidos. Una vez concluida, el cuestionario será devuelto al servidor público designado como enlace para la integración de información, a efecto de notificarle los resultados de la revisión y los ajustes o aclaraciones de información que, de ser procedentes, deberán atenderse.</t>
  </si>
  <si>
    <t>En caso de que la revisión del INEGI no arroje observaciones, se procederá con la liberación del cuestionario como versión definitiva, para que se proceda con su impresión y gestión para la formalización de la información mediante la firma y sello del instrumento físico por el informante básico y complementarios.</t>
  </si>
  <si>
    <t>En este sentido, una vez completado el llenado de este instrumento, deberá enviarse la versión preliminar a la dirección electrónica del Director de Censos Nacionales de Gobierno del INEGI: armando.islas@inegi.org.mx</t>
  </si>
  <si>
    <t>A efecto de llevar a cabo la revisión y validación del cuestionario, en la siguiente tabla se detallan los periodos establecidos en los que se realizarán las actividades correspondientes:</t>
  </si>
  <si>
    <t xml:space="preserve">Fecha </t>
  </si>
  <si>
    <t>Actividad</t>
  </si>
  <si>
    <t>XX de XX al XX de XX</t>
  </si>
  <si>
    <t>Integración de información por la institución. 
Entrega a la DCNG del INEGI para revisión.</t>
  </si>
  <si>
    <t>Revisión de información preliminar por parte de la DCNG del INEGI.</t>
  </si>
  <si>
    <t>Aclaración o ajustes de datos por parte del informante, derivado de la revisión del INEGI. 
Revisión de información ajustada por parte de la DCNG del INEGI.</t>
  </si>
  <si>
    <t>Liberación de cuestionario como información definitiva.</t>
  </si>
  <si>
    <t>Recuperación de cuestionario físico con información completa y definitiva, con firma y sello.</t>
  </si>
  <si>
    <t>Una vez que el archivo electrónico esté impreso y firmado, se llevará a cabo la entrega del cuestionario vía electrónica y de manera física, para lo cual se tomará en cuenta lo siguiente:</t>
  </si>
  <si>
    <t>1) Entrega electrónica:</t>
  </si>
  <si>
    <t>La versión definitiva del cuestionario en su versión electrónica deberá ser la misma que se entregue en versión física, de conformidad con las instrucciones correspondientes, en la dirección electrónica siguiente: armando.islas@inegi.org.mx</t>
  </si>
  <si>
    <t>2) Entrega física:</t>
  </si>
  <si>
    <t xml:space="preserve">La versión impresa, con las firmas correspondientes, deberá entregarse en la Dirección General de Estadísticas de Gobierno, Seguridad Pública y Justicia del INEGI, con los siguientes datos: 
</t>
  </si>
  <si>
    <t>Mtro. José Guillermo Castillo Koschnick
Director General Adjunto de Políticas y Censos Nacionales de Gobierno</t>
  </si>
  <si>
    <t>Av. Patriotismo 711-A Piso 8, Col. San Juan, C.P. 03730. Alcaldía Benito Juárez, Ciudad de México</t>
  </si>
  <si>
    <t>En caso de dudas o comentarios, deberá hacerlos llegar al Director de Censos Nacionales de Gobierno, quien tiene los siguientes datos de contacto:</t>
  </si>
  <si>
    <t>Nombre:</t>
  </si>
  <si>
    <t>Armando Islas Delgadillo</t>
  </si>
  <si>
    <t>Área o unidad de adscripción:</t>
  </si>
  <si>
    <t>Dirección de Censos Nacionales de Gobierno</t>
  </si>
  <si>
    <t>Cargo:</t>
  </si>
  <si>
    <t>Director de Censos Nacionales de Gobierno</t>
  </si>
  <si>
    <t>Correo electrónico:</t>
  </si>
  <si>
    <t>armando.islas@inegi.org.mx; alberto.andrade@inegi.org.mx: ilse.mandujano@inegi.org.mx</t>
  </si>
  <si>
    <t>Teléfono:</t>
  </si>
  <si>
    <t>55 5278 1000</t>
  </si>
  <si>
    <t>Extensión:</t>
  </si>
  <si>
    <t>1801, 1835 y 1592</t>
  </si>
  <si>
    <t>Informantes
(Responde: unidad(es) administrativa(s) del Órgano Administrativo Desconcentrado Prevención y Readaptación Social encargada(s) o integradora(s) de la información sobre los centros penitenciarios federales)</t>
  </si>
  <si>
    <t>INFORMANTE BÁSICO</t>
  </si>
  <si>
    <t>FECHA DE FIRMA</t>
  </si>
  <si>
    <t>(Titular o servidor público de la institución designado para proveer la información del presente módulo, y que tiene el carácter de figura responsable de validar y oficializar la información. Cuando menos, se encuentra en el segundo o tercer nivel jerárquico de la misma)</t>
  </si>
  <si>
    <t>Firma y VoBo. a la información contenida en el presente cuestionario</t>
  </si>
  <si>
    <t>/</t>
  </si>
  <si>
    <t>Grado académico:</t>
  </si>
  <si>
    <t>día</t>
  </si>
  <si>
    <t>mes</t>
  </si>
  <si>
    <t>año</t>
  </si>
  <si>
    <t>Nombre (s):</t>
  </si>
  <si>
    <t>FIRMA</t>
  </si>
  <si>
    <t>Primer apellido:</t>
  </si>
  <si>
    <t>Segundo apellido:</t>
  </si>
  <si>
    <t>Institución u órgano:</t>
  </si>
  <si>
    <t>INFORMANTE COMPLEMENTARIO 1</t>
  </si>
  <si>
    <t>(Servidor público que, por las funciones que tiene asignadas dentro de la institución, es el principal productor y/o integrador de la información correspondiente al presente módulo y, cuando menos, se encuentra en el segundo o tercer nivel jerárquico de la misma. Nota: en caso de no requerir al "Informante Complementario 1" deje las siguientes celdas en blanco)</t>
  </si>
  <si>
    <t>INFORMANTE COMPLEMENTARIO 2</t>
  </si>
  <si>
    <t>(Servidor público que, por las funciones que tiene asignadas dentro de la institución, es el segundo principal productor y/o integrador de la información correspondiente al presente módulo y, cuando menos, se encuentra en el segundo o tercer nivel jerárquico de la misma. Nota: en caso de no requerir al "Informante Complementario 2" deje las siguientes celdas en blanco)</t>
  </si>
  <si>
    <t>OBSERVACIONES:</t>
  </si>
  <si>
    <t>Servidoras y servidores públicos que participaron en el llenado del módulo</t>
  </si>
  <si>
    <t xml:space="preserve">No. </t>
  </si>
  <si>
    <t>Nombre (s)</t>
  </si>
  <si>
    <t>Primer apellido</t>
  </si>
  <si>
    <t>Segundo apellido</t>
  </si>
  <si>
    <t xml:space="preserve">Último grado académico </t>
  </si>
  <si>
    <t xml:space="preserve">Unidad administrativa de adscripción </t>
  </si>
  <si>
    <t xml:space="preserve">Cargo o puesto </t>
  </si>
  <si>
    <t>Correo electrónico</t>
  </si>
  <si>
    <t>Sección y preguntas en las que participó</t>
  </si>
  <si>
    <t xml:space="preserve">Sección  </t>
  </si>
  <si>
    <t>Pregunta(s)</t>
  </si>
  <si>
    <t xml:space="preserve">(Favor de escribir sus datos completos, sin abreviaturas y con acentos) </t>
  </si>
  <si>
    <t>(Escribir solo el último grado, no la carrera)</t>
  </si>
  <si>
    <t>(Incluir el nombre completo de la unidad o área, tal como aparece en su estructura orgánica)</t>
  </si>
  <si>
    <t>(Incluir el nombre del cargo o puesto completo)</t>
  </si>
  <si>
    <t>(Registrar preferentemente el correo institucional de la persona que participó, evitando cuentas genéricas o personales)</t>
  </si>
  <si>
    <t>(Usar la siguiente nomenclatura: S.1, S.2,…S.n, separando por comas cada sección)</t>
  </si>
  <si>
    <t>(Usar la siguiente nomenclatura: P.1, 2, 3….n, separando por comas cada número de pregunta)</t>
  </si>
  <si>
    <t xml:space="preserve">Ej. </t>
  </si>
  <si>
    <t xml:space="preserve">María Alejandra </t>
  </si>
  <si>
    <t xml:space="preserve">Morales </t>
  </si>
  <si>
    <t xml:space="preserve">Sánchez </t>
  </si>
  <si>
    <t xml:space="preserve">Licenciada </t>
  </si>
  <si>
    <t>Dirección General de Administración</t>
  </si>
  <si>
    <t>Directora de recursos financieros</t>
  </si>
  <si>
    <t>moralesm@entidadfed.gob.mx</t>
  </si>
  <si>
    <t>S.1, S.3</t>
  </si>
  <si>
    <t>P.4, 5, 6, 7, 8, 25, 26, 27</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</si>
  <si>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</si>
  <si>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</si>
  <si>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</si>
  <si>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</si>
  <si>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</si>
  <si>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</si>
  <si>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</si>
  <si>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</si>
  <si>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</si>
  <si>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</si>
  <si>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</si>
  <si>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</si>
  <si>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</si>
  <si>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</si>
  <si>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</si>
  <si>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</si>
  <si>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</si>
  <si>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</si>
  <si>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</si>
  <si>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</si>
  <si>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</si>
  <si>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</si>
  <si>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</si>
  <si>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</si>
  <si>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</si>
  <si>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</si>
  <si>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</si>
  <si>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</si>
  <si>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</si>
  <si>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</si>
  <si>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</si>
  <si>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</si>
  <si>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</si>
  <si>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</si>
  <si>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</si>
  <si>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Instrucciones generales para las preguntas de la sección:</t>
  </si>
  <si>
    <t>1.- Periodo de referencia de los datos: 
Durante el año: la información se refiere a lo existente del 1 de enero al 31 de diciembre de 2021.
Al cierre del año: la información se refiere a lo existente al 31 de diciembre de 2021.</t>
  </si>
  <si>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</si>
  <si>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</si>
  <si>
    <t>4.- Únicamente debe considerar la información de los centros penitenciarios federales listados en la pregunta 1.1.</t>
  </si>
  <si>
    <t>5.- Salvo aquellas preguntas que no requieran información por centro penitenciario federal, la lista de centros penitenciarios federales que se despliega corresponde a los que registró como respuesta en la pregunta 1.1.</t>
  </si>
  <si>
    <t>6.- No debe considerar aquellos pabellones que contemplen las clasificaciones o divisiones en un mismo conjunto arquitectónico.</t>
  </si>
  <si>
    <t xml:space="preserve">7.-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</si>
  <si>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8.- No deje celdas en blanco, salvo en los casos en que la instrucción así lo solicite. </t>
  </si>
  <si>
    <t>Glosario de la sección:</t>
  </si>
  <si>
    <t xml:space="preserve">1.- Centros penitenciarios federales: se refiere a todos aquellos establecimientos penitenciarios destinados para el cumplimiento de la prisión preventiva, así como para la ejecución de penas; tales como: centros federales de readaptación social (CEFERESOS), complejos penitenciarios federales, centros federales de rehabilitación psicosocial, o cualquier otro que tenga funciones de internamiento o tratamiento para personas que se encuentren sujetas a un proceso penal o en ejecución de sentencia. </t>
  </si>
  <si>
    <t>I.1 Centros penitenciarios federales y capacidad instalada</t>
  </si>
  <si>
    <t>Glosario de la subsección:</t>
  </si>
  <si>
    <t>1.- Capacidad instalada para la población con sentencia: se refiere a los espacios (medidos en número de camas útiles), con los que contaban los centros penitenciarios federales para las personas con sentencia de primera instancia y/o sentencia definitiva.</t>
  </si>
  <si>
    <t>2.- Capacidad instalada para la población en proceso de recibir sentencia: se refiere a los espacios (medidos en número de camas útiles) con los que contaban los centros penitenciarios federales para las personas que se encontraban en proceso de recibir sentencia de primera instancia, incluyendo los espacios con los que contaban los centros penitenciarios federales para la población que se encontraba pendiente de ser puesta a disposición del juez correspondiente.</t>
  </si>
  <si>
    <t>3.- Centros penitenciarios federales que operan bajo el esquema de contrato de prestación de servicios: se refiere a aquellos centros penitenciarios federales que operan mediante una relación contractual de largo plazo entre instancias del sector público y del sector privado; en donde el sector privado se obliga a proveer un conjunto de elementos físicos, materiales, tecnológicos y de ciertos servicios auxiliares, a cambio de una contraprestación del sector público, quien se encarga, en términos generales, de seguridad de los centros, así como de la custodia y vigilancia de las personas privadas de la libertad.</t>
  </si>
  <si>
    <t>4.- Clasificación o división del centro penitenciario federal: se refiere a los centros penitenciarios federales que, de acuerdo con su estructura arquitectónica, cuentan con un diseño específico para organizar a la población penitenciaria de acuerdo con criterios de distribución establecidos en las leyes y/o reglamentos correspondientes. Para efectos del presente censo, se clasifican de la siguiente manera: centro de seguridad máxima, centro de seguridad media, centro de seguridad mínima, hospital psiquiátrico y/o para infecciosos, e instituciones abiertas.</t>
  </si>
  <si>
    <t>Hospital psiquiátrico y/o para infecciosos: se refiere a todos aquellos establecimientos penitenciarios que tengan funciones de tratamiento para inimputables, enfermos psiquiátricos, con algún daño cerebral y/o enfermos infecciosos que se encuentren sujetos a un proceso penal o en ejecución de sentencia, conforme a la normatividad aplicable.</t>
  </si>
  <si>
    <t>Institución abierta: se refiere a todos aquellos establecimientos penitenciarios preventivos, de tratamiento, de ejecución de sanciones penales, de reinserción psicosocial o de asistencia postpenitenciaria que tengan funciones de internamiento para personas que se encuentran en internamiento en prelibertad, semilibertad u otro proceso de características similares, conforme a la normatividad aplicable.</t>
  </si>
  <si>
    <t>Seguridad máxima: se refiere a todos aquellos establecimientos penitenciarios preventivos, de tratamiento, de ejecución de sanciones penales, de reinserción psicosocial, destinados a la privación de la libertad de personas que se encuentren sujetas a un proceso penal o en ejecución de sentencia que, de acuerdo con la clasificación inicial, se consideren internos de alto riesgo para la seguridad y estabilidad institucional, conforme a la normatividad aplicable.</t>
  </si>
  <si>
    <t>Seguridad media: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estado peligroso medio y adaptabilidad social media, conforme a la normatividad aplicable.</t>
  </si>
  <si>
    <t>Seguridad mínima: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bajo nivel de peligrosidad de acuerdo con la normatividad aplicable.</t>
  </si>
  <si>
    <t>Otros: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no hayan sido enunciadas en las descripciones anteriores.</t>
  </si>
  <si>
    <t>5.- Modelo arquitectónico: se refiere al componente del régimen penitenciario que aporta los elementos de seguridad física, restringiendo o facilitando el desplazamiento, y proporcionando los espacios requeridos por los programas de alojamiento. Para efectos del presente censo, se clasifican en los siguientes tipos:</t>
  </si>
  <si>
    <t xml:space="preserve">Panóptico: se refiere al diseño arquitectónico donde existen dos edificios concéntricos enfrentados entre sí. Uno es la torre de vigilancia central, desde el cual se puede observar cada celda sin que las personas privadas de la libertad se percaten de que son vigiladas. La externa son las celdas individuales a lo largo de la circunferencia, en donde se ubican las personas privadas de la libertad. Este modelo se caracteriza porque todas las celdas se encuentran abiertas por la parte interior y protegidas por una reja de hierro. A su vez, cada celda cuenta con una ventana que da al exterior.  </t>
  </si>
  <si>
    <t xml:space="preserve">Partido paralelo: se refiere al diseño arquitectónico en el que las celdas, oficinas y servicios se encuentran ubicados en pasillos paralelos y son comunicados por un pasillo principal transversal. En el lugar donde convergen los pasillos se encuentran salas de control o puestos fijos de vigilancia, en donde los agentes se ubican detrás de barreras físicas que les brindan seguridad. Los edificios pueden contar con uno o más pisos con el mismo diseño, los cuales permiten un sistema arquitectónico de fácil clasificación de los presos en espacios distintos. Este estilo arquitectónico se caracteriza por la sobriedad en el colorido, muros gruesos, muebles específicos rígidos y sujetos al piso para evitar ser utilizados como armas. </t>
  </si>
  <si>
    <t xml:space="preserve">Podular: se refiere al diseño arquitectónico que permite mayor flexibilidad en el movimiento interno del penal, ya que no hay barreras físicas que separen a los agentes de la población privada de la libertad. Se caracteriza por el uso de colores más brillantes y un uso esporádico de materiales de seguridad y/o antivandalismo propios de la arquitectura penitenciaria convencional. </t>
  </si>
  <si>
    <t>Radial: se refiere al modelo arquitectónico, circular o no, que cuenta con seis corredores que parten del centro a intervalos regulares. En el centro, donde convergen los corredores, se encuentra un centro de vigilancia circular. Tanto en los corredores como en la estructura circular externa, en caso de que la haya, se pueden situar dormitorios o servicios generales. Entre ellos, se forman patios.</t>
  </si>
  <si>
    <t>Otro: se refiere a todos aquellos estilos arquitectónicos que no hayan sido enunciados en las descripciones anteriores.</t>
  </si>
  <si>
    <t>1.1.-</t>
  </si>
  <si>
    <t>Anote el nombre de cada uno de los centros penitenciarios federales que se encontraban en operación al cierre del año 2021. Por cada uno de estos, señale su tipo, clasificación o división, modelo arquitectónico, año de inicio de operaciones, así como si se especializaba en personas privadas de la libertad por la comisión del delito de secuestro; utilizando para tal efecto los catálogos que se presentan en la parte inferior de la siguiente tabla.</t>
  </si>
  <si>
    <t>Debe anotar el nombre de cada uno de los centros penitenciarios federales que registre, no su clave y/o número de identificación.</t>
  </si>
  <si>
    <t>En el Complemento 1 debe anotar la ubicación geográfica de cada uno de los centros penitenciarios federales que registre, de acuerdo con los datos solicitados.</t>
  </si>
  <si>
    <t>Complemento 1</t>
  </si>
  <si>
    <t>Nombre de los centros penitenciarios federales</t>
  </si>
  <si>
    <t>ID centro penitenciario federal</t>
  </si>
  <si>
    <t>Tipo de centro penitenciario federal
(ver catálogo)</t>
  </si>
  <si>
    <t>Clasificación o división del centro penitenciario federal
(ver catálogo)</t>
  </si>
  <si>
    <t>Modelo arquitectónico penitenciario
(ver catálogo)</t>
  </si>
  <si>
    <t>Año de inicio de operaciones
(aaaa)</t>
  </si>
  <si>
    <t>¿Es un centro penitenciario especializado en personas privadas de la libertad por la comisión del delito de secuestro?
(1. Sí / 2. No / 9. No se sabe)</t>
  </si>
  <si>
    <t>Total de centros penitenciarios federales</t>
  </si>
  <si>
    <t>Catálogo de tipo de centro penitenciario federal</t>
  </si>
  <si>
    <t>Catálogo de clasificación o división del centro penitenciario federal</t>
  </si>
  <si>
    <t>Centro Federal de Readaptación Social para hombres</t>
  </si>
  <si>
    <t>Seguridad máxima</t>
  </si>
  <si>
    <t>Centro Federal de Readaptación Social para mujeres</t>
  </si>
  <si>
    <t>Seguridad media</t>
  </si>
  <si>
    <t>Centro Federal de Readaptación Social mixto</t>
  </si>
  <si>
    <t>Seguridad mínima</t>
  </si>
  <si>
    <t xml:space="preserve">Centro Federal de Rehabilitación Psicosocial para hombres </t>
  </si>
  <si>
    <t>Hospital psiquiátrico y/o para infecciosos</t>
  </si>
  <si>
    <t>Centro Federal de Rehabilitación Psicosocial para mujeres</t>
  </si>
  <si>
    <t>Institución abierta</t>
  </si>
  <si>
    <t>Centro Federal de Rehabilitación Psicosocial mixto</t>
  </si>
  <si>
    <t>Sin clasificación</t>
  </si>
  <si>
    <t>Complejo Penitenciario Federal para hombres</t>
  </si>
  <si>
    <t>Otra clasificación o división</t>
  </si>
  <si>
    <t>Complejo Penitenciario Federal para mujeres</t>
  </si>
  <si>
    <t>No se sabe</t>
  </si>
  <si>
    <t>Complejo Penitenciario Federal mixto</t>
  </si>
  <si>
    <t>Otro tipo de centro penitenciario federal para hombres</t>
  </si>
  <si>
    <t>Catálogo de modelo arquitectónico penitenciario</t>
  </si>
  <si>
    <t>Otro tipo de centro penitenciario federal para mujeres</t>
  </si>
  <si>
    <t>Panóptico</t>
  </si>
  <si>
    <t>Otro tipo de centro penitenciario federal mixto</t>
  </si>
  <si>
    <t>Radial</t>
  </si>
  <si>
    <t>99.</t>
  </si>
  <si>
    <t>Partido paralelo</t>
  </si>
  <si>
    <t xml:space="preserve">Podular </t>
  </si>
  <si>
    <t>Otro modelo arquitectónico</t>
  </si>
  <si>
    <t>En caso de tener algún comentario u observación al dato registrado en la respuesta de la presente pregunta, o los datos que derivan de la misma, favor de anotarlo en el siguiente espacio. De lo contrario, déjelo en blanco.</t>
  </si>
  <si>
    <t>1.2.-</t>
  </si>
  <si>
    <t xml:space="preserve">Indique, por cada uno de los centros penitenciarios federales, si al cierre del año 2021 se encontraban operando bajo el esquema de contrato de prestación de servicios. En caso afirmativo, anote el año en el que entró en operación dicho esquema. </t>
  </si>
  <si>
    <t>En caso de que determinado centro penitenciario federal no se haya encontrado en operación bajo el esquema de contrato de prestación de servicios, o no cuente con información para determinarlo, indíquelo en la columna correspondiente conforme al catálogo respectivo y deje el resto de la fila en blanco.</t>
  </si>
  <si>
    <t>¿Se encontraba operando bajo el esquema de contrato de prestación de servicios?
(1. Sí / 2. No / 9. No se sabe)</t>
  </si>
  <si>
    <t>Año en el que entró en operación el esquema de contrato de prestación de servicios
(aaaa)</t>
  </si>
  <si>
    <t>1.3.-</t>
  </si>
  <si>
    <t>Indique, por cada uno de los centros penitenciarios federales, si al cierre del año 2021 contaba con alguna certificación o acreditación por parte de alguna autoridad o asociación nacional o extranjera. En caso afirmativo, anote el total de certificaciones o acreditaciones con las que contaba.</t>
  </si>
  <si>
    <t>Únicamente debe considerar la información correspondiente a las certificaciones o acreditaciones de los centros penitenciarios federales relacionadas con su infraestructura, la prestación de servicios a la población privada de la libertad, así como con los procesos y sistemas de gestión de calidad al interior de los mismos.</t>
  </si>
  <si>
    <t>En caso de que determinado centro penitenciario federal no haya contado con alguna certificación o acreditación, se haya encontrado en proceso de certificación, o no cuente con información para determinarlo, indíquelo en la columna correspondiente conforme al catálogo respectivo y deje el resto de la fila en blanco.</t>
  </si>
  <si>
    <t>En el Complemento 2 debe anotar, por cada centro penitenciario federal, el nombre de las certificaciones o acreditaciones que registre, la autoridad o asociación que la haya otorgado, así como su año de vencimiento.</t>
  </si>
  <si>
    <t>Complemento 2</t>
  </si>
  <si>
    <t>¿Contaba con alguna certificación o acreditación?
(1. Sí / 2. En proceso de certificación / 3. No / 9. No se sabe)</t>
  </si>
  <si>
    <t>Certificaciones o acreditaciones con las que contaba</t>
  </si>
  <si>
    <t>1.4.-</t>
  </si>
  <si>
    <t>Anote la capacidad instalada de cada uno de los centros penitenciarios federales al cierre del año 2021, según el estatus jurídico de la población privada de la libertad a la que estaba destinada.</t>
  </si>
  <si>
    <t xml:space="preserve">Por capacidad instalada debe considerar los espacios destinados como camas útiles, mas no las personas privadas de la libertad.                                                                                                                                     </t>
  </si>
  <si>
    <t xml:space="preserve">En el apartado "Espacios (camas útiles) para población con sentencia y sin sentencia" debe considerar aquellos espacios destinados a la población privada de la libertad sin distinción del estatus jurídico de la misma.                                                             </t>
  </si>
  <si>
    <t>Para cada centro penitenciario federal, en caso de que en la columna "Tipo de centro penitenciario federal" de la pregunta 1.1 haya seleccionado el código 1, 4, 7 o 10, no puede registrar información en las columnas "Mujeres".</t>
  </si>
  <si>
    <t>Para cada centro penitenciario federal, en caso de que en la columna "Tipo de centro penitenciario federal" de la pregunta 1.1 haya seleccionado el código 2, 5, 8 u 11, no puede registrar información en las columnas "Hombres".</t>
  </si>
  <si>
    <t>Capacidad instalada</t>
  </si>
  <si>
    <t>Total</t>
  </si>
  <si>
    <t>Hombres</t>
  </si>
  <si>
    <t>Mujeres</t>
  </si>
  <si>
    <t xml:space="preserve">No identificado </t>
  </si>
  <si>
    <t>Espacios (camas útiles) para población con sentencia</t>
  </si>
  <si>
    <t>Espacios (camas útiles) para población en proceso de recibir sentencia (sin sentencia)</t>
  </si>
  <si>
    <t>Espacios (camas útiles) para población con sentencia y sin sentencia</t>
  </si>
  <si>
    <t>Subtotal</t>
  </si>
  <si>
    <t xml:space="preserve">No Identificado </t>
  </si>
  <si>
    <t>error_cero</t>
  </si>
  <si>
    <t>error_NS</t>
  </si>
  <si>
    <t>error_NA</t>
  </si>
  <si>
    <t>error_blanco</t>
  </si>
  <si>
    <t>error_suma</t>
  </si>
  <si>
    <t>error_valor</t>
  </si>
  <si>
    <t>hay error fila</t>
  </si>
  <si>
    <t>S</t>
  </si>
  <si>
    <t>I.2 Espacios físicos</t>
  </si>
  <si>
    <t>1.- Celdas: se refiere a los espacios físicos destinados al alojamiento de las personas privadas de la libertad, tanto de forma individual como colectiva.</t>
  </si>
  <si>
    <t>2.- Espacios físicos de infraestructura: se refiere a todas aquellas áreas o partes que conforman el centro penitenciario federal en su estructura arquitectónica, por lo que de acuerdo con los tipos de función que se presentan, corresponde al espacio físico claramente dividido que tiene por objeto el desarrollo de una función específica para efectos del proceso de reinserción social en la población privada de la libertad.</t>
  </si>
  <si>
    <t>1.5.-</t>
  </si>
  <si>
    <t>Indique, por cada uno de los centros penitenciarios federales, si al cierre del año 2021 contaba con espacios físicos de infraestructura. En caso afirmativo, señale los espacios físicos de infraestructura con los que contaba.</t>
  </si>
  <si>
    <t>En caso de que determinado centro penitenciario federal no haya contado con espacios físicos de infraestructura, o no cuente con información para determinarlo, indíquelo en la columna correspondiente conforme al catálogo respectivo y deje el resto de la fila en blanco.</t>
  </si>
  <si>
    <t>Para cada centro penitenciario federal, seleccione con una "X" la o las opciones que correspondan.</t>
  </si>
  <si>
    <t xml:space="preserve">En caso de que seleccione la columna "Otros espacios", debe anotar el nombre de dicho(s) espacio(s) en el recuadro destinado para tal efecto que se encuentra al final de la tabla de respuesta. </t>
  </si>
  <si>
    <t>¿Contaba con espacios físicos de infraestructura?
(1. Sí / 2. No / 9. No se sabe)</t>
  </si>
  <si>
    <t>Espacios físicos de infraestructura</t>
  </si>
  <si>
    <t>Dormitorios para el personal</t>
  </si>
  <si>
    <t>Áreas de visita familiar</t>
  </si>
  <si>
    <t xml:space="preserve">Áreas de visita conyugal </t>
  </si>
  <si>
    <t>Locutorios</t>
  </si>
  <si>
    <t xml:space="preserve">Bibliotecas </t>
  </si>
  <si>
    <t>Hospitales</t>
  </si>
  <si>
    <t>Consultorios médicos</t>
  </si>
  <si>
    <t>Camas hospitalarias</t>
  </si>
  <si>
    <t>Consultorios de atención psicológica y/o psiquiátrica</t>
  </si>
  <si>
    <t xml:space="preserve">Salas de desintoxicación </t>
  </si>
  <si>
    <t>Talleres de oficios</t>
  </si>
  <si>
    <t>Aulas escolares</t>
  </si>
  <si>
    <t>Canchas deportivas (fútbol, baloncesto, voleibol, etc.)</t>
  </si>
  <si>
    <t>Gimnasios</t>
  </si>
  <si>
    <t>Oficinas administrativas</t>
  </si>
  <si>
    <t xml:space="preserve">Juzgados </t>
  </si>
  <si>
    <t>Comedores</t>
  </si>
  <si>
    <t>Espacios para culto religioso</t>
  </si>
  <si>
    <t>Áreas de esparcimiento y recreación</t>
  </si>
  <si>
    <t>Lavanderías</t>
  </si>
  <si>
    <t>Otros espacios (especifique)</t>
  </si>
  <si>
    <t>Otros espacios:
(especifique)</t>
  </si>
  <si>
    <t>1.6.-</t>
  </si>
  <si>
    <t>Indique, por cada uno de los centros penitenciarios federales, si al cierre del año 2021 contaba con espacios de infraestructura especializada. En caso afirmativo, señale los espacios de infraestructura especializada con los que contaba.</t>
  </si>
  <si>
    <t>En caso de que determinado centro penitenciario federal no haya contado con espacios de infraestructura especializada, o no cuente con información para determinarlo, indíquelo en la columna correspondiente conforme al catálogo respectivo y deje el resto de la fila en blanco.</t>
  </si>
  <si>
    <t xml:space="preserve">En la columna "Espacios para la maternidad" debe considerar aquellos espacios de infraestructura especializada destinados a tal fin, como son las salas de parto, salas para la lactancia materna, etc. </t>
  </si>
  <si>
    <t>En la columna "Espacios para la educación integral y formativa de las niñas y niños que viven con sus madres privadas de la libertad" debe considerar aquellos espacios de infraestructura especializada destinados a tal fin, como son los centros de desarrollo infantil, guarderías, ludotecas, etc.</t>
  </si>
  <si>
    <t xml:space="preserve">En caso de que seleccione la columna "Otro tipo de espacio especializado", debe anotar el nombre de dicho(s) espacio(s) en el recuadro destinado para tal efecto que se encuentra al final de la tabla de respuesta. </t>
  </si>
  <si>
    <t>¿Contaba con espacios de infraestructura especializada?
(1. Sí / 2. No / 9. No se sabe)</t>
  </si>
  <si>
    <t>Espacios de infraestructura especializada</t>
  </si>
  <si>
    <t>Espacios para procesados</t>
  </si>
  <si>
    <t>Espacios para sentenciados</t>
  </si>
  <si>
    <t>Espacios para inimputables</t>
  </si>
  <si>
    <t>Espacios para prisión preventiva</t>
  </si>
  <si>
    <t>Espacios para sentenciados por delincuencia organizada</t>
  </si>
  <si>
    <t>Espacios para sentenciados por el delito de secuestro</t>
  </si>
  <si>
    <t>Espacios para personas con medidas especiales de seguridad</t>
  </si>
  <si>
    <t>Espacios para la maternidad</t>
  </si>
  <si>
    <t>Espacios para la educación integral y formativa de las niñas y niños que viven con sus madres privadas de la libertad</t>
  </si>
  <si>
    <t>Espacios para población indígena</t>
  </si>
  <si>
    <t>Espacios adaptados a personas con discapacidad</t>
  </si>
  <si>
    <t>Otro tipo de espacio especializado (especifique)</t>
  </si>
  <si>
    <t>Otro tipo de espacio especializado:
(especifique)</t>
  </si>
  <si>
    <t>1.7.-</t>
  </si>
  <si>
    <t xml:space="preserve">Anote, por cada uno de los centros penitenciarios federales, la cantidad de celdas con las que contaba al cierre del año 2021, tanto individuales como colectivas. Asimismo, anote la cantidad de estas celdas que contaban con los servicios listados. </t>
  </si>
  <si>
    <t>Para cada centro penitenciario federal, la cantidad registrada en la columna "Total" debe ser igual o menor a la suma de las cantidades reportadas en las columnas correspondientes al apartado "Tipo de servicio con el que contaban", toda vez que una celda pudo contar con más de un tipo de servicio listado.</t>
  </si>
  <si>
    <t>Para cada centro penitenciario federal, la cantidad registrada en cada una de las columnas del apartado "Tipo de servicio con el que contaban" debe ser igual o menor a la cantidad reportada en la columna "Total".</t>
  </si>
  <si>
    <t>En caso de que algunas celdas hayan contado con áreas comunes donde se preste determinado servicio listado, debe contabilizarlas en la columna que corresponda a dicho servicio.</t>
  </si>
  <si>
    <t xml:space="preserve">En caso de que registre algún valor numérico o "NS" para la columna "Otros servicios", debe anotar el nombre de dicho(s) servicio(s) en el recuadro destinado para tal efecto que se encuentra al final de la tabla de respuesta. En caso de que la opción contenida en dicha columna no le aplique, anote "NA" (No aplica) en las celdas correspondientes. </t>
  </si>
  <si>
    <t>Celdas de los centros penitenciarios federales</t>
  </si>
  <si>
    <t>Individuales</t>
  </si>
  <si>
    <t>Colectivas</t>
  </si>
  <si>
    <t>Tipo de servicio con el que contaban</t>
  </si>
  <si>
    <t>Agua corriente</t>
  </si>
  <si>
    <t>Energía eléctrica</t>
  </si>
  <si>
    <t>Drenaje</t>
  </si>
  <si>
    <t>Baños</t>
  </si>
  <si>
    <t>Lugar para aseo personal (regaderas)</t>
  </si>
  <si>
    <t>Otros servicios
(especifique)</t>
  </si>
  <si>
    <t>Otros servicios:
(especifique)</t>
  </si>
  <si>
    <t>1.8.-</t>
  </si>
  <si>
    <t>Indique, por cada uno de los centros penitenciarios federales, si al cierre del año 2021 contaba con equipo especializado para emergencias. En caso afirmativo, señale el tipo de equipo especializado para emergencias con el que contaba.</t>
  </si>
  <si>
    <t>En caso de que determinado centro penitenciario federal no haya contado con equipo especializado para emergencias, o no cuente con información para determinarlo, indíquelo en la columna correspondiente conforme al catálogo respectivo y deje el resto de la fila en blanco.</t>
  </si>
  <si>
    <t xml:space="preserve">En caso de que seleccione la columna "Otro equipo especializado para emergencias", debe anotar el nombre de dicho(s) equipo(s) en el recuadro destinado para tal efecto que se encuentra al final de la tabla de respuesta. </t>
  </si>
  <si>
    <t>¿Contaba con equipo especializado para emergencias?
(1. Sí / 2. No / 9. No se sabe)</t>
  </si>
  <si>
    <t>Equipo especializado para emergencias</t>
  </si>
  <si>
    <t>Sistemas fijos contra incendios</t>
  </si>
  <si>
    <t>Extintores portátiles</t>
  </si>
  <si>
    <t>Alarmas contra incendios</t>
  </si>
  <si>
    <t>Alarmas sísmicas</t>
  </si>
  <si>
    <t>Otro equipo especializado para emergencias
(especifique)</t>
  </si>
  <si>
    <t>Otro equipo especializado para emergencias:
(especifique)</t>
  </si>
  <si>
    <t>I.3 Infraestructura tecnológica</t>
  </si>
  <si>
    <t>1.- Infraestructura tecnológica: se refiere al conjunto de hardware y software sobre el que se asientan los diferentes servicios que las organizaciones necesitan tener en funcionamiento para poder llevar a cabo toda su actividad, tanto operativa como de gestión interna.</t>
  </si>
  <si>
    <t>1.9.-</t>
  </si>
  <si>
    <t>Indique si al cierre del año 2021 los centros penitenciarios federales contaban con infraestructura tecnológica para su seguridad y vigilancia. En caso afirmativo, señale el tipo de infraestructura tecnológica con la que contaban.</t>
  </si>
  <si>
    <t>En caso de que los centros penitenciarios federales no hayan contado con infraestructura tecnológica para su seguridad y vigilancia, o no cuente con información para determinarlo, indíquelo en la columna correspondiente conforme al catálogo respectivo y deje el resto de la fila en blanco.</t>
  </si>
  <si>
    <t>La columna "Fijos" del apartado "Detectores de metal" hace referencia a aquellos instalados de forma permanente en puntos de control, como pueden ser los detectores de arco.</t>
  </si>
  <si>
    <t>La columna "Móviles" del apartado "Detectores de metal" hace referencia a aquellos que carecen de una estructura fija y, en consecuencia, se pueden usar para inspecciones precisas que requieren de su desplazamiento, como pueden ser los detectores de mano.</t>
  </si>
  <si>
    <t>En caso de que seleccione la columna "Otro tipo de infraestructura tecnológica", debe anotar el nombre de dicho(s) tipo(s) de infraestructura tecnológica en el recuadro destinado para tal efecto que se encuentra al final de la tabla de respuesta.</t>
  </si>
  <si>
    <t>¿Los centros penitenciarios federales contaban con infraestructura tecnológica para su seguridad y vigilancia?
(1. Sí / 2. No / 9. No se sabe)</t>
  </si>
  <si>
    <t>Infraestructura tecnológica</t>
  </si>
  <si>
    <t>Cámaras de vigilancia</t>
  </si>
  <si>
    <t>Equipo de bloqueo de señales de telecomunicación</t>
  </si>
  <si>
    <t xml:space="preserve">Alarmas en caso de incidentes o contingencias </t>
  </si>
  <si>
    <t>GPS en vehículos de traslado de personas privadas de la libertad</t>
  </si>
  <si>
    <t>Detectores de metal</t>
  </si>
  <si>
    <t>Detectores de narcóticos y/o estupefacientes</t>
  </si>
  <si>
    <t>Cámaras de sensor de movimiento</t>
  </si>
  <si>
    <t>Circuito cerrado de televisión</t>
  </si>
  <si>
    <t>Otro tipo de infraestructura tecnológica
(especifique)</t>
  </si>
  <si>
    <t>Fijos</t>
  </si>
  <si>
    <t xml:space="preserve">Móviles </t>
  </si>
  <si>
    <t>Otro tipo de infraestructura tecnológica:
(especifique)</t>
  </si>
  <si>
    <t>1.10.-</t>
  </si>
  <si>
    <t>Indique, por cada uno de los centros penitenciarios federales, si al cierre del año 2021 contaba con infraestructura tecnológica para el registro de datos biométricos de la población privada de la libertad. En caso afirmativo, señale el tipo de tecnología con la que contaba para tal efecto.</t>
  </si>
  <si>
    <t>En caso de que determinado centro penitenciario federal no haya contado con infraestructura tecnológica para el registro de datos biométricos de la población privada de la libertad, o no cuente con información para determinarlo, indíquelo en la columna correspondiente conforme al catálogo respectivo y deje el resto de la fila en blanco.</t>
  </si>
  <si>
    <t xml:space="preserve">En caso de que seleccione la columna "Otro tipo de tecnología", debe anotar el nombre de dicho(s) tipo(s) de tecnología en el recuadro destinado para tal efecto que se encuentra al final de la tabla de respuesta. </t>
  </si>
  <si>
    <t>¿Contaba con infraestructura tecnológica para el registro de datos biométricos de la población privada de la libertad?
(1. Sí / 2. No / 9. No se sabe)</t>
  </si>
  <si>
    <t xml:space="preserve">Tipo de tecnología  </t>
  </si>
  <si>
    <t>Huella dactilar</t>
  </si>
  <si>
    <t>Reconocimiento de ADN</t>
  </si>
  <si>
    <t xml:space="preserve">Reconocimiento de voz </t>
  </si>
  <si>
    <t xml:space="preserve">Reconocimiento facial </t>
  </si>
  <si>
    <t xml:space="preserve">Reconocimiento de iris </t>
  </si>
  <si>
    <t>Reconocimiento de retina</t>
  </si>
  <si>
    <t>Reconocimiento de la geometría de la mano</t>
  </si>
  <si>
    <t>Otro tipo de tecnología
(especifique)</t>
  </si>
  <si>
    <t>Otro tipo de tecnología:
(especifique)</t>
  </si>
  <si>
    <t>I.4 Suministros</t>
  </si>
  <si>
    <t xml:space="preserve">1.- Suministros: se refiere a aquellos bienes que deben ofrecer gratuitamente los centros penitenciarios federales a la población privada de la libertad. </t>
  </si>
  <si>
    <t>1.11.-</t>
  </si>
  <si>
    <t>Indique, por cada uno de los centros penitenciarios federales, si durante el año 2021 se otorgaron suministros a la población privada de la libertad. En caso afirmativo, señale el tipo de suministros otorgados durante el referido año, así como la frecuencia en la que se proporcionaron; utilizando para tal efecto los catálogos que se presentan en la parte inferior de las siguientes tablas.</t>
  </si>
  <si>
    <t>No debe considerar el suministro de alimentos y agua potable, ni el suministro de medicamentos y anticonceptivos, toda vez que dicha información se requiere en las preguntas 1.12 y 1.13, respectivamente.</t>
  </si>
  <si>
    <t>En caso de que no se le hayan otorgado suministros a la población privada de la libertad en determinado centro penitenciario federal, o no cuente con información para determinarlo, indíquelo en la columna correspondiente conforme al catálogo respectivo y deje el resto de la fila en blanco.</t>
  </si>
  <si>
    <t>Para cada centro penitenciario federal, en el apartado "Suministros otorgados a la población privada de la libertad" seleccione con una "X" el o los códigos que correspondan.</t>
  </si>
  <si>
    <t>Para cada centro penitenciario federal, en el apartado "Frecuencia en la que se proporcionaron los suministros otorgados" señale, según el código de cada uno de los suministros otorgados seleccionados con anterioridad, la frecuencia en la que se proporcionaron. Por ejemplo: en caso de que semanalmente se haya proporcionado papel higiénico a la población privada de la libertad, en la columna 10 del apartado "Frecuencia en la que se proporcionaron los suministros otorgados" debe anotar el código "2".</t>
  </si>
  <si>
    <t xml:space="preserve">Para cada suministro otorgado, en caso de que en el apartado "Suministros otorgados a la población privada de la libertad" no haya anotado una "X", no puede registrar información en la columna correspondiente del apartado "Frecuencia en la que se proporcionaron los suministros otorgados". </t>
  </si>
  <si>
    <t>En caso de que seleccione la columna 22 del apartado "Suministros otorgados a la población privada de la libertad", debe anotar el nombre de dicho(s) suministro(s) en el recuadro destinado para tal efecto que se encuentra al final de la última tabla de respuesta.</t>
  </si>
  <si>
    <t>(1 de 2)</t>
  </si>
  <si>
    <t>¿Se otorgaron suministros a la población privada de la libertad?
(1. Sí / 2. No / 9. No se sabe)</t>
  </si>
  <si>
    <t>Suministros otorgados a la población privada de la libertad
(ver catálogo)</t>
  </si>
  <si>
    <t>(2 de 2)</t>
  </si>
  <si>
    <t>Frecuencia en la que se proporcionaron los suministros otorgados
(ver catálogo)</t>
  </si>
  <si>
    <t>Otros suministros:
(especifique)</t>
  </si>
  <si>
    <t>Catálogo de suministros otorgados</t>
  </si>
  <si>
    <t>Catálogo de frecuencia en la que se proporcionaron los suministros otorgados</t>
  </si>
  <si>
    <t xml:space="preserve">Jabón </t>
  </si>
  <si>
    <t>Diario</t>
  </si>
  <si>
    <t>Shampoo</t>
  </si>
  <si>
    <t>Semanal</t>
  </si>
  <si>
    <t>Crema corporal</t>
  </si>
  <si>
    <t>Quincenal</t>
  </si>
  <si>
    <t>Desodorante o antitranspirante</t>
  </si>
  <si>
    <t>Mensual</t>
  </si>
  <si>
    <t>Cepillo de dientes</t>
  </si>
  <si>
    <t>Bimestral</t>
  </si>
  <si>
    <t>Pasta de dientes</t>
  </si>
  <si>
    <t>Trimestral</t>
  </si>
  <si>
    <t>Rastrillo para afeitar</t>
  </si>
  <si>
    <t>Cuatrimestral</t>
  </si>
  <si>
    <t>Toallas</t>
  </si>
  <si>
    <t>Semestral</t>
  </si>
  <si>
    <t>Toallas femeninas</t>
  </si>
  <si>
    <t>Anual</t>
  </si>
  <si>
    <t>Papel higiénico</t>
  </si>
  <si>
    <t>Periodos mayores a un año</t>
  </si>
  <si>
    <t>Pañales</t>
  </si>
  <si>
    <t>Otra frecuencia</t>
  </si>
  <si>
    <t xml:space="preserve">Cubrebocas </t>
  </si>
  <si>
    <t>Gel antibacterial</t>
  </si>
  <si>
    <t>Calzado</t>
  </si>
  <si>
    <t xml:space="preserve">Ropa </t>
  </si>
  <si>
    <t>Colchones o colchonetas</t>
  </si>
  <si>
    <t>Cobijas</t>
  </si>
  <si>
    <t xml:space="preserve">Sábanas </t>
  </si>
  <si>
    <t>Almohadas</t>
  </si>
  <si>
    <t>Libros</t>
  </si>
  <si>
    <t>Útiles escolares</t>
  </si>
  <si>
    <t>Otros suministros (especifique)</t>
  </si>
  <si>
    <t>1.12.-</t>
  </si>
  <si>
    <t>Indique, por cada uno de los centros penitenciarios federales, si durante el año 2021 se otorgó el suministro de agua potable y alimentos a la población privada de la libertad. En caso afirmativo, señale la frecuencia en la que se otorgó dicho suministro; utilizando para tal efecto el catálogo que se presenta en la parte inferior de la siguiente tabla.</t>
  </si>
  <si>
    <t>En caso de que no se le haya otorgado el suministro de agua potable a la población privada de la libertad en determinado centro penitenciario federal, o no cuente con información para determinarlo, indíquelo en la columna correspondiente conforme al catálogo respectivo y deje en blanco la columna "Frecuencia en la que se otorgó el suministro" del apartado "Agua potable".</t>
  </si>
  <si>
    <t>En caso de que no se le haya otorgado el suministro de alimentos a la población privada de la libertad en determinado centro penitenciario federal, o no cuente con información para determinarlo, indíquelo en la columna correspondiente conforme al catálogo respectivo y deje en blanco la columna "Frecuencia en la que se otorgó el suministro" del apartado "Alimentos".</t>
  </si>
  <si>
    <t>La frecuencia “Disposición continua” hace referencia a los casos donde el suministro de agua potable o alimentos se realiza de manera permanente, es decir, la población privada de la libertad puede acceder en cualquier momento a estos.</t>
  </si>
  <si>
    <t>En caso de que señale el código "6" en las columnas "Frecuencia en la que se otorgó el suministro", debe anotar el nombre de dicha(s) frecuencia(s) en el recuadro destinado para tal efecto que se encuentra al final de la tabla de respuesta.</t>
  </si>
  <si>
    <t>Agua potable</t>
  </si>
  <si>
    <t>Alimentos</t>
  </si>
  <si>
    <t>¿Se otorgó el suministro a la población privada de la libertad?
(1. Sí / 2. No / 9. No se sabe)</t>
  </si>
  <si>
    <t>Frecuencia en la que se otorgó el suministro
(ver catálogo)</t>
  </si>
  <si>
    <t>Otra frecuencia:
(especifique)</t>
  </si>
  <si>
    <t>Catálogo de frecuencia en la que se otorgó el suministro</t>
  </si>
  <si>
    <t>Disposición continua</t>
  </si>
  <si>
    <t>Una vez al día</t>
  </si>
  <si>
    <t xml:space="preserve">Dos veces al día </t>
  </si>
  <si>
    <t>Tres veces al día</t>
  </si>
  <si>
    <t>Más de tres veces al día</t>
  </si>
  <si>
    <t>Otra frecuencia (especifique)</t>
  </si>
  <si>
    <t>I.5 Servicios médicos y programas educativos</t>
  </si>
  <si>
    <t>Instrucción general para las preguntas de la subsección:</t>
  </si>
  <si>
    <t>1.- Únicamente debe considerar aquellos servicios médicos y programas educativos brindados por el centro penitenciario federal o la autoridad penitenciaria responsable de los mismos, independientemente de que la población privada de la libertad haya hecho uso de ellos.</t>
  </si>
  <si>
    <t>1.13.-</t>
  </si>
  <si>
    <t>Indique, por cada uno de los centros penitenciarios federales, si durante el año 2021 brindaron servicios médicos a la población privada de la libertad. En caso afirmativo, señale el tipo de servicios médicos brindados.</t>
  </si>
  <si>
    <t>En caso de que determinado centro penitenciario federal no haya brindado servicios médicos a la población privada de la libertad, o no cuente con información para determinarlo, indíquelo en la columna correspondiente conforme al catálogo respectivo y deje el resto de la fila en blanco.</t>
  </si>
  <si>
    <t>En caso de que seleccione la columna "Otros servicios médicos", debe anotar el nombre de dicho(s) servicio(s) en el recuadro destinado para tal efecto que se encuentra al final de la tabla de respuesta.</t>
  </si>
  <si>
    <t>¿Se brindaron servicios médicos a la población privada de la libertad?
(1. Sí / 2. No / 9. No se sabe)</t>
  </si>
  <si>
    <t>Tipo de servicios médicos</t>
  </si>
  <si>
    <t>Medicina general</t>
  </si>
  <si>
    <t>Odontológicos</t>
  </si>
  <si>
    <t>Ginecológicos y obstétricos</t>
  </si>
  <si>
    <t>Geriátricos</t>
  </si>
  <si>
    <t>Oncológicos</t>
  </si>
  <si>
    <t>Psicológicos y/o psiquiátricos</t>
  </si>
  <si>
    <t>Tratamiento voluntario de desintoxicación y/o tratamiento de adicción a sustancias psicoactivas</t>
  </si>
  <si>
    <t>Tratamiento de VIH, tuberculosis y hepatitis</t>
  </si>
  <si>
    <t>Pediátricos</t>
  </si>
  <si>
    <t>Nutrición</t>
  </si>
  <si>
    <t>Suministro de medicamentos</t>
  </si>
  <si>
    <t>Suministro de anticonceptivos</t>
  </si>
  <si>
    <t>Rehabilitación 
(discapacidad motriz, visual o auditiva)</t>
  </si>
  <si>
    <t>Vacunación</t>
  </si>
  <si>
    <t>Educación sexual</t>
  </si>
  <si>
    <t>Otros servicios médicos
(especifique)</t>
  </si>
  <si>
    <t>Otros servicios médicos:
(especifique)</t>
  </si>
  <si>
    <t>1.14.-</t>
  </si>
  <si>
    <t>Indique, por cada uno de los centros penitenciarios federales, si durante el año 2021 brindaron programas educativos a la población privada de la libertad. En caso afirmativo, señale el tipo de programas educativos brindados.</t>
  </si>
  <si>
    <t>En caso de que determinado centro penitenciario federal no haya brindado programas educativos a la población privada de la libertad, o no cuente con información para determinarlo, indíquelo en la columna correspondiente conforme al catálogo respectivo y deje el resto de la fila en blanco.</t>
  </si>
  <si>
    <t>En caso de que seleccione la columna "Otro tipo de programas educativos", debe anotar el nombre de dicho(s) tipo(s) de programa(s) educativo(s) en el recuadro destinado para tal efecto que se encuentra al final de la tabla de respuesta.</t>
  </si>
  <si>
    <t>¿Se brindaron programas educativos a la población privada de la libertad?
(1. Sí / 2. No / 9. No se sabe)</t>
  </si>
  <si>
    <t>Tipo de programas educativos</t>
  </si>
  <si>
    <t>Abiertos</t>
  </si>
  <si>
    <t>Escolarizados</t>
  </si>
  <si>
    <t>A distancia</t>
  </si>
  <si>
    <t>Presenciales</t>
  </si>
  <si>
    <t>Semipresenciales</t>
  </si>
  <si>
    <t>Otro tipo de programas educativos
(especifique)</t>
  </si>
  <si>
    <t>Otro tipo de programas educativos:
(especifique)</t>
  </si>
  <si>
    <t>1.15.-</t>
  </si>
  <si>
    <t>Indique, por cada uno de los centros penitenciarios federales, si durante el año 2021 realizaron adecuaciones para población vulnerable en los programas educativos brindados a la población privada de la libertad. En caso afirmativo, señale el tipo de población vulnerable para la cual se realizaron durante el referido año dichas adecuaciones.</t>
  </si>
  <si>
    <t>Para cada centro penitenciario federal, en caso de que haya seleccionado el código "2" o "9" en la columna "¿Se brindaron programas educativos a la población privada de la libertad?" de la pregunta anterior, anote una "X" en la columna "No aplica" y deje el resto de la fila en blanco.</t>
  </si>
  <si>
    <t>En caso de que determinado centro penitenciario federal no haya realizado adecuaciones para población vulnerable en los programas educativos brindados, o no cuente con información para determinarlo, indíquelo en la columna correspondiente conforme al catálogo respectivo y deje el resto de la fila en blanco.</t>
  </si>
  <si>
    <t>En caso de que seleccione la columna "Otro tipo de población vulnerable", debe anotar el nombre de dicho(s) tipo(s) de población(es) vulnerable(s) en el recuadro destinado para tal efecto que se encuentra al final de la tabla de respuesta.</t>
  </si>
  <si>
    <t>No aplica</t>
  </si>
  <si>
    <t>¿Se realizaron adecuaciones para población vulnerable en los programas educativos brindados?
(1. Sí / 2. No / 9. No se sabe)</t>
  </si>
  <si>
    <t>Tipo de población vulnerable</t>
  </si>
  <si>
    <t>Para personas indígenas</t>
  </si>
  <si>
    <t>Para mujeres embarazadas</t>
  </si>
  <si>
    <t>Para adultos mayores</t>
  </si>
  <si>
    <t>Para personas con algún tipo de discapacidad permanente</t>
  </si>
  <si>
    <t>Otro tipo de población vulnerable (especifique)</t>
  </si>
  <si>
    <t>Otro tipo de población vulnerable:
(especifique)</t>
  </si>
  <si>
    <t xml:space="preserve">6.-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</si>
  <si>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7.- No deje celdas en blanco, salvo en los casos en que la instrucción así lo solicite. </t>
  </si>
  <si>
    <t>1.- Personal administrativo y de apoyo: se refiere a todos los servidores públicos que desempeñaban, dentro de las áreas o unidades administrativas de los centros penitenciarios federales, funciones de asistencia al personal directivo, logística, soporte técnico, gestión de recursos humanos, materiales, financieros y tecnológicos de los centros u otras similares; como lo son: secretarias, mensajeros, choferes, personal de limpieza o cualquier otro que realice funciones similares.</t>
  </si>
  <si>
    <t>2.- Personal de custodia y/o vigilancia: se refiere a todos los servidores públicos que desempeñaban funciones destinadas a preservar el orden y la disciplina entre la población privada de la libertad, así como para salvaguardar el orden de los centros penitenciarios federales. Este debe clasificarse en tres niveles de acuerdo con la organización jerárquica de la institución (primer nivel jerárquico, nivel intermedio de jerarquía y nivel operativo de jerarquía).</t>
  </si>
  <si>
    <t xml:space="preserve">3.- Personal directivo: se refiere a todos los servidores públicos que ocupaban algún puesto de mando, coordinación y/o dirección dentro de los centros penitenciarios federales, mismos que tienen el carácter de autoridades penitenciarias; tales como los directores de los centros, coordinadores generales, directores generales o de área, subdirectores y jefes de departamento. </t>
  </si>
  <si>
    <t>4.- Personal técnico o de operación: se refiere a todos los servidores públicos que realizaron labores especializadas en el ámbito de la reinserción y/o aquellos que además monitoreaban las condiciones adecuadas de privación de la libertad de los internos para acceder a los servicios de reinserción y de alimentación; como lo son: médicos, psicólogos, instructores, intérpretes, trabajadores sociales o cualquier otro de funciones similares.</t>
  </si>
  <si>
    <t>II.1 Perfil de los titulares de los centros penitenciarios federales</t>
  </si>
  <si>
    <t>2.1.-</t>
  </si>
  <si>
    <t>Indique, por cada uno de los centros penitenciarios federales, los datos de su titular al cierre del año 2021; utilizando para tal efecto los catálogos que se presentan en la parte inferior de la siguiente tabla.</t>
  </si>
  <si>
    <t>Los datos del numeral 0 deben corresponder a los del Coordinador General de Centros Federales.</t>
  </si>
  <si>
    <t>En caso de que al cierre del año 2021 no se hubiera realizado el nombramiento de determinado titular, o se encontrara vacante, seleccione el código "8" en la columna "Sexo" y deje el resto de la fila en blanco.</t>
  </si>
  <si>
    <t>Para el caso de la edad, debe considerar los años cumplidos al 31 de diciembre de 2021.</t>
  </si>
  <si>
    <t>Para el caso de los ingresos brutos mensuales, únicamente debe considerar aquellos percibidos por el desempeño de sus funciones como titular de determinado centro penitenciario federal. Estos ingresos deben anotarse en pesos mexicanos (no debe agregar la frase “miles o millones de pesos”) y solo deben desagregarse dos decimales.</t>
  </si>
  <si>
    <t>Para el caso de los ingresos brutos mensuales, en caso de que determinado titular no haya recibido alguna contraprestación por el ejercicio de dicho cargo, anote "NA" (No aplica) en la columna correspondiente y justifíquelo en el recuadro de comentarios que se encuentra en la parte inferior de los catálogos de respuesta.</t>
  </si>
  <si>
    <t>Para el caso del último grado de estudios, seleccione en la primera columna el último nivel de escolaridad cursado de acuerdo con las opciones del catálogo. En la columna "Estatus" debe indicar la opción que corresponda de acuerdo con el tipo de conclusión de dicho nivel al 31 de diciembre de 2021.</t>
  </si>
  <si>
    <t>Para el caso del último grado de estudios, en caso de que registre el código "1" en la columna "Nivel de escolaridad", debe anotar el código "8" en la columna "Estatus".</t>
  </si>
  <si>
    <t>Para el caso del último grado de estudios, en caso de que registre el código "2", "3" o "4" en la columna "Nivel de escolaridad", no puede hacer uso del código "4" en la columna "Estatus".</t>
  </si>
  <si>
    <t>Para el caso del último grado de estudios, en caso de que registre el código "9" en la columna "Nivel de escolaridad", únicamente puede seleccionar el código "9" en la columna "Estatus".</t>
  </si>
  <si>
    <t>Para el caso de la institución de procedencia, debe considerar la última institución en la que determinado titular haya prestado sus servicios antes de su nombramiento.</t>
  </si>
  <si>
    <t>Para el caso de la antigüedad en el servicio público, debe considerar los años en el mismo al 31 de diciembre de 2021, aunque estos no hayan sido continuos y/o en la misma plaza.</t>
  </si>
  <si>
    <t>Para el caso de la antigüedad en el cargo, debe considerar los años continuos en el mismo al 31 de diciembre de 2021.</t>
  </si>
  <si>
    <t>En caso de que seleccione el código "4" en la columna "Forma de designación", debe anotar el nombre de la misma en el recuadro destinado para tal efecto que se encuentra al final de la tabla de respuesta.</t>
  </si>
  <si>
    <t>Para el Coordinador General de Centros Federales, deje en blanco la columna "Centro penitenciario federal con el mismo titular".</t>
  </si>
  <si>
    <t>Para cada centro penitenciario federal, en caso de que su titular no sea el mismo que el de otro centro penitenciario federal, deje en blanco la columna "Centro penitenciario federal con el mismo titular".</t>
  </si>
  <si>
    <t>En caso de que por disposición normativa dos o más centros penitenciarios federales tengan el mismo titular, únicamente debe registrar la información del perfil de la persona titular en uno de ellos. En el resto de los centros penitenciarios federales relacionados, en la columna "Centro penitenciario federal con el mismo titular" anote el numeral correspondiente al centro penitenciario federal en el que reportó los datos del perfil de la persona titular, y deje el resto de la fila en blanco.</t>
  </si>
  <si>
    <t>Perfil de los titulares de los centros penitenciarios federales</t>
  </si>
  <si>
    <t>Centro penitenciario federal con el mismo titular</t>
  </si>
  <si>
    <t>Sexo
(ver catálogo)</t>
  </si>
  <si>
    <t>Edad
(años)</t>
  </si>
  <si>
    <t>Ingresos brutos mensuales
(pesos)</t>
  </si>
  <si>
    <t>Último grado de estudios</t>
  </si>
  <si>
    <t>Institución de procedencia
(ver catálogo)</t>
  </si>
  <si>
    <t>Antigüedad en el servicio público
(años)</t>
  </si>
  <si>
    <t>Antigüedad en el cargo 
(años)</t>
  </si>
  <si>
    <t>Pertenencia a pueblo indígena 
(ver catálogo)</t>
  </si>
  <si>
    <t>Forma de designación
(ver catálogo)</t>
  </si>
  <si>
    <t>Nivel de escolaridad 
(ver catálogo)</t>
  </si>
  <si>
    <t>Estatus
(ver catálogo)</t>
  </si>
  <si>
    <t>0.</t>
  </si>
  <si>
    <t>Coordinador General de Centros Federales</t>
  </si>
  <si>
    <t>Otra forma de designación:
(especifique)</t>
  </si>
  <si>
    <t>Catálogo de sexo</t>
  </si>
  <si>
    <t>Catálogo de institución de procedencia</t>
  </si>
  <si>
    <t>Catálogo de pueblo indígena</t>
  </si>
  <si>
    <t>Hombre</t>
  </si>
  <si>
    <t>Secretaría de la Defensa Nacional</t>
  </si>
  <si>
    <t>Chinanteco</t>
  </si>
  <si>
    <t>Mujer</t>
  </si>
  <si>
    <t>Secretaría de Marina</t>
  </si>
  <si>
    <t>Ch'ol</t>
  </si>
  <si>
    <t>Vacante</t>
  </si>
  <si>
    <t>Policía Federal / Guardia Nacional</t>
  </si>
  <si>
    <t>Cora</t>
  </si>
  <si>
    <t>Órgano Administrativo Desconcentrado Prevención y Readaptación Social</t>
  </si>
  <si>
    <t>Huasteco</t>
  </si>
  <si>
    <t>Secretaría de Seguridad y Protección Ciudadana (sin incluir, de ser el caso, a la Policía Federal, Guardia Nacional y Órgano Administrativo Desconcentrado Prevención y Readaptación Social)</t>
  </si>
  <si>
    <t>Huichol</t>
  </si>
  <si>
    <t>Catálogo de nivel de escolaridad</t>
  </si>
  <si>
    <t>Secretaría de Gobernación (sin incluir, de ser el caso, a la Policía Federal y Órgano Administrativo Desconcentrado Prevención y Readaptación Social)</t>
  </si>
  <si>
    <t>Maya</t>
  </si>
  <si>
    <t>Ninguno</t>
  </si>
  <si>
    <t>Fiscalía General de la República</t>
  </si>
  <si>
    <t>Mayo</t>
  </si>
  <si>
    <t>Preescolar o primaria</t>
  </si>
  <si>
    <t>Poder Judicial de la Federación</t>
  </si>
  <si>
    <t>Mazahua</t>
  </si>
  <si>
    <t>Secundaria</t>
  </si>
  <si>
    <t>Secretaría de Seguridad Pública u homóloga de alguna entidad federativa (sin incluir, de ser el caso, a la institución responsable de los centros penitenciarios)</t>
  </si>
  <si>
    <t>Mazateco</t>
  </si>
  <si>
    <t>Preparatoria</t>
  </si>
  <si>
    <t>Secretaría de Gobierno de alguna entidad federativa (sin incluir, de ser el caso, a la institución responsable de los centros penitenciarios)</t>
  </si>
  <si>
    <t>Mixe</t>
  </si>
  <si>
    <t>Carrera técnica o carrera comercial</t>
  </si>
  <si>
    <t>Institución responsable de los centros penitenciarios de alguna entidad federativa</t>
  </si>
  <si>
    <t>Mixteco</t>
  </si>
  <si>
    <t>Licenciatura</t>
  </si>
  <si>
    <t>Procuraduría General de Justicia o Fiscalía General de alguna entidad federativa</t>
  </si>
  <si>
    <t>Náhuatl</t>
  </si>
  <si>
    <t>Maestría</t>
  </si>
  <si>
    <t>Poder Judicial de alguna entidad federativa</t>
  </si>
  <si>
    <t>Otomí</t>
  </si>
  <si>
    <t>Doctorado</t>
  </si>
  <si>
    <t>Secretaría de Seguridad Pública u homóloga de algún municipio o demarcación territorial</t>
  </si>
  <si>
    <t>Tarasco/Purépecha</t>
  </si>
  <si>
    <t>Otra institución del sector público</t>
  </si>
  <si>
    <t>Tarahumara</t>
  </si>
  <si>
    <t>Organización del sector privado</t>
  </si>
  <si>
    <t>Tepehuano</t>
  </si>
  <si>
    <t>Catálogo de estatus de nivel de escolaridad</t>
  </si>
  <si>
    <t>Otra institución</t>
  </si>
  <si>
    <t>Tlapaneco</t>
  </si>
  <si>
    <t>Cursando</t>
  </si>
  <si>
    <t>Totonaco</t>
  </si>
  <si>
    <t>Inconcluso</t>
  </si>
  <si>
    <t>Tseltal</t>
  </si>
  <si>
    <t>Concluido</t>
  </si>
  <si>
    <t>Catálogo de forma de designación</t>
  </si>
  <si>
    <t>Tsotsil</t>
  </si>
  <si>
    <t>Titulado</t>
  </si>
  <si>
    <t>Secretario(a) de Seguridad y Protección Ciudadana</t>
  </si>
  <si>
    <t>Yaqui</t>
  </si>
  <si>
    <t>Titular del Órgano Administrativo Desconcentrado Prevención y Readaptación Social</t>
  </si>
  <si>
    <t>Zapoteco</t>
  </si>
  <si>
    <t>Servicio de Carrera Policial u homólogo</t>
  </si>
  <si>
    <t>Zoque</t>
  </si>
  <si>
    <t>Otra forma de designación (especifique)</t>
  </si>
  <si>
    <t>Otro pueblo indígena</t>
  </si>
  <si>
    <t>Pueblo indígena no identificado</t>
  </si>
  <si>
    <t>II.2 Características del personal</t>
  </si>
  <si>
    <t>Instrucciones generales para las preguntas de la subsección:</t>
  </si>
  <si>
    <t xml:space="preserve">1.- Con excepción de los titulares referidos en la respuesta de la pregunta anterior, debe considerar la totalidad del personal que laboraba en los centros penitenciarios federales, de todos los tipos de régimen de contratación (confianza, base y/o sindicalizado, eventual, honorarios o cualquier otro tipo). </t>
  </si>
  <si>
    <t xml:space="preserve">2- Para las preguntas 2.3, 2.4, 2.5, 2.7, 2.8 y 2.9, la suma de las cantidades registradas en la columna "Total" debe ser igual a la cantidad reportada como respuesta en el recuadro "Total de personal adscrito a los centros penitenciarios federales" de la pregunta 2.2, así como corresponder a su desagregación por sexo. </t>
  </si>
  <si>
    <t>2.2.-</t>
  </si>
  <si>
    <t>Anote la cantidad de personal adscrito al cierre del año 2021 a los centros penitenciarios federales, según su sexo.</t>
  </si>
  <si>
    <t>Total de personal adscrito a los centros penitenciarios federales (1. + 2.)</t>
  </si>
  <si>
    <t>1. Hombres</t>
  </si>
  <si>
    <t>2. Mujeres</t>
  </si>
  <si>
    <t>2.3.-</t>
  </si>
  <si>
    <t>De acuerdo con el total de personal que reportó como respuesta en la pregunta anterior, anote la cantidad del mismo especificando su régimen de contratación y sexo.</t>
  </si>
  <si>
    <t>Régimen de contratación</t>
  </si>
  <si>
    <t>Personal adscrito a los centros penitenciarios federales, según sexo</t>
  </si>
  <si>
    <t>Confianza</t>
  </si>
  <si>
    <t>Base o sindicalizado</t>
  </si>
  <si>
    <t>Eventual</t>
  </si>
  <si>
    <t>Honorarios</t>
  </si>
  <si>
    <t>Otro régimen de contratación</t>
  </si>
  <si>
    <t>2.4.-</t>
  </si>
  <si>
    <t>De acuerdo con el total de personal que reportó como respuesta en la pregunta 2.2, anote la cantidad del mismo especificando la institución de seguridad social en la que se encontraba registrado y sexo.</t>
  </si>
  <si>
    <t>Institución de seguridad social</t>
  </si>
  <si>
    <t>Instituto de Seguridad y Servicios Sociales de los Trabajadores del Estado (ISSSTE)</t>
  </si>
  <si>
    <t>Instituto Mexicano del Seguro Social (IMSS)</t>
  </si>
  <si>
    <t>Instituto de Seguridad Social para las Fuerzas Armadas Mexicanas (ISSFAM)</t>
  </si>
  <si>
    <t>Otra institución de seguridad social</t>
  </si>
  <si>
    <t>Sin seguridad social</t>
  </si>
  <si>
    <t>2.5.-</t>
  </si>
  <si>
    <t>De acuerdo con el total de personal que reportó como respuesta en la pregunta 2.2, anote la cantidad del mismo especificando su rango de edad y sexo.</t>
  </si>
  <si>
    <t>Debe considerar los años cumplidos al cierre del año 2021 del personal adscrito a los centros penitenciarios federales.</t>
  </si>
  <si>
    <t>Rango de edad</t>
  </si>
  <si>
    <t>De 18 a 24 años</t>
  </si>
  <si>
    <t>De 25 a 29 años</t>
  </si>
  <si>
    <t>De 30 a 34 años</t>
  </si>
  <si>
    <t>De 35 a 39 años</t>
  </si>
  <si>
    <t>De 40 a 44 años</t>
  </si>
  <si>
    <t>De 45 a 49 años</t>
  </si>
  <si>
    <t xml:space="preserve">De 50 a 54 años </t>
  </si>
  <si>
    <t>De 55 a 59 años</t>
  </si>
  <si>
    <t>De 60 años o más</t>
  </si>
  <si>
    <t>2.6.-</t>
  </si>
  <si>
    <t>De acuerdo con el total del personal que reportó como respuesta en la pregunta 2.3, anote la cantidad del mismo especificando su rango de ingresos, régimen de contratación y sexo.</t>
  </si>
  <si>
    <t>Debe considerar en pesos los ingresos brutos mensuales del personal adscrito a los centros penitenciarios federales.</t>
  </si>
  <si>
    <t>La suma de las cantidades registradas en la columna "Total" debe ser igual a la suma de las cantidades reportadas como respuesta en la columna "Total" de la pregunta 2.3, así como corresponder a su desagregación por régimen de contratación y sexo.</t>
  </si>
  <si>
    <t>Rango de ingresos</t>
  </si>
  <si>
    <t>Personal adscrito a los centros penitenciarios federales, según sexo y régimen de contratación</t>
  </si>
  <si>
    <t>Sin paga</t>
  </si>
  <si>
    <t>De 1 a 5,000 pesos</t>
  </si>
  <si>
    <t>De 5,001 a 10,000 pesos</t>
  </si>
  <si>
    <t>De 10,001 a 15,000 pesos</t>
  </si>
  <si>
    <t>De 15,001 a 20,000 pesos</t>
  </si>
  <si>
    <t>De 20,001 a 25,000 pesos</t>
  </si>
  <si>
    <t>De 25,001 a 30,000 pesos</t>
  </si>
  <si>
    <t>De 30,001 a 35,000 pesos</t>
  </si>
  <si>
    <t>De 35,001 a 40,000 pesos</t>
  </si>
  <si>
    <t>De 40,001 a 45,000 pesos</t>
  </si>
  <si>
    <t>De 45,001 a 50,000 pesos</t>
  </si>
  <si>
    <t>De 50,001 a 55,000 pesos</t>
  </si>
  <si>
    <t>De 55,001 a 60,000 pesos</t>
  </si>
  <si>
    <t>De 60,001 a 65,000 pesos</t>
  </si>
  <si>
    <t>De 65,001 a 70,000 pesos</t>
  </si>
  <si>
    <t>Más de 70,000 pesos</t>
  </si>
  <si>
    <t>2.7.-</t>
  </si>
  <si>
    <t>De acuerdo con el total del personal que reportó como respuesta en la pregunta 2.2, anote la cantidad del mismo especificando su nivel de escolaridad y sexo.</t>
  </si>
  <si>
    <t>Debe considerar el grado máximo de estudios del que hayan cursado todos los años al cierre del año 2021 el personal adscrito a los centros penitenciarios federales, independientemente de que se cuente con el título o certificado del mismo.</t>
  </si>
  <si>
    <t>Nivel de escolaridad</t>
  </si>
  <si>
    <t>2.8.-</t>
  </si>
  <si>
    <t>De acuerdo con el total de personal que reportó como respuesta en la pregunta 2.2, anote, por cada uno de los centros penitenciarios federales, la cantidad del mismo especificando su pueblo indígena de pertenencia y sexo.</t>
  </si>
  <si>
    <t>Pueblo indígena de pertenencia</t>
  </si>
  <si>
    <t>No identificado</t>
  </si>
  <si>
    <t>2.9.-</t>
  </si>
  <si>
    <t xml:space="preserve">De acuerdo con el total de personal que reportó como respuesta en la pregunta 2.2, anote la cantidad del mismo especificando su cargo y/o función desempeñada y sexo. </t>
  </si>
  <si>
    <t>Cargo y/o función desempeñada</t>
  </si>
  <si>
    <t>Personal directivo</t>
  </si>
  <si>
    <t>2. Personal técnico o de operación</t>
  </si>
  <si>
    <t>2.1 Médico</t>
  </si>
  <si>
    <t>2.1.1</t>
  </si>
  <si>
    <t>Cirugía general</t>
  </si>
  <si>
    <t>2.1.2</t>
  </si>
  <si>
    <t>Familiar</t>
  </si>
  <si>
    <t>2.1.3</t>
  </si>
  <si>
    <t>Ginecología y obstetricia</t>
  </si>
  <si>
    <t>2.1.4</t>
  </si>
  <si>
    <t>Medicina interna</t>
  </si>
  <si>
    <t>2.1.5</t>
  </si>
  <si>
    <t>Pediatría</t>
  </si>
  <si>
    <t>2.1.6</t>
  </si>
  <si>
    <t>Psiquiatría</t>
  </si>
  <si>
    <t>2.1.7</t>
  </si>
  <si>
    <t>Urgencias</t>
  </si>
  <si>
    <t>2.1.8</t>
  </si>
  <si>
    <t>Odontológico</t>
  </si>
  <si>
    <t>2.1.9</t>
  </si>
  <si>
    <t>Otra especialidad médica</t>
  </si>
  <si>
    <t>2.2</t>
  </si>
  <si>
    <t>Trabajo social</t>
  </si>
  <si>
    <t>2.3</t>
  </si>
  <si>
    <t xml:space="preserve">Psicológico </t>
  </si>
  <si>
    <t>2.4</t>
  </si>
  <si>
    <t xml:space="preserve">Criminológico </t>
  </si>
  <si>
    <t>2.5</t>
  </si>
  <si>
    <t>Jurídico</t>
  </si>
  <si>
    <t>2.6</t>
  </si>
  <si>
    <t>Pedagógico</t>
  </si>
  <si>
    <t>2.7</t>
  </si>
  <si>
    <t>Interpretación y traducción</t>
  </si>
  <si>
    <t>2.8</t>
  </si>
  <si>
    <t>Otro personal técnico o de operación</t>
  </si>
  <si>
    <t>3. Personal de custodia y/o vigilancia</t>
  </si>
  <si>
    <t>3.1</t>
  </si>
  <si>
    <t>Primer nivel jerárquico</t>
  </si>
  <si>
    <t>3.2</t>
  </si>
  <si>
    <t>Nivel intermedio</t>
  </si>
  <si>
    <t>3.3</t>
  </si>
  <si>
    <t>Nivel operativo</t>
  </si>
  <si>
    <t>Personal administrativo y de apoyo</t>
  </si>
  <si>
    <t>II.3 Fortalecimiento policial</t>
  </si>
  <si>
    <t>II.3.1 Evaluaciones de control de confianza, de competencias básicas y de desempeño</t>
  </si>
  <si>
    <t>Glosario del apartado:</t>
  </si>
  <si>
    <t>1.- Evaluación de competencias básicas: se refiere a la evaluación realizada al personal de las instituciones policiales sobre las habilidades, destrezas, aptitudes, conocimientos generales y específicos para desempeñar sus funciones, conforme a los perfiles aprobados por el Consejo Nacional de Seguridad Pública. Su certificación es uno de los requisitos para la obtención del Certificado Único Policial.</t>
  </si>
  <si>
    <t>2.- Evaluación de control de confianza: se refiere a la evaluación realizada al personal de las instituciones policiales a efecto de identificar factores de riesgo que interfieran, repercutan o pongan en peligro el desempeño de sus funciones. Generalmente consta de cinco etapas o exámenes: entorno social y situación patrimonial; psicológico; poligráfico, médico y toxicológico. Su certificación es uno de los requisitos para la obtención del Certificado Único Policial.</t>
  </si>
  <si>
    <t>3.- Evaluación de desempeño: se refiere a la evaluación realizada al personal de las instituciones policiales sobre el cumplimiento de sus obligaciones, así como su grado de eficacia, eficiencia y calidad, con base en los principios constitucionales de legalidad, objetividad, eficiencia, profesionalismo, honradez y respeto a los derechos humanos. Su certificación es uno de los requisitos para la obtención del Certificado Único Policial.</t>
  </si>
  <si>
    <t>2.10.-</t>
  </si>
  <si>
    <t xml:space="preserve">Anote la cantidad de personal de custodia y/o vigilancia adscrito al cierre del año 2021 a los centros penitenciarios federales, según su sexo, el tipo y estatus de las evaluaciones que se encontraba obligado a acreditar. </t>
  </si>
  <si>
    <t>Para cada tipo de evaluación, la cantidad registrada en la columna "Total" debe ser igual a la suma de las cantidades reportadas como respuesta en la columna "Total" del personal de custodia y/o vigilancia listado en el numeral 3 de la pregunta anterior, así como corresponder a su desagregación por sexo. En caso de que esta instrucción no le aplique, justifíquelo en el recuadro que se encuentra al final de la tabla de respuesta.</t>
  </si>
  <si>
    <t>Tipo de evaluación</t>
  </si>
  <si>
    <t>Personal de custodia y/o vigilancia adscrito a los centros penitenciarios federales, según sexo y estatus de las evaluaciones</t>
  </si>
  <si>
    <t>Con evaluaciones aprobatorias vigentes</t>
  </si>
  <si>
    <t>Con evaluaciones aprobatorias no vigentes</t>
  </si>
  <si>
    <t>Programados a evaluaciones</t>
  </si>
  <si>
    <t>Evaluados con resultados pendientes</t>
  </si>
  <si>
    <t xml:space="preserve">Evaluaciones de control de confianza </t>
  </si>
  <si>
    <t>Evaluaciones de competencias básicas</t>
  </si>
  <si>
    <t>Evaluaciones de desempeño</t>
  </si>
  <si>
    <t>II.3.2 Profesionalización</t>
  </si>
  <si>
    <t>1.- Profesionalización: se refiere al proceso permanente y progresivo de formación que se integra por etapas de formación inicial, actualización, promoción, especialización y alta dirección, para desarrollar al máximo las competencias, capacidades y habilidades del personal de las instituciones de seguridad pública y de procuración de justicia.</t>
  </si>
  <si>
    <t>2.- Programa Rector de Profesionalización: se refiere al instrumento en el que se establecen los lineamientos, programas, actividades y contenidos mínimos para la profesionalización del personal de las instituciones de seguridad pública y de procuración de justicia.</t>
  </si>
  <si>
    <t>2.11.-</t>
  </si>
  <si>
    <t>Anote la cantidad de personal adscrito a los centros penitenciarios federales que al cierre del año 2021 contaba con la acreditación de alguno de los esquemas de profesionalización previstos en el Programa Rector de Profesionalización correspondiente, según su sexo.</t>
  </si>
  <si>
    <t>Debe considerar al personal que al cierre del año haya aprobado determinado esquema de profesionalización de acuerdo con los procedimientos de evaluación y acreditación correspondientes, y cuente con el respectivo diploma o comprobante.</t>
  </si>
  <si>
    <t>En caso de que algún servidor público tenga acreditado más de un esquema de profesionalización al cierre del año, debe considerar el más reciente.</t>
  </si>
  <si>
    <t>La suma de las cantidades registradas en la columna "Total" debe ser igual o menor a la cantidad reportada como respuesta en el recuadro "Total de personal adscrito a los centros penitenciarios federales" de la pregunta 2.2, así como corresponder a su desagregación por sexo.</t>
  </si>
  <si>
    <t>Esquema de profesionalización</t>
  </si>
  <si>
    <t>Personal adscrito a los centros penitenciarios federales que contaba con la acreditación de determinado esquema de profesionalización, según sexo</t>
  </si>
  <si>
    <t>1. Formación inicial</t>
  </si>
  <si>
    <t>1.1</t>
  </si>
  <si>
    <t>Perfil custodia penitenciaria</t>
  </si>
  <si>
    <t>1.2</t>
  </si>
  <si>
    <t>Perfil jurídico</t>
  </si>
  <si>
    <t>1.3</t>
  </si>
  <si>
    <t>Perfil administrativo</t>
  </si>
  <si>
    <t>1.4</t>
  </si>
  <si>
    <t>Perfil técnico</t>
  </si>
  <si>
    <t>Formación continua (actualización)</t>
  </si>
  <si>
    <t>Formación continua (especialización)</t>
  </si>
  <si>
    <t>Formación continua (alta dirección)</t>
  </si>
  <si>
    <t>II.3.3 Certificado Único Policial</t>
  </si>
  <si>
    <t>1.- Certificado Único Policial (CUP): se refiere al documento que acredita a los policías y oficiales de guarda y custodia del sistema penitenciario, aptos para ingresar o permanecer en las instituciones de seguridad pública, así como que cuentan con los conocimientos, el perfil, las habilidades y las aptitudes necesarias para el desempeño de su cargo.</t>
  </si>
  <si>
    <t>2.12.-</t>
  </si>
  <si>
    <t>Anote la cantidad de personal de custodia y/o vigilancia adscrito a los centros penitenciarios federales que al cierre del año 2021 contaba con el Certificado Único Policial vigente, según nivel jerárquico y sexo.</t>
  </si>
  <si>
    <t>La suma de las cantidades registradas en la columna "Total" debe ser igual o menor a la suma de las cantidades reportadas como respuesta en la columna "Total" del personal de custodia y/o vigilancia listado en el numeral 3 de la pregunta 2.9, así como corresponder a su desagregación por sexo y nivel jerárquico.</t>
  </si>
  <si>
    <t>Nivel jerárquico</t>
  </si>
  <si>
    <t>Personal de custodia y/o vigilancia adscrito a los centros penitenciarios federales que contaba con el Certificado Único Policial vigente, según sexo</t>
  </si>
  <si>
    <t>II.3.4 Capacitación</t>
  </si>
  <si>
    <t>Instrucciones generales para las preguntas del apartado:</t>
  </si>
  <si>
    <t>1.- La información solicitada en el presente apartado hace referencia a las acciones formativas impartidas al personal de los centros penitenciarios federales, independientemente de que estas acciones hayan sido impartidas por la institución responsable de dichos centros u otras instituciones.</t>
  </si>
  <si>
    <t>2.- Únicamente debe considerar aquellas acciones formativas que hayan realizado o consideren realizar alguna evaluación para su acreditación, por lo que no debe considerar aquellas de carácter informativo o de naturaleza similar.</t>
  </si>
  <si>
    <t>3.- No debe considerar las acciones formativas impartidas como parte del Programa Rector de Profesionalización.</t>
  </si>
  <si>
    <t>1.- Acciones formativas: se refiere a las acciones orientadas, en este caso al personal de los centros penitenciarios federales, a la adquisición de conocimientos y competencias personales e interpersonales para el ejercicio de la función pública, mismas que conllevan algún tipo de evaluación para su acreditación. Dichas acciones pueden ser cursos, talleres, diplomados, maestrías, entre otros. Para efectos del presente censo, se consideran tres tipos de medios de presentación:</t>
  </si>
  <si>
    <t>Presencial: se refiere a las acciones formativas impartidas presencialmente en un horario y lugar establecido.</t>
  </si>
  <si>
    <t xml:space="preserve">En línea: se refiere a las acciones formativas impartidas en línea donde los contenidos de capacitación están disponibles en horarios y periodos determinados, con la finalidad de que los participantes puedan consultarlos y/o utilizarlos de acuerdo con sus necesidades y disponibilidad de tiempo. </t>
  </si>
  <si>
    <t>Síncrono: se refiere a las acciones formativas impartidas en línea que hacen uso de herramientas de comunicación en tiempo real y bajo un horario establecido.</t>
  </si>
  <si>
    <t>2.13.-</t>
  </si>
  <si>
    <t>Indique si durante el año 2021 se impartieron acciones formativas al personal adscrito a los centros penitenciarios federales. En caso afirmativo, anote la cantidad de acciones formativas impartidas, según medio de presentación, así como la cantidad de personal capacitado, según su sexo.</t>
  </si>
  <si>
    <t>En caso de que al personal adscrito no se le hayan impartido acciones formativas, o no cuente con información para determinarlo, indíquelo en la columna correspondiente conforme al catálogo respectivo y deje el resto de la fila en blanco.</t>
  </si>
  <si>
    <t>En el apartado "Acciones formativas impartidas, según medio de presentación" debe considerar las acciones formativas impartidas del 1 de enero al 31 de diciembre de 2021 al personal adscrito, independientemente de que hayan concluido durante el referido año.</t>
  </si>
  <si>
    <t>En el apartado "Acciones formativas impartidas y concluidas, según medio de presentación" debe considerar las acciones formativas impartidas del 1 de enero al 31 de diciembre de 2021 al personal adscrito, y que además hayan concluido durante el referido año.</t>
  </si>
  <si>
    <t>Debe considerar al personal adscrito que haya concluido determinada acción formativa impartida y concluida entre el 1 de enero y el 31 de diciembre de 2021, independientemente de que, por cuestiones de temporalidad, cuente con el certificado, constancia, calificación aprobatoria o cualquier documento que lo acredite.</t>
  </si>
  <si>
    <t xml:space="preserve">En caso de que algún servidor público haya concluido más de una acción formativa impartida y concluida entre el 1 de enero y el 31 de diciembre de 2021, debe ser considerado una sola vez en el registro de esta pregunta. </t>
  </si>
  <si>
    <t>¿Se impartieron acciones formativas al personal adscrito a los centros penitenciarios federales?
(1. Sí / 2. No / 9. No se sabe)</t>
  </si>
  <si>
    <t>Acciones formativas impartidas, según medio de presentación</t>
  </si>
  <si>
    <t>Acciones formativas impartidas y concluidas, según medio de presentación</t>
  </si>
  <si>
    <t>Personal capacitado, según sexo</t>
  </si>
  <si>
    <t xml:space="preserve">Presencial </t>
  </si>
  <si>
    <t>En línea</t>
  </si>
  <si>
    <t>Síncrono</t>
  </si>
  <si>
    <t>2.14.-</t>
  </si>
  <si>
    <t>Anote la cantidad de acciones formativas, según tema, impartidas durante el año 2021 al personal adscrito a los centros penitenciarios federales, así como la cantidad de personal capacitado, según su sexo.</t>
  </si>
  <si>
    <t>En caso de que haya seleccionado el código "2" o "9" en la columna "¿Se impartieron acciones formativas al personal adscrito a los centros penitenciarios federales?" de la pregunta anterior, no puede registrar información en el presente reactivo.</t>
  </si>
  <si>
    <t>En caso de que no se haya realizado alguna acción formativa en determinado tema listado, anote una "X" en la columna "No se realizaron acciones formativas" y deje el resto de la fila en blanco.</t>
  </si>
  <si>
    <t>En la columna "Acciones formativas impartidas" debe considerar las acciones formativas impartidas del 1 de enero al 31 de diciembre de 2021 al personal adscrito, independientemente de que hayan concluido durante el referido año.</t>
  </si>
  <si>
    <t>En la columna "Acciones formativas impartidas y concluidas" debe considerar las acciones formativas impartidas del 1 de enero al 31 de diciembre de 2021 al personal adscrito, y que además hayan concluido durante el referido año.</t>
  </si>
  <si>
    <t xml:space="preserve">En caso de que una acción formativa haya contemplado más de un tema, debe registrarla tantas veces como sea necesario en el o los temas correspondientes. </t>
  </si>
  <si>
    <t xml:space="preserve">La suma de las cantidades registradas en la columna "Acciones formativas impartidas" debe ser igual o mayor a la cantidad reportada como respuesta en la columna "Total" del apartado "Acciones formativas impartidas, según medio de presentación" de la pregunta anterior. </t>
  </si>
  <si>
    <t xml:space="preserve">La suma de las cantidades registradas en la columna "Acciones formativas impartidas y concluidas" debe ser igual o mayor a la cantidad reportada como respuesta en la columna "Total" del apartado "Acciones formativas impartidas y concluidas, según medio de presentación" de la pregunta anterior. </t>
  </si>
  <si>
    <t>En caso de que algún servidor público haya concluido más de una acción formativa impartida y concluida entre el 1 de enero y el 31 de diciembre de 2021, debe registrarlo tantas veces como sea necesario en el o los temas correspondientes.</t>
  </si>
  <si>
    <t>La suma de las cantidades registradas en la columna "Total" debe ser igual o mayor a la cantidad reportada como respuesta en la columna "Total" del apartado "Personal capacitado, según sexo" de la pregunta anterior, así como corresponder a su desagregación por sexo.</t>
  </si>
  <si>
    <t>En caso de que registre algún valor numérico o "NS" para el numeral 8, debe anotar el nombre de dicho(s) tema(s) en el recuadro destinado para tal efecto que se encuentra al final de la tabla de respuesta.</t>
  </si>
  <si>
    <t>Temas</t>
  </si>
  <si>
    <t>No se realizaron acciones formativas</t>
  </si>
  <si>
    <t>Acciones formativas impartidas</t>
  </si>
  <si>
    <t>Acciones formativas impartidas y concluidas</t>
  </si>
  <si>
    <t>Derechos humanos de las personas privadas de la libertad</t>
  </si>
  <si>
    <t>Identificación y atención de necesidades de personas privadas de la libertad en situación de especial vulnerabilidad</t>
  </si>
  <si>
    <t>Mediación y resolución de conflictos</t>
  </si>
  <si>
    <t>Medidas para garantizar los derechos sexuales y reproductivos de las personas privadas de la libertad</t>
  </si>
  <si>
    <t>Perspectiva de género</t>
  </si>
  <si>
    <t>Prevención y atención de incidentes violentos</t>
  </si>
  <si>
    <t>Uso de la fuerza</t>
  </si>
  <si>
    <t>Otro tema (especifique)</t>
  </si>
  <si>
    <t>Otro tema:
(especifique)</t>
  </si>
  <si>
    <t>II.4 Dignificación del servicio</t>
  </si>
  <si>
    <t>2.15.-</t>
  </si>
  <si>
    <t>Indique las prestaciones laborales con las que contó durante el año 2021 el personal adscrito a los centros penitenciarios federales. Por cada una de estas, anote la cantidad de personal, según sexo, adscrito a los centros penitenciarios federales al cierre del referido año que, durante el mismo, contó con la prestación laboral.</t>
  </si>
  <si>
    <t>Debe considerar las prestaciones laborales con las que contaba el personal adscrito a los centros penitenciarios federales, independientemente de que dicho personal haya hecho uso de ellas.</t>
  </si>
  <si>
    <t>En caso de que determinada prestación laboral no haya estado prevista en la legislación laboral y/o administrativa aplicable, o no cuente con información para determinarlo, indíquelo en la columna correspondiente conforme al catálogo respectivo y deje el resto de la fila en blanco.</t>
  </si>
  <si>
    <t>En caso de que el personal adscrito a los centros penitenciarios federales no haya contado con determinada prestación laboral, o no cuente con información para determinarlo, indíquelo en la columna correspondiente conforme al catálogo respectivo y deje el resto de la fila en blanco.</t>
  </si>
  <si>
    <t>Para el numeral 9, no puede registrar información en la columna "Hombres".</t>
  </si>
  <si>
    <t>Para cada prestación laboral, la cantidad registrada en la columna "Total" debe ser igual o menor a la cantidad reportada como respuesta en el recuadro "Total de personal adscrito a los centros penitenciarios federales" de la pregunta 2.2, así como corresponder a su desagregación por sexo.</t>
  </si>
  <si>
    <t>En caso de que seleccione para el numeral 32 el código "1" en la columna "¿Se encontraba prevista en la legislación laboral y/o administrativa aplicable?", debe anotar el nombre de dicha(s) prestación(es) laboral(es) en el recuadro destinado para tal efecto que se encuentra al final de la tabla de respuesta.</t>
  </si>
  <si>
    <t xml:space="preserve">Prestación laboral </t>
  </si>
  <si>
    <t>¿Se encontraba prevista en la legislación laboral y/o administrativa aplicable?
(1. Sí / 2. No / 9. No se sabe)</t>
  </si>
  <si>
    <t xml:space="preserve">¿El personal adscrito a los centros penitenciarios federales contó con la prestación laboral?
(1. Sí / 2. No / 9. No se sabe) </t>
  </si>
  <si>
    <t>Personal adscrito a los centros penitenciarios federales que contó con la prestación laboral, según sexo</t>
  </si>
  <si>
    <t>Aguinaldo</t>
  </si>
  <si>
    <t>Ahorro solidario</t>
  </si>
  <si>
    <t>Apoyo educativo (becas, permisos, convenios, etc.)</t>
  </si>
  <si>
    <t>Apoyo para los familiares de elementos fallecidos en ejercicio de su función</t>
  </si>
  <si>
    <t>Apoyo para los familiares de elementos desaparecidos y/o no localizados</t>
  </si>
  <si>
    <t>Apoyo funerario para los familiares del personal fallecido (no incluye al personal fallecido en ejercicio de su función)</t>
  </si>
  <si>
    <t>Apoyo para gastos funerarios de algún familiar</t>
  </si>
  <si>
    <t>Apoyo para la vivienda</t>
  </si>
  <si>
    <t>Apoyos para la lactancia</t>
  </si>
  <si>
    <t xml:space="preserve">Apoyo para útiles escolares de sus hijos </t>
  </si>
  <si>
    <t>Áreas deportivas</t>
  </si>
  <si>
    <t xml:space="preserve">Asesoría jurídica </t>
  </si>
  <si>
    <t>Ayuda para transporte</t>
  </si>
  <si>
    <t>Becas escolares para sus hijos</t>
  </si>
  <si>
    <t>Comedor dentro de las instalaciones</t>
  </si>
  <si>
    <t>Créditos automotrices</t>
  </si>
  <si>
    <t>Créditos para la vivienda</t>
  </si>
  <si>
    <t>Créditos comerciales</t>
  </si>
  <si>
    <t>Días de permiso</t>
  </si>
  <si>
    <t>Fondo de ahorro para el retiro</t>
  </si>
  <si>
    <t>Guardería</t>
  </si>
  <si>
    <t>Licencia de maternidad / paternidad</t>
  </si>
  <si>
    <t>Seguro de gastos médicos mayores</t>
  </si>
  <si>
    <t>Seguro de vida</t>
  </si>
  <si>
    <t>Seguro de retiro</t>
  </si>
  <si>
    <t>Servicios médicos dentro de las instalaciones</t>
  </si>
  <si>
    <t>Servicios psicológicos o de contención emocional</t>
  </si>
  <si>
    <t>Vacaciones</t>
  </si>
  <si>
    <t>Prima vacacional</t>
  </si>
  <si>
    <t>Prima de antigüedad</t>
  </si>
  <si>
    <t>Vales, bonos o ayuda para despensa</t>
  </si>
  <si>
    <t>Otra prestación laboral (especifique)</t>
  </si>
  <si>
    <t>Otra prestación laboral:
(especifique)</t>
  </si>
  <si>
    <t>2.16.-</t>
  </si>
  <si>
    <t>Anote la cantidad de personal de los centros penitenciarios federales que se jubiló durante el año 2021, según su sexo.</t>
  </si>
  <si>
    <t>Total de servidores públicos jubilados (1. + 2.)</t>
  </si>
  <si>
    <t>2.17.-</t>
  </si>
  <si>
    <t>Anote la cantidad de personal de custodia y/o vigilancia adscrito al cierre del año 2021 a los centros penitenciarios federales, según su sexo y el esquema de jornada laboral en el que prestaba sus servicios.</t>
  </si>
  <si>
    <t>La suma de las cantidades registradas en la columna "Total" debe ser igual o mayor a la suma de las cantidades reportadas como respuesta en la columna "Total" del personal de custodia y/o vigilancia listado en el numeral 3 de la pregunta 2.9, así como corresponder a su desagregación por sexo; toda vez que un servidor público pudo haber desempeñado sus servicios en más de un esquema de jornada laboral.</t>
  </si>
  <si>
    <t>En caso de que registre algún valor numérico o "NS" para el numeral 13, debe anotar el(los) tipo(s) de esquema(s) de jornada laboral en el recuadro destinado para tal efecto que se encuentra al final de la tabla de respuesta. En caso de que la opción contenida en el referido numeral no le aplique, anote "NA" (No aplica) en las celdas correspondientes.</t>
  </si>
  <si>
    <t>Esquemas de jornada laboral</t>
  </si>
  <si>
    <t>Personal de custodia y/o vigilancia adscrito a los centros penitenciarios federales, según sexo</t>
  </si>
  <si>
    <t>8 por 16</t>
  </si>
  <si>
    <t>8 por 24</t>
  </si>
  <si>
    <t>12 por 12</t>
  </si>
  <si>
    <t>12 por 24</t>
  </si>
  <si>
    <t>12 por 36</t>
  </si>
  <si>
    <t>24 por 24</t>
  </si>
  <si>
    <t>24 por 48</t>
  </si>
  <si>
    <t>48 por 48</t>
  </si>
  <si>
    <t>72 por 72</t>
  </si>
  <si>
    <t>96 por 96</t>
  </si>
  <si>
    <t>144 por 144</t>
  </si>
  <si>
    <t>Jornada acumulada (fines de semana y días inhábiles)</t>
  </si>
  <si>
    <t>Otro esquema de jornada laboral (especifique)</t>
  </si>
  <si>
    <t>Otro esquema de jornada laboral:
(especifique)</t>
  </si>
  <si>
    <t>2.18.-</t>
  </si>
  <si>
    <t>Indique, por cada uno de los elementos de uniforme listados, si durante el año 2021 se otorgó al personal de custodia y/o vigilancia adscrito a los centros penitenciarios federales. En caso afirmativo, anote el total de elementos de uniforme otorgados y señale la frecuencia en la que se otorgó a dicho personal durante el referido año, utilizando para tal efecto el catálogo que se presenta en la parte inferior de la siguiente tabla.</t>
  </si>
  <si>
    <t>En caso de que determinado elemento de uniforme no se haya otorgado al personal de custodia y/o vigilancia, o no cuente con información para determinarlo, indíquelo en la columna correspondiente conforme al catálogo respectivo y deje el resto de la fila en blanco.</t>
  </si>
  <si>
    <t>En el numeral 3 no debe considerar la información asociada a los chalecos balísticos, toda vez que dicha información se requiere en el siguiente reactivo.</t>
  </si>
  <si>
    <t>Los numerales 11, 12 y 13 refieren a aquellos casos en los que el respectivo uniforme fue otorgado de manera completa (con todos sus elementos) al personal de custodia y/o vigilancia, no como elementos individuales proporcionados por separado. De ser este el caso, la información que se registre en dichos numerales no debe considerarse en los numerales asociados a los elementos individuales correspondientes.</t>
  </si>
  <si>
    <t>En caso de que seleccione para el numeral 16 el código "1" en la columna "¿Se otorgó al personal de custodia y/o vigilancia adscrito a los centros penitenciarios federales?", debe anotar el nombre de dicho(s) elemento(s) de uniforme en el recuadro destinado para tal efecto que se encuentra al final de la tabla de respuesta.</t>
  </si>
  <si>
    <t>En caso de que seleccione el código "9" en la columna "Frecuencia con la que se otorgó al personal de custodia y/o vigilancia adscrito a los centros penitenciarios federales?, debe anotar el nombre de dicha(s) frecuencia(s) en el recuadro destinado para tal efecto que se encuentra al final de la tabla de respuesta.</t>
  </si>
  <si>
    <t>Elementos de uniforme</t>
  </si>
  <si>
    <t>¿Se otorgó al personal de custodia y/o vigilancia adscrito a los centros penitenciarios federales?
(1. Sí / 2. No / 9. No se sabe)</t>
  </si>
  <si>
    <t>Elementos de uniforme otorgados</t>
  </si>
  <si>
    <t>Frecuencia con la que se otorgó al personal de custodia y/o vigilancia adscrito a los centros penitenciarios federales
(ver catálogo)</t>
  </si>
  <si>
    <t>Chamarra</t>
  </si>
  <si>
    <t>Camisola</t>
  </si>
  <si>
    <t>Chaleco (táctico)</t>
  </si>
  <si>
    <t>Playera</t>
  </si>
  <si>
    <t>Pantalón</t>
  </si>
  <si>
    <t>Gorra</t>
  </si>
  <si>
    <t>Overol tipo comando</t>
  </si>
  <si>
    <t>Impermeable</t>
  </si>
  <si>
    <t>Botas</t>
  </si>
  <si>
    <t>Zapatos tipo choclo</t>
  </si>
  <si>
    <t>Uniforme de gala (incluye saco, pantalón, camisa, corbata o corbatín, cinturón, etc.)</t>
  </si>
  <si>
    <t>Uniforme táctico y/o tipo comando (incluye camisola, pantalón, gorra, etc.)</t>
  </si>
  <si>
    <t>Uniforme deportivo (incluye chamarra o sudadera, pantalón, calcetas, etc.)</t>
  </si>
  <si>
    <t>Fornitura</t>
  </si>
  <si>
    <t>Placas, insignias y/o divisas</t>
  </si>
  <si>
    <t>Otro elemento de uniforme (especifique)</t>
  </si>
  <si>
    <t>Otro elemento de uniforme:
(especifique)</t>
  </si>
  <si>
    <t>Catálogo de frecuencia en la que se otorgaron los elementos de uniforme policial</t>
  </si>
  <si>
    <t>Una sola vez</t>
  </si>
  <si>
    <t>Cuadrienal</t>
  </si>
  <si>
    <t>Quinquenal</t>
  </si>
  <si>
    <t xml:space="preserve">Periodos mayores a cinco años </t>
  </si>
  <si>
    <t>Bienal</t>
  </si>
  <si>
    <t>Trienal</t>
  </si>
  <si>
    <t>2.19.-</t>
  </si>
  <si>
    <t>Indique, por cada uno de los tipos de equipamiento o instrumentos para el uso de la fuerza listados, si al cierre del año 2021 se le había otorgado y/o asignado al personal de custodia y/o vigilancia adscrito a los centros penitenciarios federales. En caso afirmativo, anote el total de equipamiento o instrumentos para el uso de la fuerza otorgados y/o asignados, así como la cantidad de personal de custodia y/o vigilancia, según sexo, que al cierre del referido año se le había otorgado y/o asignado.</t>
  </si>
  <si>
    <t>En caso de que el otorgamiento y/o asignación de determinado equipamiento o instrumento para el uso de la fuerza no haya estado previsto en la legislación aplicable, o no cuente con información para determinarlo, indíquelo en la columna correspondiente conforme al catálogo respectivo y deje el resto de la fila en blanco.</t>
  </si>
  <si>
    <t>En caso de que determinado equipamiento o instrumento para el uso de la fuerza no se haya otorgado y/o asignado al personal de custodia y/o vigilancia, o no cuente con información para determinarlo, indíquelo en la columna correspondiente conforme al catálogo respectivo y deje el resto de la fila en blanco.</t>
  </si>
  <si>
    <t>No debe considerar como un tipo de equipamiento o instrumento para el uso de la fuerza a los detectores de metal fijos o móviles, pues dicha información se requiere en la pregunta 1.9.</t>
  </si>
  <si>
    <t>Para el numeral 1.2, no puede registrar información en la columna "Hombres".</t>
  </si>
  <si>
    <t xml:space="preserve">Para cada equipamiento o instrumento para el uso de la fuerza, la cantidad registrada en la columna "Total" debe ser igual o menor a la cantidad reportada en la columna "Equipamiento o instrumentos para el uso de la fuerza otorgados y/o asignados". En caso de que esta instrucción no le aplique, justifíquelo en el recuadro que se encuentra al final de la tabla de respuesta. </t>
  </si>
  <si>
    <t>Para cada equipamiento o instrumento para el uso de la fuerza, la cantidad registrada en la columna "Total" debe ser igual o menor a la suma de las cantidades reportadas como respuesta en la columna "Total" del personal de custodia y/o vigilancia listado en el numeral 3 de la pregunta 2.9, así como corresponder a su desagregación por sexo.</t>
  </si>
  <si>
    <t>En caso de que seleccione para el numeral 4 el código "1" en la columna "¿Se encontraba previsto su otorgamiento y/o asignación en la legislación aplicable?", debe anotar el nombre de dicho(s) tipo(s) de equipamiento o instrumentos para el uso de la fuerza en el recuadro destinado para tal efecto que se encuentra al final de la tabla de respuesta.</t>
  </si>
  <si>
    <t>Tipo de equipamiento y de instrumentos para el uso de la fuerza</t>
  </si>
  <si>
    <t>¿Se encontraba previsto su otorgamiento y/o asignación en la legislación aplicable?
(1. Sí / 2. No / 9. No se sabe)</t>
  </si>
  <si>
    <t>¿Se otorgó y/o asignó al personal de custodia y/o vigilancia adscrito a los centros penitenciarios federales?
(1. Sí / 2. No / 9. No se sabe)</t>
  </si>
  <si>
    <t>Equipamiento o instrumentos para el uso de la fuerza otorgados y/o asignados</t>
  </si>
  <si>
    <t>Personal de custodia y/o vigilancia al que se le otorgó y/o asignó el equipamiento o instrumento para el uso de la fuerza, según sexo</t>
  </si>
  <si>
    <t xml:space="preserve">1. Equipamiento para el ejercicio de la función </t>
  </si>
  <si>
    <t>Chaleco balístico</t>
  </si>
  <si>
    <t>Chaleco balístico anatómico para mujeres</t>
  </si>
  <si>
    <t>Casco</t>
  </si>
  <si>
    <t>Escudo antimotín o antidisturbios</t>
  </si>
  <si>
    <t>1.5</t>
  </si>
  <si>
    <t>Rodilleras y coderas contra impactos</t>
  </si>
  <si>
    <t>1.6</t>
  </si>
  <si>
    <t>Binoculares con visión nocturna</t>
  </si>
  <si>
    <t>1.7</t>
  </si>
  <si>
    <t>Equipo de radiocomunicación</t>
  </si>
  <si>
    <t>1.8</t>
  </si>
  <si>
    <t>Cámara corporal (body cam, cámaras de solapa u otras similares)</t>
  </si>
  <si>
    <t>2. Incapacitantes menos letales</t>
  </si>
  <si>
    <t>2.1</t>
  </si>
  <si>
    <t>Bastón PR-24, tolete o su equivalente</t>
  </si>
  <si>
    <t>Dispositivos que generen descargas eléctricas</t>
  </si>
  <si>
    <t>Esposas o candados de mano</t>
  </si>
  <si>
    <t>Esposas o candados de pie</t>
  </si>
  <si>
    <t xml:space="preserve">Sustancias irritantes en aerosol </t>
  </si>
  <si>
    <t>3. Letales</t>
  </si>
  <si>
    <t>Armas de fuego permitidas</t>
  </si>
  <si>
    <t xml:space="preserve">Explosivos permitidos </t>
  </si>
  <si>
    <t>Otro tipo de equipamiento o instrumento (especifique)</t>
  </si>
  <si>
    <t>Otro tipo de equipamiento o instrumento:
(especifique)</t>
  </si>
  <si>
    <t>II.5 Régimen disciplinario del personal</t>
  </si>
  <si>
    <t>1.- Régimen disciplinario del personal: se refiere al conjunto de disposiciones y principios disciplinarios internos sobre la actuación del personal adscrito a las instituciones públicas relacionadas con el proceso de seguridad pública y justicia penal, mismos que establecen los deberes, las correcciones disciplinarias, las sanciones y los procedimientos para su aplicación. Esta categoría debe diferenciarse de las responsabilidades administrativas, cuya investigación, sustanciación y sanción corresponde a autoridades competentes establecidas en la Ley General de Responsabilidades Administrativas.</t>
  </si>
  <si>
    <t>II.5.1 Mecanismos para la prevención de actos de corrupción o abuso de autoridad</t>
  </si>
  <si>
    <t>2.20.-</t>
  </si>
  <si>
    <t>Señale los mecanismos con los que contaba al cierre del año 2021 la institución responsable de los centros penitenciarios federales para la prevención de actos de corrupción o abuso de autoridad por parte de los servidores públicos adscritos a dichos centros.</t>
  </si>
  <si>
    <t xml:space="preserve">Seleccione con una "X" el o los códigos que correspondan. </t>
  </si>
  <si>
    <t>En caso de seleccionar el código "8" o "9" no puede seleccionar otro código.</t>
  </si>
  <si>
    <t>1. Protocolos de actuación (atención a las personas privadas de la libertad, uso de la fuerza, control de incidentes u otros similares)</t>
  </si>
  <si>
    <t>2. Sistemas de intervención temprana en contra de la actuación irregular de los servidores públicos</t>
  </si>
  <si>
    <t>3. Auditorías externas por parte de otras autoridades</t>
  </si>
  <si>
    <t>4. Mecanismos de supervisión civil (auditor civil, monitor civil, u otros similares)</t>
  </si>
  <si>
    <t>5. Visitas ciudadanas y de organizaciones de la sociedad civil</t>
  </si>
  <si>
    <t>6. Mecanismos de evaluación de los servicios penitenciarios por parte de las personas privadas de la libertad</t>
  </si>
  <si>
    <t>7. Otros mecanismos (especifique)</t>
  </si>
  <si>
    <t>8. No contaba con mecanismos para la prevención de actos de corrupción o abuso de autoridad</t>
  </si>
  <si>
    <t>9. No se sabe</t>
  </si>
  <si>
    <t>II.5.2 Unidad de Asuntos Internos u homóloga</t>
  </si>
  <si>
    <t>Instrucción general para las preguntas del apartado:</t>
  </si>
  <si>
    <t>1..- En caso de que seleccione el código "2", "3" o "9" en la columna "¿Contaba con alguna Unidad de Asuntos Internos u homóloga?" de la pregunta 2.21, pase a la pregunta 2.26.</t>
  </si>
  <si>
    <t>1.- Unidad de Asuntos Internos u homóloga: se refiere a la unidad o área administrativa de control interno policial, encargada de supervisar y vigilar que el personal, en este caso adscrito a los centros penitenciarios federales, cumpla con los deberes y normas establecidas en los ordenamientos legales que rigen su actuación. Para efectos del presente censo, se consideran las siguientes áreas al interior de esta:</t>
  </si>
  <si>
    <t>Área de supervisión o inspección: se refiere a las áreas destinadas a la realización de los procesos de supervisión e inspección que detecten irregularidades o actos ilícitos entre los integrantes de la corporación.</t>
  </si>
  <si>
    <t xml:space="preserve">Área de investigación: se refiere a las áreas destinadas a la investigación de las quejas y denuncias que permita acreditar la existencia de conductas irregulares e ilícitas cometidas por quienes integran a la corporación. </t>
  </si>
  <si>
    <t>Área de determinación de expedientes: se refiere a las áreas destinadas a la determinación de los expedientes de investigación y su remisión a las instancias competentes, ya sea a la Comisión de Honor y Justicia u homóloga en el caso de que la falta amerite una sanción disciplinaria; o a las autoridades administrativas y penales competentes cuando la falta así lo amerite de acuerdo con los ordenamientos legales aplicables.</t>
  </si>
  <si>
    <t>2.21.-</t>
  </si>
  <si>
    <t>Indique si al cierre del año 2021 la institución responsable de los centros penitenciarios federales contaba con alguna Unidad de Asuntos Internos u homóloga para la supervisión y vigilancia del personal adscrito a los mismos. En caso afirmativo, anote el nombre de la misma.</t>
  </si>
  <si>
    <t>En caso de que no haya contado con alguna Unidad de Asuntos Internos u homóloga, se haya encontrado en proceso de integración, o no cuente con información para determinarlo, indíquelo en la columna correspondiente conforme al catálogo respectivo y deje el resto de la fila en blanco.</t>
  </si>
  <si>
    <t>¿Contaba con alguna Unidad de Asuntos Internos u homóloga?
(1. Sí / 2. En proceso de integración / 3. No / 9. No se sabe)</t>
  </si>
  <si>
    <t>Nombre</t>
  </si>
  <si>
    <t>2.22.-</t>
  </si>
  <si>
    <t>Anote la cantidad de servidores públicos adscritos al cierre del año 2021 a la Unidad de Asuntos Internos u homóloga, según su sexo.</t>
  </si>
  <si>
    <t>Total de servidores públicos adscritos (1. + 2.)</t>
  </si>
  <si>
    <t>2.23.-</t>
  </si>
  <si>
    <t>Indique si al cierre del año 2021 la Unidad de Asuntos Internos u homóloga contaba con las áreas listadas. En caso afirmativo, anote la cantidad de servidores públicos adscritos a las mismas al cierre del referido año, según su sexo.</t>
  </si>
  <si>
    <t>En caso de que la Unidad de Asuntos Internos u homóloga no haya contado con determinada área, se haya encontrado en proceso de integración, o no cuente con información para determinarlo, indíquelo en la columna correspondiente conforme al catálogo respectivo y deje el resto de la fila en blanco.</t>
  </si>
  <si>
    <t>La suma de las cantidades registradas en la columna "Total" debe ser igual o menor a la cantidad reportada como respuesta en el recuadro "Total de servidores públicos adscritos" de la pregunta anterior, así como corresponder a su desagregación por sexo.</t>
  </si>
  <si>
    <t>Áreas</t>
  </si>
  <si>
    <t>¿La Unidad de Asuntos Internos u homóloga contaba con el área?
(1. Sí / 2. En proceso de integración / 3. No / 9. No se sabe)</t>
  </si>
  <si>
    <t>Servidores públicos adscritos a la Unidad de Asuntos Internos u homóloga, según sexo</t>
  </si>
  <si>
    <t>Área de supervisión o inspección</t>
  </si>
  <si>
    <t>Área de investigación</t>
  </si>
  <si>
    <t>Área de determinación de expedientes</t>
  </si>
  <si>
    <t>2.24.-</t>
  </si>
  <si>
    <t xml:space="preserve">Indique, por cada uno de los centros penitenciarios federales, si durante el año 2021 la Unidad de Asuntos Internos u homóloga contó con algún mecanismo en dicho centro para la recepción de quejas ciudadanas en contra del personal adscrito al mismo. En caso afirmativo, anote el total de quejas ciudadanas recibidas durante el referido año. </t>
  </si>
  <si>
    <t>En caso de que la Unidad de Asuntos Internos u homóloga no haya contado con algún mecanismo para la recepción de quejas ciudadanas en determinado centro penitenciario federal, o no cuente con información para determinarlo, indíquelo en la columna correspondiente conforme al catálogo respectivo y deje el resto de la fila en blanco.</t>
  </si>
  <si>
    <t>¿La Unidad de Asuntos Internos u homóloga contó con algún mecanismo para la recepción de quejas ciudadanas en el centro penitenciario federal?
(1. Sí / 2. No / 9. No se sabe)</t>
  </si>
  <si>
    <t>Quejas ciudadanas recibidas</t>
  </si>
  <si>
    <t>2.25.-</t>
  </si>
  <si>
    <t xml:space="preserve">Indique si al cierre del año 2021 la Unidad de Asuntos Internos u homóloga contaba con algún catálogo de faltas o infracciones disciplinarias y sanciones o correctivos disciplinarios relacionados con el personal adscrito a los centros penitenciarios federales. En caso afirmativo, especifique el lugar donde se encuentra disponible o, en su defecto, la no disponibilidad del mismo. </t>
  </si>
  <si>
    <t>En caso de que la Unidad de Asuntos Internos u homóloga no haya contado con algún catálogo de faltas o infracciones disciplinarias y sanciones o correctivos disciplinarios, se haya encontrado en proceso de integración, o no cuente con información para determinarlo, indíquelo en la columna correspondiente conforme al catálogo respectivo y deje en blanco el resto de la fila y la tabla "Tipo de faltas o infracciones disciplinarias con mayor frecuencia".</t>
  </si>
  <si>
    <t>En caso de que la Unidad de Asuntos Internos u homóloga haya contado con algún catálogo de faltas o infracciones disciplinarias y sanciones o correctivos disciplinarios, y este se haya encontrado disponible en línea, deje en blanco la tabla "Tipo de faltas o infracciones disciplinarias con mayor frecuencia".</t>
  </si>
  <si>
    <t>En caso de que la Unidad de Asuntos Internos u homóloga haya contado con algún catálogo de faltas o infracciones disciplinarias y sanciones o correctivos disciplinarios, pero este no se encuentre disponible en línea, en la columna "Sitio donde se encuentra disponible el catálogo (URL)" anote "NA" (No aplica) y registre en la tabla "Tipo de faltas o infracciones disciplinarias con mayor frecuencia" las diez más frecuentes.</t>
  </si>
  <si>
    <t>¿La Unidad de Asuntos Internos u homóloga contaba con algún catálogo de faltas o infracciones disciplinarias y sanciones o correctivos disciplinarios?
(1. Sí / 2. En proceso de integración / 3. No / 9. No se sabe)</t>
  </si>
  <si>
    <t>Sitio donde se encuentra disponible el catálogo (URL)</t>
  </si>
  <si>
    <t>Tipo de faltas o infracciones disciplinarias con mayor frecuencia</t>
  </si>
  <si>
    <t>II.5.3 Servidores públicos sancionados y sanciones impuestas</t>
  </si>
  <si>
    <t>1.- Para cada centro penitenciario federal, en caso de que seleccione el código "2" o "9" en la columna "¿Se sancionó a algún servidor público con motivo de la aplicación de la normatividad en materia de régimen disciplinario?" de la pregunta 2.27, anote una "X" en la columna "No aplica" de las preguntas 2.28, 2.29 y 2.30, y deje el resto de la fila en blanco.</t>
  </si>
  <si>
    <t>2.26.-</t>
  </si>
  <si>
    <t xml:space="preserve">Señale los elementos o insumos considerados durante el año 2021 en la investigación, substanciación y determinación de sanción a los servidores públicos adscritos a los centros penitenciarios federales con motivo de la aplicación de la normatividad en materia de régimen disciplinario. </t>
  </si>
  <si>
    <t>1. Declaraciones de víctimas</t>
  </si>
  <si>
    <t>2. Declaraciones de pares</t>
  </si>
  <si>
    <t>3. Videos recuperados de cámaras de vigilancia</t>
  </si>
  <si>
    <t>4. Videos recuperados de cámaras corporales</t>
  </si>
  <si>
    <t>5. Videos recuperados de cámaras de video y/o teléfonos inteligentes de los ciudadanos</t>
  </si>
  <si>
    <t xml:space="preserve">6. Operaciones encubiertas para probar la integridad del personal </t>
  </si>
  <si>
    <t>7. Otros elementos o insumos (especifique)</t>
  </si>
  <si>
    <t>8. No se sancionó a ningún servidor público con motivo de la aplicación de la normatividad en materia de régimen disciplinario (pase a la pregunta 2.32)</t>
  </si>
  <si>
    <t>2.27.-</t>
  </si>
  <si>
    <t>Indique, por cada uno de los centros penitenciarios federales, si durante el año 2021 se sancionó a algún servidor público adscrito al mismo con motivo de la aplicación de la normatividad en materia de régimen disciplinario. En caso afirmativo, anote la cantidad de servidores públicos sancionados durante el referido año.</t>
  </si>
  <si>
    <t>En caso de que no se haya sancionado a algún servidor público adscrito a determinado centro penitenciario federal, o no cuente con información para determinarlo, indíquelo en la columna correspondiente conforme al catálogo respectivo y deje el resto de la fila en blanco.</t>
  </si>
  <si>
    <t>¿Se sancionó a algún servidor público con motivo de la aplicación de la normatividad en materia de régimen disciplinario?
(1. Sí / 2. No / 9. No se sabe)</t>
  </si>
  <si>
    <t>Servidores públicos sancionados</t>
  </si>
  <si>
    <t>2.28.-</t>
  </si>
  <si>
    <t>Anote, por cada uno de los centros penitenciarios federales, la cantidad de servidores públicos sancionados durante el año 2021 con alguna medida o correctivo disciplinario, según cargo y/o función desempeñada.</t>
  </si>
  <si>
    <t>Para cada centro penitenciario federal, la cantidad registrada en la columna "Total" debe ser igual a la cantidad reportada como respuesta en la columna "Servidores públicos sancionados" de la pregunta anterior.</t>
  </si>
  <si>
    <t>Servidores públicos sancionados, según cargo y/o función desempeñada</t>
  </si>
  <si>
    <t>Personal técnico o de operación</t>
  </si>
  <si>
    <t>Personal de custodia y/o vigilancia</t>
  </si>
  <si>
    <t>Médico</t>
  </si>
  <si>
    <t>Criminológico</t>
  </si>
  <si>
    <t>2.29.-</t>
  </si>
  <si>
    <t>Anote, por cada uno de los centros penitenciarios federales, la cantidad de sanciones o correctivos disciplinarios impuestos durante el año 2021 a sus servidores públicos, según tipo.</t>
  </si>
  <si>
    <t>Para cada centro penitenciario federal, la cantidad registrada en la columna "Total" debe ser igual o mayor a la cantidad reportada como respuesta en la columna "Total" de la pregunta anterior, toda vez que a un servidor público se le pudo haber impuesto una o más sanciones o correctivos disciplinarios.</t>
  </si>
  <si>
    <t>En caso de que registre algún valor numérico o "NS" para la columna "Otras sanciones o correctivos disciplinarios", debe anotar el nombre de dicha(s) sanción(es) o correctivo(s) disciplinario(s) en el recuadro destinado para tal efecto que se encuentra al final de la tabla de respuesta. En caso de que la opción contenida en dicha columna no le aplique, anote "NA" (No aplica) en las celdas correspondientes.</t>
  </si>
  <si>
    <t>Sanciones o correctivos disciplinarios impuestos, según tipo</t>
  </si>
  <si>
    <t>Amonestación</t>
  </si>
  <si>
    <t>Arresto</t>
  </si>
  <si>
    <t>Cambio de adscripción</t>
  </si>
  <si>
    <t xml:space="preserve">Suspensión del empleo, cargo o comisión </t>
  </si>
  <si>
    <t>Inhabilitación temporal</t>
  </si>
  <si>
    <t xml:space="preserve"> Destitución o remoción</t>
  </si>
  <si>
    <t>Sanciones económicas</t>
  </si>
  <si>
    <t>Otras sanciones o correctivos disciplinarios (especifique)</t>
  </si>
  <si>
    <t>Otras sanciones o correctivos disciplinarios:
(especifique)</t>
  </si>
  <si>
    <t>2.30.-</t>
  </si>
  <si>
    <t>Anote, por cada uno de los centros penitenciarios federales, la cantidad de sanciones o correctivos disciplinarios impuestos durante el año 2021 a sus servidores públicos, según el tipo de falta o infracción disciplinaria asociada; utilizando para tal efecto el catálogo que se presenta en la parte inferior de la siguiente tabla.</t>
  </si>
  <si>
    <t>Para cada centro penitenciario federal, la cantidad registrada en la columna "Total" debe ser igual o mayor a la cantidad reportada como respuesta en la columna "Total" de la pregunta anterior, toda vez que una sanción o correctivo disciplinario impuesto puede estar asociado a una o más faltas o infracciones disciplinarias.</t>
  </si>
  <si>
    <t>En caso de que registre algún valor numérico o "NS" para la columna 15, debe anotar el nombre de dicha(s) falta(s) o infracción(es) en el recuadro destinado para tal efecto que se encuentra al final de la tabla de respuesta. En caso de que la opción contenida en dicha columna no le aplique, anote "NA" (No aplica) en las celdas correspondientes.</t>
  </si>
  <si>
    <t>Sanciones o correctivos disciplinarios impuestos, según tipo de falta o infracción disciplinaria asociada
(ver catálogo)</t>
  </si>
  <si>
    <t>Otras faltas o infracciones disciplinarias:
(especifique)</t>
  </si>
  <si>
    <t>Catálogo de faltas o infracciones disciplinarias</t>
  </si>
  <si>
    <t>Cobros indebidos a las personas privadas de la libertad en la realización del pase de lista</t>
  </si>
  <si>
    <t>Consultar o extraer información contenida en los expedientes, libros de registro, programas informáticos o cualquier otro documento del centro penitenciario cuando no tenga autorización, así como hacer mal uso de ella</t>
  </si>
  <si>
    <t>Cobros indebidos a las personas privadas de la libertad para acceder a los bienes y servicios proporcionados y/o brindados por los centros penitenciarios</t>
  </si>
  <si>
    <t>Propiciar o producir daño a personas (sin incluir a la población privada de la libertad), lugares, instalaciones, objetos o documentos que tenga bajo su cuidado o aquellos a los que tenga acceso por motivo de su empleo, cargo o comisión</t>
  </si>
  <si>
    <t xml:space="preserve">Establecer áreas o estancias de distinción o privilegio para las personas privadas de la libertad </t>
  </si>
  <si>
    <t>Abandonar sus funciones sin causa justificada</t>
  </si>
  <si>
    <t>Facilitar a las personas privadas de la libertad la realización de actividades no autorizadas</t>
  </si>
  <si>
    <t>Uso de documentación falsa o apócrifa</t>
  </si>
  <si>
    <t>Facilitar la comunicación entre personas privadas de la libertad de diferentes módulos y secciones</t>
  </si>
  <si>
    <t>Abstenerse de observar un trato digno con las personas privadas de la libertad (no incluye aquellas relacionadas con el uso irracional y desproporcionado de la fuerza)</t>
  </si>
  <si>
    <t>Introducir al centro penitenciario dinero, alimentos, sustancias, artefactos, armas, instrumentos de comunicación, así como cualquier objeto no autorizado</t>
  </si>
  <si>
    <t>Hacer uso de la fuerza de forma irracional y desproporcionada en contra de las personas privadas de la libertad</t>
  </si>
  <si>
    <t>Presentarse o desarrollar sus labores en estado de intoxicación etílica o por alguna droga sin prescripción médica, o consumirlas en su horario de trabajo</t>
  </si>
  <si>
    <t>Otras faltas o infracciones disciplinarias (especifique)</t>
  </si>
  <si>
    <t>Faltar a su servicio en el centro penitenciario, sin causa justificada</t>
  </si>
  <si>
    <t>2.31.-</t>
  </si>
  <si>
    <t>Anote, por cada uno de los tipos de faltas o infracciones disciplinarias asociadas, la cantidad de sanciones o correctivos disciplinarios impuestos durante el año 2021, así como la cantidad de servidores públicos adscritos a los centros penitenciarios federales sancionados durante el referido año.</t>
  </si>
  <si>
    <t xml:space="preserve">Para el caso de las sanciones o correctivos disciplinarios impuestos, la suma de las cantidades registradas en la columna "Total" debe ser igual a la suma de las cantidades reportadas como respuesta en la columna "Total" de la pregunta anterior, así como corresponder a su desagregación por tipo de falta o infracción disciplinaria asociada. </t>
  </si>
  <si>
    <t>Para el caso de las sanciones o correctivos disciplinarios impuestos, la suma de las cantidades registradas en la columna "Total" debe ser igual o mayor a la suma de las cantidades reportadas como respuesta en la columna "Total" de la pregunta 2.29, así como corresponder a su desagregación por tipo de sanción o correctivo disciplinario.</t>
  </si>
  <si>
    <t>Para el caso de los servidores públicos sancionados, la suma de las cantidades registradas debe ser igual o mayor a la suma de las cantidades reportadas como respuesta en la columna "Total" de la pregunta 2.28; toda vez que un servidor público sancionado pudo haber cometido una o más faltas o infracciones disciplinarias.</t>
  </si>
  <si>
    <t xml:space="preserve">La suma de las cantidades registradas en la columna "Total" debe ser igual o mayor a la suma de las cantidades reportadas en la columna "Servidores públicos sancionados". </t>
  </si>
  <si>
    <t>Tipo de faltas o infracciones disciplinarias</t>
  </si>
  <si>
    <t xml:space="preserve">Servidores públicos sancionados </t>
  </si>
  <si>
    <t xml:space="preserve">Otras sanciones o correctivos disciplinarios </t>
  </si>
  <si>
    <t xml:space="preserve">Otras faltas o infracciones disciplinarias </t>
  </si>
  <si>
    <t>II.5.4 Servidores públicos denunciados</t>
  </si>
  <si>
    <t>2.32.-</t>
  </si>
  <si>
    <t>Indique, por cada uno de los centros penitenciarios federales, si durante el año 2021 se presentaron denuncias y/o querellas ante el Ministerio Público en contra de sus servidores públicos derivado de algún presunto delito cometido por estos relacionado con el ejercicio de sus funciones. En caso afirmativo, anote la cantidad de servidores públicos denunciados durante el referido año, según su sexo.</t>
  </si>
  <si>
    <t>Únicamente debe considerar las denuncias y/o querellas presentadas y servidores públicos denunciados por la comisión de alguna falta disciplinaria que llegase a constituir delito, ello conforme a lo establecido en la disposición normativa correspondiente.</t>
  </si>
  <si>
    <t>En caso de que en determinado centro penitenciario federal no se hayan presentado denuncias y/o querellas en contra de sus servidores públicos, o no cuente con información para determinarlo, indíquelo en la columna correspondiente conforme al catálogo respectivo y deje el resto de la fila en blanco.</t>
  </si>
  <si>
    <t>¿Se presentaron denuncias y/o querellas por actos cometidos por sus servidores públicos?
(1. Sí / 2. No / 9. No se sabe)</t>
  </si>
  <si>
    <t>Servidores públicos denunciados, según sexo</t>
  </si>
  <si>
    <t xml:space="preserve"> </t>
  </si>
  <si>
    <t>III. Comisión de Honor y Justicia u homóloga</t>
  </si>
  <si>
    <t>4.- En caso de que seleccione el código "2", "3" o "9" en la columna "¿Contaba con alguna Comisión de Honor y Justicia u homóloga?" de la pregunta 3.1, concluya la sección.</t>
  </si>
  <si>
    <t xml:space="preserve">5.-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</si>
  <si>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6.- No deje celdas en blanco, salvo en los casos en que la instrucción así lo solicite. </t>
  </si>
  <si>
    <t>1.- Comisión de Honor y Justicia u homóloga: se refiere al órgano colegiado responsable de conocer y resolver, en el ámbito de su competencia, los procedimientos disciplinarios (estableciendo para tal efecto las sanciones o correctivos aplicables a determinadas faltas o infracciones disciplinarias en las que incurra el personal adscrito a los centros penitenciarios federales); así como para otorgar las condecoraciones, estímulos y recompensas que correspondan.</t>
  </si>
  <si>
    <t>3.1.-</t>
  </si>
  <si>
    <t>Indique si al cierre del año 2021 la institución responsable de los centros penitenciarios federales contaba con alguna Comisión de Honor y Justicia u homóloga encargada de velar por la honorabilidad y reputación del personal adscrito a los mismos. En caso afirmativo, anote el nombre de la misma.</t>
  </si>
  <si>
    <t>En caso de que no haya contado con alguna Comisión de Honor y Justicia u homóloga, se haya encontrado en proceso de integración, o no cuente con información para determinarlo, indíquelo en la columna correspondiente conforme al catálogo respectivo y deje el resto de la fila en blanco.</t>
  </si>
  <si>
    <t>¿Contaba con alguna Comisión de Honor y Justicia u homóloga?
(1. Sí / 2. En proceso de integración / 3. No / 9. No se sabe)</t>
  </si>
  <si>
    <t>3.2.-</t>
  </si>
  <si>
    <t>Indique si al cierre del año 2021 la Comisión de Honor y Justicia u homóloga contaba con algún reglamento sobre su organización y funcionamiento. En caso afirmativo, especifique el lugar donde se encuentra disponible o, en su defecto, la no disponibilidad del mismo.</t>
  </si>
  <si>
    <t>En caso de que la Comisión de Honor y Justicia u homóloga no haya contado con algún reglamento sobre su organización y funcionamiento, se haya encontrado en proceso de integración, o no cuente con información para determinarlo, indíquelo en la columna correspondiente conforme al catálogo respectivo y deje el resto de la fila en blanco.</t>
  </si>
  <si>
    <t>En caso de que la Comisión de Honor y Justicia u homóloga haya contado con algún reglamento sobre su organización y funcionamiento, pero este no se encuentre disponible en línea, en la columna "Sitio donde se encuentra disponible el reglamento (URL)" anote "NA" (No aplica).</t>
  </si>
  <si>
    <t>¿La Comisión de Honor y Justicia u homóloga contaba con un reglamento sobre su organización y funcionamiento?
(1. Sí / 2. En proceso de integración / 3. No / 9. No se sabe)</t>
  </si>
  <si>
    <t>Sitio donde se encuentra disponible el reglamento (URL)</t>
  </si>
  <si>
    <t>3.3.-</t>
  </si>
  <si>
    <t>Indique, por cada tipo de servidor público y/o representante listado, si al cierre del año 2021 integraba a la Comisión de Honor y Justicia u homóloga. En caso afirmativo, señale el derecho con el que contó en las sesiones celebradas por dicho órgano colegiado.</t>
  </si>
  <si>
    <t>En caso de que determinado servidor público y/o representante no haya integrado a la Comisión de Honor y Justicia u homóloga, o no cuente con información para determinarlo, indíquelo en la columna correspondiente conforme al catálogo respectivo y deje el resto de la fila en blanco.</t>
  </si>
  <si>
    <t>En caso de que haya seleccionado el código "2", "3" o "9" en la columna "¿Contaba con alguna Unidad de Asuntos Internos u homóloga?" de la pregunta 2.21, no puede registrar información para el numeral 5.</t>
  </si>
  <si>
    <t>En caso de que seleccione para el numeral 8 el código "1" en la columna "¿Integraba a la Comisión de Honor y Justicia u homóloga?", debe anotar el tipo o los tipos de servidores públicos y/o representantes que integraban a dicho órgano colegiado en el recuadro destinado para tal efecto que se encuentra al final de la tabla de respuesta.</t>
  </si>
  <si>
    <t>Tipo de servidor público y/o representante</t>
  </si>
  <si>
    <t>¿Integraba a la Comisión de Honor y Justicia u homóloga?
(1. Sí / 2. No / 9. No se sabe)</t>
  </si>
  <si>
    <t>Derecho del servidor público y/o representante en las sesiones
(1. Voz / 2. Voto / 3. Voz y voto / 9. No se sabe)</t>
  </si>
  <si>
    <t>Titular o representante de la institución responsable de los centros penitenciarios federales</t>
  </si>
  <si>
    <t>Titulares o representantes de los titulares de los centros penitenciarios federales</t>
  </si>
  <si>
    <t>Titular o representante del órgano interno de control u homólogo de la institución responsable de los centros penitenciarios federales</t>
  </si>
  <si>
    <t>Titular o representante de la unidad jurídica u homóloga de la institución responsable de los centros penitenciarios federales</t>
  </si>
  <si>
    <t>Representante(s) de la Unidad de Asuntos Internos u homóloga de los centros penitenciarios federales</t>
  </si>
  <si>
    <t>Representante(s) del personal adscrito a los centros penitenciarios federales</t>
  </si>
  <si>
    <t>Representante(s) ciudadano(s)</t>
  </si>
  <si>
    <t>Otro tipo de servidor público y/o representante (especifique)</t>
  </si>
  <si>
    <t>Otro tipo de servidor público y/o representante:
(especifique)</t>
  </si>
  <si>
    <t>3.4.-</t>
  </si>
  <si>
    <t>Anote el total de sesiones celebradas durante el año 2021 por la Comisión de Honor y Justicia u homóloga.</t>
  </si>
  <si>
    <t>Total de sesiones de la Comisión de Honor y Justicia u homóloga</t>
  </si>
  <si>
    <t>3.5.-</t>
  </si>
  <si>
    <t>Indique si durante el año 2021 la Comisión de Honor y Justicia u homóloga realizó ceremonias de reconocimiento al mérito. En caso afirmativo, anote la cantidad de ceremonias realizadas y de servidores públicos adscritos a los centros penitenciarios federales reconocidos durante el referido año, según su sexo y tipo de reconocimiento o estímulo recibido.</t>
  </si>
  <si>
    <t xml:space="preserve">En caso de que la Comisión de Honor y Justicia u homóloga no haya realizado ceremonias de reconocimiento al mérito, o no cuente con información para determinarlo, indíquelo en la columna correspondiente conforme al catálogo respectivo y deje el resto de la fila en blanco. </t>
  </si>
  <si>
    <t>La cantidad registrada en la columna "Total" debe ser igual o menor a la suma de las cantidades reportadas en las columnas "Subtotal" del apartado "Tipo de reconocimiento o estímulo", así como corresponder a su desagregación por sexo; toda vez que un servidor público pudo haber sido reconocido con más de un tipo de reconocimiento o estímulo.</t>
  </si>
  <si>
    <t>La cantidad registrada en cada una de las columnas "Subtotal" del apartado "Tipo de reconocimiento o estímulo" debe ser igual o menor a la cantidad reportada en la columna "Total", así como corresponder a su desagregación por sexo.</t>
  </si>
  <si>
    <t>En caso de que registre algún valor numérico o "NS" para el apartado "Otro tipo de reconocimiento o estímulo", debe anotar el nombre de dicho(s) tipo(s) de reconocimiento(s) o estímulo(s) en el recuadro destinado para tal efecto que se encuentra al final de la tabla de respuesta. En caso de que la opción contenida en dicho apartado no le aplique, anote "NA" (No aplica) en las celdas correspondientes.</t>
  </si>
  <si>
    <t>¿La Comisión de Honor y Justicia u homóloga realizó ceremonias de reconocimiento al mérito?
(1. Sí / 2. No / 9. No se sabe)</t>
  </si>
  <si>
    <t>Ceremonias realizadas</t>
  </si>
  <si>
    <t>Servidores públicos reconocidos adscritos a los centros penitenciarios federales, según sexo y tipo de reconocimiento o estímulo recibido</t>
  </si>
  <si>
    <t>Tipo de reconocimiento o estímulo</t>
  </si>
  <si>
    <t>Económico</t>
  </si>
  <si>
    <t>Verbal</t>
  </si>
  <si>
    <t>Diplomas, medallas o condecoraciones</t>
  </si>
  <si>
    <t>Ascenso o promoción</t>
  </si>
  <si>
    <t>Otro tipo de reconocimiento o estímulo 
(especifique)</t>
  </si>
  <si>
    <t>Otro tipo de reconocimiento o estímulo:
(especifique)</t>
  </si>
  <si>
    <t xml:space="preserve">6.- Únicamente debe considerar el presupuesto ejercido por los centros penitenciarios federales, por lo que no debe considerar el presupuesto ejercido por la unidad administrativa que los coordinaba, regulaba o administraba. </t>
  </si>
  <si>
    <t>7.- Las cifras deben anotarse en pesos mexicanos (no debe agregar la frase “miles o millones de pesos”).</t>
  </si>
  <si>
    <t>8.- Únicamente desagregue dos decimales para las cifras registradas en las preguntas correspondientes.</t>
  </si>
  <si>
    <t xml:space="preserve">9.-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</si>
  <si>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10.- No deje celdas en blanco, salvo en los casos en que la instrucción así lo solicite. </t>
  </si>
  <si>
    <t>IV.1 Presupuesto</t>
  </si>
  <si>
    <t xml:space="preserve">1.- Proyecto de presupuesto: se refiere a la estimación de recursos que el Poder Ejecutivo Federal pone a consideración de la Cámara de Diputados para cada dependencia o entidad de la Administración Pública Federal, Poder Legislativo, Poder Judicial, así como aquellos consignados por los órganos autónomos, para el cumplimiento de sus responsabilidades conforme al marco institucional. </t>
  </si>
  <si>
    <t>2.- Presupuesto aprobado: se refiere al monto total de las erogaciones aprobadas, durante un ejercicio fiscal, al o a los centros penitenciarios federales.</t>
  </si>
  <si>
    <t>3.- Presupuesto ejercido: se refiere al importe total erogado por el o los centros penitenciarios federales, el cual se encuentra respaldado por documentos comprobatorios presentados ante las dependencias o entidades autorizadas con cargo al presupuesto aprobado.</t>
  </si>
  <si>
    <t>4.1.-</t>
  </si>
  <si>
    <t>Anote el proyecto de presupuesto, así como el presupuesto aprobado y ejercido durante el año 2021 por los centros penitenciarios federales.</t>
  </si>
  <si>
    <t xml:space="preserve">En el numeral 3 debe considerar la totalidad de presupuesto ejercido durante el año, por lo que debe considerar la cantidad ejercida como parte del presupuesto aprobado, así como las donaciones realizadas por otras instituciones. </t>
  </si>
  <si>
    <t>En caso de que el presupuesto ejercido sea mayor al presupuesto aprobado, justifíquelo en el recuadro que se encuentra al final de las opciones de respuesta. En caso de que la justificación obedezca a la existencia de donaciones, esta información debe ser consistente con la reportada en la pregunta 4.5.</t>
  </si>
  <si>
    <t>1. Proyecto de presupuesto</t>
  </si>
  <si>
    <t>2. Presupuesto aprobado</t>
  </si>
  <si>
    <t>3. Presupuesto ejercido</t>
  </si>
  <si>
    <t>4.2.-</t>
  </si>
  <si>
    <t>De acuerdo con el total de presupuesto ejercido que reportó como respuesta en la pregunta anterior, anote la cantidad ejercida por cada uno de los centros penitenciarios federales.</t>
  </si>
  <si>
    <t>La suma de las cantidades registradas debe ser igual a la cantidad reportada como respuesta en el numeral 3 de la pregunta anterior.</t>
  </si>
  <si>
    <t xml:space="preserve">Nombre de los centros penitenciarios federales </t>
  </si>
  <si>
    <t>Presupuesto ejercido</t>
  </si>
  <si>
    <t>4.3.-</t>
  </si>
  <si>
    <t>De acuerdo con el total de presupuesto ejercido que reportó como respuesta en la pregunta 4.1, anote la cantidad del mismo especificando el capítulo del Clasificador por Objeto del Gasto.</t>
  </si>
  <si>
    <t>La suma de las cantidades registradas debe ser igual a la cantidad reportada como respuesta en el numeral 3 de la pregunta 4.1.</t>
  </si>
  <si>
    <t>Presupuesto ejercido por capítulo del Clasificador por Objeto del Gasto</t>
  </si>
  <si>
    <t>Servicios personales</t>
  </si>
  <si>
    <t>Materiales y suministros</t>
  </si>
  <si>
    <t>Servicios generales</t>
  </si>
  <si>
    <t>Transferencias, asignaciones, subsidios y otras ayudas</t>
  </si>
  <si>
    <t>Bienes muebles, inmuebles e intangibles</t>
  </si>
  <si>
    <t>Inversión pública</t>
  </si>
  <si>
    <t>Inversiones financieras y otras provisiones</t>
  </si>
  <si>
    <t>Participaciones y aportaciones</t>
  </si>
  <si>
    <t>Deuda Pública</t>
  </si>
  <si>
    <t>Capítulo 1000</t>
  </si>
  <si>
    <t>Capítulo 2000</t>
  </si>
  <si>
    <t>Capítulo 3000</t>
  </si>
  <si>
    <t>Capítulo 
4000</t>
  </si>
  <si>
    <t>Capítulo 5000</t>
  </si>
  <si>
    <t>Capítulo 6000</t>
  </si>
  <si>
    <t>Capítulo 7000</t>
  </si>
  <si>
    <t>Capítulo 8000</t>
  </si>
  <si>
    <t>Capítulo 9000</t>
  </si>
  <si>
    <t>4.4.-</t>
  </si>
  <si>
    <t xml:space="preserve">De acuerdo con el presupuesto ejercido que reportó como respuesta en la pregunta 4.2, anote, por cada uno de los centros penitenciarios federales, la cantidad del mismo destinada a la adquisición y mantenimiento de equipo tecnológico y de seguridad.  </t>
  </si>
  <si>
    <t>Para cada centro penitenciario federal, la cantidad registrada debe ser igual o menor a la cantidad reportada como respuesta en la pregunta 4.2.</t>
  </si>
  <si>
    <t>Presupuesto ejercido para la adquisición y mantenimiento de equipo tecnológico y de seguridad</t>
  </si>
  <si>
    <t>IV.2 Donaciones</t>
  </si>
  <si>
    <t>1.- Donación: se refiere al contrato por el que una persona física o moral transfiere gratuitamente a otra la propiedad de bienes materiales, bienes inmuebles, dinero o la prestación de servicios (médicos, logísticos, profesionales, culturales, educativos, etc.).</t>
  </si>
  <si>
    <t>2.- Organismos internacionales: 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</si>
  <si>
    <t xml:space="preserve">3.- Organizaciones de la sociedad civil: se refiere, en términos del presente censo, a aquellas organizaciones no gubernamentales a través de las cuales los ciudadanos se organizan en torno a objetivos y temas de interés particulares, a efecto de incidir en los asuntos públicos relacionados con estos. </t>
  </si>
  <si>
    <t>4.5.-</t>
  </si>
  <si>
    <t xml:space="preserve">Indique, por cada uno de los centros penitenciarios federales, si durante el año 2021 recibió donaciones monetarias para el ejercicio de sus funciones. En caso afirmativo, anote el valor monetario de las donaciones recibidas, según el tipo de institución donadora; utilizando para tal efecto el catálogo que se presenta en la parte inferior de la siguiente tabla. </t>
  </si>
  <si>
    <t>En caso de que determinado centro penitenciario federal no haya recibido donaciones monetarias para el ejercicio de sus funciones, o no cuente con información para determinarlo, indíquelo en la columna correspondiente conforme al catálogo respectivo y deje el resto de la fila en blanco.</t>
  </si>
  <si>
    <t>La suma de las cantidades registradas en la columna "Total" debe ser igual o menor a la cantidad reportada como respuesta en el numeral 3 de la pregunta 4.1.</t>
  </si>
  <si>
    <t>Para cada centro penitenciario federal, la cantidad registrada en la columna "Total" debe ser igual o menor a la cantidad reportada como respuesta en la pregunta 4.2.</t>
  </si>
  <si>
    <t>En caso de que registre algún valor numérico o "NS" para la columna 15, debe anotar el nombre de dicho(s) tipo(s) de institución(es) en el recuadro destinado para tal efecto que se encuentra al final de la tabla de respuesta. En caso de que la opción contenida en dicha columna no le aplique, anote "NA" (No aplica) en las celdas correspondientes.</t>
  </si>
  <si>
    <t>¿Recibió donaciones monetarias para el ejercicio de sus funciones?
(1. Sí / 2. No / 9. No se sabe)</t>
  </si>
  <si>
    <t>Valor monetario de las donaciones recibidas, según tipo de institución
(ver catálogo)</t>
  </si>
  <si>
    <t>Otro tipo de institución: 
(especifique)</t>
  </si>
  <si>
    <t>Catálogo de tipo de instituciones</t>
  </si>
  <si>
    <t>Instituciones del Poder Ejecutivo Federal</t>
  </si>
  <si>
    <t>Instituciones del Poder Ejecutivo de los municipios o demarcaciones territoriales de la Ciudad de México</t>
  </si>
  <si>
    <t>Instituciones del Poder Legislativo Federal</t>
  </si>
  <si>
    <t>Organismos internacionales</t>
  </si>
  <si>
    <t>Instituciones del Poder Judicial Federal</t>
  </si>
  <si>
    <t>Organizaciones de la sociedad civil</t>
  </si>
  <si>
    <t>Órganos constitucionales autónomos federales</t>
  </si>
  <si>
    <t>Universidades o instituciones académicas</t>
  </si>
  <si>
    <t>Instituciones del Poder Ejecutivo de las entidades federativas</t>
  </si>
  <si>
    <t>Asociaciones religiosas, culturales o humanitarias</t>
  </si>
  <si>
    <t>Instituciones del Poder Legislativo de las entidades federativas</t>
  </si>
  <si>
    <t>Organizaciones del sector privado</t>
  </si>
  <si>
    <t>Instituciones del Poder Judicial de las entidades federativas</t>
  </si>
  <si>
    <t>Otro tipo de institución (especifique)</t>
  </si>
  <si>
    <t>Órganos constitucionales autónomos de las entidades federativas</t>
  </si>
  <si>
    <t>4.6.-</t>
  </si>
  <si>
    <t>Indique, por cada uno de los centros penitenciarios federales, si durante el año 2021 recibieron donaciones en especie de bienes materiales para el ejercicio de sus funciones. En caso afirmativo, señale el tipo de bienes materiales que les fueron donados durante el referido año.</t>
  </si>
  <si>
    <t>En caso de que determinado centro penitenciario federal no haya recibido donaciones en especie de bienes materiales para el ejercicio de sus funciones, o no cuente con información para determinarlo, indíquelo en la columna correspondiente conforme al catálogo respectivo y deje el resto de la fila en blanco.</t>
  </si>
  <si>
    <t xml:space="preserve">En caso de que seleccione la columna "Otros bienes" debe anotar el nombre de dicho(s) tipo(s) de bienes en el recuadro destinado para tal efecto que se encuentra al final de la tabla de respuesta. </t>
  </si>
  <si>
    <t>¿Recibió donaciones en especie de bienes materiales para el ejercicio de sus funciones?
(1. Sí / 2. No / 9. No se sabe)</t>
  </si>
  <si>
    <t>Tipo de bienes materiales</t>
  </si>
  <si>
    <t>Otros bienes (especifique)</t>
  </si>
  <si>
    <t>Otros bienes: 
(especifique)</t>
  </si>
  <si>
    <t xml:space="preserve">Sección V. Recursos materiales </t>
  </si>
  <si>
    <t xml:space="preserve">4.-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</si>
  <si>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5.- No deje celdas en blanco, salvo en los casos en que la instrucción así lo solicite. </t>
  </si>
  <si>
    <t>V.1 Parque vehicular</t>
  </si>
  <si>
    <t>1.- Parque vehicular: se refiere a todos los vehículos o medios de transporte en funcionamiento con los que cuentan los centros penitenciarios federales para el ejercicio de sus funciones, comprendiendo automóviles, camiones, camionetas, motocicletas y cualquier otro de características similares.</t>
  </si>
  <si>
    <t>5.1.-</t>
  </si>
  <si>
    <t>Anote la cantidad de vehículos con los que contaban al cierre del año 2021 los centros penitenciarios federales, según tipo.</t>
  </si>
  <si>
    <t>No debe considerar los vehículos que se encontraban fuera de servicio, o bien, no habían sido asignados para su uso u operación al cierre del año 2021.</t>
  </si>
  <si>
    <t>Total de vehículos (1. + 2. + 3. + 4. + 5. + 6. + 7.)</t>
  </si>
  <si>
    <t>1. Automóviles</t>
  </si>
  <si>
    <t>2. Camiones y camionetas</t>
  </si>
  <si>
    <t>3. Motocicletas</t>
  </si>
  <si>
    <t>4. Bicicletas</t>
  </si>
  <si>
    <t>5. Helicópteros</t>
  </si>
  <si>
    <t>6. Drones</t>
  </si>
  <si>
    <t>7. Otro tipo de vehículos</t>
  </si>
  <si>
    <t>V.2 Líneas y aparatos telefónicos</t>
  </si>
  <si>
    <t>5.2.-</t>
  </si>
  <si>
    <t>Anote la cantidad de líneas telefónicas y de aparatos telefónicos con los que contaban al cierre del año 2021 los centros penitenciarios federales, según tipo.</t>
  </si>
  <si>
    <t>No debe considerar los aparatos telefónicos que se encontraban fuera de servicio, o bien, no habían sido asignados para su uso u operación al cierre del año 2021.</t>
  </si>
  <si>
    <t>No debe considerar los aparatos que tenían como uso único la radiocomunicación, o bien, números y aparatos que únicamente tienen función para enviar y recibir mensajes, u otro de características similares.</t>
  </si>
  <si>
    <t>Líneas telefónicas, según tipo</t>
  </si>
  <si>
    <t>Aparatos telefónicos, según tipo</t>
  </si>
  <si>
    <t>Fijas</t>
  </si>
  <si>
    <t>Móviles</t>
  </si>
  <si>
    <t>V.3 Equipo informático</t>
  </si>
  <si>
    <t>1.- Multifuncional: se refiere al dispositivo que tiene la particularidad de integrar, en una máquina, las funciones de varios dispositivos, permitiendo realizar varias tareas de modo simultáneo. Incorpora diferentes funciones de otros equipos o multitareas que permiten escanear, imprimir y fotocopiar a la vez, además de la capacidad de almacenar documentos en red.</t>
  </si>
  <si>
    <t>2.- Servicios de conexión remota: se refiere a los servicios que posibilitan a los usuarios conectarse por red a otro ordenador como si se accediera desde el propio ordenador, permitiendo utilizar y/o extraer información y datos. Un ejemplo de estos servicios es la VPN, que permite conectar una o más computadoras a una red privada utilizando internet.</t>
  </si>
  <si>
    <t>5.3.-</t>
  </si>
  <si>
    <t>Anote la cantidad de computadoras e impresoras, según tipo, así como de multifuncionales, servidores y tabletas electrónicas con los que contaban al cierre del año 2021 los centros penitenciarios federales. Asimismo, indique si durante el referido año contaron con servicios de conexión remota.</t>
  </si>
  <si>
    <t>No debe considerar el equipo informático que se encontraba fuera de servicio, o bien, no había sido asignado para su uso u operación al cierre del año 2021.</t>
  </si>
  <si>
    <t>Computadoras, según tipo</t>
  </si>
  <si>
    <t>Impresoras, según tipo</t>
  </si>
  <si>
    <t>Multifuncionales</t>
  </si>
  <si>
    <t>Servidores</t>
  </si>
  <si>
    <t>Tabletas electrónicas</t>
  </si>
  <si>
    <t>¿Contaron con servicios de conexión remota?
(1. Sí / 2. No / 9. No se sabe)</t>
  </si>
  <si>
    <t>Personales
(de escritorio)</t>
  </si>
  <si>
    <t>Portátiles</t>
  </si>
  <si>
    <t>Para uso personal</t>
  </si>
  <si>
    <t>Para uso compartido</t>
  </si>
  <si>
    <t xml:space="preserve">Sección VI. Actividades estadísticas y geográficas </t>
  </si>
  <si>
    <t>1.- Periodo de referencia de los datos: 
Durante el año: la información se refiere a lo existente del 1 de enero al 31 de diciembre de 2021.
Al cierre del año: la información se refiere a lo existente al 31 de diciembre de 2021.
Actualmente: la información se refiere a lo existente al momento del llenado del cuestionario.</t>
  </si>
  <si>
    <t xml:space="preserve">1.- Actividades estadísticas y geográficas: se refiere a la capacidad institucional con la que cuenta determinado ente público para el desarrollo de actividades orientadas a la generación y tratamiento de información estadística y geográfica. </t>
  </si>
  <si>
    <t>VI.1 Órgano o unidad encargada</t>
  </si>
  <si>
    <t>1.- Únicamente debe considerar la existencia de algún órgano, unidad o área específica que tenga como principal atribución el desarrollo de actividades para la generación y tratamiento de información estadística, por lo que no debe considerar aquellos órganos, unidades o áreas encargadas de la planeación y/o evaluación institucional que, entre sus atribuciones, desarrollen este tipo de actividades.</t>
  </si>
  <si>
    <t>2.- En caso de que seleccione el código "2", "3" o "9" en la columna "¿Contaba con algún órgano o unidad encargada del desarrollo de actividades para la generación y tratamiento de información estadística y geográfica?" de la pregunta 6.1, pase a la pregunta 6.4.</t>
  </si>
  <si>
    <t>6.1.-</t>
  </si>
  <si>
    <t>Indique si al cierre del año 2021 la institución responsable de los centros penitenciarios federales contaba con algún órgano o unidad cuya principal atribución haya sido el desarrollo de actividades para la generación y tratamiento de información estadística y geográfica relacionada con dichos centros. En caso afirmativo, anote el nombre de dicho órgano o unidad.</t>
  </si>
  <si>
    <t>En caso de que no haya contado con algún órgano o unidad encargada del desarrollo de actividades para la generación y tratamiento de información estadística y geográfica, se haya encontrado en proceso de integración, o no cuente con información para determinarlo, indíquelo en la columna correspondiente conforme al catálogo respectivo y deje el resto de la fila en blanco.</t>
  </si>
  <si>
    <t>¿Contaba con algún órgano o unidad encargada del desarrollo de actividades para la generación y tratamiento de información estadística y geográfica?
(1. Sí / 2. En proceso de integración / 3. No / 9. No se sabe)</t>
  </si>
  <si>
    <t>6.2.-</t>
  </si>
  <si>
    <t>Anote la cantidad de servidores públicos adscritos al cierre del año 2021 al órgano o unidad referida en la pregunta anterior, según su sexo.</t>
  </si>
  <si>
    <t>6.3.-</t>
  </si>
  <si>
    <t>Señale el tipo de información generada al cierre del año 2021 por el órgano o unidad referida en la pregunta 6.1.</t>
  </si>
  <si>
    <t>Seleccione con una "X" el o los códigos que correspondan.</t>
  </si>
  <si>
    <t>En caso de seleccionar el código "99" no puede seleccionar otro código.</t>
  </si>
  <si>
    <t>1. De la gestión de los centros penitenciarios federales</t>
  </si>
  <si>
    <t>2. De las funciones y/o procesos de las unidades administrativas que forman parte de los centros penitenciarios federales</t>
  </si>
  <si>
    <t>3. Del cómputo de las penas y abono del tiempo de la prisión preventiva y/o resguardo domiciliario</t>
  </si>
  <si>
    <t>4. Del cumplimiento de las resoluciones y medidas de seguimiento impuestas por el Juez de Ejecución en el caso de libertad condicional</t>
  </si>
  <si>
    <t>5. Del expediente de ejecución de las personas privadas de la libertad</t>
  </si>
  <si>
    <t>6. Sobre el control de visitas familiares, íntimas, de los defensores, religiosas y/o humanitarias</t>
  </si>
  <si>
    <t>7. Sobre la identificación y tratamiento de personas privadas de la libertad con problemas de adicciones a sustancias psicoactivas</t>
  </si>
  <si>
    <t>8. Sobre la identificación y tratamiento de personas privadas de la libertad con problemas de salud mental</t>
  </si>
  <si>
    <t>9. Sobre la imposición de correctivos disciplinarios al personal</t>
  </si>
  <si>
    <t>10. Sobre la imposición de sanciones disciplinarias a la población privada de la libertad</t>
  </si>
  <si>
    <t>11. Sobre las personas que ingresan y egresan de los centros penitenciarios federales (sexo, edad, estatus jurídico, nivel de escolaridad, etc.)</t>
  </si>
  <si>
    <t>12. Sobre las quejas por presuntas violaciones a los derechos humanos de la población privada de la libertad</t>
  </si>
  <si>
    <t>13. Sobre las recomendaciones y/o evaluaciones por parte de organismos externos</t>
  </si>
  <si>
    <t>14. Sobre los incidentes y riesgos en los centros penitenciarios federales</t>
  </si>
  <si>
    <t>15. Sobre los objetos encontrados durante las inspecciones a dormitorios y celdas</t>
  </si>
  <si>
    <t>16. Otro tipo de información (especifique)</t>
  </si>
  <si>
    <t>99. No se sabe</t>
  </si>
  <si>
    <t>VI.2 Sistemas de información</t>
  </si>
  <si>
    <t>1.- Sistemas de información: se refiere al conjunto de componentes interconectados que permiten captar, procesar, administrar, almacenar y difundir información en posesión de las instituciones públicas como parte de sus obligaciones legales institucionales.</t>
  </si>
  <si>
    <t>6.4.-</t>
  </si>
  <si>
    <t>Indique, por cada uno de los centros penitenciarios federales, si al cierre del año 2021 contaba con sistemas de información. En caso afirmativo, señale los sistemas de información con los que contaba al cierre del referido año, así como el formato en el que se encontraban; utilizando para tal efecto los catálogos que se presentan en la parte inferior de las siguientes tablas.</t>
  </si>
  <si>
    <t>En caso de que determinado centro penitenciario federal no haya contado con sistemas de información, se hayan encontrado en proceso de integración, o no cuente con información para determinarlo, indíquelo en la columna correspondiente conforme al catálogo respectivo y deje el resto de la fila en blanco.</t>
  </si>
  <si>
    <t>Para cada centro penitenciario federal, en el apartado "Sistemas de información" seleccione con una "X" el o los códigos que correspondan.</t>
  </si>
  <si>
    <t xml:space="preserve">Para cada centro penitenciario federal, en el apartado "Formato de registro" indique, según el código de cada uno de los sistemas de información seleccionados con anterioridad, el formato en el que se encontraban. Por ejemplo: en caso de que haya contado con algún sistema de información sobre los ingresos y egresos de personas privadas de la libertad, y este haya estado en formato de aplicación informática, en la columna 9 del apartado "Formato de registro" debe anotar el código "3". </t>
  </si>
  <si>
    <t xml:space="preserve">Para cada sistema de información, en caso de que en el apartado "Sistemas de información" no haya anotado una "X", no puede registrar información en la columna correspondiente del apartado "Formato de registro". </t>
  </si>
  <si>
    <t>En caso de que seleccione la columna 13 en el apartado "Sistemas de información", debe anotar el nombre de dicho(s) sistema(s) de información en el recuadro destinado para tal efecto que se encuentra al final de la última tabla de respuesta.</t>
  </si>
  <si>
    <t>En caso de que anote para cualquier sistema de información el código "4" en el apartado "Formato de registro", debe anotar el nombre de dicho(s) formato(s) en el recuadro destinado para tal efecto que se encuentra al final de la última tabla de respuesta.</t>
  </si>
  <si>
    <t>¿Contaba con sistemas de información?
(1. Sí / 2. En proceso de integración / 3. No / 9. No se sabe)</t>
  </si>
  <si>
    <t>Sistemas de información
(ver catálogo)</t>
  </si>
  <si>
    <t>Formato de registro 
(ver catálogo)</t>
  </si>
  <si>
    <t>Otro sistema de información:
(especifique)</t>
  </si>
  <si>
    <t>Otro formato:
(especifique)</t>
  </si>
  <si>
    <t>Catálogo de sistemas de información</t>
  </si>
  <si>
    <t>Catálogo de formato de registro</t>
  </si>
  <si>
    <t>Sobre el personal y sus funciones</t>
  </si>
  <si>
    <t>Libro o bitácora (papel)</t>
  </si>
  <si>
    <t>Sobre las visitas realizadas por las visitadurías de los organismos públicos de derechos humanos</t>
  </si>
  <si>
    <t>Hoja de cálculo</t>
  </si>
  <si>
    <t>Sobre las recomendaciones y/o evaluaciones de los organismos públicos de derechos humanos, así como del Mecanismo Nacional para la Prevención de la Tortura</t>
  </si>
  <si>
    <t>Aplicación informática</t>
  </si>
  <si>
    <t>Sobre el ejercicio presupuestal</t>
  </si>
  <si>
    <t>Otro formato (especifique)</t>
  </si>
  <si>
    <t>Sobre las observaciones derivadas de las auditorías practicadas, su grado de cumplimiento y las responsabilidades administrativas por ellas generadas</t>
  </si>
  <si>
    <t>Sobre las resoluciones dictadas por las y los jueces y tribunales de ejecución, que tengan efectos generales o que constituyan un precedente para la resolución de casos posteriores</t>
  </si>
  <si>
    <t>Sobre los informes mensuales presentados a las autoridades penitenciarias</t>
  </si>
  <si>
    <t>Sobre las personas visitantes autorizadas y de visitas efectuadas</t>
  </si>
  <si>
    <t>Sobre los ingresos y egresos de personas privadas de la libertad</t>
  </si>
  <si>
    <t>Sobre el ingreso y egreso de personal penitenciario</t>
  </si>
  <si>
    <t>Sobre el ingreso y egreso de las personas prestadoras de servicios</t>
  </si>
  <si>
    <t>Sobre las declaratorias de emergencia, fugas, incidencias, lesiones y muertes en custodia</t>
  </si>
  <si>
    <t>Otro sistema de información (especifique)</t>
  </si>
  <si>
    <t>VI.3 Homologación e implementación del expediente único</t>
  </si>
  <si>
    <t xml:space="preserve">1.- Expediente único: se refiere al expediente único de ejecución penal considerado en el artículo 27 de la Ley Nacional de Ejecución Penal, el cual contiene toda la información relacionada con cada persona privada de la libertad: desde su nombre e identificadores biométricos hasta su plan de actividades. La información que debe contener este expediente se detalla en el referido artículo. </t>
  </si>
  <si>
    <t>6.5.-</t>
  </si>
  <si>
    <t>Indique, por cada uno de los centros penitenciarios federales, si durante el año 2021 se realizaron acciones encaminadas a la homologación e implementación del expediente único. En caso afirmativo, anote el total de expedientes que al cierre del referido año se encontraban bajo dicho modelo.</t>
  </si>
  <si>
    <t>¿Se realizaron acciones encaminadas a la homologación e implementación del expediente único?
(1. Sí / 2. No / 9. No se sabe)</t>
  </si>
  <si>
    <t>Expedientes que se encontraban bajo el modelo de expediente único</t>
  </si>
  <si>
    <t>VI.4 Informe anual de actividades o labores</t>
  </si>
  <si>
    <t>6.6.-</t>
  </si>
  <si>
    <t>Indique si actualmente la institución responsable de los centros penitenciarios federales cuenta con algún informe anual de actividades o labores. En caso afirmativo, especifique el lugar donde se encuentra disponible o, en su defecto, la no disponibilidad del mismo.</t>
  </si>
  <si>
    <t>Debe considerar la existencia de algún informe anual de actividades o labores desempeñadas exclusivamente por la institución responsable de los centros penitenciarios federales, por lo que no debe considerar la existencia de algún informe anual de actividades o labores del Presidente de la República.</t>
  </si>
  <si>
    <t>En caso de que no cuente con algún informe anual de actividades o labores, se encuentre en proceso de integración, o no cuente con información para determinarlo, indíquelo en la columna correspondiente conforme al catálogo respectivo y deje el resto de la fila en blanco.</t>
  </si>
  <si>
    <t>En caso de que cuente con más de un informe anual de actividades o labores, en la columna "Sitio donde se encuentra disponible el informe anual de actividades o labores (URL)" anote el URL donde se encuentre disponible el más reciente.</t>
  </si>
  <si>
    <t>En caso de que cuente con algún informe anual de actividades o labores, pero este no se encuentre disponible en línea, en la columna "Sitio donde se encuentra disponible el informe anual de actividades o labores (URL)" anote "NA" (No aplica).</t>
  </si>
  <si>
    <t>¿Cuenta con algún informe anual de actividades o labores?
(1. Sí / 2. En proceso de integración / 3. No / 9. No se sabe)</t>
  </si>
  <si>
    <t>Sitio donde se encuentra disponible el informe anual de actividades o labores (URL)</t>
  </si>
  <si>
    <t xml:space="preserve">VII. Acciones en materia de combate al autogobierno </t>
  </si>
  <si>
    <t>Instrucciones generales para la pregunta de la sección:</t>
  </si>
  <si>
    <t>1.- Periodo de referencia de los datos: 
Durante el año: la información se refiere a lo existente del 1 de enero al 31 de diciembre de 2021.</t>
  </si>
  <si>
    <t>7.1.-</t>
  </si>
  <si>
    <t>Indique si durante el año 2021 los centros penitenciarios federales implementaron medidas para prevenir y evitar el autogobierno en su interior. En caso afirmativo, señale el tipo de acciones desarrolladas durante el referido año; utilizando para tal efecto el catálogo que se presenta en la parte inferior de la siguiente tabla.</t>
  </si>
  <si>
    <t>En caso de que los centros penitenciarios federales no hayan implementado medidas para prevenir y evitar el autogobierno en su interior, o no cuente con información para determinarlo, indíquelo en la columna correspondiente conforme al catálogo respectivo y deje el resto de la fila en blanco.</t>
  </si>
  <si>
    <t>Seleccione con una "X" la o las opciones que correspondan.</t>
  </si>
  <si>
    <t xml:space="preserve">En caso de que seleccione la columna 15, debe anotar el nombre de dicha(s) acción(es) en el recuadro destinado para tal efecto que se encuentra al final de la tabla de respuesta. </t>
  </si>
  <si>
    <t>¿Los centros penitenciarios federales implementaron medidas para prevenir y evitar el autogobierno en su interior?
(1. Sí / 2. No / 9. No se sabe)</t>
  </si>
  <si>
    <t>Acciones desarrolladas para prevenir y evitar el autogobierno al interior de los centros penitenciarios federales
(ver catálogo)</t>
  </si>
  <si>
    <t>Otras acciones:
(especifique)</t>
  </si>
  <si>
    <t>Catálogo de acciones desarrolladas para prevenir y evitar el autogobierno al interior de los centros penitenciarios federales</t>
  </si>
  <si>
    <t>Revisión y control de las personas que acuden a los centros penitenciarios, con la finalidad de detectar sustancias, objetos prohibidos y personal no autorizado</t>
  </si>
  <si>
    <t>Reubicación de personas privadas de la libertad para evitar la sobrepoblación y hacinamiento</t>
  </si>
  <si>
    <t>Revisión y control de las personas privadas de la libertad en los centros penitenciarios, con la finalidad de detectar sustancias y objetos prohibidos</t>
  </si>
  <si>
    <t>Fortalecimiento de la vigilancia externa en los centros penitenciarios mediante el apoyo de otros elementos (por ejemplo: Fuerzas armadas y Guardia Nacional)</t>
  </si>
  <si>
    <t>Revisión y control del personal adscrito a los centros penitenciarios, con la finalidad de detectar sustancias, objetos prohibidos y personal no autorizado</t>
  </si>
  <si>
    <t>Establecimiento de aduanas en áreas críticas, adicionales a las ya existentes para la revisión del personal</t>
  </si>
  <si>
    <t>Revisión e inspección de las celdas y otros lugares de los centros penitenciarios, con la finalidad de detectar sustancias, objetos prohibidos y personal no autorizado</t>
  </si>
  <si>
    <t>Sistemas de selección y/o designación de servidores públicos</t>
  </si>
  <si>
    <t>Rotaciones del personal de seguridad, para evitar su colusión con los internos, familiares y/o defensores</t>
  </si>
  <si>
    <t>Mecanismos de transparencia en la imposición de las sanciones disciplinarias a internos</t>
  </si>
  <si>
    <t>Vigilancia permanente de las rutas de tránsito de internos, personal, visitantes y puntos estratégicos en los centros penitenciarios</t>
  </si>
  <si>
    <t>Difusión y capacitación a servidores públicos con base en códigos de ética</t>
  </si>
  <si>
    <t>Operativos sorpresas, de usuario simulado o similares con el fin de verificar el cumplimiento de normas</t>
  </si>
  <si>
    <t>Otras acciones (especifique)</t>
  </si>
  <si>
    <t>Reubicación de personas privadas de la libertad de acuerdo con su perfil criminológico para evitar colusiones</t>
  </si>
  <si>
    <t>VIII. Marco regulatorio</t>
  </si>
  <si>
    <t>1.- Periodo de referencia de los datos: 
Al cierre del año: la información se refiere a lo existente al 31 de diciembre de 2021.</t>
  </si>
  <si>
    <t>8.1.-</t>
  </si>
  <si>
    <t xml:space="preserve">Indique los tipos de protocolos para garantizar las condiciones de internamiento dignas y seguras para la población privada de la libertad y la seguridad y bienestar del personal y otras personas con los que contaban al cierre del año 2021 los centros penitenciarios federales. Por cada uno de estos, anote la cantidad de centros penitenciarios federales que contaban con dicho tipo de protocolo al cierre del referido año, así como la fecha de su publicación, la fecha de su última actualización y el lugar donde se encuentra disponible o, en su defecto, la no disponibilidad del mismo. 
</t>
  </si>
  <si>
    <t>En caso de que ninguno de los centros penitenciarios federales haya contado con determinado tipo de protocolo, se haya encontrado en proceso de integración, o no cuente con información para determinarlo, indíquelo en la columna correspondiente conforme al catálogo respectivo y deje el resto de la fila en blanco.</t>
  </si>
  <si>
    <t>En caso de que determinado tipo de protocolo no se haya actualizado desde su publicación, anote una "X" en la columna "No se ha actualizado" del apartado "Última fecha de actualización" y deje en blanco el resto de las columnas correspondientes a dicho apartado.</t>
  </si>
  <si>
    <t>En caso de que los centros penitenciarios federales hayan contado con determinado tipo de protocolo, pero este no se encuentre disponible en línea, en la columna "Sitio donde se encuentra disponible (URL)" anote "NA" (No aplica).</t>
  </si>
  <si>
    <t>Para cada tipo de protocolo, la cantidad registrada en la columna "Centros penitenciarios federales que contaban con el tipo de protocolo" debe ser igual o menor a la cantidad reportada como respuesta en el recuadro "Total de centros penitenciarios federales" de la pregunta 1.1.</t>
  </si>
  <si>
    <t xml:space="preserve">En caso de que seleccione para el numeral 24 el código "1" en la columna "¿Contaban con el tipo de protocolo?", debe anotar el nombre de dicho(s) tipo(s) de protocolo(s) en el recuadro destinado para tal efecto que se encuentra al final de la última tabla de respuesta. </t>
  </si>
  <si>
    <t>Tipos de protocolo</t>
  </si>
  <si>
    <t>¿Contaban con el tipo de protocolo?
(1. Sí / 2. En proceso de integración / 3. No / 9. No se sabe)</t>
  </si>
  <si>
    <t>Centros penitenciarios federales que contaban con el tipo de protocolo</t>
  </si>
  <si>
    <t xml:space="preserve">Protección civil </t>
  </si>
  <si>
    <t xml:space="preserve">Ingreso o egreso de las personas privadas de la libertad </t>
  </si>
  <si>
    <t>Capacitación en materia de derechos humanos para el personal</t>
  </si>
  <si>
    <t xml:space="preserve">Uso de la fuerza </t>
  </si>
  <si>
    <t>Manejo de incidentes en los centros penitenciarios</t>
  </si>
  <si>
    <t>Revisiones a visitantes y otras personas que ingresen a los centros penitenciarios</t>
  </si>
  <si>
    <t xml:space="preserve">Revisión de las personas privadas de la libertad </t>
  </si>
  <si>
    <t xml:space="preserve">Revisión del personal </t>
  </si>
  <si>
    <t>Resguardo de personas privadas de la libertad en situación de especial vulnerabilidad</t>
  </si>
  <si>
    <t>Ejecución de la sanción de aislamiento temporal</t>
  </si>
  <si>
    <t>Cadena de custodia de objetos relacionados con una probable causa penal o procedimiento de responsabilidad administrativa</t>
  </si>
  <si>
    <t>Trato respecto del procedimiento para hijas e hijos que vivan en los centros con sus madres privadas de la libertad</t>
  </si>
  <si>
    <t>Clasificación de áreas</t>
  </si>
  <si>
    <t>Visitas y entrevistas con los defensores</t>
  </si>
  <si>
    <t>Actuación en casos que involucren personas indígenas privadas de la libertad</t>
  </si>
  <si>
    <t xml:space="preserve">Tratamiento de adicciones </t>
  </si>
  <si>
    <t>Comunicación con servicios consulares (para personas privadas de la libertad extranjeras)</t>
  </si>
  <si>
    <t xml:space="preserve">Trabajo social </t>
  </si>
  <si>
    <t xml:space="preserve">Prevención de agresiones sexuales y de suicidios </t>
  </si>
  <si>
    <t>Traslados</t>
  </si>
  <si>
    <t>Solicitud de audiencias, presentación de quejas y formulación de demandas</t>
  </si>
  <si>
    <t>Notificaciones, citatorios y práctica de diligencias judiciales</t>
  </si>
  <si>
    <t>Urgencias médicas y traslado a hospitales</t>
  </si>
  <si>
    <t>Otro tipo de protocolo (especifique)</t>
  </si>
  <si>
    <t xml:space="preserve">Fecha de publicación </t>
  </si>
  <si>
    <t>Última fecha de actualización</t>
  </si>
  <si>
    <t>Sitio donde se encuentra disponible (URL)</t>
  </si>
  <si>
    <t>Día 
(dd)</t>
  </si>
  <si>
    <t>Mes 
(mm)</t>
  </si>
  <si>
    <t>Año
(aaaa)</t>
  </si>
  <si>
    <t>No se ha actualizado</t>
  </si>
  <si>
    <t>Otro tipo de protocolo:
(especifique)</t>
  </si>
  <si>
    <t>IX. Asociación interinstitucional</t>
  </si>
  <si>
    <t>5.- La lista de centros penitenciarios federales que se despliega corresponde a los que registró como respuesta en la pregunta 1.1.</t>
  </si>
  <si>
    <t>1.- Asociación interinstitucional: se refiere a aquellos contratos, convenios, acuerdos, o cualquier otro instrumento de naturaleza similar, por medio de los cuales los centros penitenciarios federales se asocian con instituciones públicas federales, estatales, municipales y/o de las demarcaciones territoriales de la Ciudad de México, así como con organismos internacionales, organizaciones de la sociedad civil, universidades, organizaciones del sector privado y/o asociaciones religiosas, culturales o humanitarias, con el propósito de llevar a cabo la prestación conjunta y/o coordinada de algún servicio público, función o responsabilidad de dichos centros.</t>
  </si>
  <si>
    <t>9.1.-</t>
  </si>
  <si>
    <t>Indique, por cada uno de los centros penitenciarios federales, si durante el año 2021 estuvo asociado con alguna institución a efecto de desarrollar de mejor manera sus funciones. En caso afirmativo, anote la cantidad de asociaciones establecidas, según la función objeto de las mismas, el tipo de instrumento regulatorio establecido y el tipo de instituciones con las que se celebraron; utilizando para tal efecto los catálogos que se presentan en la parte inferior de las siguientes tablas.</t>
  </si>
  <si>
    <t>Para cada centro penitenciario federal, en caso de que no haya estado asociado con alguna institución a efecto de desarrollar de mejor manera sus funciones, o no cuente con información para determinarlo, indíquelo en la columna correspondiente conforme al catálogo respectivo y deje el resto de la fila en blanco.</t>
  </si>
  <si>
    <t>Para cada centro penitenciario federal, en la columna "Asociaciones establecidas" anote la cantidad de las mismas.</t>
  </si>
  <si>
    <t>Para cada centro penitenciario federal, anote la cantidad de asociaciones establecidas en cada una de las funciones objeto.</t>
  </si>
  <si>
    <t>Para cada centro penitenciario federal, la suma de las cantidades registradas en las columnas correspondientes al apartado "Función objeto de la asociación" debe ser igual o mayor a la cantidad reportada en la columna "Asociaciones establecidas", toda vez que una misma asociación interinstitucional pudo tener como objeto una o más de las funciones listadas.</t>
  </si>
  <si>
    <t>Para cada centro penitenciario federal, la cantidad registrada en cada una de las columnas correspondientes al apartado "Función objeto de la asociación" debe ser igual o menor a la cantidad reportada en la columna "Asociaciones establecidas".</t>
  </si>
  <si>
    <t>Para cada centro penitenciario federal, anote la cantidad de asociaciones establecidas de acuerdo con el tipo de instrumento regulatorio establecido.</t>
  </si>
  <si>
    <t>Para cada centro penitenciario federal, la suma de las cantidades registradas en las columnas correspondientes al apartado "Tipo de instrumento regulatorio establecido" debe ser igual a la cantidad reportada en la columna "Asociaciones establecidas".</t>
  </si>
  <si>
    <t>Para cada centro penitenciario federal, anote la cantidad de asociaciones establecidas celebradas con cada una de las instituciones listadas.</t>
  </si>
  <si>
    <t>Para cada centro penitenciario federal, la suma de las cantidades registradas en las columnas correspondientes al apartado "Instituciones con las que se celebró la asociación interinstitucional" debe ser igual o mayor a la cantidad reportada en la columna "Asociaciones establecidas", toda vez que una misma asociación interinstitucional pudo haberse celebrado con una o más instituciones listadas.</t>
  </si>
  <si>
    <t>Para cada centro penitenciario federal, la cantidad registrada en cada una de las columnas correspondientes al apartado "Instituciones con las que se celebró la asociación interinstitucional" debe ser igual o menor a la cantidad reportada en la columna "Asociaciones establecidas".</t>
  </si>
  <si>
    <t xml:space="preserve">En caso de que registre información en la columna 14 del apartado "Función objeto de la asociación", debe anotar el nombre de dicha(s) función(es) en el recuadro destinado para tal efecto que se encuentra al final de la última tabla de respuesta. </t>
  </si>
  <si>
    <t xml:space="preserve">En caso de que registre información en la columna 15 del apartado "Instituciones con las que se celebró la asociación interinstitucional", debe anotar el nombre de dicho(s) tipo(s) de institución(es) en el recuadro destinado para tal efecto que se encuentra al final de la última tabla de respuesta. </t>
  </si>
  <si>
    <t>¿Estuvo asociado con alguna institución a efecto de desarrollar de mejor manera sus funciones?
(1. Sí / 2. No / 9. No se sabe)</t>
  </si>
  <si>
    <t>Asociaciones establecidas</t>
  </si>
  <si>
    <t>Función objeto de la asociación
(ver catálogo)</t>
  </si>
  <si>
    <t xml:space="preserve">10. </t>
  </si>
  <si>
    <t>Tipo de instrumento regulatorio establecido 
(ver catálogo)</t>
  </si>
  <si>
    <t>Instituciones con las que se celebró la asociación interinstitucional
(ver catálogo)</t>
  </si>
  <si>
    <t>Otra función: (especifique)</t>
  </si>
  <si>
    <t>Catálogo de funciones objeto de la asociación</t>
  </si>
  <si>
    <t>Mejora de la infraestructura de los centros penitenciarios</t>
  </si>
  <si>
    <t>Formación y/o capacitación del personal adscrito a los centros penitenciarios</t>
  </si>
  <si>
    <t>Reclusión de personas privadas de la libertad que requieran medidas especiales de seguridad o de vigilancia</t>
  </si>
  <si>
    <t>Reubicación de las personas privadas de la libertad para evitar la sobrepoblación y hacinamiento</t>
  </si>
  <si>
    <t>Actividades de reinserción social (orientadas a la oferta de trabajo remunerado a las personas privadas de la libertad)</t>
  </si>
  <si>
    <t>Actividades de reinserción social (orientadas a la reinserción laboral de las personas que obtengan su libertad)</t>
  </si>
  <si>
    <t>Instituciones del Poder Legislativo de la entidades federativas</t>
  </si>
  <si>
    <t>Actividades de reinserción social (capacitación)</t>
  </si>
  <si>
    <t>Actividades de reinserción social (educación)</t>
  </si>
  <si>
    <t>Actividades de reinserción social (salud / atención de enfermedades crónicas - degenerativas)</t>
  </si>
  <si>
    <t>Actividades de reinserción social (salud / atención de enfermedades mentales y/o trastornos cognitivos)</t>
  </si>
  <si>
    <t>Actividades de reinserción social (salud / atención de enfermedades infecciosas y/o parasitarias)</t>
  </si>
  <si>
    <t>Actividades de reinserción social (salud / tratamiento de acciones a sustancias psicoactivas)</t>
  </si>
  <si>
    <t>Actividades de reinserción social (deporte)</t>
  </si>
  <si>
    <t>Otra función (especifique)</t>
  </si>
  <si>
    <t>Catálogo de tipo de instrumentos regulatorios establecidos</t>
  </si>
  <si>
    <t>Convenio</t>
  </si>
  <si>
    <t>Contrato</t>
  </si>
  <si>
    <t>Acuerdo</t>
  </si>
  <si>
    <t>Otro tipo de instrumento regulatorio</t>
  </si>
  <si>
    <t>Pregunta 1.1</t>
  </si>
  <si>
    <t>Instrucciones generales:</t>
  </si>
  <si>
    <t>1.- La lista de centros penitenciarios federales que se despliega corresponde a los que registró como respuesta en la pregunta 1.1.</t>
  </si>
  <si>
    <t>2.- En la columna "Entidad federativa" seleccione la entidad federativa donde se encuentra ubicado dicho centro penitenciario federal.</t>
  </si>
  <si>
    <t>3.- En la columna "Municipio o demarcación territorial" seleccione el municipio o demarcación territorial donde se encuentra ubicado dicho centro penitenciario federal.</t>
  </si>
  <si>
    <t>4.- En la columna "Colonia" anote el nombre de la colonia o localidad donde se encuentra ubicado dicho centro penitenciario federal.</t>
  </si>
  <si>
    <t>5.- En las columnas "Latitud" y "Longitud" anote las coordenadas geográficas donde se encuentra ubicado dicho centro penitenciario federal. Las coordenadas de latitud constan hasta de ocho dígitos, mientras que las relacionadas con la longitud constan hasta de nueve dígitos.</t>
  </si>
  <si>
    <t>Entidad federativa</t>
  </si>
  <si>
    <t>Municipio o demarcación territorial</t>
  </si>
  <si>
    <t>Colonia</t>
  </si>
  <si>
    <t>Latitud</t>
  </si>
  <si>
    <t xml:space="preserve">, </t>
  </si>
  <si>
    <t>Longitud</t>
  </si>
  <si>
    <t>,</t>
  </si>
  <si>
    <t>Pregunta 1.3</t>
  </si>
  <si>
    <t>2.- Para cada centro penitenciario federal, la cantidad de certificaciones o acreditaciones en las que registre información debe ser igual a la cantidad reportada como respuesta en la columna "Certificaciones o acreditaciones con las que contaba" de la pregunta 1.3.</t>
  </si>
  <si>
    <t>Certificación o acreditación 1</t>
  </si>
  <si>
    <t>Certificación o acreditación 2</t>
  </si>
  <si>
    <t>Certificación o acreditación 3</t>
  </si>
  <si>
    <t>Certificación o acreditación 4</t>
  </si>
  <si>
    <t>Certificación o acreditación 5</t>
  </si>
  <si>
    <t>Nombre de la certificación o acreditación</t>
  </si>
  <si>
    <t>Nombre de la autoridad o asociación nacional o extranjera que otorgó la certificación o acreditación</t>
  </si>
  <si>
    <t>Año de vencimiento de la certificación o acreditación
(aaaa)</t>
  </si>
  <si>
    <t>Acciones formativas</t>
  </si>
  <si>
    <t>Se refiere a las acciones orientadas, en este caso al personal de los centros penitenciarios federales, a la adquisición de conocimientos y competencias personales e interpersonales para el ejercicio de la función pública, mismas que conllevan algún tipo de evaluación para su acreditación. Dichas acciones pueden ser cursos, talleres, diplomados, maestrías, entre otros. Para efectos del presente censo, se consideran tres tipos de medios de presentación:</t>
  </si>
  <si>
    <t>Actividades estadísticas y geográficas</t>
  </si>
  <si>
    <t>Se refiere a la capacidad institucional con la que cuenta determinado ente público para el desarrollo de actividades orientadas a la generación y tratamiento de información estadística y geográfica.</t>
  </si>
  <si>
    <t>Asociación interinstitucional</t>
  </si>
  <si>
    <t>Se refiere a aquellos contratos, convenios, acuerdos, o cualquier otro instrumento de naturaleza similar, por medio de los cuales los centros penitenciarios federales se asocian con instituciones públicas federales, estatales, municipales y/o de las demarcaciones territoriales de la Ciudad de México, así como con organismos internacionales, organizaciones de la sociedad civil, universidades, organizaciones del sector privado y/o asociaciones religiosas, culturales o humanitarias, con el propósito de llevar a cabo la prestación conjunta y/o coordinada de algún servicio público, función o responsabilidad de dichos centros.</t>
  </si>
  <si>
    <t>Capacidad instalada para la población con sentencia</t>
  </si>
  <si>
    <t>Se refiere a los espacios (medidos en número de camas útiles), con los que contaban los centros penitenciarios federales para las personas con sentencia de primera instancia y/o sentencia definitiva.</t>
  </si>
  <si>
    <t>Capacidad instalada para la población en proceso de recibir sentencia</t>
  </si>
  <si>
    <t>Se refiere a los espacios (medidos en número de camas útiles) con los que contaban los centros penitenciarios federales para las personas que se encontraban en proceso de recibir sentencia de primera instancia, incluyendo los espacios con los que contaban los centros penitenciarios federales para la población que se encontraba pendiente de ser puesta a disposición del juez correspondiente.</t>
  </si>
  <si>
    <t>Celdas</t>
  </si>
  <si>
    <t>Se refiere a los espacios físicos destinados al alojamiento de las personas privadas de la libertad, tanto de forma individual como colectiva.</t>
  </si>
  <si>
    <t>Centros penitenciarios federales</t>
  </si>
  <si>
    <t xml:space="preserve">Se refiere a todos aquellos establecimientos penitenciarios destinados para el cumplimiento de la prisión preventiva, así como para la ejecución de penas; tales como: centros federales de readaptación social (CEFERESOS), complejos penitenciarios federales, centros federales de rehabilitación psicosocial, o cualquier otro que tenga funciones de internamiento o tratamiento para personas que se encuentren sujetas a un proceso penal o en ejecución de sentencia. </t>
  </si>
  <si>
    <t>Centros penitenciarios federales que operan bajo el esquema de contrato de prestación de servicios</t>
  </si>
  <si>
    <t>Se refiere a aquellos centros penitenciarios federales que operan mediante una relación contractual de largo plazo entre instancias del sector público y del sector privado; en donde el sector privado se obliga a proveer un conjunto de elementos físicos, materiales, tecnológicos y de ciertos servicios auxiliares, a cambio de una contraprestación del sector público, quien se encarga, en términos generales, de seguridad de los centros, así como de la custodia y vigilancia de las personas privadas de la libertad.</t>
  </si>
  <si>
    <t>Certificado Único Policial (CUP)</t>
  </si>
  <si>
    <t>Se refiere al documento que acredita a los policías y oficiales de guarda y custodia del sistema penitenciario, aptos para ingresar o permanecer en las instituciones de seguridad pública, así como que cuentan con los conocimientos, el perfil, las habilidades y las aptitudes necesarias para el desempeño de su cargo.</t>
  </si>
  <si>
    <t>Clasificación o división del centro penitenciario federal</t>
  </si>
  <si>
    <t>Se refiere a los centros penitenciarios federales que, de acuerdo con su estructura arquitectónica, cuentan con un diseño específico para organizar a la población penitenciaria de acuerdo con criterios de distribución establecidos en las leyes y/o reglamentos correspondientes. Para efectos del presente censo, se clasifican de la siguiente manera: centro de seguridad máxima, centro de seguridad media, centro de seguridad mínima, hospital psiquiátrico y/o para infecciosos, e instituciones abiertas.</t>
  </si>
  <si>
    <t>Clasificador por Objeto del Gasto</t>
  </si>
  <si>
    <t>Se refiere al instrumento que permite registrar de manera ordenada, sistemática y homogénea las compras, los pagos y las erogaciones autorizadas a las instituciones gubernamentales, en capítulos, conceptos y partidas con base en la clasificación económica del gasto. Los capítulos que lo integran son los siguientes:</t>
  </si>
  <si>
    <t>Capítulo 1000. Servicios personales: agrupa las remuneraciones del personal al servicio de los entes públicos, tales como: sueldos, salarios, dietas, honorarios asimilables al salario, prestaciones y gastos de seguridad social, obligaciones laborales y otras prestaciones derivadas de una relación laboral, pudiendo ser de carácter permanente o transitorio.</t>
  </si>
  <si>
    <t>Capítulo 2000. Materiales y suministros: agrupa las asignaciones destinadas a la adquisición de toda clase de insumos y suministros requeridos para la prestación de bienes, servicios y para el desempeño de las actividades administrativas.</t>
  </si>
  <si>
    <t>Capítulo 3000. Servicios generales: se refiere a las asignaciones destinadas a cubrir el costo de todo tipo de servicios que se contraten con particulares o instituciones del propio sector público, así como los servicios oficiales requeridos para el desempeño de actividades vinculadas con la función pública.</t>
  </si>
  <si>
    <t>Capítulo 4000. Transferencias, asignaciones, subsidios y otras ayudas: se refiere a las asignaciones destinadas en forma directa o indirecta a los sectores público, privado, externo, organismos y empresas paraestatales y apoyos como parte de su política económica y social, de acuerdo con las estrategias y prioridades de desarrollo para el sostenimiento y desempeño de sus actividades.</t>
  </si>
  <si>
    <t>Capítulo 5000. Bienes muebles, inmuebles e intangibles: agrupa las asignaciones destinadas a la adquisición de toda clase de bienes muebles, inmuebles e intangibles requeridos en el desempeño de las actividades de los entes públicos. Incluye los pagos por adjudicación, expropiación e indemnización de bienes muebles e inmuebles a favor del Gobierno.</t>
  </si>
  <si>
    <t>Capítulo 6000. Inversión pública: se refiere a las asignaciones destinadas a obras por contrato y proyectos productivos y acciones de fomento. Incluye los gastos en estudios de pre-inversión y preparación del proyecto.</t>
  </si>
  <si>
    <t>Capítulo 7000. Inversiones financieras y otras provisiones: se refiere a las erogaciones que se realizan en la adquisición de acciones, bonos y otros títulos y valores, así como en préstamos otorgados a diversos agentes económicos. Se incluyen las aportaciones de capital a las entidades públicas; así como las erogaciones contingentes e imprevistas para el cumplimiento de obligaciones del Gobierno.</t>
  </si>
  <si>
    <t>Capítulo 8000. Participaciones y aportaciones: se refiere a las asignaciones destinadas a cubrir las participaciones y aportaciones para las entidades federativas y los municipios. Incluye las asignaciones destinadas a la ejecución de programas federales a través de las entidades federativas, mediante la reasignación de responsabilidades y recursos presupuestarios, en los términos de los convenios que celebre el Gobierno Federal con estas.</t>
  </si>
  <si>
    <t>Capítulo 9000. Deuda pública: se refiere a las asignaciones destinadas a cubrir obligaciones del Gobierno por concepto de deuda pública interna y externa derivada de la contratación de empréstitos. Incluye la amortización, los intereses, gastos y comisiones de la deuda pública, así como las erogaciones relacionadas con la emisión y/o contratación de deuda. Asimismo, incluye los adeudos de ejercicios fiscales anteriores (ADEFAS).</t>
  </si>
  <si>
    <t>CNSIPEF 2022</t>
  </si>
  <si>
    <t>Se refiere a las siglas con las que se identifica al Censo Nacional de Sistema Penitenciario Federal 2022.</t>
  </si>
  <si>
    <t>Comisión de Honor y Justicia u homóloga</t>
  </si>
  <si>
    <t>Se refiere al órgano colegiado responsable de conocer y resolver, en el ámbito de su competencia, los procedimientos disciplinarios (estableciendo para tal efecto las sanciones o correctivos aplicables a determinadas faltas o infracciones disciplinarias en las que incurra el personal adscrito a los centros penitenciarios federales); así como para otorgar las condecoraciones, estímulos y recompensas que correspondan.</t>
  </si>
  <si>
    <t>Donación</t>
  </si>
  <si>
    <t>Se refiere al contrato por el que una persona física o moral transfiere gratuitamente a otra la propiedad de bienes materiales, bienes inmuebles, dinero o la prestación de servicios (médicos, logísticos, profesionales, culturales, educativos, etc.).</t>
  </si>
  <si>
    <t>Se refiere a todas aquellas áreas o partes que conforman el centro penitenciario federal en su estructura arquitectónica, por lo que de acuerdo con los tipos de función que se presentan, corresponde al espacio físico claramente dividido que tiene por objeto el desarrollo de una función específica para efectos del proceso de reinserción social en la población privada de la libertad.</t>
  </si>
  <si>
    <t>Evaluación de competencias básicas</t>
  </si>
  <si>
    <t>Se refiere a la evaluación realizada al personal de las instituciones policiales sobre las habilidades, destrezas, aptitudes, conocimientos generales y específicos para desempeñar sus funciones, conforme a los perfiles aprobados por el Consejo Nacional de Seguridad Pública. Su certificación es uno de los requisitos para la obtención del Certificado Único Policial.</t>
  </si>
  <si>
    <t>Evaluación de control de confianza</t>
  </si>
  <si>
    <t>Se refiere a la evaluación realizada al personal de las instituciones policiales a efecto de identificar factores de riesgo que interfieran, repercutan o pongan en peligro el desempeño de sus funciones. Generalmente consta de cinco etapas o exámenes: entorno social y situación patrimonial; psicológico; poligráfico, médico y toxicológico. Su certificación es uno de los requisitos para la obtención del Certificado Único Policial.</t>
  </si>
  <si>
    <t>Evaluación de desempeño</t>
  </si>
  <si>
    <t>Se refiere a la evaluación realizada al personal de las instituciones policiales sobre el cumplimiento de sus obligaciones, así como su grado de eficacia, eficiencia y calidad, con base en los principios constitucionales de legalidad, objetividad, eficiencia, profesionalismo, honradez y respeto a los derechos humanos. Su certificación es uno de los requisitos para la obtención del Certificado Único Policial.</t>
  </si>
  <si>
    <t>Expediente único</t>
  </si>
  <si>
    <t xml:space="preserve">Se refiere al expediente único de ejecución penal considerado en el artículo 27 de la Ley Nacional de Ejecución Penal, el cual contiene toda la información relacionada con cada persona privada de la libertad: desde su nombre e identificadores biométricos hasta su plan de actividades. La información que debe contener este expediente se detalla en el referido artículo. </t>
  </si>
  <si>
    <t>Informante básico</t>
  </si>
  <si>
    <t>Se refiere al titular o servidor público de la institución designado para proveer la información del presente módulo, y que tiene el carácter de figura responsable de validar y oficializar la información. Cuando menos, se encuentra en el segundo o tercer nivel jerárquico de la misma.</t>
  </si>
  <si>
    <t>Informante complementario 1</t>
  </si>
  <si>
    <t>Se refiere al servidor público que, por las funciones que tiene asignadas dentro de la institución, es el principal productor y/o integrador de la información correspondiente al presente módulo y, cuando menos, se encuentra en el segundo o tercer nivel jerárquico de la misma.</t>
  </si>
  <si>
    <t>Informante complementario 2</t>
  </si>
  <si>
    <t>Se refiere al servidor público que, por las funciones que tiene asignadas dentro de la institución, es el segundo principal productor y/o integrador de la información correspondiente al presente módulo y, cuando menos, se encuentra en el segundo o tercer nivel jerárquico de la misma.</t>
  </si>
  <si>
    <t>Se refiere al conjunto de hardware y software sobre el que se asientan los diferentes servicios que las organizaciones necesitan tener en funcionamiento para poder llevar a cabo toda su actividad, tanto operativa como de gestión interna.</t>
  </si>
  <si>
    <t>Modelo arquitectónico</t>
  </si>
  <si>
    <t>Se refiere al componente del régimen penitenciario que aporta los elementos de seguridad física, restringiendo o facilitando el desplazamiento, y proporcionando los espacios requeridos por los programas de alojamiento. Para efectos del presente censo, se clasifican en los siguientes tipos:</t>
  </si>
  <si>
    <t>Multifuncional</t>
  </si>
  <si>
    <t>Se refiere al dispositivo que tiene la particularidad de integrar, en una máquina, las funciones de varios dispositivos, permitiendo realizar varias tareas de modo simultáneo. Incorpora diferentes funciones de otros equipos o multitareas que permiten escanear, imprimir y fotocopiar a la vez, además de la capacidad de almacenar documentos en red.</t>
  </si>
  <si>
    <t>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</si>
  <si>
    <t>Se refiere, en términos del presente censo, a aquellas organizaciones no gubernamentales a través de las cuales los ciudadanos se organizan en torno a objetivos y temas de interés particulares, a efecto de incidir en los asuntos públicos relacionados con estos.</t>
  </si>
  <si>
    <t>Parque vehicular</t>
  </si>
  <si>
    <t>Se refiere a todos los vehículos o medios de transporte en funcionamiento con los que cuentan los centros penitenciarios federales para el ejercicio de sus funciones, comprendiendo automóviles, camiones, camionetas, motocicletas y cualquier otro de características similares.</t>
  </si>
  <si>
    <t>Se refiere a todos los servidores públicos que desempeñaban, dentro de las áreas o unidades administrativas de los centros penitenciarios federales, funciones de asistencia al personal directivo, logística, soporte técnico, gestión de recursos humanos, materiales, financieros y tecnológicos de los centros u otras similares; como lo son: secretarias, mensajeros, choferes, personal de limpieza o cualquier otro que realice funciones similares.</t>
  </si>
  <si>
    <t>Se refiere a todos los servidores públicos que desempeñaban funciones destinadas a preservar el orden y la disciplina entre la población privada de la libertad, así como para salvaguardar el orden de los centros penitenciarios federales. Este debe clasificarse en tres niveles de acuerdo con la organización jerárquica de la institución (primer nivel jerárquico, nivel intermedio de jerarquía y nivel operativo de jerarquía).</t>
  </si>
  <si>
    <t xml:space="preserve">Se refiere a todos los servidores públicos que ocupaban algún puesto de mando, coordinación y/o dirección dentro de los centros penitenciarios federales, mismos que tienen el carácter de autoridades penitenciarias; tales como los directores de los centros, coordinadores generales, directores generales o de área, subdirectores y jefes de departamento. </t>
  </si>
  <si>
    <t>Se refiere a todos los servidores públicos que realizaron labores especializadas en el ámbito de la reinserción y/o aquellos que además monitoreaban las condiciones adecuadas de privación de la libertad de los internos para acceder a los servicios de reinserción y de alimentación; como lo son: médicos, psicólogos, instructores, intérpretes, trabajadores sociales o cualquier otro de funciones similares.</t>
  </si>
  <si>
    <t>Presupuesto aprobado</t>
  </si>
  <si>
    <t>Se refiere al monto total de las erogaciones aprobadas, durante un ejercicio fiscal, al o a los centros penitenciarios federales.</t>
  </si>
  <si>
    <t>Se refiere al importe total erogado por el o los centros penitenciarios federales, el cual se encuentra respaldado por documentos comprobatorios presentados ante las dependencias o entidades autorizadas con cargo al presupuesto aprobado.</t>
  </si>
  <si>
    <t>Profesionalización</t>
  </si>
  <si>
    <t>Se refiere al proceso permanente y progresivo de formación que se integra por etapas de formación inicial, actualización, promoción, especialización y alta dirección, para desarrollar al máximo las competencias, capacidades y habilidades del personal de las instituciones de seguridad pública y de procuración de justicia.</t>
  </si>
  <si>
    <t>Programa Rector de Profesionalización</t>
  </si>
  <si>
    <t>Se refiere al instrumento en el que se establecen los lineamientos, programas, actividades y contenidos mínimos para la profesionalización del personal de las instituciones de seguridad pública y de procuración de justicia.</t>
  </si>
  <si>
    <t>Proyecto de presupuesto</t>
  </si>
  <si>
    <t>Se refiere a la estimación de recursos que el Poder Ejecutivo Federal pone a consideración de la Cámara de Diputados para cada dependencia o entidad de la Administración Pública Federal, Poder Legislativo, Poder Judicial, así como aquellos consignados por los órganos autónomos, para el cumplimiento de sus responsabilidades conforme al marco institucional.</t>
  </si>
  <si>
    <t>Régimen disciplinario del personal</t>
  </si>
  <si>
    <t>Se refiere al conjunto de disposiciones y principios disciplinarios internos sobre la actuación del personal adscrito a las instituciones públicas relacionadas con el proceso de seguridad pública y justicia penal, mismos que establecen los deberes, las correcciones disciplinarias, las sanciones y los procedimientos para su aplicación. Esta categoría debe diferenciarse de las responsabilidades administrativas, cuya investigación, sustanciación y sanción corresponde a autoridades competentes establecidas en la Ley General de Responsabilidades Administrativas.</t>
  </si>
  <si>
    <t>Servicios de conexión remota</t>
  </si>
  <si>
    <t>Se refiere a los servicios que posibilitan a los usuarios conectarse por red a otro ordenador como si se accediera desde el propio ordenador, permitiendo utilizar y/o extraer información y datos. Un ejemplo de estos servicios es la VPN, que permite conectar una o más computadoras a una red privada utilizando internet.</t>
  </si>
  <si>
    <t>Sistemas de información</t>
  </si>
  <si>
    <t>Se refiere al conjunto de componentes interconectados que permiten captar, procesar, administrar, almacenar y difundir información en posesión de las instituciones públicas como parte de sus obligaciones legales institucionales.</t>
  </si>
  <si>
    <t>Suministros</t>
  </si>
  <si>
    <t xml:space="preserve">Se refiere a aquellos bienes que deben ofrecer gratuitamente los centros penitenciarios federales a la población privada de la libertad. </t>
  </si>
  <si>
    <t>Unidad de Asuntos Internos u homóloga</t>
  </si>
  <si>
    <t>Se refiere a la unidad o área administrativa de control interno policial, encargada de supervisar y vigilar que el personal, en este caso adscrito a los centros penitenciarios federales, cumpla con los deberes y normas establecidas en los ordenamientos legales que rigen su actuación. Para efectos del presente censo, se consideran las siguientes áreas al interior de 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</si>
</sst>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43">
    <font>
      <sz val="11"/>
      <color theme="1"/>
      <name val="Calibri"/>
      <family val="2"/>
      <scheme val="minor"/>
    </font>
    <font>
      <u/>
      <sz val="11"/>
      <color theme="10"/>
      <name val="Calibri"/>
      <family val="2"/>
      <scheme val="minor"/>
    </font>
    <font>
      <b/>
      <sz val="15"/>
      <name val="Arial"/>
      <family val="2"/>
    </font>
    <font>
      <i/>
      <sz val="9"/>
      <color theme="1"/>
      <name val="Arial"/>
      <family val="2"/>
    </font>
    <font>
      <sz val="9"/>
      <color theme="1"/>
      <name val="Arial"/>
      <family val="2"/>
    </font>
    <font>
      <u/>
      <sz val="12"/>
      <color rgb="FF002060"/>
      <name val="Arial"/>
      <family val="2"/>
    </font>
    <font>
      <sz val="10"/>
      <color theme="1"/>
      <name val="Arial"/>
      <family val="2"/>
    </font>
    <font>
      <u/>
      <sz val="12"/>
      <color rgb="FF003057"/>
      <name val="Arial"/>
      <family val="2"/>
    </font>
    <font>
      <sz val="10"/>
      <color rgb="FF003057"/>
      <name val="Arial"/>
      <family val="2"/>
    </font>
    <font>
      <sz val="12"/>
      <color rgb="FF002060"/>
      <name val="Arial"/>
      <family val="2"/>
    </font>
    <font>
      <b/>
      <sz val="9"/>
      <color theme="1"/>
      <name val="Arial"/>
      <family val="2"/>
    </font>
    <font>
      <sz val="9"/>
      <name val="Arial"/>
      <family val="2"/>
    </font>
    <font>
      <b/>
      <sz val="9"/>
      <name val="Arial"/>
      <family val="2"/>
    </font>
    <font>
      <i/>
      <sz val="9"/>
      <name val="Arial"/>
      <family val="2"/>
    </font>
    <font>
      <sz val="9"/>
      <color theme="0"/>
      <name val="Arial"/>
      <family val="2"/>
    </font>
    <font>
      <b/>
      <sz val="9"/>
      <color theme="0"/>
      <name val="Arial"/>
      <family val="2"/>
    </font>
    <font>
      <b/>
      <sz val="11"/>
      <color theme="0"/>
      <name val="Arial"/>
      <family val="2"/>
    </font>
    <font>
      <i/>
      <sz val="8"/>
      <color theme="1"/>
      <name val="Arial"/>
      <family val="2"/>
    </font>
    <font>
      <b/>
      <u/>
      <sz val="12"/>
      <color theme="10"/>
      <name val="Arial"/>
      <family val="2"/>
    </font>
    <font>
      <u/>
      <sz val="9"/>
      <color theme="10"/>
      <name val="Arial"/>
      <family val="2"/>
    </font>
    <font>
      <sz val="11"/>
      <name val="Arial"/>
      <family val="2"/>
    </font>
    <font>
      <i/>
      <sz val="8"/>
      <name val="Arial"/>
      <family val="2"/>
    </font>
    <font>
      <b/>
      <i/>
      <sz val="8"/>
      <name val="Arial"/>
      <family val="2"/>
    </font>
    <font>
      <b/>
      <u/>
      <sz val="9"/>
      <color theme="10"/>
      <name val="Arial"/>
      <family val="2"/>
    </font>
    <font>
      <sz val="11"/>
      <name val="Calibri"/>
      <family val="2"/>
      <scheme val="minor"/>
    </font>
    <font>
      <b/>
      <sz val="11"/>
      <name val="Arial"/>
      <family val="2"/>
    </font>
    <font>
      <b/>
      <sz val="11"/>
      <name val="Symbol"/>
      <family val="1"/>
      <charset val="2"/>
    </font>
    <font>
      <u/>
      <sz val="11"/>
      <name val="Arial"/>
      <family val="2"/>
    </font>
    <font>
      <sz val="10"/>
      <name val="Arial"/>
      <family val="2"/>
    </font>
    <font>
      <b/>
      <i/>
      <sz val="9"/>
      <name val="Arial"/>
      <family val="2"/>
    </font>
    <font>
      <sz val="11"/>
      <color indexed="8"/>
      <name val="Calibri"/>
      <family val="2"/>
    </font>
    <font>
      <b/>
      <sz val="8"/>
      <name val="Arial"/>
      <family val="2"/>
    </font>
    <font>
      <sz val="11"/>
      <color theme="1"/>
      <name val="Calibri"/>
      <family val="2"/>
      <scheme val="minor"/>
    </font>
    <font>
      <b/>
      <u/>
      <sz val="12"/>
      <color rgb="FF0070C0"/>
      <name val="Arial"/>
      <family val="2"/>
    </font>
    <font>
      <sz val="9"/>
      <name val="Calibri"/>
      <family val="2"/>
      <scheme val="minor"/>
    </font>
    <font>
      <sz val="8"/>
      <name val="Arial"/>
      <family val="2"/>
    </font>
    <font>
      <u/>
      <sz val="9"/>
      <name val="Arial"/>
      <family val="2"/>
    </font>
    <font>
      <u/>
      <sz val="8"/>
      <name val="Arial"/>
      <family val="2"/>
    </font>
    <font>
      <i/>
      <sz val="8"/>
      <name val="Calibri"/>
      <family val="2"/>
      <scheme val="minor"/>
    </font>
    <font>
      <sz val="9"/>
      <name val="Arial "/>
    </font>
    <font>
      <b/>
      <u/>
      <sz val="9"/>
      <name val="Arial"/>
      <family val="2"/>
    </font>
    <font>
      <b/>
      <sz val="16"/>
      <name val="Arial"/>
      <family val="2"/>
    </font>
    <font>
      <b/>
      <sz val="10"/>
      <color rgb="FFEE1111"/>
      <name val="Arial"/>
    </font>
  </fonts>
  <fills count="8">
    <fill>
      <patternFill patternType="none"/>
    </fill>
    <fill>
      <patternFill patternType="gray125"/>
    </fill>
    <fill>
      <patternFill patternType="solid">
        <fgColor rgb="FF6F7070"/>
        <bgColor indexed="64"/>
      </patternFill>
    </fill>
    <fill>
      <patternFill patternType="solid">
        <fgColor rgb="FF003057"/>
        <bgColor indexed="64"/>
      </patternFill>
    </fill>
    <fill>
      <patternFill patternType="solid">
        <fgColor theme="0" tint="-4.9989318521683403E-2"/>
        <bgColor indexed="64"/>
      </patternFill>
    </fill>
    <fill>
      <patternFill patternType="mediumGray">
        <fgColor theme="0" tint="-0.24994659260841701"/>
        <bgColor indexed="65"/>
      </patternFill>
    </fill>
    <fill>
      <patternFill patternType="solid">
        <fgColor rgb="FF0077C8"/>
        <bgColor indexed="64"/>
      </patternFill>
    </fill>
    <fill>
      <patternFill patternType="solid">
        <fgColor rgb="FF706F6F"/>
        <bgColor indexed="64"/>
      </patternFill>
    </fill>
  </fills>
  <borders count="102">
    <border>
      <left/>
      <right/>
      <top/>
      <bottom/>
      <diagonal/>
    </border>
    <border>
      <left/>
      <right style="medium">
        <color rgb="FF6F7070"/>
      </right>
      <top/>
      <bottom style="medium">
        <color rgb="FF6F7070"/>
      </bottom>
      <diagonal/>
    </border>
    <border>
      <left/>
      <right/>
      <top/>
      <bottom style="medium">
        <color rgb="FF6F7070"/>
      </bottom>
      <diagonal/>
    </border>
    <border>
      <left style="medium">
        <color rgb="FF6F7070"/>
      </left>
      <right/>
      <top/>
      <bottom style="medium">
        <color rgb="FF6F7070"/>
      </bottom>
      <diagonal/>
    </border>
    <border>
      <left/>
      <right style="medium">
        <color rgb="FF6F7070"/>
      </right>
      <top/>
      <bottom/>
      <diagonal/>
    </border>
    <border>
      <left/>
      <right/>
      <top style="thin">
        <color indexed="64"/>
      </top>
      <bottom style="thin">
        <color indexed="64"/>
      </bottom>
      <diagonal/>
    </border>
    <border>
      <left/>
      <right/>
      <top/>
      <bottom style="thin">
        <color indexed="64"/>
      </bottom>
      <diagonal/>
    </border>
    <border>
      <left style="medium">
        <color rgb="FF6F7070"/>
      </left>
      <right/>
      <top/>
      <bottom/>
      <diagonal/>
    </border>
    <border>
      <left/>
      <right style="medium">
        <color rgb="FF6F7070"/>
      </right>
      <top style="medium">
        <color rgb="FF6F7070"/>
      </top>
      <bottom/>
      <diagonal/>
    </border>
    <border>
      <left/>
      <right/>
      <top style="medium">
        <color rgb="FF6F7070"/>
      </top>
      <bottom/>
      <diagonal/>
    </border>
    <border>
      <left style="medium">
        <color rgb="FF6F7070"/>
      </left>
      <right/>
      <top style="medium">
        <color rgb="FF6F707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theme="0" tint="-0.24994659260841701"/>
      </right>
      <top/>
      <bottom style="medium">
        <color theme="0" tint="-0.24994659260841701"/>
      </bottom>
      <diagonal/>
    </border>
    <border>
      <left/>
      <right/>
      <top/>
      <bottom style="medium">
        <color theme="0" tint="-0.24994659260841701"/>
      </bottom>
      <diagonal/>
    </border>
    <border>
      <left style="medium">
        <color theme="0" tint="-0.24994659260841701"/>
      </left>
      <right/>
      <top/>
      <bottom style="medium">
        <color theme="0" tint="-0.24994659260841701"/>
      </bottom>
      <diagonal/>
    </border>
    <border>
      <left/>
      <right style="medium">
        <color theme="0" tint="-0.24994659260841701"/>
      </right>
      <top style="medium">
        <color theme="0" tint="-0.24994659260841701"/>
      </top>
      <bottom/>
      <diagonal/>
    </border>
    <border>
      <left/>
      <right/>
      <top style="medium">
        <color theme="0" tint="-0.24994659260841701"/>
      </top>
      <bottom/>
      <diagonal/>
    </border>
    <border>
      <left style="medium">
        <color theme="0" tint="-0.24994659260841701"/>
      </left>
      <right/>
      <top style="medium">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theme="0" tint="-0.34998626667073579"/>
      </top>
      <bottom style="medium">
        <color theme="0" tint="-0.24994659260841701"/>
      </bottom>
      <diagonal/>
    </border>
    <border>
      <left/>
      <right style="medium">
        <color theme="0" tint="-0.34998626667073579"/>
      </right>
      <top style="medium">
        <color theme="0" tint="-0.34998626667073579"/>
      </top>
      <bottom style="medium">
        <color theme="0" tint="-0.24994659260841701"/>
      </bottom>
      <diagonal/>
    </border>
    <border>
      <left/>
      <right style="medium">
        <color theme="0" tint="-0.34998626667073579"/>
      </right>
      <top style="medium">
        <color theme="0" tint="-0.24994659260841701"/>
      </top>
      <bottom/>
      <diagonal/>
    </border>
    <border>
      <left style="medium">
        <color theme="0" tint="-0.34998626667073579"/>
      </left>
      <right/>
      <top/>
      <bottom/>
      <diagonal/>
    </border>
    <border>
      <left/>
      <right style="medium">
        <color theme="0" tint="-0.34998626667073579"/>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style="thin">
        <color theme="0" tint="-0.34998626667073579"/>
      </right>
      <top/>
      <bottom style="thin">
        <color theme="0" tint="-4.9989318521683403E-2"/>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style="thin">
        <color theme="1"/>
      </top>
      <bottom/>
      <diagonal/>
    </border>
    <border>
      <left/>
      <right style="thin">
        <color theme="1"/>
      </right>
      <top style="thin">
        <color theme="1"/>
      </top>
      <bottom/>
      <diagonal/>
    </border>
    <border>
      <left/>
      <right/>
      <top style="medium">
        <color rgb="FFBFBFBF"/>
      </top>
      <bottom/>
      <diagonal/>
    </border>
    <border>
      <left/>
      <right style="thin">
        <color theme="1"/>
      </right>
      <top style="medium">
        <color rgb="FFBFBFBF"/>
      </top>
      <bottom/>
      <diagonal/>
    </border>
    <border>
      <left style="thin">
        <color theme="1"/>
      </left>
      <right/>
      <top style="thin">
        <color theme="1"/>
      </top>
      <bottom style="thin">
        <color theme="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indexed="64"/>
      </right>
      <top/>
      <bottom style="thin">
        <color indexed="64"/>
      </bottom>
      <diagonal/>
    </border>
    <border>
      <left/>
      <right style="thin">
        <color indexed="64"/>
      </right>
      <top style="medium">
        <color rgb="FFBFBFBF"/>
      </top>
      <bottom/>
      <diagonal/>
    </border>
    <border>
      <left style="thin">
        <color indexed="64"/>
      </left>
      <right style="thin">
        <color indexed="64"/>
      </right>
      <top style="thin">
        <color indexed="64"/>
      </top>
      <bottom/>
      <diagonal/>
    </border>
    <border>
      <left style="thin">
        <color theme="1"/>
      </left>
      <right/>
      <top/>
      <bottom style="thin">
        <color indexed="64"/>
      </bottom>
      <diagonal/>
    </border>
    <border>
      <left/>
      <right style="thin">
        <color theme="1"/>
      </right>
      <top/>
      <bottom style="thin">
        <color indexed="64"/>
      </bottom>
      <diagonal/>
    </border>
    <border>
      <left style="thin">
        <color indexed="64"/>
      </left>
      <right style="thin">
        <color indexed="64"/>
      </right>
      <top/>
      <bottom/>
      <diagonal/>
    </border>
    <border>
      <left style="medium">
        <color indexed="64"/>
      </left>
      <right/>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top style="medium">
        <color indexed="64"/>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theme="1"/>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24994659260841701"/>
      </bottom>
      <diagonal/>
    </border>
    <border>
      <left style="medium">
        <color theme="0" tint="-0.34998626667073579"/>
      </left>
      <right style="medium">
        <color theme="0" tint="-0.34998626667073579"/>
      </right>
      <top style="medium">
        <color theme="0" tint="-0.24994659260841701"/>
      </top>
      <bottom/>
      <diagonal/>
    </border>
    <border>
      <left/>
      <right/>
      <top style="thin">
        <color theme="0" tint="-0.34998626667073579"/>
      </top>
      <bottom style="medium">
        <color theme="0" tint="-0.34998626667073579"/>
      </bottom>
      <diagonal/>
    </border>
    <border>
      <left/>
      <right style="thin">
        <color theme="0" tint="-0.34998626667073579"/>
      </right>
      <top style="thin">
        <color theme="0" tint="-0.34998626667073579"/>
      </top>
      <bottom style="medium">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bottom/>
      <diagonal/>
    </border>
    <border>
      <left/>
      <right style="thin">
        <color theme="0" tint="-0.34998626667073579"/>
      </right>
      <top style="medium">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style="medium">
        <color theme="0" tint="-0.34998626667073579"/>
      </top>
      <bottom style="thin">
        <color theme="0" tint="-0.34998626667073579"/>
      </bottom>
      <diagonal/>
    </border>
    <border>
      <left/>
      <right style="thin">
        <color theme="0" tint="-0.34998626667073579"/>
      </right>
      <top style="medium">
        <color theme="0" tint="-0.34998626667073579"/>
      </top>
      <bottom style="thin">
        <color theme="0" tint="-0.34998626667073579"/>
      </bottom>
      <diagonal/>
    </border>
    <border>
      <left style="thin">
        <color theme="1"/>
      </left>
      <right style="thin">
        <color indexed="64"/>
      </right>
      <top style="thin">
        <color indexed="64"/>
      </top>
      <bottom style="thin">
        <color theme="1"/>
      </bottom>
      <diagonal/>
    </border>
    <border>
      <left style="medium">
        <color rgb="FFBFBFBF"/>
      </left>
      <right style="medium">
        <color rgb="FFBFBFBF"/>
      </right>
      <top style="medium">
        <color rgb="FFBFBFBF"/>
      </top>
      <bottom style="medium">
        <color rgb="FFBFBFBF"/>
      </bottom>
      <diagonal/>
    </border>
    <border>
      <left style="thin">
        <color indexed="64"/>
      </left>
      <right style="thin">
        <color indexed="64"/>
      </right>
      <top style="medium">
        <color rgb="FFBFBFBF"/>
      </top>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medium">
        <color rgb="FFBFBFBF"/>
      </top>
      <bottom/>
      <diagonal/>
    </border>
    <border>
      <left style="thin">
        <color indexed="64"/>
      </left>
      <right style="thin">
        <color theme="1"/>
      </right>
      <top/>
      <bottom/>
      <diagonal/>
    </border>
  </borders>
  <cellStyleXfs count="4">
    <xf numFmtId="0" fontId="0" fillId="0" borderId="0"/>
    <xf numFmtId="0" fontId="1" fillId="0" borderId="0"/>
    <xf numFmtId="9" fontId="30" fillId="0" borderId="0"/>
    <xf numFmtId="43" fontId="32" fillId="0" borderId="0"/>
  </cellStyleXfs>
  <cellXfs count="512">
    <xf numFmtId="0" fontId="0" fillId="0" borderId="0" xfId="0"/>
    <xf numFmtId="0" fontId="4" fillId="2" borderId="14" xfId="0" applyFont="1" applyFill="1" applyBorder="1"/>
    <xf numFmtId="0" fontId="14" fillId="2" borderId="16" xfId="0" applyFont="1" applyFill="1" applyBorder="1"/>
    <xf numFmtId="0" fontId="4" fillId="2" borderId="17" xfId="0" applyFont="1" applyFill="1" applyBorder="1"/>
    <xf numFmtId="0" fontId="14" fillId="2" borderId="18" xfId="0" applyFont="1" applyFill="1" applyBorder="1"/>
    <xf numFmtId="0" fontId="16" fillId="2" borderId="18" xfId="0" applyFont="1" applyFill="1" applyBorder="1"/>
    <xf numFmtId="0" fontId="14" fillId="2" borderId="19" xfId="0" applyFont="1" applyFill="1" applyBorder="1"/>
    <xf numFmtId="0" fontId="4" fillId="2" borderId="16" xfId="0" applyFont="1" applyFill="1" applyBorder="1"/>
    <xf numFmtId="0" fontId="14" fillId="2" borderId="14" xfId="0" applyFont="1" applyFill="1" applyBorder="1"/>
    <xf numFmtId="0" fontId="4" fillId="2" borderId="18" xfId="0" applyFont="1" applyFill="1" applyBorder="1"/>
    <xf numFmtId="0" fontId="16" fillId="2" borderId="18" xfId="0" applyFont="1" applyFill="1" applyBorder="1" applyAlignment="1">
      <alignment vertical="center"/>
    </xf>
    <xf numFmtId="0" fontId="4" fillId="2" borderId="19" xfId="0" applyFont="1" applyFill="1" applyBorder="1"/>
    <xf numFmtId="0" fontId="14" fillId="2" borderId="17" xfId="0" applyFont="1" applyFill="1" applyBorder="1"/>
    <xf numFmtId="49" fontId="3" fillId="5" borderId="41" xfId="0" applyNumberFormat="1" applyFont="1" applyFill="1" applyBorder="1" applyAlignment="1">
      <alignment horizontal="center" vertical="center" wrapText="1"/>
    </xf>
    <xf numFmtId="0" fontId="6" fillId="0" borderId="0" xfId="0" applyFont="1" applyAlignment="1">
      <alignment horizontal="justify" vertical="center"/>
    </xf>
    <xf numFmtId="0" fontId="7" fillId="0" borderId="0" xfId="0" applyFont="1" applyAlignment="1">
      <alignment horizontal="justify" vertical="center"/>
    </xf>
    <xf numFmtId="0" fontId="8" fillId="0" borderId="0" xfId="0" applyFont="1" applyAlignment="1">
      <alignment horizontal="justify" vertical="center"/>
    </xf>
    <xf numFmtId="0" fontId="5" fillId="0" borderId="0" xfId="0" applyFont="1" applyAlignment="1">
      <alignment horizontal="justify" vertical="center"/>
    </xf>
    <xf numFmtId="0" fontId="9" fillId="0" borderId="0" xfId="0" applyFont="1" applyAlignment="1">
      <alignment horizontal="justify" vertical="center"/>
    </xf>
    <xf numFmtId="0" fontId="24" fillId="0" borderId="0" xfId="0" applyFont="1"/>
    <xf numFmtId="10" fontId="12" fillId="0" borderId="0" xfId="2" applyNumberFormat="1" applyFont="1" applyAlignment="1" applyProtection="1">
      <alignment horizontal="center" vertical="center" shrinkToFit="1"/>
      <protection locked="0"/>
    </xf>
    <xf numFmtId="0" fontId="35" fillId="0" borderId="11" xfId="2" applyNumberFormat="1" applyFont="1" applyBorder="1" applyAlignment="1" applyProtection="1">
      <alignment horizontal="center" vertical="center" wrapText="1" shrinkToFit="1"/>
      <protection locked="0"/>
    </xf>
    <xf numFmtId="0" fontId="20" fillId="0" borderId="47" xfId="0" applyFont="1" applyBorder="1" applyProtection="1">
      <protection locked="0"/>
    </xf>
    <xf numFmtId="0" fontId="31" fillId="0" borderId="31" xfId="0" applyFont="1" applyBorder="1" applyAlignment="1">
      <alignment horizontal="justify" vertical="center" wrapText="1"/>
    </xf>
    <xf numFmtId="0" fontId="31" fillId="0" borderId="31" xfId="0" applyFont="1" applyBorder="1" applyAlignment="1">
      <alignment horizontal="justify" vertical="top" wrapText="1"/>
    </xf>
    <xf numFmtId="0" fontId="20" fillId="0" borderId="49" xfId="0" applyFont="1" applyBorder="1" applyProtection="1">
      <protection locked="0"/>
    </xf>
    <xf numFmtId="0" fontId="31" fillId="0" borderId="33" xfId="0" applyFont="1" applyBorder="1" applyAlignment="1">
      <alignment horizontal="justify" vertical="center" wrapText="1"/>
    </xf>
    <xf numFmtId="0" fontId="20" fillId="0" borderId="31" xfId="0" applyFont="1" applyBorder="1"/>
    <xf numFmtId="0" fontId="20" fillId="0" borderId="33" xfId="0" applyFont="1" applyBorder="1"/>
    <xf numFmtId="0" fontId="20" fillId="0" borderId="0" xfId="0" applyFont="1" applyProtection="1">
      <protection locked="0"/>
    </xf>
    <xf numFmtId="0" fontId="12" fillId="0" borderId="0" xfId="0" applyFont="1" applyAlignment="1" applyProtection="1">
      <alignment horizontal="left" vertical="center"/>
      <protection locked="0"/>
    </xf>
    <xf numFmtId="0" fontId="27" fillId="0" borderId="0" xfId="0" applyFont="1" applyProtection="1">
      <protection locked="0"/>
    </xf>
    <xf numFmtId="0" fontId="12" fillId="0" borderId="0" xfId="0" applyFont="1" applyAlignment="1" applyProtection="1">
      <alignment horizontal="center" vertical="top"/>
      <protection locked="0"/>
    </xf>
    <xf numFmtId="0" fontId="24" fillId="0" borderId="0" xfId="0" applyFont="1" applyProtection="1">
      <protection locked="0"/>
    </xf>
    <xf numFmtId="0" fontId="20" fillId="0" borderId="0" xfId="0" applyFont="1" applyAlignment="1" applyProtection="1">
      <alignment horizontal="center" vertical="top"/>
      <protection locked="0"/>
    </xf>
    <xf numFmtId="0" fontId="11" fillId="0" borderId="10" xfId="0" applyFont="1" applyBorder="1"/>
    <xf numFmtId="0" fontId="11" fillId="0" borderId="9" xfId="0" applyFont="1" applyBorder="1"/>
    <xf numFmtId="0" fontId="11" fillId="0" borderId="7" xfId="0" applyFont="1" applyBorder="1"/>
    <xf numFmtId="0" fontId="11" fillId="0" borderId="4" xfId="0" applyFont="1" applyBorder="1"/>
    <xf numFmtId="0" fontId="11" fillId="0" borderId="8" xfId="0" applyFont="1" applyBorder="1"/>
    <xf numFmtId="0" fontId="20" fillId="0" borderId="7" xfId="0" applyFont="1" applyBorder="1"/>
    <xf numFmtId="0" fontId="11" fillId="0" borderId="4" xfId="0" applyFont="1" applyBorder="1" applyAlignment="1">
      <alignment horizontal="justify" vertical="center" wrapText="1"/>
    </xf>
    <xf numFmtId="0" fontId="20" fillId="0" borderId="0" xfId="0" applyFont="1"/>
    <xf numFmtId="0" fontId="20" fillId="0" borderId="0" xfId="0" applyFont="1" applyAlignment="1">
      <alignment horizontal="justify"/>
    </xf>
    <xf numFmtId="0" fontId="20" fillId="0" borderId="4" xfId="0" applyFont="1" applyBorder="1" applyAlignment="1">
      <alignment horizontal="justify"/>
    </xf>
    <xf numFmtId="0" fontId="11" fillId="0" borderId="4" xfId="0" applyFont="1" applyBorder="1" applyAlignment="1">
      <alignment horizontal="justify" vertical="center"/>
    </xf>
    <xf numFmtId="0" fontId="11" fillId="0" borderId="3" xfId="0" applyFont="1" applyBorder="1"/>
    <xf numFmtId="0" fontId="11" fillId="0" borderId="2" xfId="0" applyFont="1" applyBorder="1"/>
    <xf numFmtId="0" fontId="11" fillId="0" borderId="1" xfId="0" applyFont="1" applyBorder="1"/>
    <xf numFmtId="0" fontId="12" fillId="0" borderId="2" xfId="0" applyFont="1" applyBorder="1" applyAlignment="1">
      <alignment vertical="center" wrapText="1"/>
    </xf>
    <xf numFmtId="0" fontId="11" fillId="0" borderId="2" xfId="0" applyFont="1" applyBorder="1" applyAlignment="1">
      <alignment vertical="top"/>
    </xf>
    <xf numFmtId="0" fontId="38" fillId="0" borderId="20" xfId="0" applyFont="1" applyBorder="1" applyAlignment="1">
      <alignment wrapText="1"/>
    </xf>
    <xf numFmtId="0" fontId="38" fillId="0" borderId="22" xfId="0" applyFont="1" applyBorder="1" applyAlignment="1">
      <alignment wrapText="1"/>
    </xf>
    <xf numFmtId="0" fontId="24" fillId="0" borderId="26" xfId="0" applyFont="1" applyBorder="1"/>
    <xf numFmtId="0" fontId="24" fillId="0" borderId="27" xfId="0" applyFont="1" applyBorder="1"/>
    <xf numFmtId="0" fontId="24" fillId="0" borderId="13"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12" xfId="0" applyFont="1" applyBorder="1" applyAlignment="1">
      <alignment horizontal="center" vertical="center" wrapText="1"/>
    </xf>
    <xf numFmtId="0" fontId="11" fillId="0" borderId="29" xfId="0" applyFont="1" applyBorder="1"/>
    <xf numFmtId="0" fontId="24" fillId="0" borderId="35" xfId="0" applyFont="1" applyBorder="1"/>
    <xf numFmtId="0" fontId="24" fillId="0" borderId="36" xfId="0" applyFont="1" applyBorder="1"/>
    <xf numFmtId="0" fontId="24" fillId="0" borderId="37" xfId="0" applyFont="1" applyBorder="1"/>
    <xf numFmtId="0" fontId="12" fillId="0" borderId="68" xfId="0" applyFont="1" applyBorder="1" applyAlignment="1">
      <alignment vertical="center"/>
    </xf>
    <xf numFmtId="0" fontId="12" fillId="0" borderId="69" xfId="0" applyFont="1" applyBorder="1" applyAlignment="1">
      <alignment vertical="center"/>
    </xf>
    <xf numFmtId="0" fontId="12" fillId="0" borderId="70" xfId="0" applyFont="1" applyBorder="1" applyAlignment="1">
      <alignment vertical="center"/>
    </xf>
    <xf numFmtId="0" fontId="12" fillId="0" borderId="35" xfId="0" applyFont="1" applyBorder="1" applyAlignment="1">
      <alignment vertical="center"/>
    </xf>
    <xf numFmtId="0" fontId="12" fillId="0" borderId="37" xfId="0" applyFont="1" applyBorder="1" applyAlignment="1">
      <alignment vertical="center"/>
    </xf>
    <xf numFmtId="0" fontId="11" fillId="0" borderId="0" xfId="0" applyFont="1" applyAlignment="1">
      <alignment horizontal="center" vertical="center"/>
    </xf>
    <xf numFmtId="0" fontId="24" fillId="0" borderId="13" xfId="0" applyFont="1" applyBorder="1" applyAlignment="1">
      <alignment horizontal="center" vertical="center"/>
    </xf>
    <xf numFmtId="0" fontId="24" fillId="0" borderId="5" xfId="0" applyFont="1" applyBorder="1" applyAlignment="1">
      <alignment horizontal="center" vertical="center"/>
    </xf>
    <xf numFmtId="0" fontId="24" fillId="0" borderId="12" xfId="0" applyFont="1" applyBorder="1" applyAlignment="1">
      <alignment horizontal="center" vertical="center"/>
    </xf>
    <xf numFmtId="0" fontId="24" fillId="0" borderId="13" xfId="0" applyFont="1" applyBorder="1" applyAlignment="1">
      <alignment horizontal="center"/>
    </xf>
    <xf numFmtId="0" fontId="24" fillId="0" borderId="5" xfId="0" applyFont="1" applyBorder="1" applyAlignment="1">
      <alignment horizontal="center"/>
    </xf>
    <xf numFmtId="0" fontId="24" fillId="0" borderId="12" xfId="0" applyFont="1" applyBorder="1" applyAlignment="1">
      <alignment horizontal="center"/>
    </xf>
    <xf numFmtId="49" fontId="39" fillId="0" borderId="42" xfId="0" applyNumberFormat="1" applyFont="1" applyBorder="1" applyAlignment="1">
      <alignment horizontal="center" vertical="center"/>
    </xf>
    <xf numFmtId="49" fontId="39" fillId="0" borderId="43" xfId="0" applyNumberFormat="1" applyFont="1" applyBorder="1" applyAlignment="1">
      <alignment horizontal="center" vertical="center"/>
    </xf>
    <xf numFmtId="0" fontId="24" fillId="0" borderId="0" xfId="0" applyFont="1" applyAlignment="1">
      <alignment vertical="center"/>
    </xf>
    <xf numFmtId="0" fontId="24" fillId="0" borderId="0" xfId="0" applyFont="1" applyAlignment="1">
      <alignment vertical="center" wrapText="1"/>
    </xf>
    <xf numFmtId="49" fontId="24" fillId="0" borderId="0" xfId="0" applyNumberFormat="1" applyFont="1"/>
    <xf numFmtId="0" fontId="11" fillId="0" borderId="0" xfId="0" applyFont="1" applyAlignment="1" applyProtection="1">
      <alignment horizontal="center" vertical="top"/>
      <protection locked="0"/>
    </xf>
    <xf numFmtId="0" fontId="11" fillId="0" borderId="11" xfId="0" applyFont="1" applyBorder="1" applyAlignment="1" applyProtection="1">
      <alignment horizontal="center" vertical="center"/>
      <protection locked="0"/>
    </xf>
    <xf numFmtId="1" fontId="12" fillId="0" borderId="0" xfId="0" applyNumberFormat="1" applyFont="1" applyAlignment="1" applyProtection="1">
      <alignment horizontal="center" vertical="center" shrinkToFit="1"/>
      <protection locked="0"/>
    </xf>
    <xf numFmtId="1" fontId="12" fillId="0" borderId="0" xfId="0" applyNumberFormat="1" applyFont="1" applyAlignment="1" applyProtection="1">
      <alignment horizontal="center" vertical="center" wrapText="1" shrinkToFit="1"/>
      <protection locked="0"/>
    </xf>
    <xf numFmtId="0" fontId="12" fillId="0" borderId="0" xfId="0" applyFont="1" applyAlignment="1" applyProtection="1">
      <alignment horizontal="center" vertical="center"/>
      <protection locked="0"/>
    </xf>
    <xf numFmtId="0" fontId="11" fillId="0" borderId="0" xfId="0" applyFont="1" applyAlignment="1" applyProtection="1">
      <alignment vertical="center"/>
      <protection locked="0"/>
    </xf>
    <xf numFmtId="1" fontId="11" fillId="0" borderId="0" xfId="0" applyNumberFormat="1" applyFont="1" applyAlignment="1" applyProtection="1">
      <alignment horizontal="center" vertical="center" shrinkToFit="1"/>
      <protection locked="0"/>
    </xf>
    <xf numFmtId="1" fontId="11" fillId="0" borderId="0" xfId="0" applyNumberFormat="1" applyFont="1" applyAlignment="1" applyProtection="1">
      <alignment horizontal="center" vertical="center" wrapText="1" shrinkToFit="1"/>
      <protection locked="0"/>
    </xf>
    <xf numFmtId="0" fontId="34" fillId="0" borderId="0" xfId="0" applyFont="1" applyProtection="1">
      <protection locked="0"/>
    </xf>
    <xf numFmtId="0" fontId="22" fillId="0" borderId="33" xfId="0" applyFont="1" applyBorder="1" applyAlignment="1" applyProtection="1">
      <alignment horizontal="left" vertical="center"/>
      <protection locked="0"/>
    </xf>
    <xf numFmtId="0" fontId="34" fillId="0" borderId="0" xfId="0" applyFont="1" applyAlignment="1" applyProtection="1">
      <alignment vertical="center"/>
      <protection locked="0"/>
    </xf>
    <xf numFmtId="0" fontId="36" fillId="0" borderId="0" xfId="0" applyFont="1" applyAlignment="1" applyProtection="1">
      <alignment vertical="center"/>
      <protection locked="0"/>
    </xf>
    <xf numFmtId="49" fontId="11" fillId="0" borderId="0" xfId="0" applyNumberFormat="1" applyFont="1" applyAlignment="1">
      <alignment horizontal="center" vertical="center" wrapText="1"/>
    </xf>
    <xf numFmtId="49" fontId="11" fillId="0" borderId="61" xfId="0" applyNumberFormat="1" applyFont="1" applyBorder="1" applyAlignment="1">
      <alignment horizontal="center" vertical="center"/>
    </xf>
    <xf numFmtId="0" fontId="36" fillId="0" borderId="0" xfId="0" applyFont="1" applyProtection="1">
      <protection locked="0"/>
    </xf>
    <xf numFmtId="0" fontId="11" fillId="0" borderId="0" xfId="0" applyFont="1" applyProtection="1">
      <protection locked="0"/>
    </xf>
    <xf numFmtId="0" fontId="11" fillId="0" borderId="0" xfId="0" applyFont="1" applyAlignment="1" applyProtection="1">
      <alignment horizontal="center" vertical="center" wrapText="1" shrinkToFit="1"/>
      <protection locked="0"/>
    </xf>
    <xf numFmtId="0" fontId="11" fillId="0" borderId="11" xfId="0" applyFont="1" applyBorder="1" applyAlignment="1" applyProtection="1">
      <alignment horizontal="center" vertical="center" wrapText="1" shrinkToFit="1"/>
      <protection locked="0"/>
    </xf>
    <xf numFmtId="49" fontId="11" fillId="0" borderId="49" xfId="0" applyNumberFormat="1" applyFont="1" applyBorder="1" applyAlignment="1" applyProtection="1">
      <alignment horizontal="center" vertical="center"/>
      <protection locked="0"/>
    </xf>
    <xf numFmtId="49" fontId="11" fillId="0" borderId="59" xfId="0" applyNumberFormat="1" applyFont="1" applyBorder="1" applyAlignment="1" applyProtection="1">
      <alignment horizontal="center" vertical="center"/>
      <protection locked="0"/>
    </xf>
    <xf numFmtId="0" fontId="20" fillId="0" borderId="33" xfId="0" applyFont="1" applyBorder="1" applyProtection="1">
      <protection locked="0"/>
    </xf>
    <xf numFmtId="49" fontId="11" fillId="0" borderId="56" xfId="0" applyNumberFormat="1" applyFont="1" applyBorder="1" applyAlignment="1" applyProtection="1">
      <alignment horizontal="center" vertical="center"/>
      <protection locked="0"/>
    </xf>
    <xf numFmtId="0" fontId="26" fillId="0" borderId="0" xfId="0" applyFont="1" applyAlignment="1" applyProtection="1">
      <alignment horizontal="right" vertical="center"/>
      <protection locked="0"/>
    </xf>
    <xf numFmtId="49" fontId="11" fillId="0" borderId="60" xfId="0" applyNumberFormat="1" applyFont="1" applyBorder="1" applyAlignment="1" applyProtection="1">
      <alignment horizontal="center" vertical="center"/>
      <protection locked="0"/>
    </xf>
    <xf numFmtId="0" fontId="20" fillId="0" borderId="0" xfId="0" applyFont="1" applyAlignment="1" applyProtection="1">
      <alignment vertical="center" wrapText="1"/>
      <protection locked="0"/>
    </xf>
    <xf numFmtId="0" fontId="11" fillId="0" borderId="0" xfId="0" applyFont="1" applyAlignment="1" applyProtection="1">
      <alignment vertical="center" wrapText="1"/>
      <protection locked="0"/>
    </xf>
    <xf numFmtId="0" fontId="22" fillId="0" borderId="31" xfId="0" applyFont="1" applyBorder="1" applyAlignment="1" applyProtection="1">
      <alignment horizontal="left" vertical="center"/>
      <protection locked="0"/>
    </xf>
    <xf numFmtId="0" fontId="35" fillId="0" borderId="11" xfId="0" applyFont="1" applyBorder="1" applyAlignment="1" applyProtection="1">
      <alignment horizontal="center" vertical="center" wrapText="1"/>
      <protection locked="0"/>
    </xf>
    <xf numFmtId="0" fontId="11" fillId="0" borderId="0" xfId="0" applyFont="1" applyAlignment="1">
      <alignment horizontal="center" vertical="top"/>
    </xf>
    <xf numFmtId="0" fontId="12" fillId="0" borderId="0" xfId="0" applyFont="1" applyAlignment="1">
      <alignment horizontal="center" vertical="top"/>
    </xf>
    <xf numFmtId="0" fontId="28" fillId="0" borderId="0" xfId="0" applyFont="1"/>
    <xf numFmtId="0" fontId="27" fillId="0" borderId="0" xfId="0" applyFont="1" applyAlignment="1" applyProtection="1">
      <alignment horizontal="center" vertical="top"/>
      <protection locked="0"/>
    </xf>
    <xf numFmtId="0" fontId="12" fillId="0" borderId="0" xfId="0" applyFont="1" applyAlignment="1">
      <alignment horizontal="left" vertical="center"/>
    </xf>
    <xf numFmtId="0" fontId="12" fillId="0" borderId="0" xfId="0" applyFont="1" applyAlignment="1" applyProtection="1">
      <alignment vertical="center" wrapText="1"/>
      <protection locked="0"/>
    </xf>
    <xf numFmtId="0" fontId="20" fillId="0" borderId="0" xfId="0" applyFont="1" applyAlignment="1">
      <alignment horizontal="center" vertical="top"/>
    </xf>
    <xf numFmtId="0" fontId="20" fillId="0" borderId="0" xfId="0" applyFont="1" applyAlignment="1">
      <alignment vertical="center"/>
    </xf>
    <xf numFmtId="0" fontId="40" fillId="0" borderId="0" xfId="1" applyFont="1" applyAlignment="1" applyProtection="1">
      <alignment vertical="center"/>
      <protection locked="0"/>
    </xf>
    <xf numFmtId="0" fontId="28" fillId="0" borderId="49" xfId="0" applyFont="1" applyBorder="1" applyProtection="1">
      <protection locked="0"/>
    </xf>
    <xf numFmtId="0" fontId="11" fillId="0" borderId="0" xfId="0" applyFont="1" applyAlignment="1">
      <alignment vertical="center" textRotation="90" wrapText="1"/>
    </xf>
    <xf numFmtId="49" fontId="11" fillId="0" borderId="56" xfId="0" applyNumberFormat="1" applyFont="1" applyBorder="1" applyAlignment="1" applyProtection="1">
      <alignment vertical="center"/>
      <protection locked="0"/>
    </xf>
    <xf numFmtId="0" fontId="11" fillId="0" borderId="0" xfId="0" applyFont="1" applyAlignment="1" applyProtection="1">
      <alignment horizontal="center" vertical="top" wrapText="1"/>
      <protection locked="0"/>
    </xf>
    <xf numFmtId="0" fontId="28" fillId="0" borderId="0" xfId="0" applyFont="1" applyAlignment="1" applyProtection="1">
      <alignment vertical="center" wrapText="1"/>
      <protection locked="0"/>
    </xf>
    <xf numFmtId="0" fontId="35" fillId="0" borderId="12" xfId="0" applyFont="1" applyBorder="1" applyAlignment="1" applyProtection="1">
      <alignment horizontal="center" vertical="center" wrapText="1"/>
      <protection locked="0"/>
    </xf>
    <xf numFmtId="0" fontId="20" fillId="0" borderId="0" xfId="0" applyFont="1" applyAlignment="1" applyProtection="1">
      <alignment wrapText="1"/>
      <protection locked="0"/>
    </xf>
    <xf numFmtId="0" fontId="11"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0" fillId="0" borderId="0" xfId="0" applyFont="1" applyAlignment="1" applyProtection="1">
      <alignment vertical="center"/>
      <protection locked="0"/>
    </xf>
    <xf numFmtId="49" fontId="11" fillId="0" borderId="61" xfId="0" applyNumberFormat="1" applyFont="1" applyBorder="1" applyAlignment="1" applyProtection="1">
      <alignment horizontal="center" vertical="center" wrapText="1"/>
      <protection locked="0"/>
    </xf>
    <xf numFmtId="49" fontId="11" fillId="0" borderId="11" xfId="0" applyNumberFormat="1" applyFont="1" applyBorder="1" applyAlignment="1" applyProtection="1">
      <alignment horizontal="center" vertical="center" wrapText="1"/>
      <protection locked="0"/>
    </xf>
    <xf numFmtId="0" fontId="22" fillId="0" borderId="33" xfId="0" applyFont="1" applyBorder="1" applyAlignment="1">
      <alignment horizontal="justify" vertical="top"/>
    </xf>
    <xf numFmtId="0" fontId="28" fillId="0" borderId="47" xfId="0" applyFont="1" applyBorder="1" applyProtection="1">
      <protection locked="0"/>
    </xf>
    <xf numFmtId="0" fontId="28" fillId="0" borderId="0" xfId="0" applyFont="1" applyProtection="1">
      <protection locked="0"/>
    </xf>
    <xf numFmtId="0" fontId="11" fillId="0" borderId="0" xfId="0" applyFont="1" applyAlignment="1">
      <alignment vertical="center" wrapText="1"/>
    </xf>
    <xf numFmtId="3" fontId="12" fillId="0" borderId="0" xfId="0" applyNumberFormat="1" applyFont="1" applyAlignment="1">
      <alignment vertical="center"/>
    </xf>
    <xf numFmtId="0" fontId="11" fillId="0" borderId="0" xfId="0" applyFont="1" applyAlignment="1">
      <alignment horizontal="left" vertical="top"/>
    </xf>
    <xf numFmtId="0" fontId="34" fillId="0" borderId="0" xfId="0" applyFont="1"/>
    <xf numFmtId="0" fontId="28" fillId="0" borderId="33" xfId="0" applyFont="1" applyBorder="1" applyProtection="1">
      <protection locked="0"/>
    </xf>
    <xf numFmtId="49" fontId="11" fillId="0" borderId="56" xfId="0" applyNumberFormat="1" applyFont="1" applyBorder="1" applyAlignment="1">
      <alignment horizontal="center" vertical="center"/>
    </xf>
    <xf numFmtId="49" fontId="11" fillId="0" borderId="49" xfId="0" applyNumberFormat="1" applyFont="1" applyBorder="1" applyAlignment="1">
      <alignment horizontal="center" vertical="center"/>
    </xf>
    <xf numFmtId="49" fontId="11" fillId="0" borderId="59" xfId="0" applyNumberFormat="1" applyFont="1" applyBorder="1" applyAlignment="1">
      <alignment horizontal="center" vertical="center"/>
    </xf>
    <xf numFmtId="0" fontId="13" fillId="0" borderId="0" xfId="0" applyFont="1" applyAlignment="1" applyProtection="1">
      <alignment horizontal="justify" vertical="center"/>
      <protection locked="0"/>
    </xf>
    <xf numFmtId="0" fontId="12" fillId="0" borderId="67" xfId="0" applyFont="1" applyBorder="1" applyAlignment="1">
      <alignment vertical="center"/>
    </xf>
    <xf numFmtId="0" fontId="34" fillId="0" borderId="0" xfId="0" applyFont="1" applyAlignment="1">
      <alignment horizontal="center" vertical="top"/>
    </xf>
    <xf numFmtId="49" fontId="11" fillId="0" borderId="0" xfId="0" applyNumberFormat="1" applyFont="1" applyAlignment="1">
      <alignment vertical="center" wrapText="1"/>
    </xf>
    <xf numFmtId="49" fontId="11" fillId="0" borderId="49" xfId="0" applyNumberFormat="1" applyFont="1" applyBorder="1" applyAlignment="1">
      <alignment horizontal="center" vertical="center" wrapText="1"/>
    </xf>
    <xf numFmtId="49" fontId="11" fillId="0" borderId="56" xfId="0" applyNumberFormat="1" applyFont="1" applyBorder="1" applyAlignment="1">
      <alignment horizontal="center" vertical="center" wrapText="1"/>
    </xf>
    <xf numFmtId="0" fontId="26" fillId="0" borderId="0" xfId="0" applyFont="1" applyAlignment="1">
      <alignment horizontal="right" vertical="center"/>
    </xf>
    <xf numFmtId="0" fontId="11" fillId="0" borderId="47" xfId="0" applyFont="1" applyBorder="1" applyProtection="1">
      <protection locked="0"/>
    </xf>
    <xf numFmtId="0" fontId="11" fillId="0" borderId="49" xfId="0" applyFont="1" applyBorder="1" applyProtection="1">
      <protection locked="0"/>
    </xf>
    <xf numFmtId="0" fontId="11" fillId="0" borderId="0" xfId="0" applyFont="1" applyAlignment="1">
      <alignment horizontal="left" vertical="center"/>
    </xf>
    <xf numFmtId="0" fontId="22" fillId="0" borderId="47" xfId="0" applyFont="1" applyBorder="1" applyAlignment="1" applyProtection="1">
      <alignment horizontal="left" vertical="center"/>
      <protection locked="0"/>
    </xf>
    <xf numFmtId="0" fontId="22" fillId="0" borderId="49" xfId="0" applyFont="1" applyBorder="1" applyAlignment="1" applyProtection="1">
      <alignment horizontal="left" vertical="center"/>
      <protection locked="0"/>
    </xf>
    <xf numFmtId="0" fontId="26" fillId="0" borderId="0" xfId="0" applyFont="1" applyAlignment="1">
      <alignment horizontal="right" vertical="center" wrapText="1"/>
    </xf>
    <xf numFmtId="0" fontId="25" fillId="0" borderId="0" xfId="0" applyFont="1" applyAlignment="1" applyProtection="1">
      <alignment horizontal="right" vertical="center" wrapText="1"/>
      <protection locked="0"/>
    </xf>
    <xf numFmtId="0" fontId="21" fillId="0" borderId="0" xfId="0" applyFont="1" applyAlignment="1" applyProtection="1">
      <alignment vertical="center"/>
      <protection locked="0"/>
    </xf>
    <xf numFmtId="3" fontId="11" fillId="0" borderId="0" xfId="0" applyNumberFormat="1" applyFont="1" applyAlignment="1" applyProtection="1">
      <alignment horizontal="center" vertical="center"/>
      <protection locked="0"/>
    </xf>
    <xf numFmtId="3" fontId="11" fillId="0" borderId="71" xfId="0" applyNumberFormat="1" applyFont="1" applyBorder="1" applyAlignment="1" applyProtection="1">
      <alignment horizontal="center" vertical="center"/>
      <protection locked="0"/>
    </xf>
    <xf numFmtId="0" fontId="12" fillId="0" borderId="0" xfId="0" applyFont="1" applyAlignment="1">
      <alignment horizontal="left" vertical="center" wrapText="1"/>
    </xf>
    <xf numFmtId="0" fontId="20" fillId="0" borderId="64" xfId="0" applyFont="1" applyBorder="1" applyProtection="1">
      <protection locked="0"/>
    </xf>
    <xf numFmtId="3" fontId="11" fillId="0" borderId="0" xfId="0" applyNumberFormat="1" applyFont="1" applyAlignment="1">
      <alignment vertical="center" wrapText="1"/>
    </xf>
    <xf numFmtId="49" fontId="11" fillId="0" borderId="61" xfId="0" applyNumberFormat="1" applyFont="1" applyBorder="1" applyAlignment="1">
      <alignment horizontal="center" vertical="center" wrapText="1"/>
    </xf>
    <xf numFmtId="3" fontId="11" fillId="0" borderId="0" xfId="0" applyNumberFormat="1" applyFont="1" applyAlignment="1">
      <alignment horizontal="justify" vertical="center" wrapText="1"/>
    </xf>
    <xf numFmtId="0" fontId="22" fillId="0" borderId="31" xfId="0" applyFont="1" applyBorder="1" applyAlignment="1">
      <alignment horizontal="justify" vertical="center"/>
    </xf>
    <xf numFmtId="0" fontId="27" fillId="0" borderId="0" xfId="0" applyFont="1"/>
    <xf numFmtId="0" fontId="27" fillId="0" borderId="0" xfId="0" applyFont="1" applyAlignment="1">
      <alignment horizontal="center" vertical="top"/>
    </xf>
    <xf numFmtId="0" fontId="12" fillId="0" borderId="0" xfId="0" applyFont="1" applyAlignment="1">
      <alignment horizontal="left" vertical="top" wrapText="1"/>
    </xf>
    <xf numFmtId="0" fontId="20" fillId="0" borderId="0" xfId="0" applyFont="1" applyAlignment="1">
      <alignment horizontal="left"/>
    </xf>
    <xf numFmtId="49" fontId="12" fillId="0" borderId="0" xfId="0" applyNumberFormat="1" applyFont="1" applyAlignment="1">
      <alignment vertical="top" wrapText="1"/>
    </xf>
    <xf numFmtId="0" fontId="11" fillId="0" borderId="0" xfId="0" applyFont="1" applyAlignment="1">
      <alignment horizontal="center"/>
    </xf>
    <xf numFmtId="0" fontId="12" fillId="0" borderId="11" xfId="0" applyFont="1" applyBorder="1" applyAlignment="1">
      <alignment horizontal="center" vertical="center" textRotation="90" wrapText="1"/>
    </xf>
    <xf numFmtId="0" fontId="11" fillId="0" borderId="31" xfId="0" applyFont="1" applyBorder="1" applyProtection="1">
      <protection locked="0"/>
    </xf>
    <xf numFmtId="0" fontId="11" fillId="0" borderId="0" xfId="0" applyFont="1" applyAlignment="1">
      <alignment horizontal="justify" vertical="top"/>
    </xf>
    <xf numFmtId="0" fontId="11" fillId="0" borderId="0" xfId="0" applyFont="1" applyAlignment="1">
      <alignment horizontal="justify"/>
    </xf>
    <xf numFmtId="0" fontId="11" fillId="0" borderId="33"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22" fillId="0" borderId="31" xfId="0" applyFont="1" applyBorder="1" applyAlignment="1" applyProtection="1">
      <alignment horizontal="justify" vertical="center" wrapText="1"/>
      <protection locked="0"/>
    </xf>
    <xf numFmtId="0" fontId="26" fillId="0" borderId="0" xfId="0" applyFont="1" applyAlignment="1" applyProtection="1">
      <alignment horizontal="right" vertical="center" wrapText="1"/>
      <protection locked="0"/>
    </xf>
    <xf numFmtId="0" fontId="12" fillId="0" borderId="0" xfId="0" applyFont="1" applyAlignment="1" applyProtection="1">
      <alignment vertical="center"/>
      <protection locked="0"/>
    </xf>
    <xf numFmtId="0" fontId="37" fillId="0" borderId="0" xfId="0" applyFont="1" applyProtection="1">
      <protection locked="0"/>
    </xf>
    <xf numFmtId="0" fontId="20" fillId="0" borderId="31" xfId="0" applyFont="1" applyBorder="1" applyProtection="1">
      <protection locked="0"/>
    </xf>
    <xf numFmtId="0" fontId="29" fillId="0" borderId="31" xfId="0" applyFont="1" applyBorder="1" applyAlignment="1" applyProtection="1">
      <alignment horizontal="justify" vertical="center" wrapText="1"/>
      <protection locked="0"/>
    </xf>
    <xf numFmtId="0" fontId="27" fillId="0" borderId="0" xfId="0" applyFont="1" applyAlignment="1">
      <alignment vertical="center"/>
    </xf>
    <xf numFmtId="0" fontId="12" fillId="0" borderId="0" xfId="0" applyFont="1" applyAlignment="1">
      <alignment horizontal="center" vertical="center"/>
    </xf>
    <xf numFmtId="3" fontId="12" fillId="0" borderId="0" xfId="0" applyNumberFormat="1" applyFont="1" applyAlignment="1" applyProtection="1">
      <alignment horizontal="center" vertical="center" shrinkToFit="1"/>
      <protection locked="0"/>
    </xf>
    <xf numFmtId="0" fontId="12" fillId="0" borderId="0" xfId="0" applyFont="1" applyAlignment="1" applyProtection="1">
      <alignment horizontal="center" vertical="center" shrinkToFit="1"/>
      <protection locked="0"/>
    </xf>
    <xf numFmtId="0" fontId="12" fillId="0" borderId="0" xfId="0" applyFont="1" applyAlignment="1" applyProtection="1">
      <alignment vertical="center" shrinkToFit="1"/>
      <protection locked="0"/>
    </xf>
    <xf numFmtId="0" fontId="11" fillId="0" borderId="0" xfId="0" applyFont="1" applyAlignment="1" applyProtection="1">
      <alignment vertical="center" wrapText="1" shrinkToFit="1"/>
      <protection locked="0"/>
    </xf>
    <xf numFmtId="0" fontId="11" fillId="0" borderId="33" xfId="0" applyFont="1" applyBorder="1" applyAlignment="1">
      <alignment horizontal="justify"/>
    </xf>
    <xf numFmtId="0" fontId="22" fillId="0" borderId="33" xfId="0" applyFont="1" applyBorder="1" applyAlignment="1" applyProtection="1">
      <alignment horizontal="justify" vertical="center"/>
      <protection locked="0"/>
    </xf>
    <xf numFmtId="0" fontId="11" fillId="0" borderId="61" xfId="0" applyFont="1" applyBorder="1" applyAlignment="1" applyProtection="1">
      <alignment horizontal="center" vertical="center"/>
      <protection locked="0"/>
    </xf>
    <xf numFmtId="49" fontId="35" fillId="0" borderId="0" xfId="0" applyNumberFormat="1" applyFont="1" applyAlignment="1" applyProtection="1">
      <alignment horizontal="center" vertical="center" wrapText="1"/>
      <protection locked="0"/>
    </xf>
    <xf numFmtId="0" fontId="12" fillId="0" borderId="75" xfId="0" applyFont="1" applyBorder="1" applyAlignment="1" applyProtection="1">
      <alignment horizontal="center" vertical="center" wrapText="1"/>
      <protection locked="0"/>
    </xf>
    <xf numFmtId="0" fontId="11" fillId="0" borderId="67" xfId="0" applyFont="1" applyBorder="1" applyAlignment="1" applyProtection="1">
      <alignment vertical="center"/>
      <protection locked="0"/>
    </xf>
    <xf numFmtId="0" fontId="11" fillId="0" borderId="33" xfId="0" applyFont="1" applyBorder="1" applyProtection="1">
      <protection locked="0"/>
    </xf>
    <xf numFmtId="49" fontId="12" fillId="0" borderId="0" xfId="0" applyNumberFormat="1" applyFont="1" applyAlignment="1" applyProtection="1">
      <alignment vertical="center" wrapText="1"/>
      <protection locked="0"/>
    </xf>
    <xf numFmtId="0" fontId="11" fillId="0" borderId="0" xfId="0" applyFont="1" applyAlignment="1" applyProtection="1">
      <alignment horizontal="left" vertical="center" wrapText="1"/>
      <protection locked="0"/>
    </xf>
    <xf numFmtId="0" fontId="22" fillId="0" borderId="31" xfId="0" applyFont="1" applyBorder="1" applyAlignment="1">
      <alignment horizontal="justify" vertical="top" wrapText="1"/>
    </xf>
    <xf numFmtId="49" fontId="11" fillId="0" borderId="0" xfId="0" applyNumberFormat="1" applyFont="1" applyAlignment="1">
      <alignment horizontal="center" vertical="center"/>
    </xf>
    <xf numFmtId="0" fontId="20" fillId="0" borderId="0" xfId="0" applyFont="1" applyAlignment="1">
      <alignment horizontal="center" vertical="center"/>
    </xf>
    <xf numFmtId="0" fontId="28" fillId="0" borderId="31" xfId="0" applyFont="1" applyBorder="1"/>
    <xf numFmtId="0" fontId="20" fillId="0" borderId="33" xfId="0" applyFont="1" applyBorder="1" applyAlignment="1">
      <alignment vertical="center"/>
    </xf>
    <xf numFmtId="0" fontId="20" fillId="0" borderId="0" xfId="0" applyFont="1" applyAlignment="1">
      <alignment horizontal="center"/>
    </xf>
    <xf numFmtId="0" fontId="41" fillId="0" borderId="63" xfId="0" applyFont="1" applyBorder="1" applyAlignment="1">
      <alignment horizontal="center" vertical="center" wrapText="1"/>
    </xf>
    <xf numFmtId="0" fontId="12" fillId="0" borderId="0" xfId="0" applyFont="1"/>
    <xf numFmtId="49" fontId="11" fillId="0" borderId="11" xfId="0" applyNumberFormat="1" applyFont="1" applyBorder="1" applyAlignment="1" applyProtection="1">
      <alignment horizontal="center" vertical="center"/>
      <protection locked="0"/>
    </xf>
    <xf numFmtId="0" fontId="11" fillId="0" borderId="61" xfId="0" applyFont="1" applyBorder="1" applyAlignment="1">
      <alignment horizontal="center" vertical="center"/>
    </xf>
    <xf numFmtId="0" fontId="11" fillId="0" borderId="11" xfId="0" applyFont="1" applyBorder="1" applyAlignment="1">
      <alignment horizontal="center" vertical="center"/>
    </xf>
    <xf numFmtId="49" fontId="11" fillId="0" borderId="50" xfId="0" applyNumberFormat="1" applyFont="1" applyBorder="1" applyAlignment="1">
      <alignment horizontal="center" vertical="center" wrapText="1"/>
    </xf>
    <xf numFmtId="49" fontId="11" fillId="0" borderId="72" xfId="0" applyNumberFormat="1" applyFont="1" applyBorder="1" applyAlignment="1">
      <alignment horizontal="center" vertical="center" wrapText="1"/>
    </xf>
    <xf numFmtId="49" fontId="11" fillId="0" borderId="52" xfId="0" applyNumberFormat="1" applyFont="1" applyBorder="1" applyAlignment="1">
      <alignment horizontal="center" vertical="center" wrapText="1"/>
    </xf>
    <xf numFmtId="0" fontId="11" fillId="0" borderId="0" xfId="0" applyFont="1" applyAlignment="1" applyProtection="1">
      <alignment horizontal="left" vertical="top"/>
      <protection locked="0"/>
    </xf>
    <xf numFmtId="0" fontId="22" fillId="0" borderId="47" xfId="0" applyFont="1" applyBorder="1" applyAlignment="1" applyProtection="1">
      <alignment horizontal="justify" vertical="center"/>
      <protection locked="0"/>
    </xf>
    <xf numFmtId="0" fontId="11" fillId="0" borderId="0" xfId="0" applyFont="1"/>
    <xf numFmtId="0" fontId="11" fillId="0" borderId="0" xfId="0" applyFont="1" applyAlignment="1">
      <alignment vertical="center"/>
    </xf>
    <xf numFmtId="0" fontId="10" fillId="0" borderId="11" xfId="0" applyFont="1" applyBorder="1" applyAlignment="1">
      <alignment horizontal="center" vertical="center" textRotation="90"/>
    </xf>
    <xf numFmtId="0" fontId="35" fillId="0" borderId="11" xfId="0" applyFont="1" applyBorder="1" applyAlignment="1">
      <alignment vertical="center" wrapText="1"/>
    </xf>
    <xf numFmtId="0" fontId="12" fillId="0" borderId="31" xfId="0" applyFont="1" applyBorder="1" applyAlignment="1">
      <alignment vertical="center"/>
    </xf>
    <xf numFmtId="0" fontId="11" fillId="0" borderId="31" xfId="0" applyFont="1" applyBorder="1" applyAlignment="1">
      <alignment vertical="center"/>
    </xf>
    <xf numFmtId="0" fontId="12" fillId="0" borderId="0" xfId="0" applyFont="1" applyAlignment="1">
      <alignment vertical="center"/>
    </xf>
    <xf numFmtId="0" fontId="11" fillId="0" borderId="67" xfId="0" applyFont="1" applyBorder="1" applyAlignment="1">
      <alignment vertical="center"/>
    </xf>
    <xf numFmtId="0" fontId="5"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2" fillId="0" borderId="0" xfId="0" applyFont="1" applyAlignment="1">
      <alignment vertical="top" wrapText="1"/>
    </xf>
    <xf numFmtId="0" fontId="12" fillId="0" borderId="0" xfId="0" applyFont="1" applyAlignment="1">
      <alignment vertical="center" wrapText="1"/>
    </xf>
    <xf numFmtId="0" fontId="12" fillId="0" borderId="11" xfId="0" applyFont="1" applyBorder="1" applyAlignment="1">
      <alignment horizontal="center" vertical="center" wrapText="1"/>
    </xf>
    <xf numFmtId="0" fontId="11" fillId="0" borderId="0" xfId="0" applyFont="1" applyAlignment="1">
      <alignment horizontal="justify" vertical="center" wrapText="1"/>
    </xf>
    <xf numFmtId="0" fontId="21" fillId="0" borderId="50" xfId="0" applyFont="1" applyBorder="1" applyAlignment="1" applyProtection="1">
      <alignment horizontal="justify" vertical="center"/>
      <protection locked="0"/>
    </xf>
    <xf numFmtId="0" fontId="21" fillId="0" borderId="6" xfId="0" applyFont="1" applyBorder="1" applyAlignment="1">
      <alignment horizontal="justify" vertical="center" wrapText="1"/>
    </xf>
    <xf numFmtId="0" fontId="22" fillId="0" borderId="47" xfId="0" applyFont="1" applyBorder="1" applyAlignment="1" applyProtection="1">
      <alignment vertical="center" wrapText="1"/>
      <protection locked="0"/>
    </xf>
    <xf numFmtId="0" fontId="12" fillId="0" borderId="0" xfId="0" applyFont="1" applyAlignment="1" applyProtection="1">
      <alignment horizontal="justify" vertical="top" wrapText="1"/>
      <protection locked="0"/>
    </xf>
    <xf numFmtId="0" fontId="11" fillId="0" borderId="11" xfId="0" applyFont="1" applyBorder="1" applyAlignment="1" applyProtection="1">
      <alignment horizontal="center" vertical="center" wrapText="1"/>
      <protection locked="0"/>
    </xf>
    <xf numFmtId="0" fontId="11" fillId="0" borderId="33" xfId="0" applyFont="1" applyBorder="1" applyAlignment="1" applyProtection="1">
      <alignment horizontal="center" vertical="center" textRotation="90" wrapText="1"/>
      <protection locked="0"/>
    </xf>
    <xf numFmtId="0" fontId="11" fillId="0" borderId="13" xfId="0" applyFont="1" applyBorder="1" applyAlignment="1" applyProtection="1">
      <alignment horizontal="center" vertical="center" textRotation="90" wrapText="1"/>
      <protection locked="0"/>
    </xf>
    <xf numFmtId="0" fontId="11" fillId="0" borderId="12" xfId="0" applyFont="1" applyBorder="1" applyAlignment="1" applyProtection="1">
      <alignment horizontal="center" vertical="center" textRotation="90" wrapText="1"/>
      <protection locked="0"/>
    </xf>
    <xf numFmtId="0" fontId="11" fillId="0" borderId="11" xfId="0" applyFont="1" applyBorder="1" applyAlignment="1" applyProtection="1">
      <alignment horizontal="center" vertical="center" textRotation="90" wrapText="1"/>
      <protection locked="0"/>
    </xf>
    <xf numFmtId="0" fontId="11" fillId="0" borderId="61" xfId="0" applyFont="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1" fillId="0" borderId="0" xfId="0" applyFont="1" applyAlignment="1" applyProtection="1">
      <alignment horizontal="center" vertical="center"/>
      <protection locked="0"/>
    </xf>
    <xf numFmtId="0" fontId="12" fillId="0" borderId="13" xfId="0" applyFont="1" applyBorder="1" applyAlignment="1" applyProtection="1">
      <alignment horizontal="center" vertical="center" textRotation="90" wrapText="1"/>
      <protection locked="0"/>
    </xf>
    <xf numFmtId="49" fontId="11" fillId="0" borderId="11" xfId="0" applyNumberFormat="1" applyFont="1" applyBorder="1" applyAlignment="1">
      <alignment horizontal="center" vertical="center" wrapText="1"/>
    </xf>
    <xf numFmtId="0" fontId="4" fillId="0" borderId="11" xfId="0" applyFont="1" applyBorder="1" applyAlignment="1">
      <alignment horizontal="center" vertical="center" textRotation="90"/>
    </xf>
    <xf numFmtId="0" fontId="11" fillId="0" borderId="11" xfId="0" applyFont="1" applyBorder="1" applyAlignment="1">
      <alignment horizontal="center" vertical="center" textRotation="90" wrapText="1"/>
    </xf>
    <xf numFmtId="0" fontId="12" fillId="0" borderId="0" xfId="0" applyFont="1" applyAlignment="1">
      <alignment horizontal="justify" vertical="top"/>
    </xf>
    <xf numFmtId="0" fontId="12" fillId="0" borderId="0" xfId="0" applyFont="1" applyAlignment="1">
      <alignment horizontal="justify" vertical="top" wrapText="1"/>
    </xf>
    <xf numFmtId="0" fontId="11" fillId="0" borderId="11" xfId="0" applyFont="1" applyBorder="1" applyAlignment="1">
      <alignment horizontal="center" vertical="center" wrapText="1"/>
    </xf>
    <xf numFmtId="49" fontId="11" fillId="0" borderId="29" xfId="0" applyNumberFormat="1" applyFont="1" applyBorder="1" applyAlignment="1">
      <alignment horizontal="center" vertical="center" wrapText="1"/>
    </xf>
    <xf numFmtId="49" fontId="11" fillId="0" borderId="11" xfId="0" applyNumberFormat="1" applyFont="1" applyBorder="1" applyAlignment="1">
      <alignment horizontal="center" vertical="center"/>
    </xf>
    <xf numFmtId="0" fontId="22" fillId="0" borderId="31" xfId="0" applyFont="1" applyBorder="1" applyAlignment="1">
      <alignment vertical="center" wrapText="1"/>
    </xf>
    <xf numFmtId="0" fontId="12" fillId="0" borderId="0" xfId="0" applyFont="1" applyAlignment="1">
      <alignment horizontal="center" vertical="center" wrapText="1"/>
    </xf>
    <xf numFmtId="0" fontId="11" fillId="0" borderId="0" xfId="0" applyFont="1" applyAlignment="1">
      <alignment horizontal="center" vertical="center" wrapText="1"/>
    </xf>
    <xf numFmtId="0" fontId="21" fillId="0" borderId="0" xfId="0" applyFont="1" applyAlignment="1">
      <alignment vertical="center" wrapText="1"/>
    </xf>
    <xf numFmtId="0" fontId="11" fillId="0" borderId="61" xfId="0" applyFont="1" applyBorder="1" applyAlignment="1" applyProtection="1">
      <alignment horizontal="center" vertical="center" textRotation="90" wrapText="1"/>
      <protection locked="0"/>
    </xf>
    <xf numFmtId="0" fontId="12" fillId="0" borderId="11" xfId="0" applyFont="1" applyBorder="1" applyAlignment="1" applyProtection="1">
      <alignment horizontal="center" vertical="center" textRotation="90" wrapText="1"/>
      <protection locked="0"/>
    </xf>
    <xf numFmtId="49" fontId="11" fillId="0" borderId="13" xfId="0" applyNumberFormat="1" applyFont="1" applyBorder="1" applyAlignment="1" applyProtection="1">
      <alignment horizontal="center" vertical="center" wrapText="1"/>
      <protection locked="0"/>
    </xf>
    <xf numFmtId="49" fontId="11" fillId="0" borderId="12" xfId="0" applyNumberFormat="1" applyFont="1" applyBorder="1" applyAlignment="1" applyProtection="1">
      <alignment horizontal="center" vertical="center" wrapText="1"/>
      <protection locked="0"/>
    </xf>
    <xf numFmtId="0" fontId="21" fillId="0" borderId="0" xfId="0" applyFont="1" applyAlignment="1">
      <alignment horizontal="justify" vertical="center"/>
    </xf>
    <xf numFmtId="0" fontId="12" fillId="0" borderId="0" xfId="0" applyFont="1" applyAlignment="1" applyProtection="1">
      <alignment horizontal="justify" vertical="center" wrapText="1"/>
      <protection locked="0"/>
    </xf>
    <xf numFmtId="49" fontId="11" fillId="0" borderId="13" xfId="0" applyNumberFormat="1" applyFont="1" applyBorder="1" applyAlignment="1">
      <alignment horizontal="center" vertical="center" wrapText="1"/>
    </xf>
    <xf numFmtId="0" fontId="21" fillId="0" borderId="0" xfId="0" applyFont="1" applyAlignment="1">
      <alignment horizontal="justify" vertical="center" wrapText="1"/>
    </xf>
    <xf numFmtId="0" fontId="21" fillId="0" borderId="0" xfId="0" applyFont="1" applyAlignment="1" applyProtection="1">
      <alignment horizontal="justify" vertical="center" wrapText="1"/>
      <protection locked="0"/>
    </xf>
    <xf numFmtId="0" fontId="21" fillId="0" borderId="0" xfId="0" applyFont="1" applyAlignment="1" applyProtection="1">
      <alignment horizontal="justify" vertical="center"/>
      <protection locked="0"/>
    </xf>
    <xf numFmtId="0" fontId="11" fillId="0" borderId="0" xfId="0" applyFont="1" applyAlignment="1" applyProtection="1">
      <alignment horizontal="justify" vertical="center"/>
      <protection locked="0"/>
    </xf>
    <xf numFmtId="0" fontId="11" fillId="0" borderId="0" xfId="0" applyFont="1" applyAlignment="1" applyProtection="1">
      <alignment horizontal="justify" vertical="center" wrapText="1"/>
      <protection locked="0"/>
    </xf>
    <xf numFmtId="49" fontId="11" fillId="0" borderId="13" xfId="0" applyNumberFormat="1" applyFont="1" applyBorder="1" applyAlignment="1" applyProtection="1">
      <alignment horizontal="center" vertical="center"/>
      <protection locked="0"/>
    </xf>
    <xf numFmtId="49" fontId="11" fillId="0" borderId="0" xfId="0" applyNumberFormat="1" applyFont="1" applyAlignment="1" applyProtection="1">
      <alignment horizontal="center" vertical="center" wrapText="1"/>
      <protection locked="0"/>
    </xf>
    <xf numFmtId="49" fontId="11" fillId="0" borderId="0" xfId="0" applyNumberFormat="1" applyFont="1" applyAlignment="1" applyProtection="1">
      <alignment horizontal="center" vertical="center"/>
      <protection locked="0"/>
    </xf>
    <xf numFmtId="0" fontId="42" fillId="0" borderId="0" xfId="0" applyFont="1"/>
    <xf numFmtId="0" fontId="42" fillId="0" borderId="0" xfId="0" applyFont="1" applyAlignment="1" applyProtection="1">
      <alignment horizontal="justify" vertical="center"/>
      <protection locked="0"/>
    </xf>
    <xf numFmtId="0" fontId="42" fillId="0" borderId="0" xfId="0" applyFont="1" applyProtection="1">
      <protection locked="0"/>
    </xf>
    <xf numFmtId="0" fontId="2" fillId="0" borderId="0" xfId="0" applyFont="1" applyAlignment="1">
      <alignment horizontal="center" wrapText="1"/>
    </xf>
    <xf numFmtId="0" fontId="24" fillId="0" borderId="0" xfId="0" applyFont="1"/>
    <xf numFmtId="0" fontId="2"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justify" vertical="center" wrapText="1"/>
    </xf>
    <xf numFmtId="0" fontId="11" fillId="0" borderId="0" xfId="0" applyFont="1" applyAlignment="1">
      <alignment horizontal="justify" vertical="center" wrapText="1"/>
    </xf>
    <xf numFmtId="0" fontId="14" fillId="2" borderId="15" xfId="0" applyFont="1" applyFill="1" applyBorder="1" applyAlignment="1">
      <alignment horizontal="justify" vertical="top" wrapText="1"/>
    </xf>
    <xf numFmtId="0" fontId="0" fillId="0" borderId="15" xfId="0" applyBorder="1"/>
    <xf numFmtId="0" fontId="18" fillId="0" borderId="0" xfId="1" applyFont="1" applyAlignment="1">
      <alignment horizontal="right" vertical="center" wrapText="1"/>
    </xf>
    <xf numFmtId="0" fontId="20" fillId="0" borderId="0" xfId="0" applyFont="1"/>
    <xf numFmtId="0" fontId="12" fillId="0" borderId="11" xfId="0" applyFont="1" applyBorder="1" applyAlignment="1">
      <alignment horizontal="center" vertical="center" wrapText="1"/>
    </xf>
    <xf numFmtId="0" fontId="0" fillId="0" borderId="5" xfId="0" applyBorder="1"/>
    <xf numFmtId="0" fontId="0" fillId="0" borderId="12" xfId="0" applyBorder="1"/>
    <xf numFmtId="0" fontId="11" fillId="0" borderId="11" xfId="0" applyFont="1" applyBorder="1" applyAlignment="1">
      <alignment horizontal="center" vertical="center" wrapText="1"/>
    </xf>
    <xf numFmtId="0" fontId="11" fillId="0" borderId="6" xfId="0" applyFont="1" applyBorder="1" applyAlignment="1">
      <alignment horizontal="center" vertical="center" wrapText="1"/>
    </xf>
    <xf numFmtId="0" fontId="0" fillId="0" borderId="6" xfId="0" applyBorder="1"/>
    <xf numFmtId="0" fontId="11" fillId="0" borderId="5" xfId="0" applyFont="1" applyBorder="1" applyAlignment="1">
      <alignment horizontal="center" vertical="center" wrapText="1"/>
    </xf>
    <xf numFmtId="0" fontId="11" fillId="0" borderId="6" xfId="0" applyFont="1" applyBorder="1" applyAlignment="1">
      <alignment horizontal="justify" vertical="center"/>
    </xf>
    <xf numFmtId="0" fontId="11" fillId="0" borderId="5" xfId="0" applyFont="1" applyBorder="1" applyAlignment="1">
      <alignment horizontal="justify" vertical="center"/>
    </xf>
    <xf numFmtId="0" fontId="11" fillId="0" borderId="0" xfId="0" applyFont="1" applyAlignment="1">
      <alignment horizontal="justify" vertical="top" wrapText="1"/>
    </xf>
    <xf numFmtId="0" fontId="12" fillId="0" borderId="0" xfId="0" applyFont="1" applyAlignment="1">
      <alignment vertical="top" wrapText="1"/>
    </xf>
    <xf numFmtId="0" fontId="12" fillId="0" borderId="0" xfId="0" applyFont="1" applyAlignment="1">
      <alignment vertical="center" wrapText="1"/>
    </xf>
    <xf numFmtId="0" fontId="11" fillId="0" borderId="36" xfId="0" applyFont="1" applyBorder="1" applyAlignment="1">
      <alignment horizontal="justify" vertical="center" wrapText="1"/>
    </xf>
    <xf numFmtId="0" fontId="0" fillId="0" borderId="36" xfId="0" applyBorder="1"/>
    <xf numFmtId="0" fontId="11" fillId="0" borderId="11" xfId="0" applyFont="1" applyBorder="1" applyAlignment="1">
      <alignment horizontal="center"/>
    </xf>
    <xf numFmtId="0" fontId="24" fillId="0" borderId="11" xfId="0" applyFont="1" applyBorder="1" applyAlignment="1">
      <alignment horizontal="center" vertical="center" wrapText="1"/>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15" fillId="3" borderId="79" xfId="0" applyFont="1" applyFill="1" applyBorder="1" applyAlignment="1">
      <alignment horizontal="center" vertical="center" wrapText="1"/>
    </xf>
    <xf numFmtId="0" fontId="0" fillId="0" borderId="21" xfId="0" applyBorder="1"/>
    <xf numFmtId="0" fontId="0" fillId="0" borderId="22" xfId="0" applyBorder="1"/>
    <xf numFmtId="0" fontId="15" fillId="3" borderId="80" xfId="0" applyFont="1" applyFill="1" applyBorder="1" applyAlignment="1">
      <alignment horizontal="center" vertical="center" wrapText="1"/>
    </xf>
    <xf numFmtId="0" fontId="0" fillId="0" borderId="23" xfId="0" applyBorder="1"/>
    <xf numFmtId="0" fontId="0" fillId="0" borderId="24" xfId="0" applyBorder="1"/>
    <xf numFmtId="0" fontId="21" fillId="0" borderId="21" xfId="0" applyFont="1" applyBorder="1" applyAlignment="1">
      <alignment horizontal="center" vertical="center" wrapText="1"/>
    </xf>
    <xf numFmtId="0" fontId="21" fillId="0" borderId="81" xfId="0" applyFont="1" applyBorder="1" applyAlignment="1">
      <alignment horizontal="center" vertical="center" wrapText="1"/>
    </xf>
    <xf numFmtId="0" fontId="0" fillId="0" borderId="18" xfId="0" applyBorder="1"/>
    <xf numFmtId="0" fontId="0" fillId="0" borderId="25" xfId="0" applyBorder="1"/>
    <xf numFmtId="0" fontId="24" fillId="0" borderId="11" xfId="0" applyFont="1" applyBorder="1" applyAlignment="1">
      <alignment horizontal="center" wrapText="1"/>
    </xf>
    <xf numFmtId="0" fontId="11" fillId="0" borderId="44" xfId="0" applyFont="1" applyBorder="1" applyAlignment="1">
      <alignment horizontal="center" vertical="center" wrapText="1"/>
    </xf>
    <xf numFmtId="0" fontId="0" fillId="0" borderId="82" xfId="0" applyBorder="1"/>
    <xf numFmtId="0" fontId="0" fillId="0" borderId="83" xfId="0" applyBorder="1"/>
    <xf numFmtId="0" fontId="11" fillId="0" borderId="40" xfId="0" applyFont="1" applyBorder="1" applyAlignment="1">
      <alignment horizontal="center" vertical="center" wrapText="1"/>
    </xf>
    <xf numFmtId="0" fontId="0" fillId="0" borderId="84" xfId="0" applyBorder="1"/>
    <xf numFmtId="0" fontId="0" fillId="0" borderId="85" xfId="0" applyBorder="1"/>
    <xf numFmtId="0" fontId="3" fillId="5" borderId="40" xfId="0" applyFont="1" applyFill="1" applyBorder="1" applyAlignment="1">
      <alignment horizontal="center" vertical="center" wrapText="1"/>
    </xf>
    <xf numFmtId="0" fontId="19" fillId="5" borderId="40" xfId="1" applyFont="1" applyFill="1" applyBorder="1" applyAlignment="1">
      <alignment horizontal="center" vertical="center" wrapText="1"/>
    </xf>
    <xf numFmtId="0" fontId="2" fillId="0" borderId="0" xfId="0" applyFont="1" applyAlignment="1">
      <alignment horizontal="center" vertical="center"/>
    </xf>
    <xf numFmtId="0" fontId="15" fillId="3" borderId="79" xfId="0" applyFont="1" applyFill="1" applyBorder="1" applyAlignment="1">
      <alignment horizontal="center" vertical="center"/>
    </xf>
    <xf numFmtId="49" fontId="10" fillId="4" borderId="38" xfId="0" applyNumberFormat="1" applyFont="1" applyFill="1" applyBorder="1" applyAlignment="1">
      <alignment horizontal="center" vertical="center"/>
    </xf>
    <xf numFmtId="0" fontId="0" fillId="0" borderId="86" xfId="0" applyBorder="1"/>
    <xf numFmtId="0" fontId="0" fillId="0" borderId="38" xfId="0" applyBorder="1"/>
    <xf numFmtId="0" fontId="10" fillId="4" borderId="39" xfId="0" applyFont="1" applyFill="1" applyBorder="1" applyAlignment="1">
      <alignment horizontal="center" vertical="center" wrapText="1"/>
    </xf>
    <xf numFmtId="0" fontId="0" fillId="0" borderId="69"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0" borderId="92" xfId="0" applyBorder="1"/>
    <xf numFmtId="0" fontId="10" fillId="4" borderId="40" xfId="0" applyFont="1" applyFill="1" applyBorder="1" applyAlignment="1">
      <alignment horizontal="center" vertical="center" wrapText="1"/>
    </xf>
    <xf numFmtId="0" fontId="17" fillId="4" borderId="40" xfId="0" applyFont="1" applyFill="1" applyBorder="1" applyAlignment="1">
      <alignment horizontal="center" vertical="center" wrapText="1"/>
    </xf>
    <xf numFmtId="0" fontId="11" fillId="0" borderId="11" xfId="0" applyFont="1" applyBorder="1" applyAlignment="1" applyProtection="1">
      <alignment horizontal="justify" vertical="center" wrapText="1"/>
      <protection locked="0"/>
    </xf>
    <xf numFmtId="0" fontId="11" fillId="0" borderId="73" xfId="0" applyFont="1" applyBorder="1" applyAlignment="1" applyProtection="1">
      <alignment horizontal="center" vertical="center" wrapText="1"/>
      <protection locked="0"/>
    </xf>
    <xf numFmtId="0" fontId="0" fillId="0" borderId="72" xfId="0" applyBorder="1"/>
    <xf numFmtId="0" fontId="0" fillId="0" borderId="73" xfId="0" applyBorder="1"/>
    <xf numFmtId="0" fontId="21" fillId="0" borderId="0" xfId="0" applyFont="1" applyAlignment="1">
      <alignment horizontal="justify" vertical="center" wrapText="1"/>
    </xf>
    <xf numFmtId="0" fontId="11" fillId="0" borderId="59" xfId="0" applyFont="1" applyBorder="1" applyAlignment="1">
      <alignment horizontal="justify" vertical="center" wrapText="1"/>
    </xf>
    <xf numFmtId="0" fontId="12" fillId="0" borderId="11" xfId="0" applyFont="1" applyBorder="1" applyAlignment="1" applyProtection="1">
      <alignment horizontal="center" vertical="center" textRotation="90" wrapText="1"/>
      <protection locked="0"/>
    </xf>
    <xf numFmtId="0" fontId="11" fillId="0" borderId="11" xfId="0" applyFont="1" applyBorder="1" applyAlignment="1" applyProtection="1">
      <alignment horizontal="center" vertical="center" wrapText="1"/>
      <protection locked="0"/>
    </xf>
    <xf numFmtId="0" fontId="11" fillId="0" borderId="93" xfId="0" applyFont="1" applyBorder="1" applyAlignment="1" applyProtection="1">
      <alignment horizontal="justify" vertical="center" wrapText="1"/>
      <protection locked="0"/>
    </xf>
    <xf numFmtId="0" fontId="0" fillId="0" borderId="77" xfId="0" applyBorder="1"/>
    <xf numFmtId="0" fontId="0" fillId="0" borderId="78" xfId="0" applyBorder="1"/>
    <xf numFmtId="0" fontId="12" fillId="0" borderId="11" xfId="0" applyFont="1" applyBorder="1" applyAlignment="1" applyProtection="1">
      <alignment horizontal="center" vertical="center"/>
      <protection locked="0"/>
    </xf>
    <xf numFmtId="0" fontId="12" fillId="0" borderId="11" xfId="0" applyFont="1" applyBorder="1" applyAlignment="1" applyProtection="1">
      <alignment horizontal="center" vertical="center" wrapText="1"/>
      <protection locked="0"/>
    </xf>
    <xf numFmtId="0" fontId="24" fillId="0" borderId="0" xfId="0" applyFont="1" applyProtection="1">
      <protection locked="0"/>
    </xf>
    <xf numFmtId="0" fontId="21" fillId="0" borderId="0" xfId="0" applyFont="1" applyAlignment="1" applyProtection="1">
      <alignment horizontal="justify" vertical="center"/>
      <protection locked="0"/>
    </xf>
    <xf numFmtId="0" fontId="20" fillId="0" borderId="0" xfId="0" applyFont="1" applyProtection="1">
      <protection locked="0"/>
    </xf>
    <xf numFmtId="0" fontId="15" fillId="3" borderId="94" xfId="0" applyFont="1" applyFill="1" applyBorder="1" applyAlignment="1">
      <alignment horizontal="center" vertical="center" wrapText="1"/>
    </xf>
    <xf numFmtId="0" fontId="0" fillId="0" borderId="45" xfId="0" applyBorder="1"/>
    <xf numFmtId="0" fontId="0" fillId="0" borderId="46" xfId="0" applyBorder="1"/>
    <xf numFmtId="0" fontId="22" fillId="0" borderId="95" xfId="0" applyFont="1" applyBorder="1" applyAlignment="1" applyProtection="1">
      <alignment vertical="center" wrapText="1"/>
      <protection locked="0"/>
    </xf>
    <xf numFmtId="0" fontId="0" fillId="0" borderId="54" xfId="0" applyBorder="1"/>
    <xf numFmtId="0" fontId="0" fillId="0" borderId="62" xfId="0" applyBorder="1"/>
    <xf numFmtId="0" fontId="12" fillId="0" borderId="0" xfId="0" applyFont="1" applyAlignment="1" applyProtection="1">
      <alignment horizontal="justify" vertical="top" wrapText="1"/>
      <protection locked="0"/>
    </xf>
    <xf numFmtId="0" fontId="42" fillId="0" borderId="0" xfId="0" applyFont="1"/>
    <xf numFmtId="0" fontId="21" fillId="0" borderId="0" xfId="0" applyFont="1" applyAlignment="1" applyProtection="1">
      <alignment horizontal="justify" vertical="center" wrapText="1"/>
      <protection locked="0"/>
    </xf>
    <xf numFmtId="0" fontId="11" fillId="0" borderId="11" xfId="0" applyFont="1" applyBorder="1" applyAlignment="1" applyProtection="1">
      <alignment horizontal="justify" vertical="center"/>
      <protection locked="0"/>
    </xf>
    <xf numFmtId="0" fontId="21" fillId="0" borderId="6" xfId="0" applyFont="1" applyBorder="1" applyAlignment="1" applyProtection="1">
      <alignment horizontal="justify" vertical="center" wrapText="1"/>
      <protection locked="0"/>
    </xf>
    <xf numFmtId="0" fontId="11" fillId="0" borderId="0" xfId="0" applyFont="1" applyAlignment="1" applyProtection="1">
      <alignment horizontal="center" vertical="center" wrapText="1"/>
      <protection locked="0"/>
    </xf>
    <xf numFmtId="0" fontId="11" fillId="0" borderId="96" xfId="0" applyFont="1" applyBorder="1" applyAlignment="1" applyProtection="1">
      <alignment horizontal="justify" vertical="center" wrapText="1"/>
      <protection locked="0"/>
    </xf>
    <xf numFmtId="0" fontId="21" fillId="0" borderId="0" xfId="0" applyFont="1" applyAlignment="1">
      <alignment horizontal="justify" vertical="center"/>
    </xf>
    <xf numFmtId="0" fontId="11" fillId="0" borderId="32" xfId="0" applyFont="1" applyBorder="1" applyAlignment="1" applyProtection="1">
      <alignment horizontal="center" vertical="center" wrapText="1"/>
      <protection locked="0"/>
    </xf>
    <xf numFmtId="0" fontId="27" fillId="0" borderId="0" xfId="0" applyFont="1" applyProtection="1">
      <protection locked="0"/>
    </xf>
    <xf numFmtId="0" fontId="21" fillId="0" borderId="32" xfId="0" applyFont="1" applyBorder="1" applyAlignment="1">
      <alignment horizontal="justify" vertical="center" wrapText="1"/>
    </xf>
    <xf numFmtId="0" fontId="11" fillId="0" borderId="11" xfId="0" applyFont="1" applyBorder="1" applyAlignment="1" applyProtection="1">
      <alignment horizontal="center" vertical="center" textRotation="90" wrapText="1"/>
      <protection locked="0"/>
    </xf>
    <xf numFmtId="0" fontId="11" fillId="0" borderId="13" xfId="0" applyFont="1" applyBorder="1" applyAlignment="1" applyProtection="1">
      <alignment horizontal="center" vertical="center" wrapText="1"/>
      <protection locked="0"/>
    </xf>
    <xf numFmtId="0" fontId="11" fillId="0" borderId="13" xfId="0" applyFont="1" applyBorder="1" applyAlignment="1" applyProtection="1">
      <alignment horizontal="center" vertical="center" textRotation="90" wrapText="1"/>
      <protection locked="0"/>
    </xf>
    <xf numFmtId="0" fontId="11" fillId="0" borderId="11" xfId="0" applyFont="1" applyBorder="1" applyAlignment="1">
      <alignment horizontal="justify" vertical="center" wrapText="1"/>
    </xf>
    <xf numFmtId="0" fontId="36" fillId="0" borderId="0" xfId="0" applyFont="1" applyAlignment="1" applyProtection="1">
      <alignment vertical="center"/>
      <protection locked="0"/>
    </xf>
    <xf numFmtId="0" fontId="11" fillId="0" borderId="11" xfId="0" applyFont="1" applyBorder="1" applyAlignment="1">
      <alignment horizontal="justify" vertical="center"/>
    </xf>
    <xf numFmtId="0" fontId="13" fillId="0" borderId="6" xfId="0" applyFont="1" applyBorder="1" applyAlignment="1" applyProtection="1">
      <alignment horizontal="right" vertical="center" wrapText="1"/>
      <protection locked="0"/>
    </xf>
    <xf numFmtId="0" fontId="11" fillId="0" borderId="61" xfId="0" applyFont="1" applyBorder="1" applyAlignment="1" applyProtection="1">
      <alignment horizontal="center" vertical="center" wrapText="1"/>
      <protection locked="0"/>
    </xf>
    <xf numFmtId="0" fontId="11" fillId="0" borderId="11" xfId="0" applyFont="1" applyBorder="1" applyAlignment="1">
      <alignment horizontal="center" vertical="center" textRotation="90" wrapText="1"/>
    </xf>
    <xf numFmtId="0" fontId="11" fillId="0" borderId="12" xfId="0" applyFont="1" applyBorder="1" applyAlignment="1" applyProtection="1">
      <alignment horizontal="center" vertical="center" textRotation="90" wrapText="1"/>
      <protection locked="0"/>
    </xf>
    <xf numFmtId="0" fontId="21" fillId="0" borderId="50" xfId="0" applyFont="1" applyBorder="1" applyAlignment="1" applyProtection="1">
      <alignment horizontal="justify" vertical="center" wrapText="1"/>
      <protection locked="0"/>
    </xf>
    <xf numFmtId="0" fontId="0" fillId="0" borderId="50" xfId="0" applyBorder="1"/>
    <xf numFmtId="0" fontId="11" fillId="0" borderId="59" xfId="0" applyFont="1" applyBorder="1" applyAlignment="1" applyProtection="1">
      <alignment horizontal="justify" vertical="center" wrapText="1"/>
      <protection locked="0"/>
    </xf>
    <xf numFmtId="0" fontId="11" fillId="0" borderId="97" xfId="0" applyFont="1" applyBorder="1" applyAlignment="1" applyProtection="1">
      <alignment horizontal="justify" vertical="center" wrapText="1"/>
      <protection locked="0"/>
    </xf>
    <xf numFmtId="0" fontId="0" fillId="0" borderId="76" xfId="0" applyBorder="1"/>
    <xf numFmtId="0" fontId="12" fillId="0" borderId="61" xfId="0" applyFont="1" applyBorder="1" applyAlignment="1" applyProtection="1">
      <alignment horizontal="center" vertical="center"/>
      <protection locked="0"/>
    </xf>
    <xf numFmtId="0" fontId="21" fillId="0" borderId="50" xfId="0" applyFont="1" applyBorder="1" applyAlignment="1">
      <alignment horizontal="justify" vertical="center" wrapText="1"/>
    </xf>
    <xf numFmtId="0" fontId="23" fillId="0" borderId="0" xfId="1" applyFont="1" applyAlignment="1" applyProtection="1">
      <alignment horizontal="center" vertical="center" wrapText="1"/>
      <protection locked="0"/>
    </xf>
    <xf numFmtId="0" fontId="12" fillId="0" borderId="59" xfId="0" applyFont="1" applyBorder="1" applyAlignment="1" applyProtection="1">
      <alignment horizontal="center" vertical="center" wrapText="1"/>
      <protection locked="0"/>
    </xf>
    <xf numFmtId="0" fontId="12" fillId="0" borderId="98" xfId="0" applyFont="1" applyBorder="1" applyAlignment="1" applyProtection="1">
      <alignment horizontal="center" vertical="center" wrapText="1"/>
      <protection locked="0"/>
    </xf>
    <xf numFmtId="0" fontId="0" fillId="0" borderId="52" xfId="0" applyBorder="1"/>
    <xf numFmtId="0" fontId="0" fillId="0" borderId="53" xfId="0" applyBorder="1"/>
    <xf numFmtId="49" fontId="11" fillId="0" borderId="11" xfId="0" applyNumberFormat="1" applyFont="1" applyBorder="1" applyAlignment="1">
      <alignment horizontal="justify" vertical="center" wrapText="1"/>
    </xf>
    <xf numFmtId="0" fontId="12" fillId="0" borderId="75" xfId="0" applyFont="1" applyBorder="1" applyAlignment="1" applyProtection="1">
      <alignment horizontal="center" vertical="center" wrapText="1"/>
      <protection locked="0"/>
    </xf>
    <xf numFmtId="0" fontId="0" fillId="0" borderId="57" xfId="0" applyBorder="1"/>
    <xf numFmtId="0" fontId="0" fillId="0" borderId="58" xfId="0" applyBorder="1"/>
    <xf numFmtId="0" fontId="22" fillId="0" borderId="63" xfId="0" applyFont="1" applyBorder="1" applyAlignment="1">
      <alignment vertical="center" wrapText="1"/>
    </xf>
    <xf numFmtId="0" fontId="21" fillId="0" borderId="48" xfId="0" applyFont="1" applyBorder="1" applyAlignment="1">
      <alignment horizontal="justify" vertical="center" wrapText="1"/>
    </xf>
    <xf numFmtId="0" fontId="0" fillId="0" borderId="48" xfId="0" applyBorder="1"/>
    <xf numFmtId="0" fontId="21" fillId="0" borderId="48" xfId="0" applyFont="1" applyBorder="1" applyAlignment="1" applyProtection="1">
      <alignment horizontal="justify" vertical="center" wrapText="1"/>
      <protection locked="0"/>
    </xf>
    <xf numFmtId="0" fontId="21" fillId="0" borderId="51" xfId="0" applyFont="1" applyBorder="1" applyAlignment="1" applyProtection="1">
      <alignment horizontal="justify" vertical="center" wrapText="1"/>
      <protection locked="0"/>
    </xf>
    <xf numFmtId="0" fontId="0" fillId="0" borderId="51" xfId="0" applyBorder="1"/>
    <xf numFmtId="0" fontId="21" fillId="0" borderId="34" xfId="0" applyFont="1" applyBorder="1" applyAlignment="1">
      <alignment horizontal="justify" vertical="center" wrapText="1"/>
    </xf>
    <xf numFmtId="0" fontId="22" fillId="0" borderId="99" xfId="0" applyFont="1" applyBorder="1" applyAlignment="1" applyProtection="1">
      <alignment vertical="center" wrapText="1"/>
      <protection locked="0"/>
    </xf>
    <xf numFmtId="0" fontId="21" fillId="0" borderId="32" xfId="0" applyFont="1" applyBorder="1" applyAlignment="1">
      <alignment horizontal="left" vertical="center" wrapText="1"/>
    </xf>
    <xf numFmtId="0" fontId="21" fillId="0" borderId="34" xfId="0" applyFont="1" applyBorder="1" applyAlignment="1" applyProtection="1">
      <alignment horizontal="justify" vertical="center" wrapText="1"/>
      <protection locked="0"/>
    </xf>
    <xf numFmtId="0" fontId="21" fillId="0" borderId="32" xfId="0" applyFont="1" applyBorder="1" applyAlignment="1" applyProtection="1">
      <alignment horizontal="justify" vertical="center" wrapText="1"/>
      <protection locked="0"/>
    </xf>
    <xf numFmtId="0" fontId="20" fillId="0" borderId="0" xfId="0" applyFont="1" applyAlignment="1">
      <alignment vertical="center"/>
    </xf>
    <xf numFmtId="0" fontId="21" fillId="0" borderId="34" xfId="0" applyFont="1" applyBorder="1" applyAlignment="1">
      <alignment horizontal="justify" vertical="center"/>
    </xf>
    <xf numFmtId="49" fontId="11" fillId="0" borderId="11" xfId="0" applyNumberFormat="1" applyFont="1" applyBorder="1" applyAlignment="1">
      <alignment horizontal="center" vertical="center" wrapText="1"/>
    </xf>
    <xf numFmtId="0" fontId="11" fillId="0" borderId="32" xfId="0" applyFont="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pplyProtection="1">
      <alignment horizontal="center" vertical="center" textRotation="90"/>
      <protection locked="0"/>
    </xf>
    <xf numFmtId="0" fontId="11" fillId="0" borderId="0" xfId="0" applyFont="1" applyAlignment="1">
      <alignment horizontal="center" vertical="center" wrapText="1"/>
    </xf>
    <xf numFmtId="0" fontId="11" fillId="0" borderId="11" xfId="0" applyFont="1" applyBorder="1" applyAlignment="1">
      <alignment horizontal="center" vertical="center"/>
    </xf>
    <xf numFmtId="49" fontId="11" fillId="0" borderId="63" xfId="0" applyNumberFormat="1" applyFont="1" applyBorder="1" applyAlignment="1">
      <alignment horizontal="center" vertical="center" wrapText="1"/>
    </xf>
    <xf numFmtId="0" fontId="15" fillId="6" borderId="94" xfId="0" applyFont="1" applyFill="1" applyBorder="1" applyAlignment="1" applyProtection="1">
      <alignment horizontal="center" vertical="center" wrapText="1"/>
      <protection locked="0"/>
    </xf>
    <xf numFmtId="0" fontId="22" fillId="0" borderId="100" xfId="0" applyFont="1" applyBorder="1" applyAlignment="1" applyProtection="1">
      <alignment vertical="center" wrapText="1"/>
      <protection locked="0"/>
    </xf>
    <xf numFmtId="0" fontId="0" fillId="0" borderId="55" xfId="0" applyBorder="1"/>
    <xf numFmtId="0" fontId="11" fillId="0" borderId="13" xfId="0" applyFont="1" applyBorder="1" applyAlignment="1">
      <alignment horizontal="justify" vertical="center" wrapText="1"/>
    </xf>
    <xf numFmtId="0" fontId="12" fillId="0" borderId="0" xfId="0" applyFont="1" applyAlignment="1" applyProtection="1">
      <alignment horizontal="justify" vertical="center" wrapText="1"/>
      <protection locked="0"/>
    </xf>
    <xf numFmtId="0" fontId="21" fillId="0" borderId="48" xfId="0" applyFont="1" applyBorder="1" applyAlignment="1" applyProtection="1">
      <alignment horizontal="justify" vertical="center"/>
      <protection locked="0"/>
    </xf>
    <xf numFmtId="0" fontId="12" fillId="0" borderId="28" xfId="0" applyFont="1" applyBorder="1" applyAlignment="1" applyProtection="1">
      <alignment horizontal="center" vertical="center" wrapText="1"/>
      <protection locked="0"/>
    </xf>
    <xf numFmtId="0" fontId="11" fillId="0" borderId="63" xfId="0" applyFont="1" applyBorder="1" applyAlignment="1" applyProtection="1">
      <alignment horizontal="center" vertical="center" wrapText="1"/>
      <protection locked="0"/>
    </xf>
    <xf numFmtId="0" fontId="11" fillId="0" borderId="13" xfId="0" applyFont="1" applyBorder="1" applyAlignment="1" applyProtection="1">
      <alignment horizontal="justify" vertical="center" wrapText="1"/>
      <protection locked="0"/>
    </xf>
    <xf numFmtId="0" fontId="11" fillId="0" borderId="63" xfId="0" applyFont="1" applyBorder="1" applyAlignment="1" applyProtection="1">
      <alignment horizontal="center" vertical="center" textRotation="90" wrapText="1"/>
      <protection locked="0"/>
    </xf>
    <xf numFmtId="0" fontId="11" fillId="0" borderId="66" xfId="0" applyFont="1" applyBorder="1" applyAlignment="1">
      <alignment horizontal="center" vertical="center" textRotation="90" wrapText="1"/>
    </xf>
    <xf numFmtId="0" fontId="12" fillId="0" borderId="63" xfId="0" applyFont="1" applyBorder="1" applyAlignment="1" applyProtection="1">
      <alignment horizontal="center" vertical="center" wrapText="1"/>
      <protection locked="0"/>
    </xf>
    <xf numFmtId="0" fontId="12" fillId="0" borderId="63" xfId="0" applyFont="1" applyBorder="1" applyAlignment="1" applyProtection="1">
      <alignment horizontal="center" vertical="center" textRotation="90" wrapText="1"/>
      <protection locked="0"/>
    </xf>
    <xf numFmtId="0" fontId="12" fillId="0" borderId="66" xfId="0" applyFont="1" applyBorder="1" applyAlignment="1" applyProtection="1">
      <alignment horizontal="center" vertical="center" wrapText="1"/>
      <protection locked="0"/>
    </xf>
    <xf numFmtId="49" fontId="11" fillId="0" borderId="11" xfId="0" applyNumberFormat="1" applyFont="1" applyBorder="1" applyAlignment="1" applyProtection="1">
      <alignment horizontal="center" vertical="center" wrapText="1"/>
      <protection locked="0"/>
    </xf>
    <xf numFmtId="0" fontId="27" fillId="0" borderId="0" xfId="0" applyFont="1" applyAlignment="1" applyProtection="1">
      <alignment vertical="center"/>
      <protection locked="0"/>
    </xf>
    <xf numFmtId="0" fontId="12" fillId="0" borderId="30"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0" fillId="0" borderId="61" xfId="0" applyBorder="1"/>
    <xf numFmtId="0" fontId="0" fillId="0" borderId="66" xfId="0" applyBorder="1"/>
    <xf numFmtId="0" fontId="21" fillId="0" borderId="0" xfId="0" applyFont="1" applyAlignment="1">
      <alignment horizontal="left" vertical="center" wrapText="1"/>
    </xf>
    <xf numFmtId="0" fontId="11" fillId="0" borderId="6" xfId="0" applyFont="1" applyBorder="1" applyAlignment="1" applyProtection="1">
      <alignment horizontal="center" vertical="center" wrapText="1"/>
      <protection locked="0"/>
    </xf>
    <xf numFmtId="0" fontId="11" fillId="0" borderId="67" xfId="0" applyFont="1" applyBorder="1" applyAlignment="1">
      <alignment horizontal="justify" vertical="center" wrapText="1"/>
    </xf>
    <xf numFmtId="0" fontId="22" fillId="0" borderId="100" xfId="0" applyFont="1" applyBorder="1" applyAlignment="1">
      <alignment vertical="center" wrapText="1"/>
    </xf>
    <xf numFmtId="0" fontId="12" fillId="0" borderId="0" xfId="0" applyFont="1" applyAlignment="1">
      <alignment horizontal="justify" vertical="top"/>
    </xf>
    <xf numFmtId="0" fontId="12" fillId="0" borderId="63" xfId="0" applyFont="1" applyBorder="1" applyAlignment="1">
      <alignment horizontal="center" vertical="center" wrapText="1"/>
    </xf>
    <xf numFmtId="0" fontId="12" fillId="0" borderId="0" xfId="0" applyFont="1" applyAlignment="1">
      <alignment horizontal="justify" vertical="top" wrapText="1"/>
    </xf>
    <xf numFmtId="0" fontId="22" fillId="0" borderId="99" xfId="0" applyFont="1" applyBorder="1" applyAlignment="1">
      <alignment vertical="center" wrapText="1"/>
    </xf>
    <xf numFmtId="0" fontId="21" fillId="0" borderId="51" xfId="0" applyFont="1" applyBorder="1" applyAlignment="1" applyProtection="1">
      <alignment horizontal="justify" vertical="center"/>
      <protection locked="0"/>
    </xf>
    <xf numFmtId="0" fontId="21" fillId="0" borderId="34" xfId="0" applyFont="1" applyBorder="1" applyAlignment="1" applyProtection="1">
      <alignment horizontal="justify" vertical="center"/>
      <protection locked="0"/>
    </xf>
    <xf numFmtId="0" fontId="21" fillId="0" borderId="0" xfId="0" applyFont="1" applyAlignment="1">
      <alignment vertical="center" wrapText="1"/>
    </xf>
    <xf numFmtId="0" fontId="22" fillId="0" borderId="95" xfId="0" applyFont="1" applyBorder="1" applyAlignment="1">
      <alignment vertical="center" wrapText="1"/>
    </xf>
    <xf numFmtId="49" fontId="11" fillId="0" borderId="11" xfId="0" applyNumberFormat="1" applyFont="1" applyBorder="1" applyAlignment="1" applyProtection="1">
      <alignment horizontal="justify" vertical="center" wrapText="1"/>
      <protection locked="0"/>
    </xf>
    <xf numFmtId="0" fontId="12" fillId="0" borderId="63" xfId="0" applyFont="1" applyBorder="1" applyAlignment="1">
      <alignment horizontal="center" vertical="center"/>
    </xf>
    <xf numFmtId="0" fontId="11" fillId="0" borderId="63" xfId="0" applyFont="1" applyBorder="1" applyAlignment="1">
      <alignment horizontal="center" vertical="center"/>
    </xf>
    <xf numFmtId="0" fontId="12" fillId="0" borderId="75" xfId="0" applyFont="1" applyBorder="1" applyAlignment="1">
      <alignment horizontal="center" vertical="center" wrapText="1"/>
    </xf>
    <xf numFmtId="0" fontId="11" fillId="0" borderId="74" xfId="0" applyFont="1" applyBorder="1" applyAlignment="1">
      <alignment horizontal="justify" vertical="center" wrapText="1"/>
    </xf>
    <xf numFmtId="0" fontId="11" fillId="0" borderId="63" xfId="0" applyFont="1" applyBorder="1" applyAlignment="1">
      <alignment horizontal="center" vertical="center" wrapText="1"/>
    </xf>
    <xf numFmtId="49" fontId="11" fillId="0" borderId="74" xfId="0" applyNumberFormat="1" applyFont="1" applyBorder="1" applyAlignment="1" applyProtection="1">
      <alignment horizontal="justify" vertical="center" wrapText="1"/>
      <protection locked="0"/>
    </xf>
    <xf numFmtId="49" fontId="11" fillId="0" borderId="13" xfId="0" applyNumberFormat="1" applyFont="1" applyBorder="1" applyAlignment="1" applyProtection="1">
      <alignment horizontal="justify" vertical="center" wrapText="1"/>
      <protection locked="0"/>
    </xf>
    <xf numFmtId="0" fontId="12" fillId="0" borderId="11" xfId="0" applyFont="1" applyBorder="1" applyAlignment="1">
      <alignment horizontal="center" vertical="center"/>
    </xf>
    <xf numFmtId="0" fontId="22" fillId="0" borderId="66" xfId="0" applyFont="1" applyBorder="1" applyAlignment="1">
      <alignment vertical="center" wrapText="1"/>
    </xf>
    <xf numFmtId="0" fontId="22" fillId="0" borderId="48" xfId="0" applyFont="1" applyBorder="1" applyAlignment="1" applyProtection="1">
      <alignment horizontal="justify" vertical="center" wrapText="1"/>
      <protection locked="0"/>
    </xf>
    <xf numFmtId="0" fontId="22" fillId="0" borderId="51" xfId="0" applyFont="1" applyBorder="1" applyAlignment="1" applyProtection="1">
      <alignment horizontal="justify" vertical="center" wrapText="1"/>
      <protection locked="0"/>
    </xf>
    <xf numFmtId="0" fontId="11" fillId="0" borderId="30" xfId="0" applyFont="1" applyBorder="1" applyAlignment="1" applyProtection="1">
      <alignment horizontal="center" vertical="center" textRotation="90" wrapText="1"/>
      <protection locked="0"/>
    </xf>
    <xf numFmtId="49" fontId="11" fillId="0" borderId="11" xfId="0" applyNumberFormat="1" applyFont="1" applyBorder="1" applyAlignment="1">
      <alignment horizontal="center" vertical="center"/>
    </xf>
    <xf numFmtId="0" fontId="27" fillId="0" borderId="0" xfId="0" applyFont="1"/>
    <xf numFmtId="49" fontId="11" fillId="0" borderId="11" xfId="0" applyNumberFormat="1" applyFont="1" applyBorder="1" applyAlignment="1">
      <alignment horizontal="center" vertical="center" textRotation="90" wrapText="1"/>
    </xf>
    <xf numFmtId="0" fontId="11" fillId="0" borderId="13" xfId="0" applyFont="1" applyBorder="1" applyAlignment="1">
      <alignment horizontal="justify" vertical="center"/>
    </xf>
    <xf numFmtId="0" fontId="21" fillId="0" borderId="65" xfId="0" applyFont="1" applyBorder="1" applyAlignment="1" applyProtection="1">
      <alignment horizontal="justify" vertical="center" wrapText="1"/>
      <protection locked="0"/>
    </xf>
    <xf numFmtId="0" fontId="0" fillId="0" borderId="65" xfId="0" applyBorder="1"/>
    <xf numFmtId="0" fontId="15" fillId="3" borderId="94" xfId="0" applyFont="1" applyFill="1" applyBorder="1" applyAlignment="1" applyProtection="1">
      <alignment horizontal="center" vertical="center" wrapText="1"/>
      <protection locked="0"/>
    </xf>
    <xf numFmtId="0" fontId="22" fillId="0" borderId="98" xfId="0" applyFont="1" applyBorder="1" applyAlignment="1" applyProtection="1">
      <alignment vertical="center" wrapText="1"/>
      <protection locked="0"/>
    </xf>
    <xf numFmtId="0" fontId="11" fillId="0" borderId="63" xfId="0" applyFont="1" applyBorder="1" applyAlignment="1">
      <alignment horizontal="center" vertical="center" textRotation="90" wrapText="1"/>
    </xf>
    <xf numFmtId="0" fontId="10" fillId="0" borderId="11" xfId="0" applyFont="1" applyBorder="1" applyAlignment="1">
      <alignment horizontal="center" vertical="center"/>
    </xf>
    <xf numFmtId="0" fontId="4" fillId="0" borderId="11" xfId="0" applyFont="1" applyBorder="1" applyAlignment="1">
      <alignment horizontal="center" vertical="center" textRotation="90"/>
    </xf>
    <xf numFmtId="0" fontId="4" fillId="0" borderId="11" xfId="0" applyFont="1" applyBorder="1" applyAlignment="1">
      <alignment horizontal="center" vertical="center"/>
    </xf>
    <xf numFmtId="0" fontId="4" fillId="0" borderId="11" xfId="0" applyFont="1" applyBorder="1" applyAlignment="1">
      <alignment horizontal="center" vertical="center" wrapText="1"/>
    </xf>
    <xf numFmtId="0" fontId="17" fillId="0" borderId="0" xfId="0" applyFont="1" applyAlignment="1">
      <alignment horizontal="justify" vertical="center"/>
    </xf>
    <xf numFmtId="0" fontId="35" fillId="0" borderId="32" xfId="0" applyFont="1" applyBorder="1" applyAlignment="1" applyProtection="1">
      <alignment horizontal="center" vertical="center" wrapText="1"/>
      <protection locked="0"/>
    </xf>
    <xf numFmtId="0" fontId="11" fillId="0" borderId="59" xfId="0" applyFont="1" applyBorder="1" applyAlignment="1">
      <alignment horizontal="center" vertical="center" wrapText="1"/>
    </xf>
    <xf numFmtId="0" fontId="11" fillId="0" borderId="96" xfId="0" applyFont="1" applyBorder="1" applyAlignment="1">
      <alignment horizontal="justify" vertical="center" wrapText="1"/>
    </xf>
    <xf numFmtId="0" fontId="15" fillId="7" borderId="94" xfId="0" applyFont="1" applyFill="1" applyBorder="1" applyAlignment="1">
      <alignment horizontal="center" vertical="center" wrapText="1"/>
    </xf>
    <xf numFmtId="0" fontId="22" fillId="0" borderId="66" xfId="0" applyFont="1" applyBorder="1" applyAlignment="1" applyProtection="1">
      <alignment vertical="center" wrapText="1"/>
      <protection locked="0"/>
    </xf>
    <xf numFmtId="0" fontId="11" fillId="0" borderId="61" xfId="0" applyFont="1" applyBorder="1" applyAlignment="1" applyProtection="1">
      <alignment horizontal="justify" vertical="center"/>
      <protection locked="0"/>
    </xf>
    <xf numFmtId="0" fontId="11" fillId="0" borderId="11" xfId="2" applyNumberFormat="1" applyFont="1" applyBorder="1" applyAlignment="1" applyProtection="1">
      <alignment horizontal="center" vertical="center" wrapText="1" shrinkToFit="1"/>
      <protection locked="0"/>
    </xf>
    <xf numFmtId="0" fontId="22" fillId="0" borderId="101" xfId="0" applyFont="1" applyBorder="1" applyAlignment="1" applyProtection="1">
      <alignment vertical="center" wrapText="1"/>
      <protection locked="0"/>
    </xf>
    <xf numFmtId="0" fontId="17" fillId="0" borderId="32" xfId="0" applyFont="1" applyBorder="1" applyAlignment="1">
      <alignment horizontal="justify" vertical="center" wrapText="1"/>
    </xf>
    <xf numFmtId="0" fontId="20" fillId="0" borderId="0" xfId="0" applyFont="1" applyAlignment="1" applyProtection="1">
      <alignment vertical="center"/>
      <protection locked="0"/>
    </xf>
    <xf numFmtId="0" fontId="12" fillId="0" borderId="61" xfId="0" applyFont="1" applyBorder="1" applyAlignment="1">
      <alignment horizontal="center" vertical="center" wrapText="1"/>
    </xf>
    <xf numFmtId="0" fontId="27" fillId="0" borderId="0" xfId="0" applyFont="1" applyAlignment="1">
      <alignment vertical="center"/>
    </xf>
    <xf numFmtId="0" fontId="21" fillId="0" borderId="0" xfId="0" applyFont="1" applyAlignment="1" applyProtection="1">
      <alignment horizontal="justify" vertical="top" wrapText="1"/>
      <protection locked="0"/>
    </xf>
    <xf numFmtId="43" fontId="12" fillId="0" borderId="61" xfId="3" applyFont="1" applyBorder="1" applyAlignment="1">
      <alignment horizontal="center" vertical="center" wrapText="1"/>
    </xf>
    <xf numFmtId="0" fontId="11" fillId="0" borderId="61" xfId="0" applyFont="1" applyBorder="1" applyAlignment="1">
      <alignment horizontal="center" vertical="center" wrapText="1"/>
    </xf>
    <xf numFmtId="3" fontId="12" fillId="0" borderId="75" xfId="0" applyNumberFormat="1" applyFont="1" applyBorder="1" applyAlignment="1" applyProtection="1">
      <alignment horizontal="center" vertical="center" wrapText="1" shrinkToFit="1"/>
      <protection locked="0"/>
    </xf>
    <xf numFmtId="0" fontId="11" fillId="0" borderId="11" xfId="0" applyFont="1" applyBorder="1" applyAlignment="1" applyProtection="1">
      <alignment horizontal="left" vertical="center" wrapText="1"/>
      <protection locked="0"/>
    </xf>
    <xf numFmtId="0" fontId="13" fillId="0" borderId="0" xfId="0" applyFont="1" applyAlignment="1">
      <alignment horizontal="right" vertical="center" wrapText="1"/>
    </xf>
    <xf numFmtId="0" fontId="21" fillId="0" borderId="0" xfId="0" applyFont="1" applyAlignment="1" applyProtection="1">
      <alignment horizontal="left" vertical="center"/>
      <protection locked="0"/>
    </xf>
    <xf numFmtId="0" fontId="11" fillId="0" borderId="67" xfId="0" applyFont="1" applyBorder="1" applyAlignment="1" applyProtection="1">
      <alignment horizontal="justify" vertical="center" wrapText="1"/>
      <protection locked="0"/>
    </xf>
    <xf numFmtId="0" fontId="11" fillId="0" borderId="67" xfId="0" applyFont="1" applyBorder="1" applyAlignment="1" applyProtection="1">
      <alignment horizontal="justify" vertical="center"/>
      <protection locked="0"/>
    </xf>
    <xf numFmtId="0" fontId="11" fillId="0" borderId="13" xfId="0" applyFont="1" applyBorder="1" applyAlignment="1">
      <alignment horizontal="center" vertical="center" wrapText="1"/>
    </xf>
    <xf numFmtId="49" fontId="11" fillId="0" borderId="11" xfId="0" applyNumberFormat="1" applyFont="1" applyBorder="1" applyAlignment="1" applyProtection="1">
      <alignment horizontal="center" vertical="center"/>
      <protection locked="0"/>
    </xf>
    <xf numFmtId="49" fontId="11" fillId="0" borderId="0" xfId="0" applyNumberFormat="1" applyFont="1" applyAlignment="1" applyProtection="1">
      <alignment horizontal="center" vertical="center" wrapText="1"/>
      <protection locked="0"/>
    </xf>
    <xf numFmtId="0" fontId="11" fillId="0" borderId="13" xfId="0" applyFont="1" applyBorder="1" applyAlignment="1" applyProtection="1">
      <alignment horizontal="justify" vertical="center"/>
      <protection locked="0"/>
    </xf>
    <xf numFmtId="49" fontId="12" fillId="0" borderId="11" xfId="0" applyNumberFormat="1" applyFont="1" applyBorder="1" applyAlignment="1" applyProtection="1">
      <alignment horizontal="center" vertical="center" wrapText="1"/>
      <protection locked="0"/>
    </xf>
    <xf numFmtId="0" fontId="33" fillId="0" borderId="0" xfId="1" applyFont="1" applyAlignment="1">
      <alignment horizontal="right" vertical="center" wrapText="1"/>
    </xf>
    <xf numFmtId="0" fontId="11" fillId="0" borderId="11" xfId="0" applyFont="1" applyBorder="1" applyAlignment="1" applyProtection="1">
      <alignment horizontal="left" vertical="center"/>
      <protection locked="0"/>
    </xf>
    <xf numFmtId="0" fontId="13" fillId="0" borderId="0" xfId="0" applyFont="1" applyAlignment="1" applyProtection="1">
      <alignment horizontal="right" vertical="center" wrapText="1"/>
      <protection locked="0"/>
    </xf>
    <xf numFmtId="0" fontId="12" fillId="0" borderId="12" xfId="0" applyFont="1" applyBorder="1" applyAlignment="1" applyProtection="1">
      <alignment horizontal="center" vertical="center" wrapText="1"/>
      <protection locked="0"/>
    </xf>
    <xf numFmtId="0" fontId="22" fillId="0" borderId="63" xfId="0" applyFont="1" applyBorder="1" applyAlignment="1" applyProtection="1">
      <alignment vertical="center" wrapText="1"/>
      <protection locked="0"/>
    </xf>
    <xf numFmtId="0" fontId="23" fillId="0" borderId="0" xfId="1" applyFont="1" applyAlignment="1" applyProtection="1">
      <alignment horizontal="right" vertical="center" wrapText="1"/>
      <protection locked="0"/>
    </xf>
    <xf numFmtId="0" fontId="21" fillId="0" borderId="32" xfId="0" applyFont="1" applyBorder="1" applyAlignment="1">
      <alignment horizontal="justify" vertical="center"/>
    </xf>
    <xf numFmtId="0" fontId="12" fillId="0" borderId="11" xfId="0" applyFont="1" applyBorder="1" applyAlignment="1">
      <alignment horizontal="center" vertical="center" textRotation="90" wrapText="1"/>
    </xf>
    <xf numFmtId="0" fontId="22" fillId="0" borderId="63" xfId="0" applyFont="1" applyBorder="1" applyAlignment="1">
      <alignment horizontal="justify" vertical="center"/>
    </xf>
    <xf numFmtId="0" fontId="17" fillId="0" borderId="34" xfId="0" applyFont="1" applyBorder="1" applyAlignment="1">
      <alignment horizontal="justify" vertical="center" wrapText="1"/>
    </xf>
    <xf numFmtId="0" fontId="11" fillId="0" borderId="0" xfId="0" applyFont="1" applyAlignment="1" applyProtection="1">
      <alignment horizontal="justify" vertical="center"/>
      <protection locked="0"/>
    </xf>
    <xf numFmtId="0" fontId="11" fillId="0" borderId="0" xfId="0" applyFont="1" applyAlignment="1">
      <alignment horizontal="justify" vertical="center"/>
    </xf>
    <xf numFmtId="0" fontId="12" fillId="0" borderId="0" xfId="0" applyFont="1" applyAlignment="1">
      <alignment horizontal="justify" vertical="center" wrapText="1"/>
    </xf>
  </cellXfs>
  <cellStyles count="4">
    <cellStyle name="Hipervínculo" xfId="1" builtinId="8"/>
    <cellStyle name="Millares" xfId="3" builtinId="3"/>
    <cellStyle name="Normal" xfId="0" builtinId="0"/>
    <cellStyle name="Porcentual 2" xfId="2" xr:uid="{00000000-0005-0000-0000-000002000000}"/>
  </cellStyles>
  <dxfs count="956">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solid">
          <fgColor rgb="FFEE1111"/>
          <bgColor rgb="FFEE1111"/>
        </patternFill>
      </fill>
    </dxf>
    <dxf>
      <fill>
        <patternFill patternType="solid">
          <fgColor rgb="FFEE1111"/>
          <bgColor rgb="FFEE1111"/>
        </patternFill>
      </fill>
    </dxf>
    <dxf>
      <fill>
        <patternFill patternType="mediumGray"/>
      </fill>
    </dxf>
    <dxf>
      <fill>
        <patternFill patternType="mediumGray"/>
      </fill>
    </dxf>
    <dxf>
      <fill>
        <patternFill patternType="mediumGray"/>
      </fill>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6" name="Imagen 5">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5" name="Imagen 4" descr="http://intranet.inegi.org.mx/Servicios/Difusion/Imagen_Institucional/img/2019/INEGI1_v.png">
          <a:extLst>
            <a:ext uri="{FF2B5EF4-FFF2-40B4-BE49-F238E27FC236}">
              <a16:creationId xmlns:a16="http://schemas.microsoft.com/office/drawing/2014/main" id="{00000000-0008-0000-0000-000005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20</xdr:col>
      <xdr:colOff>209550</xdr:colOff>
      <xdr:row>0</xdr:row>
      <xdr:rowOff>9525</xdr:rowOff>
    </xdr:from>
    <xdr:to>
      <xdr:col>30</xdr:col>
      <xdr:colOff>4650</xdr:colOff>
      <xdr:row>0</xdr:row>
      <xdr:rowOff>1147125</xdr:rowOff>
    </xdr:to>
    <xdr:pic>
      <xdr:nvPicPr>
        <xdr:cNvPr id="5" name="Imagen 4">
          <a:extLst>
            <a:ext uri="{FF2B5EF4-FFF2-40B4-BE49-F238E27FC236}">
              <a16:creationId xmlns:a16="http://schemas.microsoft.com/office/drawing/2014/main" id="{00000000-0008-0000-0900-000005000000}"/>
            </a:ext>
          </a:extLst>
        </xdr:cNvPr>
        <xdr:cNvPicPr>
          <a:picLocks/>
        </xdr:cNvPicPr>
      </xdr:nvPicPr>
      <xdr:blipFill>
        <a:blip xmlns:r="http://schemas.openxmlformats.org/officeDocument/2006/relationships" r:embed="rId1" cstate="print"/>
        <a:srcRect/>
        <a:stretch>
          <a:fillRect/>
        </a:stretch>
      </xdr:blipFill>
      <xdr:spPr>
        <a:xfrm>
          <a:off x="5295900" y="9525"/>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9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A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A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B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B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13.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C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C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00000000-0008-0000-0D00-000005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00000000-0008-0000-0D00-000004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87</xdr:col>
      <xdr:colOff>209548</xdr:colOff>
      <xdr:row>0</xdr:row>
      <xdr:rowOff>8697</xdr:rowOff>
    </xdr:from>
    <xdr:to>
      <xdr:col>97</xdr:col>
      <xdr:colOff>4648</xdr:colOff>
      <xdr:row>0</xdr:row>
      <xdr:rowOff>1146297</xdr:rowOff>
    </xdr:to>
    <xdr:pic>
      <xdr:nvPicPr>
        <xdr:cNvPr id="3" name="Imagen 2">
          <a:extLst>
            <a:ext uri="{FF2B5EF4-FFF2-40B4-BE49-F238E27FC236}">
              <a16:creationId xmlns:a16="http://schemas.microsoft.com/office/drawing/2014/main" id="{00000000-0008-0000-0E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E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F00-000002000000}"/>
            </a:ext>
          </a:extLst>
        </xdr:cNvPr>
        <xdr:cNvPicPr>
          <a:picLocks noChangeArrowheads="1"/>
        </xdr:cNvPicPr>
      </xdr:nvPicPr>
      <xdr:blipFill>
        <a:blip xmlns:r="http://schemas.openxmlformats.org/officeDocument/2006/relationships" r:embed="rId1"/>
        <a:srcRect/>
        <a:stretch>
          <a:fillRect/>
        </a:stretch>
      </xdr:blipFill>
      <xdr:spPr bwMode="auto">
        <a:xfrm>
          <a:off x="381000" y="0"/>
          <a:ext cx="1094400" cy="1011600"/>
        </a:xfrm>
        <a:prstGeom prst="rect">
          <a:avLst/>
        </a:prstGeom>
        <a:noFill/>
        <a:ln>
          <a:prstDash val="solid"/>
        </a:ln>
      </xdr:spPr>
    </xdr:pic>
    <xdr:clientData/>
  </xdr:oneCellAnchor>
  <xdr:oneCellAnchor>
    <xdr:from>
      <xdr:col>20</xdr:col>
      <xdr:colOff>209548</xdr:colOff>
      <xdr:row>0</xdr:row>
      <xdr:rowOff>8697</xdr:rowOff>
    </xdr:from>
    <xdr:ext cx="2271600" cy="1137600"/>
    <xdr:pic>
      <xdr:nvPicPr>
        <xdr:cNvPr id="3" name="Imagen 2">
          <a:extLst>
            <a:ext uri="{FF2B5EF4-FFF2-40B4-BE49-F238E27FC236}">
              <a16:creationId xmlns:a16="http://schemas.microsoft.com/office/drawing/2014/main" id="{00000000-0008-0000-0F00-000003000000}"/>
            </a:ext>
          </a:extLst>
        </xdr:cNvPr>
        <xdr:cNvPicPr>
          <a:picLocks/>
        </xdr:cNvPicPr>
      </xdr:nvPicPr>
      <xdr:blipFill>
        <a:blip xmlns:r="http://schemas.openxmlformats.org/officeDocument/2006/relationships" r:embed="rId2" cstate="print"/>
        <a:srcRect/>
        <a:stretch>
          <a:fillRect/>
        </a:stretch>
      </xdr:blipFill>
      <xdr:spPr>
        <a:xfrm>
          <a:off x="5295898" y="8697"/>
          <a:ext cx="2271600" cy="11376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00000000-0008-0000-0100-000005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00000000-0008-0000-0100-000004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00000000-0008-0000-0200-000005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00000000-0008-0000-0200-000004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00000000-0008-0000-0300-000005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00000000-0008-0000-0300-000004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4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5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6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6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7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7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00000000-0008-0000-0800-000003000000}"/>
            </a:ext>
          </a:extLst>
        </xdr:cNvPr>
        <xdr:cNvPicPr>
          <a:picLocks/>
        </xdr:cNvPicPr>
      </xdr:nvPicPr>
      <xdr:blipFill>
        <a:blip xmlns:r="http://schemas.openxmlformats.org/officeDocument/2006/relationships" r:embed="rId1" cstate="print"/>
        <a:srcRect/>
        <a:stretch>
          <a:fillRect/>
        </a:stretch>
      </xdr:blipFill>
      <xdr:spPr>
        <a:xfrm>
          <a:off x="5295898" y="8697"/>
          <a:ext cx="2271600" cy="1137600"/>
        </a:xfrm>
        <a:prstGeom prst="rect">
          <a:avLst/>
        </a:prstGeom>
        <a:ln>
          <a:prstDash val="solid"/>
        </a:ln>
      </xdr:spPr>
    </xdr:pic>
    <xdr:clientData/>
  </xdr:twoCellAnchor>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0000000-0008-0000-0800-000002000000}"/>
            </a:ext>
          </a:extLst>
        </xdr:cNvPr>
        <xdr:cNvPicPr>
          <a:picLocks noChangeArrowheads="1"/>
        </xdr:cNvPicPr>
      </xdr:nvPicPr>
      <xdr:blipFill>
        <a:blip xmlns:r="http://schemas.openxmlformats.org/officeDocument/2006/relationships" r:embed="rId2"/>
        <a:srcRect/>
        <a:stretch>
          <a:fillRect/>
        </a:stretch>
      </xdr:blipFill>
      <xdr:spPr bwMode="auto">
        <a:xfrm>
          <a:off x="381000" y="0"/>
          <a:ext cx="1094400" cy="1011600"/>
        </a:xfrm>
        <a:prstGeom prst="rect">
          <a:avLst/>
        </a:prstGeom>
        <a:noFill/>
        <a:ln>
          <a:prstDash val="solid"/>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moralesm@entidadfed.gob.m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1"/>
  <sheetViews>
    <sheetView topLeftCell="A28"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2: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2:30" ht="15" customHeight="1"/>
    <row r="3" spans="2: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2:30" ht="15" customHeight="1"/>
    <row r="5" spans="2:30" ht="45" customHeight="1">
      <c r="B5" s="271" t="s">
        <v>2</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2:30" ht="15" customHeight="1">
      <c r="B6" s="220"/>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0"/>
      <c r="AD6" s="220"/>
    </row>
    <row r="7" spans="2:30" ht="15" customHeight="1">
      <c r="B7" s="272" t="s">
        <v>3</v>
      </c>
      <c r="C7" s="270"/>
      <c r="D7" s="270"/>
      <c r="E7" s="270"/>
      <c r="F7" s="270"/>
      <c r="G7" s="270"/>
      <c r="H7" s="270"/>
      <c r="I7" s="270"/>
      <c r="J7" s="270"/>
      <c r="K7" s="270"/>
      <c r="L7" s="270"/>
      <c r="M7" s="270"/>
      <c r="N7" s="270"/>
      <c r="O7" s="270"/>
      <c r="P7" s="270"/>
      <c r="Q7" s="270"/>
      <c r="R7" s="270"/>
      <c r="S7" s="270"/>
      <c r="T7" s="270"/>
      <c r="U7" s="270"/>
      <c r="V7" s="14"/>
      <c r="W7" s="14"/>
      <c r="X7" s="14"/>
      <c r="Y7" s="14"/>
      <c r="Z7" s="14"/>
      <c r="AA7" s="14"/>
      <c r="AB7" s="14"/>
      <c r="AC7" s="14"/>
      <c r="AD7" s="14"/>
    </row>
    <row r="8" spans="2:30" ht="15" customHeight="1">
      <c r="B8" s="15"/>
      <c r="C8" s="15"/>
      <c r="D8" s="15"/>
      <c r="E8" s="15"/>
      <c r="F8" s="15"/>
      <c r="G8" s="15"/>
      <c r="H8" s="15"/>
      <c r="I8" s="15"/>
      <c r="J8" s="15"/>
      <c r="K8" s="15"/>
      <c r="L8" s="15"/>
      <c r="M8" s="15"/>
      <c r="N8" s="15"/>
      <c r="O8" s="15"/>
      <c r="P8" s="15"/>
      <c r="Q8" s="15"/>
      <c r="R8" s="15"/>
      <c r="S8" s="15"/>
      <c r="T8" s="15"/>
      <c r="U8" s="15"/>
      <c r="V8" s="14"/>
      <c r="W8" s="14"/>
      <c r="X8" s="14"/>
      <c r="Y8" s="14"/>
      <c r="Z8" s="14"/>
      <c r="AA8" s="14"/>
      <c r="AB8" s="14"/>
      <c r="AC8" s="14"/>
      <c r="AD8" s="14"/>
    </row>
    <row r="9" spans="2:30" ht="15" customHeight="1">
      <c r="B9" s="272" t="s">
        <v>4</v>
      </c>
      <c r="C9" s="270"/>
      <c r="D9" s="270"/>
      <c r="E9" s="270"/>
      <c r="F9" s="270"/>
      <c r="G9" s="270"/>
      <c r="H9" s="270"/>
      <c r="I9" s="270"/>
      <c r="J9" s="270"/>
      <c r="K9" s="270"/>
      <c r="L9" s="270"/>
      <c r="M9" s="270"/>
      <c r="N9" s="270"/>
      <c r="O9" s="270"/>
      <c r="P9" s="270"/>
      <c r="Q9" s="270"/>
      <c r="R9" s="270"/>
      <c r="S9" s="270"/>
      <c r="T9" s="270"/>
      <c r="U9" s="270"/>
      <c r="V9" s="16"/>
      <c r="W9" s="16"/>
      <c r="X9" s="16"/>
      <c r="Y9" s="16"/>
      <c r="Z9" s="16"/>
      <c r="AA9" s="16"/>
      <c r="AB9" s="16"/>
      <c r="AC9" s="16"/>
      <c r="AD9" s="16"/>
    </row>
    <row r="10" spans="2:30" ht="15" customHeight="1">
      <c r="B10" s="15"/>
      <c r="C10" s="15"/>
      <c r="D10" s="15"/>
      <c r="E10" s="15"/>
      <c r="F10" s="15"/>
      <c r="G10" s="15"/>
      <c r="H10" s="15"/>
      <c r="I10" s="15"/>
      <c r="J10" s="15"/>
      <c r="K10" s="15"/>
      <c r="L10" s="15"/>
      <c r="M10" s="15"/>
      <c r="N10" s="15"/>
      <c r="O10" s="15"/>
      <c r="P10" s="15"/>
      <c r="Q10" s="15"/>
      <c r="R10" s="15"/>
      <c r="S10" s="15"/>
      <c r="T10" s="15"/>
      <c r="U10" s="15"/>
      <c r="V10" s="16"/>
      <c r="W10" s="16"/>
      <c r="X10" s="16"/>
      <c r="Y10" s="16"/>
      <c r="Z10" s="16"/>
      <c r="AA10" s="16"/>
      <c r="AB10" s="16"/>
      <c r="AC10" s="16"/>
      <c r="AD10" s="16"/>
    </row>
    <row r="11" spans="2:30" ht="15" customHeight="1">
      <c r="B11" s="272" t="s">
        <v>5</v>
      </c>
      <c r="C11" s="270"/>
      <c r="D11" s="270"/>
      <c r="E11" s="270"/>
      <c r="F11" s="270"/>
      <c r="G11" s="270"/>
      <c r="H11" s="270"/>
      <c r="I11" s="270"/>
      <c r="J11" s="270"/>
      <c r="K11" s="270"/>
      <c r="L11" s="270"/>
      <c r="M11" s="270"/>
      <c r="N11" s="270"/>
      <c r="O11" s="270"/>
      <c r="P11" s="270"/>
      <c r="Q11" s="270"/>
      <c r="R11" s="270"/>
      <c r="S11" s="270"/>
      <c r="T11" s="270"/>
      <c r="U11" s="270"/>
      <c r="V11" s="16"/>
      <c r="W11" s="16"/>
      <c r="X11" s="16"/>
      <c r="Y11" s="16"/>
      <c r="Z11" s="16"/>
      <c r="AA11" s="16"/>
      <c r="AB11" s="16"/>
      <c r="AC11" s="16"/>
      <c r="AD11" s="16"/>
    </row>
    <row r="12" spans="2:30" ht="15" customHeight="1">
      <c r="B12" s="15"/>
      <c r="C12" s="15"/>
      <c r="D12" s="15"/>
      <c r="E12" s="15"/>
      <c r="F12" s="15"/>
      <c r="G12" s="15"/>
      <c r="H12" s="15"/>
      <c r="I12" s="15"/>
      <c r="J12" s="15"/>
      <c r="K12" s="15"/>
      <c r="L12" s="15"/>
      <c r="M12" s="15"/>
      <c r="N12" s="15"/>
      <c r="O12" s="15"/>
      <c r="P12" s="15"/>
      <c r="Q12" s="15"/>
      <c r="R12" s="15"/>
      <c r="S12" s="15"/>
      <c r="T12" s="15"/>
      <c r="U12" s="15"/>
      <c r="V12" s="16"/>
      <c r="W12" s="16"/>
      <c r="X12" s="16"/>
      <c r="Y12" s="16"/>
      <c r="Z12" s="16"/>
      <c r="AA12" s="16"/>
      <c r="AB12" s="16"/>
      <c r="AC12" s="16"/>
      <c r="AD12" s="16"/>
    </row>
    <row r="13" spans="2:30" ht="15" customHeight="1">
      <c r="B13" s="272" t="s">
        <v>6</v>
      </c>
      <c r="C13" s="270"/>
      <c r="D13" s="270"/>
      <c r="E13" s="270"/>
      <c r="F13" s="270"/>
      <c r="G13" s="270"/>
      <c r="H13" s="270"/>
      <c r="I13" s="270"/>
      <c r="J13" s="270"/>
      <c r="K13" s="270"/>
      <c r="L13" s="270"/>
      <c r="M13" s="270"/>
      <c r="N13" s="270"/>
      <c r="O13" s="270"/>
      <c r="P13" s="270"/>
      <c r="Q13" s="270"/>
      <c r="R13" s="270"/>
      <c r="S13" s="270"/>
      <c r="T13" s="270"/>
      <c r="U13" s="270"/>
      <c r="V13" s="16"/>
      <c r="W13" s="16"/>
      <c r="X13" s="272" t="s">
        <v>7</v>
      </c>
      <c r="Y13" s="270"/>
      <c r="Z13" s="270"/>
      <c r="AA13" s="270"/>
      <c r="AB13" s="270"/>
      <c r="AC13" s="270"/>
      <c r="AD13" s="270"/>
    </row>
    <row r="14" spans="2:30" ht="15" customHeight="1">
      <c r="B14" s="15"/>
      <c r="C14" s="15"/>
      <c r="D14" s="15"/>
      <c r="E14" s="15"/>
      <c r="F14" s="15"/>
      <c r="G14" s="15"/>
      <c r="H14" s="15"/>
      <c r="I14" s="15"/>
      <c r="J14" s="15"/>
      <c r="K14" s="15"/>
      <c r="L14" s="15"/>
      <c r="M14" s="15"/>
      <c r="N14" s="15"/>
      <c r="O14" s="15"/>
      <c r="P14" s="15"/>
      <c r="Q14" s="15"/>
      <c r="R14" s="15"/>
      <c r="S14" s="15"/>
      <c r="T14" s="15"/>
      <c r="U14" s="15"/>
      <c r="V14" s="16"/>
      <c r="W14" s="16"/>
      <c r="X14" s="16"/>
      <c r="Y14" s="16"/>
      <c r="Z14" s="16"/>
      <c r="AA14" s="16"/>
      <c r="AB14" s="16"/>
      <c r="AC14" s="16"/>
      <c r="AD14" s="16"/>
    </row>
    <row r="15" spans="2:30" ht="15" customHeight="1">
      <c r="B15" s="272" t="s">
        <v>8</v>
      </c>
      <c r="C15" s="270"/>
      <c r="D15" s="270"/>
      <c r="E15" s="270"/>
      <c r="F15" s="270"/>
      <c r="G15" s="270"/>
      <c r="H15" s="270"/>
      <c r="I15" s="270"/>
      <c r="J15" s="270"/>
      <c r="K15" s="270"/>
      <c r="L15" s="270"/>
      <c r="M15" s="270"/>
      <c r="N15" s="270"/>
      <c r="O15" s="270"/>
      <c r="P15" s="270"/>
      <c r="Q15" s="270"/>
      <c r="R15" s="270"/>
      <c r="S15" s="270"/>
      <c r="T15" s="270"/>
      <c r="U15" s="270"/>
      <c r="V15" s="16"/>
      <c r="W15" s="16"/>
      <c r="X15" s="272" t="s">
        <v>9</v>
      </c>
      <c r="Y15" s="270"/>
      <c r="Z15" s="270"/>
      <c r="AA15" s="270"/>
      <c r="AB15" s="270"/>
      <c r="AC15" s="270"/>
      <c r="AD15" s="270"/>
    </row>
    <row r="16" spans="2:30" ht="15" customHeight="1">
      <c r="B16" s="15"/>
      <c r="C16" s="15"/>
      <c r="D16" s="15"/>
      <c r="E16" s="15"/>
      <c r="F16" s="15"/>
      <c r="G16" s="15"/>
      <c r="H16" s="15"/>
      <c r="I16" s="15"/>
      <c r="J16" s="15"/>
      <c r="K16" s="15"/>
      <c r="L16" s="15"/>
      <c r="M16" s="15"/>
      <c r="N16" s="15"/>
      <c r="O16" s="15"/>
      <c r="P16" s="15"/>
      <c r="Q16" s="15"/>
      <c r="R16" s="15"/>
      <c r="S16" s="15"/>
      <c r="T16" s="15"/>
      <c r="U16" s="15"/>
      <c r="V16" s="16"/>
      <c r="W16" s="16"/>
      <c r="X16" s="16"/>
      <c r="Y16" s="16"/>
      <c r="Z16" s="16"/>
      <c r="AA16" s="16"/>
      <c r="AB16" s="16"/>
      <c r="AC16" s="16"/>
      <c r="AD16" s="16"/>
    </row>
    <row r="17" spans="2:30" ht="15" customHeight="1">
      <c r="B17" s="272" t="s">
        <v>10</v>
      </c>
      <c r="C17" s="270"/>
      <c r="D17" s="270"/>
      <c r="E17" s="270"/>
      <c r="F17" s="270"/>
      <c r="G17" s="270"/>
      <c r="H17" s="270"/>
      <c r="I17" s="270"/>
      <c r="J17" s="270"/>
      <c r="K17" s="270"/>
      <c r="L17" s="270"/>
      <c r="M17" s="270"/>
      <c r="N17" s="270"/>
      <c r="O17" s="270"/>
      <c r="P17" s="270"/>
      <c r="Q17" s="270"/>
      <c r="R17" s="270"/>
      <c r="S17" s="270"/>
      <c r="T17" s="270"/>
      <c r="U17" s="270"/>
      <c r="V17" s="16"/>
      <c r="W17" s="16"/>
      <c r="X17" s="272" t="s">
        <v>11</v>
      </c>
      <c r="Y17" s="270"/>
      <c r="Z17" s="270"/>
      <c r="AA17" s="270"/>
      <c r="AB17" s="270"/>
      <c r="AC17" s="270"/>
      <c r="AD17" s="270"/>
    </row>
    <row r="18" spans="2:30" ht="15" customHeight="1">
      <c r="B18" s="17"/>
      <c r="C18" s="17"/>
      <c r="D18" s="17"/>
      <c r="E18" s="17"/>
      <c r="F18" s="17"/>
      <c r="G18" s="17"/>
      <c r="H18" s="17"/>
      <c r="I18" s="17"/>
      <c r="J18" s="17"/>
      <c r="K18" s="17"/>
      <c r="L18" s="17"/>
      <c r="M18" s="17"/>
      <c r="N18" s="17"/>
      <c r="O18" s="17"/>
      <c r="P18" s="17"/>
      <c r="Q18" s="17"/>
      <c r="R18" s="17"/>
      <c r="S18" s="17"/>
      <c r="T18" s="17"/>
      <c r="U18" s="17"/>
      <c r="V18" s="16"/>
      <c r="W18" s="16"/>
      <c r="X18" s="18"/>
      <c r="Y18" s="18"/>
      <c r="Z18" s="18"/>
      <c r="AA18" s="18"/>
      <c r="AB18" s="18"/>
      <c r="AC18" s="18"/>
      <c r="AD18" s="18"/>
    </row>
    <row r="19" spans="2:30" ht="15" customHeight="1">
      <c r="B19" s="272" t="s">
        <v>12</v>
      </c>
      <c r="C19" s="270"/>
      <c r="D19" s="270"/>
      <c r="E19" s="270"/>
      <c r="F19" s="270"/>
      <c r="G19" s="270"/>
      <c r="H19" s="270"/>
      <c r="I19" s="270"/>
      <c r="J19" s="270"/>
      <c r="K19" s="270"/>
      <c r="L19" s="270"/>
      <c r="M19" s="270"/>
      <c r="N19" s="270"/>
      <c r="O19" s="270"/>
      <c r="P19" s="270"/>
      <c r="Q19" s="270"/>
      <c r="R19" s="270"/>
      <c r="S19" s="270"/>
      <c r="T19" s="270"/>
      <c r="U19" s="270"/>
      <c r="V19" s="16"/>
      <c r="W19" s="16"/>
      <c r="X19" s="272" t="s">
        <v>13</v>
      </c>
      <c r="Y19" s="270"/>
      <c r="Z19" s="270"/>
      <c r="AA19" s="270"/>
      <c r="AB19" s="270"/>
      <c r="AC19" s="270"/>
      <c r="AD19" s="270"/>
    </row>
    <row r="20" spans="2:30" ht="15" customHeight="1">
      <c r="B20" s="17"/>
      <c r="C20" s="17"/>
      <c r="D20" s="17"/>
      <c r="E20" s="17"/>
      <c r="F20" s="17"/>
      <c r="G20" s="17"/>
      <c r="H20" s="17"/>
      <c r="I20" s="17"/>
      <c r="J20" s="17"/>
      <c r="K20" s="17"/>
      <c r="L20" s="17"/>
      <c r="M20" s="17"/>
      <c r="N20" s="17"/>
      <c r="O20" s="17"/>
      <c r="P20" s="17"/>
      <c r="Q20" s="17"/>
      <c r="R20" s="17"/>
      <c r="S20" s="17"/>
      <c r="T20" s="17"/>
      <c r="U20" s="17"/>
      <c r="V20" s="16"/>
      <c r="W20" s="16"/>
      <c r="X20" s="18"/>
      <c r="Y20" s="18"/>
      <c r="Z20" s="18"/>
      <c r="AA20" s="18"/>
      <c r="AB20" s="18"/>
      <c r="AC20" s="18"/>
      <c r="AD20" s="18"/>
    </row>
    <row r="21" spans="2:30" ht="15" customHeight="1">
      <c r="B21" s="272" t="s">
        <v>14</v>
      </c>
      <c r="C21" s="270"/>
      <c r="D21" s="270"/>
      <c r="E21" s="270"/>
      <c r="F21" s="270"/>
      <c r="G21" s="270"/>
      <c r="H21" s="270"/>
      <c r="I21" s="270"/>
      <c r="J21" s="270"/>
      <c r="K21" s="270"/>
      <c r="L21" s="270"/>
      <c r="M21" s="270"/>
      <c r="N21" s="270"/>
      <c r="O21" s="270"/>
      <c r="P21" s="270"/>
      <c r="Q21" s="270"/>
      <c r="R21" s="270"/>
      <c r="S21" s="270"/>
      <c r="T21" s="270"/>
      <c r="U21" s="270"/>
      <c r="V21" s="16"/>
      <c r="W21" s="16"/>
      <c r="X21" s="272" t="s">
        <v>15</v>
      </c>
      <c r="Y21" s="270"/>
      <c r="Z21" s="270"/>
      <c r="AA21" s="270"/>
      <c r="AB21" s="270"/>
      <c r="AC21" s="270"/>
      <c r="AD21" s="270"/>
    </row>
    <row r="22" spans="2:30" ht="15" customHeight="1">
      <c r="B22" s="219"/>
      <c r="C22" s="219"/>
      <c r="D22" s="219"/>
      <c r="E22" s="219"/>
      <c r="F22" s="219"/>
      <c r="G22" s="219"/>
      <c r="H22" s="219"/>
      <c r="I22" s="219"/>
      <c r="J22" s="219"/>
      <c r="K22" s="219"/>
      <c r="L22" s="219"/>
      <c r="M22" s="219"/>
      <c r="N22" s="219"/>
      <c r="O22" s="219"/>
      <c r="P22" s="219"/>
      <c r="Q22" s="219"/>
      <c r="R22" s="219"/>
      <c r="S22" s="219"/>
      <c r="T22" s="219"/>
      <c r="U22" s="219"/>
      <c r="V22" s="16"/>
      <c r="W22" s="16"/>
      <c r="X22" s="219"/>
      <c r="Y22" s="219"/>
      <c r="Z22" s="219"/>
      <c r="AA22" s="219"/>
      <c r="AB22" s="219"/>
      <c r="AC22" s="219"/>
      <c r="AD22" s="219"/>
    </row>
    <row r="23" spans="2:30" ht="15" customHeight="1">
      <c r="B23" s="272" t="s">
        <v>16</v>
      </c>
      <c r="C23" s="270"/>
      <c r="D23" s="270"/>
      <c r="E23" s="270"/>
      <c r="F23" s="270"/>
      <c r="G23" s="270"/>
      <c r="H23" s="270"/>
      <c r="I23" s="270"/>
      <c r="J23" s="270"/>
      <c r="K23" s="270"/>
      <c r="L23" s="270"/>
      <c r="M23" s="270"/>
      <c r="N23" s="270"/>
      <c r="O23" s="270"/>
      <c r="P23" s="270"/>
      <c r="Q23" s="270"/>
      <c r="R23" s="270"/>
      <c r="S23" s="270"/>
      <c r="T23" s="270"/>
      <c r="U23" s="270"/>
      <c r="V23" s="16"/>
      <c r="W23" s="16"/>
      <c r="X23" s="272" t="s">
        <v>17</v>
      </c>
      <c r="Y23" s="270"/>
      <c r="Z23" s="270"/>
      <c r="AA23" s="270"/>
      <c r="AB23" s="270"/>
      <c r="AC23" s="270"/>
      <c r="AD23" s="270"/>
    </row>
    <row r="24" spans="2:30" ht="15" customHeight="1">
      <c r="B24" s="219"/>
      <c r="C24" s="219"/>
      <c r="D24" s="219"/>
      <c r="E24" s="219"/>
      <c r="F24" s="219"/>
      <c r="G24" s="219"/>
      <c r="H24" s="219"/>
      <c r="I24" s="219"/>
      <c r="J24" s="219"/>
      <c r="K24" s="219"/>
      <c r="L24" s="219"/>
      <c r="M24" s="219"/>
      <c r="N24" s="219"/>
      <c r="O24" s="219"/>
      <c r="P24" s="219"/>
      <c r="Q24" s="219"/>
      <c r="R24" s="219"/>
      <c r="S24" s="219"/>
      <c r="T24" s="219"/>
      <c r="U24" s="219"/>
      <c r="V24" s="16"/>
      <c r="W24" s="16"/>
      <c r="X24" s="219"/>
      <c r="Y24" s="219"/>
      <c r="Z24" s="219"/>
      <c r="AA24" s="219"/>
      <c r="AB24" s="219"/>
      <c r="AC24" s="219"/>
      <c r="AD24" s="219"/>
    </row>
    <row r="25" spans="2:30" ht="15" customHeight="1">
      <c r="B25" s="273" t="s">
        <v>18</v>
      </c>
      <c r="C25" s="270"/>
      <c r="D25" s="270"/>
      <c r="E25" s="270"/>
      <c r="F25" s="270"/>
      <c r="G25" s="270"/>
      <c r="H25" s="270"/>
      <c r="I25" s="270"/>
      <c r="J25" s="270"/>
      <c r="K25" s="270"/>
      <c r="L25" s="270"/>
      <c r="M25" s="270"/>
      <c r="N25" s="270"/>
      <c r="O25" s="270"/>
      <c r="P25" s="270"/>
      <c r="Q25" s="270"/>
      <c r="R25" s="270"/>
      <c r="S25" s="270"/>
      <c r="T25" s="270"/>
      <c r="U25" s="270"/>
      <c r="V25" s="16"/>
      <c r="W25" s="16"/>
      <c r="X25" s="272" t="s">
        <v>19</v>
      </c>
      <c r="Y25" s="270"/>
      <c r="Z25" s="270"/>
      <c r="AA25" s="270"/>
      <c r="AB25" s="270"/>
      <c r="AC25" s="270"/>
      <c r="AD25" s="270"/>
    </row>
    <row r="26" spans="2:30" ht="15" customHeight="1">
      <c r="B26" s="219"/>
      <c r="C26" s="219"/>
      <c r="D26" s="219"/>
      <c r="E26" s="219"/>
      <c r="F26" s="219"/>
      <c r="G26" s="219"/>
      <c r="H26" s="219"/>
      <c r="I26" s="219"/>
      <c r="J26" s="219"/>
      <c r="K26" s="219"/>
      <c r="L26" s="219"/>
      <c r="M26" s="219"/>
      <c r="N26" s="219"/>
      <c r="O26" s="219"/>
      <c r="P26" s="219"/>
      <c r="Q26" s="219"/>
      <c r="R26" s="219"/>
      <c r="S26" s="219"/>
      <c r="T26" s="219"/>
      <c r="U26" s="219"/>
      <c r="V26" s="16"/>
      <c r="W26" s="16"/>
      <c r="X26" s="219"/>
      <c r="Y26" s="219"/>
      <c r="Z26" s="219"/>
      <c r="AA26" s="219"/>
      <c r="AB26" s="219"/>
      <c r="AC26" s="219"/>
      <c r="AD26" s="219"/>
    </row>
    <row r="27" spans="2:30" ht="15" customHeight="1">
      <c r="B27" s="272" t="s">
        <v>20</v>
      </c>
      <c r="C27" s="270"/>
      <c r="D27" s="270"/>
      <c r="E27" s="270"/>
      <c r="F27" s="270"/>
      <c r="G27" s="270"/>
      <c r="H27" s="270"/>
      <c r="I27" s="270"/>
      <c r="J27" s="270"/>
      <c r="K27" s="270"/>
      <c r="L27" s="270"/>
      <c r="M27" s="270"/>
      <c r="N27" s="270"/>
      <c r="O27" s="270"/>
      <c r="P27" s="270"/>
      <c r="Q27" s="270"/>
      <c r="R27" s="270"/>
      <c r="S27" s="270"/>
      <c r="T27" s="270"/>
      <c r="U27" s="270"/>
      <c r="V27" s="16"/>
      <c r="W27" s="16"/>
      <c r="X27" s="272" t="s">
        <v>21</v>
      </c>
      <c r="Y27" s="270"/>
      <c r="Z27" s="270"/>
      <c r="AA27" s="270"/>
      <c r="AB27" s="270"/>
      <c r="AC27" s="270"/>
      <c r="AD27" s="270"/>
    </row>
    <row r="28" spans="2:30" ht="15" customHeight="1">
      <c r="B28" s="219"/>
      <c r="C28" s="219"/>
      <c r="D28" s="219"/>
      <c r="E28" s="219"/>
      <c r="F28" s="219"/>
      <c r="G28" s="219"/>
      <c r="H28" s="219"/>
      <c r="I28" s="219"/>
      <c r="J28" s="219"/>
      <c r="K28" s="219"/>
      <c r="L28" s="219"/>
      <c r="M28" s="219"/>
      <c r="N28" s="219"/>
      <c r="O28" s="219"/>
      <c r="P28" s="219"/>
      <c r="Q28" s="219"/>
      <c r="R28" s="219"/>
      <c r="S28" s="219"/>
      <c r="T28" s="219"/>
      <c r="U28" s="219"/>
      <c r="V28" s="16"/>
      <c r="W28" s="16"/>
      <c r="X28" s="219"/>
      <c r="Y28" s="219"/>
      <c r="Z28" s="219"/>
      <c r="AA28" s="219"/>
      <c r="AB28" s="219"/>
      <c r="AC28" s="219"/>
      <c r="AD28" s="219"/>
    </row>
    <row r="29" spans="2:30" ht="15" customHeight="1">
      <c r="B29" s="272" t="s">
        <v>22</v>
      </c>
      <c r="C29" s="270"/>
      <c r="D29" s="270"/>
      <c r="E29" s="270"/>
      <c r="F29" s="270"/>
      <c r="G29" s="270"/>
      <c r="H29" s="270"/>
      <c r="I29" s="270"/>
      <c r="J29" s="270"/>
      <c r="K29" s="270"/>
      <c r="L29" s="270"/>
      <c r="M29" s="270"/>
      <c r="N29" s="270"/>
      <c r="O29" s="270"/>
      <c r="P29" s="270"/>
      <c r="Q29" s="270"/>
      <c r="R29" s="270"/>
      <c r="S29" s="270"/>
      <c r="T29" s="270"/>
      <c r="U29" s="270"/>
      <c r="V29" s="16"/>
      <c r="W29" s="16"/>
      <c r="X29" s="272" t="s">
        <v>23</v>
      </c>
      <c r="Y29" s="270"/>
      <c r="Z29" s="270"/>
      <c r="AA29" s="270"/>
      <c r="AB29" s="270"/>
      <c r="AC29" s="270"/>
      <c r="AD29" s="270"/>
    </row>
    <row r="30" spans="2:30" ht="15" customHeight="1">
      <c r="B30" s="219"/>
      <c r="C30" s="219"/>
      <c r="D30" s="219"/>
      <c r="E30" s="219"/>
      <c r="F30" s="219"/>
      <c r="G30" s="219"/>
      <c r="H30" s="219"/>
      <c r="I30" s="219"/>
      <c r="J30" s="219"/>
      <c r="K30" s="219"/>
      <c r="L30" s="219"/>
      <c r="M30" s="219"/>
      <c r="N30" s="219"/>
      <c r="O30" s="219"/>
      <c r="P30" s="219"/>
      <c r="Q30" s="219"/>
      <c r="R30" s="219"/>
      <c r="S30" s="219"/>
      <c r="T30" s="219"/>
      <c r="U30" s="219"/>
      <c r="V30" s="16"/>
      <c r="W30" s="16"/>
      <c r="X30" s="219"/>
      <c r="Y30" s="219"/>
      <c r="Z30" s="219"/>
      <c r="AA30" s="219"/>
      <c r="AB30" s="219"/>
      <c r="AC30" s="219"/>
      <c r="AD30" s="219"/>
    </row>
    <row r="31" spans="2:30" ht="30" customHeight="1">
      <c r="B31" s="273" t="s">
        <v>24</v>
      </c>
      <c r="C31" s="270"/>
      <c r="D31" s="270"/>
      <c r="E31" s="270"/>
      <c r="F31" s="270"/>
      <c r="G31" s="270"/>
      <c r="H31" s="270"/>
      <c r="I31" s="270"/>
      <c r="J31" s="270"/>
      <c r="K31" s="270"/>
      <c r="L31" s="270"/>
      <c r="M31" s="270"/>
      <c r="N31" s="270"/>
      <c r="O31" s="270"/>
      <c r="P31" s="270"/>
      <c r="Q31" s="270"/>
      <c r="R31" s="270"/>
      <c r="S31" s="270"/>
      <c r="T31" s="270"/>
      <c r="U31" s="270"/>
      <c r="V31" s="16"/>
      <c r="W31" s="16"/>
      <c r="X31" s="16"/>
      <c r="Y31" s="16"/>
      <c r="Z31" s="16"/>
      <c r="AA31" s="16"/>
      <c r="AB31" s="16"/>
      <c r="AC31" s="16"/>
      <c r="AD31" s="16"/>
    </row>
    <row r="32" spans="2:30" ht="15" customHeight="1">
      <c r="B32" s="15"/>
      <c r="C32" s="15"/>
      <c r="D32" s="15"/>
      <c r="E32" s="15"/>
      <c r="F32" s="15"/>
      <c r="G32" s="15"/>
      <c r="H32" s="15"/>
      <c r="I32" s="15"/>
      <c r="J32" s="15"/>
      <c r="K32" s="15"/>
      <c r="L32" s="15"/>
      <c r="M32" s="15"/>
      <c r="N32" s="15"/>
      <c r="O32" s="15"/>
      <c r="P32" s="15"/>
      <c r="Q32" s="15"/>
      <c r="R32" s="15"/>
      <c r="S32" s="15"/>
      <c r="T32" s="15"/>
      <c r="U32" s="15"/>
      <c r="V32" s="16"/>
      <c r="W32" s="16"/>
      <c r="X32" s="16"/>
      <c r="Y32" s="16"/>
      <c r="Z32" s="16"/>
      <c r="AA32" s="16"/>
      <c r="AB32" s="16"/>
      <c r="AC32" s="16"/>
      <c r="AD32" s="16"/>
    </row>
    <row r="33" spans="2:30" ht="30" customHeight="1">
      <c r="B33" s="273" t="s">
        <v>25</v>
      </c>
      <c r="C33" s="270"/>
      <c r="D33" s="270"/>
      <c r="E33" s="270"/>
      <c r="F33" s="270"/>
      <c r="G33" s="270"/>
      <c r="H33" s="270"/>
      <c r="I33" s="270"/>
      <c r="J33" s="270"/>
      <c r="K33" s="270"/>
      <c r="L33" s="270"/>
      <c r="M33" s="270"/>
      <c r="N33" s="270"/>
      <c r="O33" s="270"/>
      <c r="P33" s="270"/>
      <c r="Q33" s="270"/>
      <c r="R33" s="270"/>
      <c r="S33" s="270"/>
      <c r="T33" s="270"/>
      <c r="U33" s="270"/>
      <c r="V33" s="16"/>
      <c r="W33" s="16"/>
      <c r="X33" s="16"/>
      <c r="Y33" s="16"/>
      <c r="Z33" s="16"/>
      <c r="AA33" s="16"/>
      <c r="AB33" s="16"/>
      <c r="AC33" s="16"/>
      <c r="AD33" s="16"/>
    </row>
    <row r="34" spans="2:30" ht="15" customHeight="1">
      <c r="B34" s="15"/>
      <c r="C34" s="15"/>
      <c r="D34" s="15"/>
      <c r="E34" s="15"/>
      <c r="F34" s="15"/>
      <c r="G34" s="15"/>
      <c r="H34" s="15"/>
      <c r="I34" s="15"/>
      <c r="J34" s="15"/>
      <c r="K34" s="15"/>
      <c r="L34" s="15"/>
      <c r="M34" s="15"/>
      <c r="N34" s="15"/>
      <c r="O34" s="15"/>
      <c r="P34" s="15"/>
      <c r="Q34" s="15"/>
      <c r="R34" s="15"/>
      <c r="S34" s="15"/>
      <c r="T34" s="15"/>
      <c r="U34" s="15"/>
      <c r="V34" s="16"/>
      <c r="W34" s="16"/>
      <c r="X34" s="16"/>
      <c r="Y34" s="16"/>
      <c r="Z34" s="16"/>
      <c r="AA34" s="16"/>
      <c r="AB34" s="16"/>
      <c r="AC34" s="16"/>
      <c r="AD34" s="16"/>
    </row>
    <row r="35" spans="2:30" ht="15" customHeight="1">
      <c r="B35" s="272" t="s">
        <v>26</v>
      </c>
      <c r="C35" s="270"/>
      <c r="D35" s="270"/>
      <c r="E35" s="270"/>
      <c r="F35" s="270"/>
      <c r="G35" s="270"/>
      <c r="H35" s="270"/>
      <c r="I35" s="270"/>
      <c r="J35" s="270"/>
      <c r="K35" s="270"/>
      <c r="L35" s="270"/>
      <c r="M35" s="270"/>
      <c r="N35" s="270"/>
      <c r="O35" s="270"/>
      <c r="P35" s="270"/>
      <c r="Q35" s="270"/>
      <c r="R35" s="270"/>
      <c r="S35" s="270"/>
      <c r="T35" s="270"/>
      <c r="U35" s="270"/>
      <c r="V35" s="16"/>
      <c r="W35" s="16"/>
      <c r="X35" s="16"/>
      <c r="Y35" s="16"/>
      <c r="Z35" s="16"/>
      <c r="AA35" s="16"/>
      <c r="AB35" s="16"/>
      <c r="AC35" s="16"/>
      <c r="AD35" s="16"/>
    </row>
    <row r="36" spans="2:30" ht="15" customHeight="1"/>
    <row r="37" spans="2:30" ht="15" customHeight="1"/>
    <row r="38" spans="2:30" ht="15" customHeight="1"/>
    <row r="39" spans="2:30" ht="15" customHeight="1"/>
    <row r="40" spans="2:30" ht="15" customHeight="1"/>
    <row r="41" spans="2:30" ht="15" customHeight="1"/>
  </sheetData>
  <mergeCells count="27">
    <mergeCell ref="B33:U33"/>
    <mergeCell ref="B35:U35"/>
    <mergeCell ref="B11:U11"/>
    <mergeCell ref="B13:U13"/>
    <mergeCell ref="X13:AD13"/>
    <mergeCell ref="B15:U15"/>
    <mergeCell ref="X15:AD15"/>
    <mergeCell ref="B17:U17"/>
    <mergeCell ref="X17:AD17"/>
    <mergeCell ref="X23:AD23"/>
    <mergeCell ref="X25:AD25"/>
    <mergeCell ref="X27:AD27"/>
    <mergeCell ref="X29:AD29"/>
    <mergeCell ref="B23:U23"/>
    <mergeCell ref="B25:U25"/>
    <mergeCell ref="B27:U27"/>
    <mergeCell ref="B29:U29"/>
    <mergeCell ref="X19:AD19"/>
    <mergeCell ref="B21:U21"/>
    <mergeCell ref="X21:AD21"/>
    <mergeCell ref="B31:U31"/>
    <mergeCell ref="B19:U19"/>
    <mergeCell ref="B1:AD1"/>
    <mergeCell ref="B3:AD3"/>
    <mergeCell ref="B5:AD5"/>
    <mergeCell ref="B7:U7"/>
    <mergeCell ref="B9:U9"/>
  </mergeCells>
  <hyperlinks>
    <hyperlink ref="B7" location="Presentación!AA7" display="Presentación" xr:uid="{00000000-0004-0000-0000-000000000000}"/>
    <hyperlink ref="B9" location="Informantes!AA7" display="Informantes" xr:uid="{00000000-0004-0000-0000-000001000000}"/>
    <hyperlink ref="B11" location="Participantes!AA7" display="Participantes" xr:uid="{00000000-0004-0000-0000-000002000000}"/>
    <hyperlink ref="B13" location="CNSIPEF_2022_M1_Secc1!AA7" display="Sección I. Infraestructura penitenciaria" xr:uid="{00000000-0004-0000-0000-000003000000}"/>
    <hyperlink ref="X13" location="CNSIPEF_2022_M1_Secc1!AA7" display="Preguntas 1.1 a 1.14" xr:uid="{00000000-0004-0000-0000-000004000000}"/>
    <hyperlink ref="B15" location="CNSIPEF_2022_M1_Secc2!AA7" display="Sección II. Recursos humanos" xr:uid="{00000000-0004-0000-0000-000005000000}"/>
    <hyperlink ref="X15" location="CNSIPEF_2022_M1_Secc2!AA7" display="Preguntas 2.1 a 2.32" xr:uid="{00000000-0004-0000-0000-000006000000}"/>
    <hyperlink ref="B17" location="CNSIPEF_2022_M1_Secc3!AA7" display="Sección III. Comisión de Honor y Justicia u homóloga" xr:uid="{00000000-0004-0000-0000-000007000000}"/>
    <hyperlink ref="X17" location="CNSIPEF_2022_M1_Secc3!AA7" display="Preguntas 3.1 a 3.6" xr:uid="{00000000-0004-0000-0000-000008000000}"/>
    <hyperlink ref="B19" location="CNSIPEF_2022_M1_Secc4!AA7" display="Sección IV. Recursos presupuestales" xr:uid="{00000000-0004-0000-0000-000009000000}"/>
    <hyperlink ref="X19" location="CNSIPEF_2022_M1_Secc4!AA7" display="Preguntas 4.1 a 4.6" xr:uid="{00000000-0004-0000-0000-00000A000000}"/>
    <hyperlink ref="B21" location="CNSIPEF_2022_M1_Secc5!AA7" display="Sección V. Recursos materiales" xr:uid="{00000000-0004-0000-0000-00000B000000}"/>
    <hyperlink ref="X21" location="CNSIPEF_2022_M1_Secc5!AA7" display="Preguntas 5.1 a 5.3" xr:uid="{00000000-0004-0000-0000-00000C000000}"/>
    <hyperlink ref="B23" location="CNSIPEF_2022_M1_Secc6!AA7" display="Sección VI. Actividades estadísticas y geográficas" xr:uid="{00000000-0004-0000-0000-00000D000000}"/>
    <hyperlink ref="X23" location="CNSIPEF_2022_M1_Secc6!AA7" display="Preguntas 6.1 a 6.6" xr:uid="{00000000-0004-0000-0000-00000E000000}"/>
    <hyperlink ref="B25" location="CNSIPEF_2022_M1_Secc7!AA7" display="Sección VII. Acciones en materia de combate a la corrupción y autogobierno " xr:uid="{00000000-0004-0000-0000-00000F000000}"/>
    <hyperlink ref="X25" location="CNSIPEF_2022_M1_Secc7!AA7" display="Pregunta 7.1 " xr:uid="{00000000-0004-0000-0000-000010000000}"/>
    <hyperlink ref="B27" location="CNSIPEF_2022_M1_Secc8!AA7" display="Sección VIII. Marco regulatorio" xr:uid="{00000000-0004-0000-0000-000011000000}"/>
    <hyperlink ref="X27" location="CNSIPEF_2022_M1_Secc8!AA7" display="Pregunta 8.1" xr:uid="{00000000-0004-0000-0000-000012000000}"/>
    <hyperlink ref="B29" location="CNSIPEF_2022_M1_Secc9!AA7" display="Sección IX. Asociación interinstitucional" xr:uid="{00000000-0004-0000-0000-000013000000}"/>
    <hyperlink ref="X29" location="CNSIPEF_2022_M1_Secc9!AA7" display="Pregunta 9.1 " xr:uid="{00000000-0004-0000-0000-000014000000}"/>
    <hyperlink ref="B31" location="'Complemento 1'!AA7" display="Complemento 1. Ubicación geográfica de los centros penitenciarios federales" xr:uid="{00000000-0004-0000-0000-000015000000}"/>
    <hyperlink ref="B33" location="'Complemento 2'!CP7" display="Complemento 2. Certificaciones o acreditaciones de los centros penitenciarios federales" xr:uid="{00000000-0004-0000-0000-000016000000}"/>
    <hyperlink ref="B35" location="Glosario!AA7" display="Glosario" xr:uid="{00000000-0004-0000-0000-000017000000}"/>
  </hyperlinks>
  <pageMargins left="0.70866141732283472" right="0.70866141732283472" top="0.74803149606299213" bottom="0.74803149606299213" header="0.31496062992125978" footer="0.31496062992125978"/>
  <pageSetup scale="75" orientation="portrait"/>
  <headerFooter>
    <oddHeader>&amp;CMódulo 1
Índice</oddHeader>
    <oddFooter>&amp;LCenso Nacional de Sistema Penitenciario Federal 2022&amp;R&amp;P de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242"/>
  <sheetViews>
    <sheetView topLeftCell="A92" zoomScaleNormal="100" workbookViewId="0">
      <selection activeCell="L98" sqref="L98:Q99"/>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1"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1" ht="15" customHeight="1">
      <c r="B2" s="78"/>
    </row>
    <row r="3" spans="1:31"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1" ht="15" customHeight="1">
      <c r="B4" s="78"/>
    </row>
    <row r="5" spans="1:31" ht="45" customHeight="1">
      <c r="B5" s="271" t="s">
        <v>1297</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1" ht="15" customHeight="1"/>
    <row r="7" spans="1:31" ht="15" customHeight="1">
      <c r="B7" s="78"/>
      <c r="AA7" s="277" t="s">
        <v>2</v>
      </c>
      <c r="AB7" s="270"/>
      <c r="AC7" s="270"/>
      <c r="AD7" s="270"/>
    </row>
    <row r="8" spans="1:31" ht="15" customHeight="1">
      <c r="B8" s="78"/>
    </row>
    <row r="9" spans="1:31" s="42" customFormat="1" ht="15" customHeight="1">
      <c r="A9" s="113"/>
      <c r="B9" s="394" t="s">
        <v>177</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6"/>
    </row>
    <row r="10" spans="1:31" ht="48" customHeight="1">
      <c r="A10" s="87"/>
      <c r="B10" s="22"/>
      <c r="C10" s="395" t="s">
        <v>1298</v>
      </c>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396"/>
      <c r="AE10" s="33"/>
    </row>
    <row r="11" spans="1:31" s="33" customFormat="1" ht="24" customHeight="1">
      <c r="B11" s="22"/>
      <c r="C11" s="395" t="s">
        <v>179</v>
      </c>
      <c r="D11" s="348"/>
      <c r="E11" s="348"/>
      <c r="F11" s="348"/>
      <c r="G11" s="348"/>
      <c r="H11" s="348"/>
      <c r="I11" s="348"/>
      <c r="J11" s="348"/>
      <c r="K11" s="348"/>
      <c r="L11" s="348"/>
      <c r="M11" s="348"/>
      <c r="N11" s="348"/>
      <c r="O11" s="348"/>
      <c r="P11" s="348"/>
      <c r="Q11" s="348"/>
      <c r="R11" s="348"/>
      <c r="S11" s="348"/>
      <c r="T11" s="348"/>
      <c r="U11" s="348"/>
      <c r="V11" s="348"/>
      <c r="W11" s="348"/>
      <c r="X11" s="348"/>
      <c r="Y11" s="348"/>
      <c r="Z11" s="348"/>
      <c r="AA11" s="348"/>
      <c r="AB11" s="348"/>
      <c r="AC11" s="348"/>
      <c r="AD11" s="396"/>
    </row>
    <row r="12" spans="1:31" s="114" customFormat="1" ht="36" customHeight="1">
      <c r="A12" s="113"/>
      <c r="B12" s="23"/>
      <c r="C12" s="367" t="s">
        <v>180</v>
      </c>
      <c r="D12" s="405"/>
      <c r="E12" s="405"/>
      <c r="F12" s="405"/>
      <c r="G12" s="405"/>
      <c r="H12" s="405"/>
      <c r="I12" s="405"/>
      <c r="J12" s="405"/>
      <c r="K12" s="405"/>
      <c r="L12" s="405"/>
      <c r="M12" s="405"/>
      <c r="N12" s="405"/>
      <c r="O12" s="405"/>
      <c r="P12" s="405"/>
      <c r="Q12" s="405"/>
      <c r="R12" s="405"/>
      <c r="S12" s="405"/>
      <c r="T12" s="405"/>
      <c r="U12" s="405"/>
      <c r="V12" s="405"/>
      <c r="W12" s="405"/>
      <c r="X12" s="405"/>
      <c r="Y12" s="405"/>
      <c r="Z12" s="405"/>
      <c r="AA12" s="405"/>
      <c r="AB12" s="405"/>
      <c r="AC12" s="405"/>
      <c r="AD12" s="298"/>
    </row>
    <row r="13" spans="1:31" s="33" customFormat="1" ht="15" customHeight="1">
      <c r="B13" s="22"/>
      <c r="C13" s="367" t="s">
        <v>181</v>
      </c>
      <c r="D13" s="348"/>
      <c r="E13" s="348"/>
      <c r="F13" s="348"/>
      <c r="G13" s="348"/>
      <c r="H13" s="348"/>
      <c r="I13" s="348"/>
      <c r="J13" s="348"/>
      <c r="K13" s="348"/>
      <c r="L13" s="348"/>
      <c r="M13" s="348"/>
      <c r="N13" s="348"/>
      <c r="O13" s="348"/>
      <c r="P13" s="348"/>
      <c r="Q13" s="348"/>
      <c r="R13" s="348"/>
      <c r="S13" s="348"/>
      <c r="T13" s="348"/>
      <c r="U13" s="348"/>
      <c r="V13" s="348"/>
      <c r="W13" s="348"/>
      <c r="X13" s="348"/>
      <c r="Y13" s="348"/>
      <c r="Z13" s="348"/>
      <c r="AA13" s="348"/>
      <c r="AB13" s="348"/>
      <c r="AC13" s="348"/>
      <c r="AD13" s="298"/>
    </row>
    <row r="14" spans="1:31" ht="24" customHeight="1">
      <c r="B14" s="24"/>
      <c r="C14" s="395" t="s">
        <v>182</v>
      </c>
      <c r="D14" s="270"/>
      <c r="E14" s="270"/>
      <c r="F14" s="270"/>
      <c r="G14" s="270"/>
      <c r="H14" s="270"/>
      <c r="I14" s="270"/>
      <c r="J14" s="270"/>
      <c r="K14" s="270"/>
      <c r="L14" s="270"/>
      <c r="M14" s="270"/>
      <c r="N14" s="270"/>
      <c r="O14" s="270"/>
      <c r="P14" s="270"/>
      <c r="Q14" s="270"/>
      <c r="R14" s="270"/>
      <c r="S14" s="270"/>
      <c r="T14" s="270"/>
      <c r="U14" s="270"/>
      <c r="V14" s="270"/>
      <c r="W14" s="270"/>
      <c r="X14" s="270"/>
      <c r="Y14" s="270"/>
      <c r="Z14" s="270"/>
      <c r="AA14" s="270"/>
      <c r="AB14" s="270"/>
      <c r="AC14" s="270"/>
      <c r="AD14" s="396"/>
    </row>
    <row r="15" spans="1:31" s="33" customFormat="1" ht="36" customHeight="1">
      <c r="B15" s="22"/>
      <c r="C15" s="395" t="s">
        <v>527</v>
      </c>
      <c r="D15" s="348"/>
      <c r="E15" s="348"/>
      <c r="F15" s="348"/>
      <c r="G15" s="348"/>
      <c r="H15" s="348"/>
      <c r="I15" s="348"/>
      <c r="J15" s="348"/>
      <c r="K15" s="348"/>
      <c r="L15" s="348"/>
      <c r="M15" s="348"/>
      <c r="N15" s="348"/>
      <c r="O15" s="348"/>
      <c r="P15" s="348"/>
      <c r="Q15" s="348"/>
      <c r="R15" s="348"/>
      <c r="S15" s="348"/>
      <c r="T15" s="348"/>
      <c r="U15" s="348"/>
      <c r="V15" s="348"/>
      <c r="W15" s="348"/>
      <c r="X15" s="348"/>
      <c r="Y15" s="348"/>
      <c r="Z15" s="348"/>
      <c r="AA15" s="348"/>
      <c r="AB15" s="348"/>
      <c r="AC15" s="348"/>
      <c r="AD15" s="396"/>
    </row>
    <row r="16" spans="1:31" s="33" customFormat="1" ht="15" customHeight="1">
      <c r="B16" s="157"/>
      <c r="C16" s="463" t="s">
        <v>528</v>
      </c>
      <c r="D16" s="284"/>
      <c r="E16" s="284"/>
      <c r="F16" s="284"/>
      <c r="G16" s="284"/>
      <c r="H16" s="284"/>
      <c r="I16" s="284"/>
      <c r="J16" s="284"/>
      <c r="K16" s="284"/>
      <c r="L16" s="284"/>
      <c r="M16" s="284"/>
      <c r="N16" s="284"/>
      <c r="O16" s="284"/>
      <c r="P16" s="284"/>
      <c r="Q16" s="284"/>
      <c r="R16" s="284"/>
      <c r="S16" s="284"/>
      <c r="T16" s="284"/>
      <c r="U16" s="284"/>
      <c r="V16" s="284"/>
      <c r="W16" s="284"/>
      <c r="X16" s="284"/>
      <c r="Y16" s="284"/>
      <c r="Z16" s="284"/>
      <c r="AA16" s="284"/>
      <c r="AB16" s="284"/>
      <c r="AC16" s="284"/>
      <c r="AD16" s="464"/>
    </row>
    <row r="17" spans="1:30" s="33" customFormat="1" ht="15" customHeight="1">
      <c r="B17" s="455" t="s">
        <v>186</v>
      </c>
      <c r="C17" s="348"/>
      <c r="D17" s="348"/>
      <c r="E17" s="348"/>
      <c r="F17" s="348"/>
      <c r="G17" s="348"/>
      <c r="H17" s="348"/>
      <c r="I17" s="348"/>
      <c r="J17" s="348"/>
      <c r="K17" s="348"/>
      <c r="L17" s="348"/>
      <c r="M17" s="348"/>
      <c r="N17" s="348"/>
      <c r="O17" s="348"/>
      <c r="P17" s="348"/>
      <c r="Q17" s="348"/>
      <c r="R17" s="348"/>
      <c r="S17" s="348"/>
      <c r="T17" s="348"/>
      <c r="U17" s="348"/>
      <c r="V17" s="348"/>
      <c r="W17" s="348"/>
      <c r="X17" s="348"/>
      <c r="Y17" s="348"/>
      <c r="Z17" s="348"/>
      <c r="AA17" s="348"/>
      <c r="AB17" s="348"/>
      <c r="AC17" s="348"/>
      <c r="AD17" s="298"/>
    </row>
    <row r="18" spans="1:30" s="33" customFormat="1" ht="24" customHeight="1">
      <c r="B18" s="192"/>
      <c r="C18" s="403" t="s">
        <v>1299</v>
      </c>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300"/>
    </row>
    <row r="19" spans="1:30" s="33" customFormat="1" ht="15" customHeight="1" thickBot="1">
      <c r="A19" s="79"/>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row>
    <row r="20" spans="1:30" s="33" customFormat="1" ht="15" customHeight="1" thickBot="1">
      <c r="B20" s="465" t="s">
        <v>1300</v>
      </c>
      <c r="C20" s="352"/>
      <c r="D20" s="352"/>
      <c r="E20" s="352"/>
      <c r="F20" s="352"/>
      <c r="G20" s="352"/>
      <c r="H20" s="352"/>
      <c r="I20" s="352"/>
      <c r="J20" s="352"/>
      <c r="K20" s="352"/>
      <c r="L20" s="352"/>
      <c r="M20" s="352"/>
      <c r="N20" s="352"/>
      <c r="O20" s="352"/>
      <c r="P20" s="352"/>
      <c r="Q20" s="352"/>
      <c r="R20" s="352"/>
      <c r="S20" s="352"/>
      <c r="T20" s="352"/>
      <c r="U20" s="352"/>
      <c r="V20" s="352"/>
      <c r="W20" s="352"/>
      <c r="X20" s="352"/>
      <c r="Y20" s="352"/>
      <c r="Z20" s="352"/>
      <c r="AA20" s="352"/>
      <c r="AB20" s="352"/>
      <c r="AC20" s="352"/>
      <c r="AD20" s="353"/>
    </row>
    <row r="21" spans="1:30" s="33" customFormat="1">
      <c r="A21" s="87"/>
      <c r="B21" s="394" t="s">
        <v>636</v>
      </c>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c r="AA21" s="295"/>
      <c r="AB21" s="295"/>
      <c r="AC21" s="295"/>
      <c r="AD21" s="296"/>
    </row>
    <row r="22" spans="1:30" s="33" customFormat="1" ht="36" customHeight="1">
      <c r="A22" s="87"/>
      <c r="B22" s="247"/>
      <c r="C22" s="395" t="s">
        <v>1301</v>
      </c>
      <c r="D22" s="348"/>
      <c r="E22" s="348"/>
      <c r="F22" s="348"/>
      <c r="G22" s="348"/>
      <c r="H22" s="348"/>
      <c r="I22" s="348"/>
      <c r="J22" s="348"/>
      <c r="K22" s="348"/>
      <c r="L22" s="348"/>
      <c r="M22" s="348"/>
      <c r="N22" s="348"/>
      <c r="O22" s="348"/>
      <c r="P22" s="348"/>
      <c r="Q22" s="348"/>
      <c r="R22" s="348"/>
      <c r="S22" s="348"/>
      <c r="T22" s="348"/>
      <c r="U22" s="348"/>
      <c r="V22" s="348"/>
      <c r="W22" s="348"/>
      <c r="X22" s="348"/>
      <c r="Y22" s="348"/>
      <c r="Z22" s="348"/>
      <c r="AA22" s="348"/>
      <c r="AB22" s="348"/>
      <c r="AC22" s="348"/>
      <c r="AD22" s="396"/>
    </row>
    <row r="23" spans="1:30" s="33" customFormat="1" ht="24" customHeight="1">
      <c r="A23" s="87"/>
      <c r="B23" s="192"/>
      <c r="C23" s="400" t="s">
        <v>1302</v>
      </c>
      <c r="D23" s="284"/>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4"/>
      <c r="AC23" s="284"/>
      <c r="AD23" s="300"/>
    </row>
    <row r="24" spans="1:30" s="33" customFormat="1"/>
    <row r="25" spans="1:30" s="33" customFormat="1" ht="36" customHeight="1">
      <c r="A25" s="32" t="s">
        <v>1303</v>
      </c>
      <c r="B25" s="357" t="s">
        <v>1304</v>
      </c>
      <c r="C25" s="348"/>
      <c r="D25" s="348"/>
      <c r="E25" s="348"/>
      <c r="F25" s="348"/>
      <c r="G25" s="348"/>
      <c r="H25" s="348"/>
      <c r="I25" s="348"/>
      <c r="J25" s="348"/>
      <c r="K25" s="348"/>
      <c r="L25" s="348"/>
      <c r="M25" s="348"/>
      <c r="N25" s="348"/>
      <c r="O25" s="348"/>
      <c r="P25" s="348"/>
      <c r="Q25" s="348"/>
      <c r="R25" s="348"/>
      <c r="S25" s="348"/>
      <c r="T25" s="348"/>
      <c r="U25" s="348"/>
      <c r="V25" s="348"/>
      <c r="W25" s="348"/>
      <c r="X25" s="348"/>
      <c r="Y25" s="348"/>
      <c r="Z25" s="348"/>
      <c r="AA25" s="348"/>
      <c r="AB25" s="348"/>
      <c r="AC25" s="348"/>
      <c r="AD25" s="348"/>
    </row>
    <row r="26" spans="1:30" s="33" customFormat="1" ht="36" customHeight="1">
      <c r="A26" s="79"/>
      <c r="B26" s="29"/>
      <c r="C26" s="364" t="s">
        <v>1305</v>
      </c>
      <c r="D26" s="348"/>
      <c r="E26" s="348"/>
      <c r="F26" s="348"/>
      <c r="G26" s="348"/>
      <c r="H26" s="348"/>
      <c r="I26" s="348"/>
      <c r="J26" s="348"/>
      <c r="K26" s="348"/>
      <c r="L26" s="348"/>
      <c r="M26" s="348"/>
      <c r="N26" s="348"/>
      <c r="O26" s="348"/>
      <c r="P26" s="348"/>
      <c r="Q26" s="348"/>
      <c r="R26" s="348"/>
      <c r="S26" s="348"/>
      <c r="T26" s="348"/>
      <c r="U26" s="348"/>
      <c r="V26" s="348"/>
      <c r="W26" s="348"/>
      <c r="X26" s="348"/>
      <c r="Y26" s="348"/>
      <c r="Z26" s="348"/>
      <c r="AA26" s="348"/>
      <c r="AB26" s="348"/>
      <c r="AC26" s="348"/>
      <c r="AD26" s="348"/>
    </row>
    <row r="27" spans="1:30" s="33" customFormat="1" ht="15" customHeight="1">
      <c r="A27" s="79"/>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row>
    <row r="28" spans="1:30" s="33" customFormat="1" ht="48" customHeight="1">
      <c r="A28" s="79"/>
      <c r="B28" s="94"/>
      <c r="C28" s="279" t="s">
        <v>1306</v>
      </c>
      <c r="D28" s="280"/>
      <c r="E28" s="280"/>
      <c r="F28" s="280"/>
      <c r="G28" s="280"/>
      <c r="H28" s="280"/>
      <c r="I28" s="280"/>
      <c r="J28" s="280"/>
      <c r="K28" s="280"/>
      <c r="L28" s="280"/>
      <c r="M28" s="280"/>
      <c r="N28" s="280"/>
      <c r="O28" s="280"/>
      <c r="P28" s="281"/>
      <c r="Q28" s="279" t="s">
        <v>1015</v>
      </c>
      <c r="R28" s="280"/>
      <c r="S28" s="280"/>
      <c r="T28" s="280"/>
      <c r="U28" s="280"/>
      <c r="V28" s="280"/>
      <c r="W28" s="280"/>
      <c r="X28" s="280"/>
      <c r="Y28" s="280"/>
      <c r="Z28" s="280"/>
      <c r="AA28" s="280"/>
      <c r="AB28" s="280"/>
      <c r="AC28" s="280"/>
      <c r="AD28" s="281"/>
    </row>
    <row r="29" spans="1:30" s="33" customFormat="1" ht="15" customHeight="1">
      <c r="A29" s="79"/>
      <c r="B29" s="94"/>
      <c r="C29" s="494">
        <v>3</v>
      </c>
      <c r="D29" s="280"/>
      <c r="E29" s="280"/>
      <c r="F29" s="280"/>
      <c r="G29" s="280"/>
      <c r="H29" s="280"/>
      <c r="I29" s="280"/>
      <c r="J29" s="280"/>
      <c r="K29" s="280"/>
      <c r="L29" s="280"/>
      <c r="M29" s="280"/>
      <c r="N29" s="280"/>
      <c r="O29" s="280"/>
      <c r="P29" s="280"/>
      <c r="Q29" s="282"/>
      <c r="R29" s="280"/>
      <c r="S29" s="280"/>
      <c r="T29" s="280"/>
      <c r="U29" s="280"/>
      <c r="V29" s="280"/>
      <c r="W29" s="280"/>
      <c r="X29" s="280"/>
      <c r="Y29" s="280"/>
      <c r="Z29" s="280"/>
      <c r="AA29" s="280"/>
      <c r="AB29" s="280"/>
      <c r="AC29" s="280"/>
      <c r="AD29" s="281"/>
    </row>
    <row r="30" spans="1:30" s="33" customFormat="1" ht="15" customHeight="1">
      <c r="A30" s="7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row>
    <row r="31" spans="1:30" ht="24" customHeight="1">
      <c r="A31" s="107"/>
      <c r="B31" s="211"/>
      <c r="C31" s="339" t="s">
        <v>248</v>
      </c>
      <c r="D31" s="270"/>
      <c r="E31" s="270"/>
      <c r="F31" s="270"/>
      <c r="G31" s="270"/>
      <c r="H31" s="270"/>
      <c r="I31" s="270"/>
      <c r="J31" s="270"/>
      <c r="K31" s="270"/>
      <c r="L31" s="270"/>
      <c r="M31" s="270"/>
      <c r="N31" s="270"/>
      <c r="O31" s="270"/>
      <c r="P31" s="270"/>
      <c r="Q31" s="270"/>
      <c r="R31" s="270"/>
      <c r="S31" s="270"/>
      <c r="T31" s="270"/>
      <c r="U31" s="270"/>
      <c r="V31" s="270"/>
      <c r="W31" s="270"/>
      <c r="X31" s="270"/>
      <c r="Y31" s="270"/>
      <c r="Z31" s="270"/>
      <c r="AA31" s="270"/>
      <c r="AB31" s="270"/>
      <c r="AC31" s="270"/>
      <c r="AD31" s="270"/>
    </row>
    <row r="32" spans="1:30" ht="60" customHeight="1">
      <c r="A32" s="107"/>
      <c r="B32" s="211"/>
      <c r="C32" s="340"/>
      <c r="D32" s="337"/>
      <c r="E32" s="337"/>
      <c r="F32" s="337"/>
      <c r="G32" s="337"/>
      <c r="H32" s="337"/>
      <c r="I32" s="337"/>
      <c r="J32" s="337"/>
      <c r="K32" s="337"/>
      <c r="L32" s="337"/>
      <c r="M32" s="337"/>
      <c r="N32" s="337"/>
      <c r="O32" s="337"/>
      <c r="P32" s="337"/>
      <c r="Q32" s="337"/>
      <c r="R32" s="337"/>
      <c r="S32" s="337"/>
      <c r="T32" s="337"/>
      <c r="U32" s="337"/>
      <c r="V32" s="337"/>
      <c r="W32" s="337"/>
      <c r="X32" s="337"/>
      <c r="Y32" s="337"/>
      <c r="Z32" s="337"/>
      <c r="AA32" s="337"/>
      <c r="AB32" s="337"/>
      <c r="AC32" s="337"/>
      <c r="AD32" s="338"/>
    </row>
    <row r="33" spans="1:38" ht="15" customHeight="1">
      <c r="A33" s="107"/>
      <c r="B33" s="211"/>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row>
    <row r="34" spans="1:38" ht="15" customHeight="1">
      <c r="A34" s="107"/>
      <c r="B34" s="211"/>
      <c r="C34" s="211"/>
      <c r="D34" s="211"/>
      <c r="E34" s="211"/>
      <c r="F34" s="211"/>
      <c r="G34" s="211"/>
      <c r="H34" s="211"/>
      <c r="I34" s="211"/>
      <c r="J34" s="211"/>
      <c r="K34" s="211"/>
      <c r="L34" s="211"/>
      <c r="M34" s="211"/>
      <c r="N34" s="211"/>
      <c r="O34" s="211"/>
      <c r="P34" s="211"/>
      <c r="Q34" s="211"/>
      <c r="R34" s="211"/>
      <c r="S34" s="211"/>
      <c r="T34" s="211"/>
      <c r="U34" s="211"/>
      <c r="V34" s="211"/>
      <c r="W34" s="211"/>
      <c r="X34" s="211"/>
      <c r="Y34" s="211"/>
      <c r="Z34" s="211"/>
      <c r="AA34" s="211"/>
      <c r="AB34" s="211"/>
      <c r="AC34" s="211"/>
      <c r="AD34" s="211"/>
    </row>
    <row r="35" spans="1:38" ht="15" customHeight="1">
      <c r="A35" s="107"/>
      <c r="B35" s="211"/>
      <c r="C35" s="211"/>
      <c r="D35" s="211"/>
      <c r="E35" s="211"/>
      <c r="F35" s="211"/>
      <c r="G35" s="211"/>
      <c r="H35" s="211"/>
      <c r="I35" s="211"/>
      <c r="J35" s="211"/>
      <c r="K35" s="211"/>
      <c r="L35" s="211"/>
      <c r="M35" s="211"/>
      <c r="N35" s="211"/>
      <c r="O35" s="211"/>
      <c r="P35" s="211"/>
      <c r="Q35" s="211"/>
      <c r="R35" s="211"/>
      <c r="S35" s="211"/>
      <c r="T35" s="211"/>
      <c r="U35" s="211"/>
      <c r="V35" s="211"/>
      <c r="W35" s="211"/>
      <c r="X35" s="211"/>
      <c r="Y35" s="211"/>
      <c r="Z35" s="211"/>
      <c r="AA35" s="211"/>
      <c r="AB35" s="211"/>
      <c r="AC35" s="211"/>
      <c r="AD35" s="211"/>
    </row>
    <row r="36" spans="1:38" ht="15" customHeight="1">
      <c r="A36" s="107"/>
      <c r="B36" s="211"/>
      <c r="C36" s="211"/>
      <c r="D36" s="211"/>
      <c r="E36" s="211"/>
      <c r="F36" s="211"/>
      <c r="G36" s="211"/>
      <c r="H36" s="211"/>
      <c r="I36" s="211"/>
      <c r="J36" s="211"/>
      <c r="K36" s="211"/>
      <c r="L36" s="211"/>
      <c r="M36" s="211"/>
      <c r="N36" s="211"/>
      <c r="O36" s="211"/>
      <c r="P36" s="211"/>
      <c r="Q36" s="211"/>
      <c r="R36" s="211"/>
      <c r="S36" s="211"/>
      <c r="T36" s="211"/>
      <c r="U36" s="211"/>
      <c r="V36" s="211"/>
      <c r="W36" s="211"/>
      <c r="X36" s="211"/>
      <c r="Y36" s="211"/>
      <c r="Z36" s="211"/>
      <c r="AA36" s="211"/>
      <c r="AB36" s="211"/>
      <c r="AC36" s="211"/>
      <c r="AD36" s="211"/>
    </row>
    <row r="37" spans="1:38" s="33" customFormat="1" ht="15" customHeight="1">
      <c r="A37" s="79"/>
      <c r="B37" s="94"/>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row>
    <row r="38" spans="1:38" s="33" customFormat="1" ht="15" customHeight="1">
      <c r="A38" s="79"/>
      <c r="B38" s="94"/>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c r="AD38" s="94"/>
    </row>
    <row r="39" spans="1:38" s="33" customFormat="1" ht="24" customHeight="1">
      <c r="A39" s="32" t="s">
        <v>1307</v>
      </c>
      <c r="B39" s="357" t="s">
        <v>1308</v>
      </c>
      <c r="C39" s="348"/>
      <c r="D39" s="348"/>
      <c r="E39" s="348"/>
      <c r="F39" s="348"/>
      <c r="G39" s="348"/>
      <c r="H39" s="348"/>
      <c r="I39" s="348"/>
      <c r="J39" s="348"/>
      <c r="K39" s="348"/>
      <c r="L39" s="348"/>
      <c r="M39" s="348"/>
      <c r="N39" s="348"/>
      <c r="O39" s="348"/>
      <c r="P39" s="348"/>
      <c r="Q39" s="348"/>
      <c r="R39" s="348"/>
      <c r="S39" s="348"/>
      <c r="T39" s="348"/>
      <c r="U39" s="348"/>
      <c r="V39" s="348"/>
      <c r="W39" s="348"/>
      <c r="X39" s="348"/>
      <c r="Y39" s="348"/>
      <c r="Z39" s="348"/>
      <c r="AA39" s="348"/>
      <c r="AB39" s="348"/>
      <c r="AC39" s="348"/>
      <c r="AD39" s="348"/>
    </row>
    <row r="40" spans="1:38" s="33" customFormat="1" ht="15" customHeight="1" thickBot="1">
      <c r="A40" s="79"/>
      <c r="B40" s="94"/>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row>
    <row r="41" spans="1:38" s="33" customFormat="1" ht="15" customHeight="1" thickBot="1">
      <c r="A41" s="79"/>
      <c r="B41" s="94"/>
      <c r="C41" s="391"/>
      <c r="D41" s="392"/>
      <c r="E41" s="392"/>
      <c r="F41" s="393"/>
      <c r="G41" s="176" t="s">
        <v>1018</v>
      </c>
      <c r="H41" s="94"/>
      <c r="I41" s="94"/>
      <c r="J41" s="94"/>
      <c r="K41" s="94"/>
      <c r="L41" s="94"/>
      <c r="M41" s="94"/>
      <c r="N41" s="94"/>
      <c r="O41" s="94"/>
      <c r="P41" s="94"/>
      <c r="Q41" s="94"/>
      <c r="R41" s="94"/>
      <c r="S41" s="94"/>
      <c r="T41" s="94"/>
      <c r="U41" s="94"/>
      <c r="V41" s="94"/>
      <c r="W41" s="94"/>
      <c r="X41" s="94"/>
      <c r="Y41" s="94"/>
      <c r="Z41" s="94"/>
      <c r="AA41" s="94"/>
      <c r="AB41" s="94"/>
      <c r="AC41" s="94"/>
      <c r="AD41" s="94"/>
    </row>
    <row r="42" spans="1:38" s="33" customFormat="1" ht="15" customHeight="1">
      <c r="A42" s="79"/>
      <c r="B42" s="94"/>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row>
    <row r="43" spans="1:38" s="33" customFormat="1" ht="15" customHeight="1">
      <c r="A43" s="79"/>
      <c r="B43" s="94"/>
      <c r="C43" s="94"/>
      <c r="D43" s="94"/>
      <c r="E43" s="342"/>
      <c r="F43" s="280"/>
      <c r="G43" s="280"/>
      <c r="H43" s="281"/>
      <c r="I43" s="84" t="s">
        <v>642</v>
      </c>
      <c r="J43" s="94"/>
      <c r="K43" s="94"/>
      <c r="L43" s="94"/>
      <c r="M43" s="94"/>
      <c r="N43" s="94"/>
      <c r="O43" s="94"/>
      <c r="P43" s="94"/>
      <c r="Q43" s="94"/>
      <c r="R43" s="94"/>
      <c r="S43" s="94"/>
      <c r="T43" s="94"/>
      <c r="U43" s="94"/>
      <c r="V43" s="94"/>
      <c r="W43" s="94"/>
      <c r="X43" s="94"/>
      <c r="Y43" s="94"/>
      <c r="Z43" s="94"/>
      <c r="AA43" s="94"/>
      <c r="AB43" s="94"/>
      <c r="AC43" s="94"/>
      <c r="AD43" s="94"/>
      <c r="AF43" t="s">
        <v>278</v>
      </c>
      <c r="AG43" t="s">
        <v>279</v>
      </c>
      <c r="AH43" t="s">
        <v>280</v>
      </c>
      <c r="AI43" t="s">
        <v>281</v>
      </c>
      <c r="AJ43" t="s">
        <v>282</v>
      </c>
      <c r="AK43" t="s">
        <v>283</v>
      </c>
      <c r="AL43" t="s">
        <v>284</v>
      </c>
    </row>
    <row r="44" spans="1:38" s="33" customFormat="1" ht="15" customHeight="1">
      <c r="A44" s="79"/>
      <c r="B44" s="94"/>
      <c r="C44" s="94"/>
      <c r="D44" s="94"/>
      <c r="E44" s="94"/>
      <c r="F44" s="94"/>
      <c r="G44" s="94"/>
      <c r="H44" s="94"/>
      <c r="I44" s="84"/>
      <c r="J44" s="94"/>
      <c r="K44" s="94"/>
      <c r="L44" s="94"/>
      <c r="M44" s="94"/>
      <c r="N44" s="94"/>
      <c r="O44" s="94"/>
      <c r="P44" s="94"/>
      <c r="Q44" s="94"/>
      <c r="R44" s="94"/>
      <c r="S44" s="94"/>
      <c r="T44" s="94"/>
      <c r="U44" s="94"/>
      <c r="V44" s="94"/>
      <c r="W44" s="94"/>
      <c r="X44" s="94"/>
      <c r="Y44" s="94"/>
      <c r="Z44" s="94"/>
      <c r="AA44" s="94"/>
      <c r="AB44" s="94"/>
      <c r="AC44" s="94"/>
      <c r="AD44" s="94"/>
      <c r="AF44">
        <f>IF(AND(C41=0,OR(SUM(E43:E45)&gt;0,COUNTIF(C41:E45,"NS")&gt;0)),1,0)</f>
        <v>0</v>
      </c>
      <c r="AG44">
        <f>IF(OR(AND(C41="NS",SUM(E43:E45)&gt;0),AND(C41="NS",COUNTIF(C41:E45,"NS")&lt;2)),1,0)</f>
        <v>0</v>
      </c>
      <c r="AH44">
        <f>IF(AND(C41="NA",OR(SUM(E43:E45)&gt;0,COUNTIF(C41:E45,"NS")&gt;0,AND(COUNTIF(C41:E45,"NA")&gt;1,COUNTIF(C41:E45,"NA")&lt;3))),1,0)</f>
        <v>0</v>
      </c>
      <c r="AI44">
        <f>IF(AND(COUNTBLANK(C41)+COUNTBLANK(E43)+COUNTBLANK(E45)&gt;0,COUNTBLANK(C41)+COUNTBLANK(E43)+COUNTBLANK(E45)&lt;3,C41&lt;&gt;"NA"),1,0)</f>
        <v>0</v>
      </c>
      <c r="AJ44">
        <f>IF(AND(IF(OR(SUM(E43:E45)=C41,C41="",AND(C41&gt;0,COUNTIF(C41:E45,"NS")=2)),0,1)=1,C41&lt;&gt;"NS",C41&lt;&gt;"NA"),1,0)</f>
        <v>0</v>
      </c>
      <c r="AK44">
        <f>IF(COUNTIF(C41:E45,"=*")&lt;&gt;SUM(COUNTIF(C41:E45,"NS"),COUNTIF(C41:E45,"NA")),1,0)</f>
        <v>0</v>
      </c>
      <c r="AL44">
        <f>IF(SUM(AF44:AK44)&gt;0,1,0)</f>
        <v>0</v>
      </c>
    </row>
    <row r="45" spans="1:38" s="33" customFormat="1" ht="15" customHeight="1">
      <c r="A45" s="79"/>
      <c r="B45" s="94"/>
      <c r="C45" s="94"/>
      <c r="D45" s="94"/>
      <c r="E45" s="342"/>
      <c r="F45" s="280"/>
      <c r="G45" s="280"/>
      <c r="H45" s="281"/>
      <c r="I45" s="84" t="s">
        <v>643</v>
      </c>
      <c r="J45" s="94"/>
      <c r="K45" s="94"/>
      <c r="L45" s="94"/>
      <c r="M45" s="94"/>
      <c r="N45" s="94"/>
      <c r="O45" s="94"/>
      <c r="P45" s="94"/>
      <c r="Q45" s="94"/>
      <c r="R45" s="94"/>
      <c r="S45" s="94"/>
      <c r="T45" s="94"/>
      <c r="U45" s="94"/>
      <c r="V45" s="94"/>
      <c r="W45" s="94"/>
      <c r="X45" s="94"/>
      <c r="Y45" s="94"/>
      <c r="Z45" s="94"/>
      <c r="AA45" s="94"/>
      <c r="AB45" s="94"/>
      <c r="AC45" s="94"/>
      <c r="AD45" s="94"/>
    </row>
    <row r="46" spans="1:38" s="33" customFormat="1" ht="15" customHeight="1">
      <c r="A46" s="79"/>
      <c r="B46" s="94"/>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F46">
        <f>IF(SUM(AF44:AF45)&gt;0,1,0)</f>
        <v>0</v>
      </c>
      <c r="AG46">
        <f>IF(SUM(AG44:AG45)&gt;0,2,0)</f>
        <v>0</v>
      </c>
      <c r="AH46">
        <f>IF(SUM(AH44:AH45)&gt;0,4,0)</f>
        <v>0</v>
      </c>
      <c r="AI46">
        <f>IF(SUM(AI44:AI45)&gt;0,4,0)</f>
        <v>0</v>
      </c>
      <c r="AJ46">
        <f>IF(SUM(AJ44:AJ45)&gt;0,5,0)</f>
        <v>0</v>
      </c>
      <c r="AK46">
        <f>IF(SUM(AK44:AK45)&gt;0,6,0)</f>
        <v>0</v>
      </c>
    </row>
    <row r="47" spans="1:38" ht="24" customHeight="1">
      <c r="A47" s="107"/>
      <c r="B47" s="211"/>
      <c r="C47" s="339" t="s">
        <v>248</v>
      </c>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H47">
        <f>SUM(AF46:AH46)</f>
        <v>0</v>
      </c>
      <c r="AK47">
        <f>SUM(AI46:AK46)</f>
        <v>0</v>
      </c>
    </row>
    <row r="48" spans="1:38" ht="60" customHeight="1">
      <c r="A48" s="107"/>
      <c r="B48" s="211"/>
      <c r="C48" s="340"/>
      <c r="D48" s="337"/>
      <c r="E48" s="337"/>
      <c r="F48" s="337"/>
      <c r="G48" s="337"/>
      <c r="H48" s="337"/>
      <c r="I48" s="337"/>
      <c r="J48" s="337"/>
      <c r="K48" s="337"/>
      <c r="L48" s="337"/>
      <c r="M48" s="337"/>
      <c r="N48" s="337"/>
      <c r="O48" s="337"/>
      <c r="P48" s="337"/>
      <c r="Q48" s="337"/>
      <c r="R48" s="337"/>
      <c r="S48" s="337"/>
      <c r="T48" s="337"/>
      <c r="U48" s="337"/>
      <c r="V48" s="337"/>
      <c r="W48" s="337"/>
      <c r="X48" s="337"/>
      <c r="Y48" s="337"/>
      <c r="Z48" s="337"/>
      <c r="AA48" s="337"/>
      <c r="AB48" s="337"/>
      <c r="AC48" s="337"/>
      <c r="AD48" s="338"/>
      <c r="AH48" t="e">
        <f ca="1">CAMBIAR(AH47,0,"",1,"El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#NAME?</v>
      </c>
      <c r="AK48" t="e">
        <f ca="1">CAMBIAR(AK47,0,"",4,"Hay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49" spans="1:30" ht="15" customHeight="1">
      <c r="A49" s="107"/>
      <c r="B49" s="211"/>
      <c r="C49" s="266" t="e">
        <f ca="1">AH48</f>
        <v>#NAME?</v>
      </c>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row>
    <row r="50" spans="1:30" ht="15" customHeight="1">
      <c r="A50" s="107"/>
      <c r="B50" s="211"/>
      <c r="C50" s="266" t="e">
        <f ca="1">AK48</f>
        <v>#NAME?</v>
      </c>
      <c r="D50" s="211"/>
      <c r="E50" s="211"/>
      <c r="F50" s="211"/>
      <c r="G50" s="211"/>
      <c r="H50" s="211"/>
      <c r="I50" s="211"/>
      <c r="J50" s="211"/>
      <c r="K50" s="211"/>
      <c r="L50" s="211"/>
      <c r="M50" s="211"/>
      <c r="N50" s="211"/>
      <c r="O50" s="211"/>
      <c r="P50" s="211"/>
      <c r="Q50" s="211"/>
      <c r="R50" s="211"/>
      <c r="S50" s="211"/>
      <c r="T50" s="211"/>
      <c r="U50" s="211"/>
      <c r="V50" s="211"/>
      <c r="W50" s="211"/>
      <c r="X50" s="211"/>
      <c r="Y50" s="211"/>
      <c r="Z50" s="211"/>
      <c r="AA50" s="211"/>
      <c r="AB50" s="211"/>
      <c r="AC50" s="211"/>
      <c r="AD50" s="211"/>
    </row>
    <row r="51" spans="1:30" ht="15" customHeight="1">
      <c r="A51" s="107"/>
      <c r="B51" s="211"/>
      <c r="C51" s="211"/>
      <c r="D51" s="211"/>
      <c r="E51" s="211"/>
      <c r="F51" s="211"/>
      <c r="G51" s="211"/>
      <c r="H51" s="211"/>
      <c r="I51" s="211"/>
      <c r="J51" s="211"/>
      <c r="K51" s="211"/>
      <c r="L51" s="211"/>
      <c r="M51" s="211"/>
      <c r="N51" s="211"/>
      <c r="O51" s="211"/>
      <c r="P51" s="211"/>
      <c r="Q51" s="211"/>
      <c r="R51" s="211"/>
      <c r="S51" s="211"/>
      <c r="T51" s="211"/>
      <c r="U51" s="211"/>
      <c r="V51" s="211"/>
      <c r="W51" s="211"/>
      <c r="X51" s="211"/>
      <c r="Y51" s="211"/>
      <c r="Z51" s="211"/>
      <c r="AA51" s="211"/>
      <c r="AB51" s="211"/>
      <c r="AC51" s="211"/>
      <c r="AD51" s="211"/>
    </row>
    <row r="52" spans="1:30" ht="15" customHeight="1">
      <c r="A52" s="107"/>
      <c r="B52" s="211"/>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row>
    <row r="53" spans="1:30" s="33" customFormat="1" ht="15" customHeight="1">
      <c r="A53" s="79"/>
      <c r="B53" s="94"/>
      <c r="C53" s="94"/>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row>
    <row r="54" spans="1:30" s="33" customFormat="1" ht="15" customHeight="1">
      <c r="A54" s="79"/>
      <c r="B54" s="94"/>
      <c r="C54" s="94"/>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row>
    <row r="55" spans="1:30" s="33" customFormat="1" ht="15" customHeight="1">
      <c r="A55" s="32" t="s">
        <v>1309</v>
      </c>
      <c r="B55" s="357" t="s">
        <v>1310</v>
      </c>
      <c r="C55" s="348"/>
      <c r="D55" s="348"/>
      <c r="E55" s="348"/>
      <c r="F55" s="348"/>
      <c r="G55" s="348"/>
      <c r="H55" s="348"/>
      <c r="I55" s="348"/>
      <c r="J55" s="348"/>
      <c r="K55" s="348"/>
      <c r="L55" s="348"/>
      <c r="M55" s="348"/>
      <c r="N55" s="348"/>
      <c r="O55" s="348"/>
      <c r="P55" s="348"/>
      <c r="Q55" s="348"/>
      <c r="R55" s="348"/>
      <c r="S55" s="348"/>
      <c r="T55" s="348"/>
      <c r="U55" s="348"/>
      <c r="V55" s="348"/>
      <c r="W55" s="348"/>
      <c r="X55" s="348"/>
      <c r="Y55" s="348"/>
      <c r="Z55" s="348"/>
      <c r="AA55" s="348"/>
      <c r="AB55" s="348"/>
      <c r="AC55" s="348"/>
      <c r="AD55" s="348"/>
    </row>
    <row r="56" spans="1:30" s="33" customFormat="1" ht="15" customHeight="1">
      <c r="A56" s="79"/>
      <c r="B56" s="29"/>
      <c r="C56" s="349" t="s">
        <v>1311</v>
      </c>
      <c r="D56" s="348"/>
      <c r="E56" s="348"/>
      <c r="F56" s="348"/>
      <c r="G56" s="348"/>
      <c r="H56" s="348"/>
      <c r="I56" s="348"/>
      <c r="J56" s="348"/>
      <c r="K56" s="348"/>
      <c r="L56" s="348"/>
      <c r="M56" s="348"/>
      <c r="N56" s="348"/>
      <c r="O56" s="348"/>
      <c r="P56" s="348"/>
      <c r="Q56" s="348"/>
      <c r="R56" s="348"/>
      <c r="S56" s="348"/>
      <c r="T56" s="348"/>
      <c r="U56" s="348"/>
      <c r="V56" s="348"/>
      <c r="W56" s="348"/>
      <c r="X56" s="348"/>
      <c r="Y56" s="348"/>
      <c r="Z56" s="348"/>
      <c r="AA56" s="348"/>
      <c r="AB56" s="348"/>
      <c r="AC56" s="348"/>
      <c r="AD56" s="348"/>
    </row>
    <row r="57" spans="1:30" s="33" customFormat="1" ht="15" customHeight="1">
      <c r="A57" s="79"/>
      <c r="B57" s="94"/>
      <c r="C57" s="349" t="s">
        <v>1312</v>
      </c>
      <c r="D57" s="348"/>
      <c r="E57" s="348"/>
      <c r="F57" s="348"/>
      <c r="G57" s="348"/>
      <c r="H57" s="348"/>
      <c r="I57" s="348"/>
      <c r="J57" s="348"/>
      <c r="K57" s="348"/>
      <c r="L57" s="348"/>
      <c r="M57" s="348"/>
      <c r="N57" s="348"/>
      <c r="O57" s="348"/>
      <c r="P57" s="348"/>
      <c r="Q57" s="348"/>
      <c r="R57" s="348"/>
      <c r="S57" s="348"/>
      <c r="T57" s="348"/>
      <c r="U57" s="348"/>
      <c r="V57" s="348"/>
      <c r="W57" s="348"/>
      <c r="X57" s="348"/>
      <c r="Y57" s="348"/>
      <c r="Z57" s="348"/>
      <c r="AA57" s="348"/>
      <c r="AB57" s="348"/>
      <c r="AC57" s="348"/>
      <c r="AD57" s="348"/>
    </row>
    <row r="58" spans="1:30" s="33" customFormat="1" ht="15" customHeight="1" thickBot="1">
      <c r="A58" s="79"/>
      <c r="B58" s="94"/>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row>
    <row r="59" spans="1:30" s="29" customFormat="1" ht="15" customHeight="1" thickBot="1">
      <c r="A59" s="79"/>
      <c r="C59" s="190"/>
      <c r="D59" s="191" t="s">
        <v>1313</v>
      </c>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row>
    <row r="60" spans="1:30" s="29" customFormat="1" ht="15" customHeight="1" thickBot="1">
      <c r="A60" s="79"/>
      <c r="C60" s="190"/>
      <c r="D60" s="191" t="s">
        <v>1314</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row>
    <row r="61" spans="1:30" s="29" customFormat="1" ht="15" customHeight="1" thickBot="1">
      <c r="A61" s="79"/>
      <c r="C61" s="190"/>
      <c r="D61" s="191" t="s">
        <v>1315</v>
      </c>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row>
    <row r="62" spans="1:30" s="29" customFormat="1" ht="24" customHeight="1" thickBot="1">
      <c r="A62" s="79"/>
      <c r="C62" s="190"/>
      <c r="D62" s="493" t="s">
        <v>1316</v>
      </c>
      <c r="E62" s="350"/>
      <c r="F62" s="350"/>
      <c r="G62" s="350"/>
      <c r="H62" s="350"/>
      <c r="I62" s="350"/>
      <c r="J62" s="350"/>
      <c r="K62" s="350"/>
      <c r="L62" s="350"/>
      <c r="M62" s="350"/>
      <c r="N62" s="350"/>
      <c r="O62" s="350"/>
      <c r="P62" s="350"/>
      <c r="Q62" s="350"/>
      <c r="R62" s="350"/>
      <c r="S62" s="350"/>
      <c r="T62" s="350"/>
      <c r="U62" s="350"/>
      <c r="V62" s="350"/>
      <c r="W62" s="350"/>
      <c r="X62" s="350"/>
      <c r="Y62" s="350"/>
      <c r="Z62" s="350"/>
      <c r="AA62" s="350"/>
      <c r="AB62" s="350"/>
      <c r="AC62" s="350"/>
      <c r="AD62" s="350"/>
    </row>
    <row r="63" spans="1:30" s="29" customFormat="1" ht="15" customHeight="1" thickBot="1">
      <c r="A63" s="79"/>
      <c r="C63" s="190"/>
      <c r="D63" s="191" t="s">
        <v>1317</v>
      </c>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1"/>
      <c r="AC63" s="261"/>
      <c r="AD63" s="261"/>
    </row>
    <row r="64" spans="1:30" s="29" customFormat="1" ht="15" customHeight="1" thickBot="1">
      <c r="A64" s="79"/>
      <c r="C64" s="190"/>
      <c r="D64" s="191" t="s">
        <v>1318</v>
      </c>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row>
    <row r="65" spans="1:31" s="29" customFormat="1" ht="24" customHeight="1" thickBot="1">
      <c r="A65" s="79"/>
      <c r="C65" s="190"/>
      <c r="D65" s="492" t="s">
        <v>1319</v>
      </c>
      <c r="E65" s="350"/>
      <c r="F65" s="350"/>
      <c r="G65" s="350"/>
      <c r="H65" s="350"/>
      <c r="I65" s="350"/>
      <c r="J65" s="350"/>
      <c r="K65" s="350"/>
      <c r="L65" s="350"/>
      <c r="M65" s="350"/>
      <c r="N65" s="350"/>
      <c r="O65" s="350"/>
      <c r="P65" s="350"/>
      <c r="Q65" s="350"/>
      <c r="R65" s="350"/>
      <c r="S65" s="350"/>
      <c r="T65" s="350"/>
      <c r="U65" s="350"/>
      <c r="V65" s="350"/>
      <c r="W65" s="350"/>
      <c r="X65" s="350"/>
      <c r="Y65" s="350"/>
      <c r="Z65" s="350"/>
      <c r="AA65" s="350"/>
      <c r="AB65" s="350"/>
      <c r="AC65" s="350"/>
      <c r="AD65" s="350"/>
    </row>
    <row r="66" spans="1:31" s="29" customFormat="1" ht="15" customHeight="1" thickBot="1">
      <c r="A66" s="79"/>
      <c r="C66" s="190"/>
      <c r="D66" s="191" t="s">
        <v>1320</v>
      </c>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row>
    <row r="67" spans="1:31" s="29" customFormat="1" ht="15" customHeight="1" thickBot="1">
      <c r="A67" s="79"/>
      <c r="C67" s="190"/>
      <c r="D67" s="191" t="s">
        <v>1321</v>
      </c>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row>
    <row r="68" spans="1:31" s="29" customFormat="1" ht="15" customHeight="1" thickBot="1">
      <c r="A68" s="79"/>
      <c r="C68" s="190"/>
      <c r="D68" s="191" t="s">
        <v>1322</v>
      </c>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row>
    <row r="69" spans="1:31" s="29" customFormat="1" ht="24" customHeight="1" thickBot="1">
      <c r="A69" s="79"/>
      <c r="C69" s="190"/>
      <c r="D69" s="492" t="s">
        <v>1323</v>
      </c>
      <c r="E69" s="350"/>
      <c r="F69" s="350"/>
      <c r="G69" s="350"/>
      <c r="H69" s="350"/>
      <c r="I69" s="350"/>
      <c r="J69" s="350"/>
      <c r="K69" s="350"/>
      <c r="L69" s="350"/>
      <c r="M69" s="350"/>
      <c r="N69" s="350"/>
      <c r="O69" s="350"/>
      <c r="P69" s="350"/>
      <c r="Q69" s="350"/>
      <c r="R69" s="350"/>
      <c r="S69" s="350"/>
      <c r="T69" s="350"/>
      <c r="U69" s="350"/>
      <c r="V69" s="350"/>
      <c r="W69" s="350"/>
      <c r="X69" s="350"/>
      <c r="Y69" s="350"/>
      <c r="Z69" s="350"/>
      <c r="AA69" s="350"/>
      <c r="AB69" s="350"/>
      <c r="AC69" s="350"/>
      <c r="AD69" s="350"/>
    </row>
    <row r="70" spans="1:31" s="29" customFormat="1" ht="15" customHeight="1" thickBot="1">
      <c r="A70" s="79"/>
      <c r="C70" s="190"/>
      <c r="D70" s="191" t="s">
        <v>1324</v>
      </c>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row>
    <row r="71" spans="1:31" s="29" customFormat="1" ht="15" customHeight="1" thickBot="1">
      <c r="A71" s="79"/>
      <c r="C71" s="190"/>
      <c r="D71" s="191" t="s">
        <v>1325</v>
      </c>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row>
    <row r="72" spans="1:31" s="29" customFormat="1" ht="15" customHeight="1" thickBot="1">
      <c r="A72" s="79"/>
      <c r="C72" s="190"/>
      <c r="D72" s="191" t="s">
        <v>1326</v>
      </c>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row>
    <row r="73" spans="1:31" s="29" customFormat="1" ht="15" customHeight="1" thickBot="1">
      <c r="A73" s="79"/>
      <c r="C73" s="190"/>
      <c r="D73" s="191" t="s">
        <v>1327</v>
      </c>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row>
    <row r="74" spans="1:31" s="29" customFormat="1" ht="15" customHeight="1" thickBot="1">
      <c r="A74" s="79"/>
      <c r="C74" s="190"/>
      <c r="D74" s="191" t="s">
        <v>1328</v>
      </c>
      <c r="E74" s="84"/>
      <c r="F74" s="84"/>
      <c r="G74" s="84"/>
      <c r="H74" s="84"/>
      <c r="I74" s="104"/>
      <c r="J74" s="104"/>
      <c r="K74" s="104"/>
      <c r="L74" s="104"/>
      <c r="M74" s="435"/>
      <c r="N74" s="284"/>
      <c r="O74" s="284"/>
      <c r="P74" s="284"/>
      <c r="Q74" s="284"/>
      <c r="R74" s="284"/>
      <c r="S74" s="284"/>
      <c r="T74" s="284"/>
      <c r="U74" s="284"/>
      <c r="V74" s="284"/>
      <c r="W74" s="284"/>
      <c r="X74" s="284"/>
      <c r="Y74" s="284"/>
      <c r="Z74" s="284"/>
      <c r="AA74" s="284"/>
      <c r="AB74" s="284"/>
      <c r="AC74" s="284"/>
      <c r="AD74" s="284"/>
    </row>
    <row r="75" spans="1:31" s="29" customFormat="1" ht="15" customHeight="1" thickBot="1">
      <c r="A75" s="79"/>
      <c r="C75" s="190"/>
      <c r="D75" s="191" t="s">
        <v>1329</v>
      </c>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row>
    <row r="76" spans="1:31" s="29" customFormat="1" ht="15" customHeight="1">
      <c r="A76" s="79"/>
      <c r="C76" s="84"/>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row>
    <row r="77" spans="1:31" s="31" customFormat="1" ht="24" customHeight="1">
      <c r="A77" s="79"/>
      <c r="C77" s="359" t="s">
        <v>248</v>
      </c>
      <c r="D77" s="366"/>
      <c r="E77" s="366"/>
      <c r="F77" s="366"/>
      <c r="G77" s="366"/>
      <c r="H77" s="366"/>
      <c r="I77" s="366"/>
      <c r="J77" s="366"/>
      <c r="K77" s="366"/>
      <c r="L77" s="366"/>
      <c r="M77" s="366"/>
      <c r="N77" s="366"/>
      <c r="O77" s="366"/>
      <c r="P77" s="366"/>
      <c r="Q77" s="366"/>
      <c r="R77" s="366"/>
      <c r="S77" s="366"/>
      <c r="T77" s="366"/>
      <c r="U77" s="366"/>
      <c r="V77" s="366"/>
      <c r="W77" s="366"/>
      <c r="X77" s="366"/>
      <c r="Y77" s="366"/>
      <c r="Z77" s="366"/>
      <c r="AA77" s="366"/>
      <c r="AB77" s="366"/>
      <c r="AC77" s="366"/>
      <c r="AD77" s="366"/>
      <c r="AE77" s="29"/>
    </row>
    <row r="78" spans="1:31" s="31" customFormat="1" ht="60" customHeight="1">
      <c r="A78" s="79"/>
      <c r="C78" s="360"/>
      <c r="D78" s="280"/>
      <c r="E78" s="280"/>
      <c r="F78" s="280"/>
      <c r="G78" s="280"/>
      <c r="H78" s="280"/>
      <c r="I78" s="280"/>
      <c r="J78" s="280"/>
      <c r="K78" s="280"/>
      <c r="L78" s="280"/>
      <c r="M78" s="280"/>
      <c r="N78" s="280"/>
      <c r="O78" s="280"/>
      <c r="P78" s="280"/>
      <c r="Q78" s="280"/>
      <c r="R78" s="280"/>
      <c r="S78" s="280"/>
      <c r="T78" s="280"/>
      <c r="U78" s="280"/>
      <c r="V78" s="280"/>
      <c r="W78" s="280"/>
      <c r="X78" s="280"/>
      <c r="Y78" s="280"/>
      <c r="Z78" s="280"/>
      <c r="AA78" s="280"/>
      <c r="AB78" s="280"/>
      <c r="AC78" s="280"/>
      <c r="AD78" s="281"/>
      <c r="AE78" s="29"/>
    </row>
    <row r="79" spans="1:31" s="31" customFormat="1" ht="15" customHeight="1">
      <c r="A79" s="79"/>
      <c r="AE79" s="29"/>
    </row>
    <row r="80" spans="1:31" s="29" customFormat="1" ht="15" customHeight="1">
      <c r="A80" s="79"/>
      <c r="C80" s="84"/>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row>
    <row r="81" spans="1:34" s="29" customFormat="1" ht="15" customHeight="1">
      <c r="A81" s="79"/>
      <c r="C81" s="84"/>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23"/>
    </row>
    <row r="82" spans="1:34" s="29" customFormat="1" ht="15" customHeight="1">
      <c r="A82" s="79"/>
      <c r="C82" s="84"/>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row>
    <row r="83" spans="1:34" s="29" customFormat="1" ht="15" customHeight="1">
      <c r="A83" s="79"/>
      <c r="C83" s="84"/>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row>
    <row r="84" spans="1:34" s="29" customFormat="1" ht="15" customHeight="1" thickBot="1">
      <c r="A84" s="79"/>
    </row>
    <row r="85" spans="1:34" s="33" customFormat="1" ht="15" customHeight="1" thickBot="1">
      <c r="B85" s="465" t="s">
        <v>1330</v>
      </c>
      <c r="C85" s="352"/>
      <c r="D85" s="352"/>
      <c r="E85" s="352"/>
      <c r="F85" s="352"/>
      <c r="G85" s="352"/>
      <c r="H85" s="352"/>
      <c r="I85" s="352"/>
      <c r="J85" s="352"/>
      <c r="K85" s="352"/>
      <c r="L85" s="352"/>
      <c r="M85" s="352"/>
      <c r="N85" s="352"/>
      <c r="O85" s="352"/>
      <c r="P85" s="352"/>
      <c r="Q85" s="352"/>
      <c r="R85" s="352"/>
      <c r="S85" s="352"/>
      <c r="T85" s="352"/>
      <c r="U85" s="352"/>
      <c r="V85" s="352"/>
      <c r="W85" s="352"/>
      <c r="X85" s="352"/>
      <c r="Y85" s="352"/>
      <c r="Z85" s="352"/>
      <c r="AA85" s="352"/>
      <c r="AB85" s="352"/>
      <c r="AC85" s="352"/>
      <c r="AD85" s="353"/>
    </row>
    <row r="86" spans="1:34" s="29" customFormat="1" ht="15" customHeight="1">
      <c r="A86" s="34"/>
      <c r="B86" s="477" t="s">
        <v>189</v>
      </c>
      <c r="C86" s="350"/>
      <c r="D86" s="350"/>
      <c r="E86" s="350"/>
      <c r="F86" s="350"/>
      <c r="G86" s="350"/>
      <c r="H86" s="350"/>
      <c r="I86" s="350"/>
      <c r="J86" s="350"/>
      <c r="K86" s="350"/>
      <c r="L86" s="350"/>
      <c r="M86" s="350"/>
      <c r="N86" s="350"/>
      <c r="O86" s="350"/>
      <c r="P86" s="350"/>
      <c r="Q86" s="350"/>
      <c r="R86" s="350"/>
      <c r="S86" s="350"/>
      <c r="T86" s="350"/>
      <c r="U86" s="350"/>
      <c r="V86" s="350"/>
      <c r="W86" s="350"/>
      <c r="X86" s="350"/>
      <c r="Y86" s="350"/>
      <c r="Z86" s="350"/>
      <c r="AA86" s="350"/>
      <c r="AB86" s="350"/>
      <c r="AC86" s="350"/>
      <c r="AD86" s="298"/>
    </row>
    <row r="87" spans="1:34" s="29" customFormat="1" ht="24" customHeight="1">
      <c r="A87" s="34"/>
      <c r="B87" s="187"/>
      <c r="C87" s="403" t="s">
        <v>1331</v>
      </c>
      <c r="D87" s="284"/>
      <c r="E87" s="284"/>
      <c r="F87" s="284"/>
      <c r="G87" s="284"/>
      <c r="H87" s="284"/>
      <c r="I87" s="284"/>
      <c r="J87" s="284"/>
      <c r="K87" s="284"/>
      <c r="L87" s="284"/>
      <c r="M87" s="284"/>
      <c r="N87" s="284"/>
      <c r="O87" s="284"/>
      <c r="P87" s="284"/>
      <c r="Q87" s="284"/>
      <c r="R87" s="284"/>
      <c r="S87" s="284"/>
      <c r="T87" s="284"/>
      <c r="U87" s="284"/>
      <c r="V87" s="284"/>
      <c r="W87" s="284"/>
      <c r="X87" s="284"/>
      <c r="Y87" s="284"/>
      <c r="Z87" s="284"/>
      <c r="AA87" s="284"/>
      <c r="AB87" s="284"/>
      <c r="AC87" s="284"/>
      <c r="AD87" s="300"/>
    </row>
    <row r="88" spans="1:34" s="33" customFormat="1"/>
    <row r="89" spans="1:34" s="31" customFormat="1" ht="36" customHeight="1">
      <c r="A89" s="32" t="s">
        <v>1332</v>
      </c>
      <c r="B89" s="357" t="s">
        <v>1333</v>
      </c>
      <c r="C89" s="366"/>
      <c r="D89" s="366"/>
      <c r="E89" s="366"/>
      <c r="F89" s="366"/>
      <c r="G89" s="366"/>
      <c r="H89" s="366"/>
      <c r="I89" s="366"/>
      <c r="J89" s="366"/>
      <c r="K89" s="366"/>
      <c r="L89" s="366"/>
      <c r="M89" s="366"/>
      <c r="N89" s="366"/>
      <c r="O89" s="366"/>
      <c r="P89" s="366"/>
      <c r="Q89" s="366"/>
      <c r="R89" s="366"/>
      <c r="S89" s="366"/>
      <c r="T89" s="366"/>
      <c r="U89" s="366"/>
      <c r="V89" s="366"/>
      <c r="W89" s="366"/>
      <c r="X89" s="366"/>
      <c r="Y89" s="366"/>
      <c r="Z89" s="366"/>
      <c r="AA89" s="366"/>
      <c r="AB89" s="366"/>
      <c r="AC89" s="366"/>
      <c r="AD89" s="366"/>
      <c r="AE89" s="29"/>
    </row>
    <row r="90" spans="1:34" s="31" customFormat="1" ht="36" customHeight="1">
      <c r="A90" s="32"/>
      <c r="B90" s="229"/>
      <c r="C90" s="349" t="s">
        <v>1334</v>
      </c>
      <c r="D90" s="366"/>
      <c r="E90" s="366"/>
      <c r="F90" s="366"/>
      <c r="G90" s="366"/>
      <c r="H90" s="366"/>
      <c r="I90" s="366"/>
      <c r="J90" s="366"/>
      <c r="K90" s="366"/>
      <c r="L90" s="366"/>
      <c r="M90" s="366"/>
      <c r="N90" s="366"/>
      <c r="O90" s="366"/>
      <c r="P90" s="366"/>
      <c r="Q90" s="366"/>
      <c r="R90" s="366"/>
      <c r="S90" s="366"/>
      <c r="T90" s="366"/>
      <c r="U90" s="366"/>
      <c r="V90" s="366"/>
      <c r="W90" s="366"/>
      <c r="X90" s="366"/>
      <c r="Y90" s="366"/>
      <c r="Z90" s="366"/>
      <c r="AA90" s="366"/>
      <c r="AB90" s="366"/>
      <c r="AC90" s="366"/>
      <c r="AD90" s="366"/>
      <c r="AE90" s="29"/>
    </row>
    <row r="91" spans="1:34" s="124" customFormat="1" ht="15" customHeight="1">
      <c r="A91" s="79"/>
      <c r="C91" s="491" t="s">
        <v>1335</v>
      </c>
      <c r="D91" s="429"/>
      <c r="E91" s="429"/>
      <c r="F91" s="429"/>
      <c r="G91" s="429"/>
      <c r="H91" s="429"/>
      <c r="I91" s="429"/>
      <c r="J91" s="429"/>
      <c r="K91" s="429"/>
      <c r="L91" s="429"/>
      <c r="M91" s="429"/>
      <c r="N91" s="429"/>
      <c r="O91" s="429"/>
      <c r="P91" s="429"/>
      <c r="Q91" s="429"/>
      <c r="R91" s="429"/>
      <c r="S91" s="429"/>
      <c r="T91" s="429"/>
      <c r="U91" s="429"/>
      <c r="V91" s="429"/>
      <c r="W91" s="429"/>
      <c r="X91" s="429"/>
      <c r="Y91" s="429"/>
      <c r="Z91" s="429"/>
      <c r="AA91" s="429"/>
      <c r="AB91" s="429"/>
      <c r="AC91" s="429"/>
      <c r="AD91" s="429"/>
      <c r="AE91" s="125"/>
    </row>
    <row r="92" spans="1:34" s="124" customFormat="1" ht="48" customHeight="1">
      <c r="A92" s="79"/>
      <c r="C92" s="349" t="s">
        <v>1336</v>
      </c>
      <c r="D92" s="429"/>
      <c r="E92" s="429"/>
      <c r="F92" s="429"/>
      <c r="G92" s="429"/>
      <c r="H92" s="429"/>
      <c r="I92" s="429"/>
      <c r="J92" s="429"/>
      <c r="K92" s="429"/>
      <c r="L92" s="429"/>
      <c r="M92" s="429"/>
      <c r="N92" s="429"/>
      <c r="O92" s="429"/>
      <c r="P92" s="429"/>
      <c r="Q92" s="429"/>
      <c r="R92" s="429"/>
      <c r="S92" s="429"/>
      <c r="T92" s="429"/>
      <c r="U92" s="429"/>
      <c r="V92" s="429"/>
      <c r="W92" s="429"/>
      <c r="X92" s="429"/>
      <c r="Y92" s="429"/>
      <c r="Z92" s="429"/>
      <c r="AA92" s="429"/>
      <c r="AB92" s="429"/>
      <c r="AC92" s="429"/>
      <c r="AD92" s="429"/>
      <c r="AE92" s="125"/>
    </row>
    <row r="93" spans="1:34" s="29" customFormat="1" ht="24" customHeight="1">
      <c r="A93" s="79"/>
      <c r="B93" s="94"/>
      <c r="C93" s="349" t="s">
        <v>1337</v>
      </c>
      <c r="D93" s="350"/>
      <c r="E93" s="350"/>
      <c r="F93" s="350"/>
      <c r="G93" s="350"/>
      <c r="H93" s="350"/>
      <c r="I93" s="350"/>
      <c r="J93" s="350"/>
      <c r="K93" s="350"/>
      <c r="L93" s="350"/>
      <c r="M93" s="350"/>
      <c r="N93" s="350"/>
      <c r="O93" s="350"/>
      <c r="P93" s="350"/>
      <c r="Q93" s="350"/>
      <c r="R93" s="350"/>
      <c r="S93" s="350"/>
      <c r="T93" s="350"/>
      <c r="U93" s="350"/>
      <c r="V93" s="350"/>
      <c r="W93" s="350"/>
      <c r="X93" s="350"/>
      <c r="Y93" s="350"/>
      <c r="Z93" s="350"/>
      <c r="AA93" s="350"/>
      <c r="AB93" s="350"/>
      <c r="AC93" s="350"/>
      <c r="AD93" s="350"/>
      <c r="AE93" s="94"/>
      <c r="AF93" s="94"/>
      <c r="AG93" s="94"/>
      <c r="AH93" s="94"/>
    </row>
    <row r="94" spans="1:34" s="124" customFormat="1" ht="24" customHeight="1">
      <c r="A94" s="79"/>
      <c r="C94" s="349" t="s">
        <v>1338</v>
      </c>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125"/>
    </row>
    <row r="95" spans="1:34" s="31" customFormat="1" ht="24" customHeight="1">
      <c r="A95" s="79"/>
      <c r="C95" s="349" t="s">
        <v>1339</v>
      </c>
      <c r="D95" s="366"/>
      <c r="E95" s="366"/>
      <c r="F95" s="366"/>
      <c r="G95" s="366"/>
      <c r="H95" s="366"/>
      <c r="I95" s="366"/>
      <c r="J95" s="366"/>
      <c r="K95" s="366"/>
      <c r="L95" s="366"/>
      <c r="M95" s="366"/>
      <c r="N95" s="366"/>
      <c r="O95" s="366"/>
      <c r="P95" s="366"/>
      <c r="Q95" s="366"/>
      <c r="R95" s="366"/>
      <c r="S95" s="366"/>
      <c r="T95" s="366"/>
      <c r="U95" s="366"/>
      <c r="V95" s="366"/>
      <c r="W95" s="366"/>
      <c r="X95" s="366"/>
      <c r="Y95" s="366"/>
      <c r="Z95" s="366"/>
      <c r="AA95" s="366"/>
      <c r="AB95" s="366"/>
      <c r="AC95" s="366"/>
      <c r="AD95" s="366"/>
      <c r="AE95" s="29"/>
    </row>
    <row r="96" spans="1:34" s="31" customFormat="1" ht="15" customHeight="1">
      <c r="A96" s="79"/>
      <c r="C96" s="260"/>
      <c r="D96" s="260"/>
      <c r="E96" s="260"/>
      <c r="F96" s="260"/>
      <c r="G96" s="260"/>
      <c r="H96" s="260"/>
      <c r="I96" s="260"/>
      <c r="J96" s="260"/>
      <c r="K96" s="260"/>
      <c r="L96" s="260"/>
      <c r="M96" s="260"/>
      <c r="N96" s="260"/>
      <c r="O96" s="260"/>
      <c r="P96" s="260"/>
      <c r="Q96" s="260"/>
      <c r="R96" s="260"/>
      <c r="S96" s="260"/>
      <c r="T96" s="260"/>
      <c r="U96" s="260"/>
      <c r="V96" s="260"/>
      <c r="W96" s="260"/>
      <c r="X96" s="260"/>
      <c r="Y96" s="260"/>
      <c r="Z96" s="260"/>
      <c r="AA96" s="260"/>
      <c r="AB96" s="260"/>
      <c r="AC96" s="260"/>
      <c r="AD96" s="260"/>
      <c r="AE96" s="29"/>
    </row>
    <row r="97" spans="1:31" s="31" customFormat="1" ht="15" customHeight="1">
      <c r="A97" s="79"/>
      <c r="C97" s="260"/>
      <c r="D97" s="260"/>
      <c r="E97" s="260"/>
      <c r="F97" s="260"/>
      <c r="G97" s="260"/>
      <c r="H97" s="260"/>
      <c r="I97" s="260"/>
      <c r="J97" s="260"/>
      <c r="K97" s="260"/>
      <c r="L97" s="260"/>
      <c r="M97" s="260"/>
      <c r="N97" s="260"/>
      <c r="O97" s="260"/>
      <c r="P97" s="260"/>
      <c r="Q97" s="260"/>
      <c r="R97" s="260"/>
      <c r="S97" s="260"/>
      <c r="T97" s="260"/>
      <c r="U97" s="260"/>
      <c r="V97" s="260"/>
      <c r="W97" s="260"/>
      <c r="X97" s="260"/>
      <c r="Y97" s="260"/>
      <c r="Z97" s="260"/>
      <c r="AA97" s="490" t="s">
        <v>415</v>
      </c>
      <c r="AB97" s="366"/>
      <c r="AC97" s="366"/>
      <c r="AD97" s="366"/>
      <c r="AE97" s="29"/>
    </row>
    <row r="98" spans="1:31" s="31" customFormat="1" ht="48" customHeight="1">
      <c r="A98" s="79"/>
      <c r="C98" s="347" t="s">
        <v>211</v>
      </c>
      <c r="D98" s="295"/>
      <c r="E98" s="295"/>
      <c r="F98" s="295"/>
      <c r="G98" s="295"/>
      <c r="H98" s="295"/>
      <c r="I98" s="295"/>
      <c r="J98" s="295"/>
      <c r="K98" s="296"/>
      <c r="L98" s="347" t="s">
        <v>1340</v>
      </c>
      <c r="M98" s="295"/>
      <c r="N98" s="295"/>
      <c r="O98" s="295"/>
      <c r="P98" s="295"/>
      <c r="Q98" s="296"/>
      <c r="R98" s="347" t="s">
        <v>1341</v>
      </c>
      <c r="S98" s="280"/>
      <c r="T98" s="280"/>
      <c r="U98" s="280"/>
      <c r="V98" s="280"/>
      <c r="W98" s="280"/>
      <c r="X98" s="280"/>
      <c r="Y98" s="280"/>
      <c r="Z98" s="280"/>
      <c r="AA98" s="280"/>
      <c r="AB98" s="280"/>
      <c r="AC98" s="280"/>
      <c r="AD98" s="281"/>
      <c r="AE98" s="29"/>
    </row>
    <row r="99" spans="1:31" s="31" customFormat="1" ht="15" customHeight="1">
      <c r="A99" s="79"/>
      <c r="C99" s="299"/>
      <c r="D99" s="284"/>
      <c r="E99" s="284"/>
      <c r="F99" s="284"/>
      <c r="G99" s="284"/>
      <c r="H99" s="284"/>
      <c r="I99" s="284"/>
      <c r="J99" s="284"/>
      <c r="K99" s="300"/>
      <c r="L99" s="299"/>
      <c r="M99" s="284"/>
      <c r="N99" s="284"/>
      <c r="O99" s="284"/>
      <c r="P99" s="284"/>
      <c r="Q99" s="300"/>
      <c r="R99" s="254" t="s">
        <v>142</v>
      </c>
      <c r="S99" s="127" t="s">
        <v>143</v>
      </c>
      <c r="T99" s="127" t="s">
        <v>144</v>
      </c>
      <c r="U99" s="127" t="s">
        <v>145</v>
      </c>
      <c r="V99" s="127" t="s">
        <v>146</v>
      </c>
      <c r="W99" s="127" t="s">
        <v>147</v>
      </c>
      <c r="X99" s="127" t="s">
        <v>148</v>
      </c>
      <c r="Y99" s="127" t="s">
        <v>149</v>
      </c>
      <c r="Z99" s="127" t="s">
        <v>150</v>
      </c>
      <c r="AA99" s="127" t="s">
        <v>151</v>
      </c>
      <c r="AB99" s="127" t="s">
        <v>152</v>
      </c>
      <c r="AC99" s="127" t="s">
        <v>153</v>
      </c>
      <c r="AD99" s="127" t="s">
        <v>154</v>
      </c>
      <c r="AE99" s="29"/>
    </row>
    <row r="100" spans="1:31" s="31" customFormat="1" ht="15" customHeight="1">
      <c r="A100" s="79"/>
      <c r="C100" s="80" t="s">
        <v>142</v>
      </c>
      <c r="D100" s="335"/>
      <c r="E100" s="280"/>
      <c r="F100" s="280"/>
      <c r="G100" s="280"/>
      <c r="H100" s="280"/>
      <c r="I100" s="280"/>
      <c r="J100" s="280"/>
      <c r="K100" s="281"/>
      <c r="L100" s="342">
        <v>3</v>
      </c>
      <c r="M100" s="280"/>
      <c r="N100" s="280"/>
      <c r="O100" s="280"/>
      <c r="P100" s="280"/>
      <c r="Q100" s="281"/>
      <c r="R100" s="230"/>
      <c r="S100" s="230"/>
      <c r="T100" s="230"/>
      <c r="U100" s="230"/>
      <c r="V100" s="230"/>
      <c r="W100" s="230"/>
      <c r="X100" s="230"/>
      <c r="Y100" s="230"/>
      <c r="Z100" s="230"/>
      <c r="AA100" s="230"/>
      <c r="AB100" s="230"/>
      <c r="AC100" s="230"/>
      <c r="AD100" s="230"/>
      <c r="AE100" s="29"/>
    </row>
    <row r="101" spans="1:31" s="31" customFormat="1" ht="15" customHeight="1">
      <c r="A101" s="79"/>
      <c r="C101" s="80" t="s">
        <v>143</v>
      </c>
      <c r="D101" s="335"/>
      <c r="E101" s="280"/>
      <c r="F101" s="280"/>
      <c r="G101" s="280"/>
      <c r="H101" s="280"/>
      <c r="I101" s="280"/>
      <c r="J101" s="280"/>
      <c r="K101" s="281"/>
      <c r="L101" s="342"/>
      <c r="M101" s="280"/>
      <c r="N101" s="280"/>
      <c r="O101" s="280"/>
      <c r="P101" s="280"/>
      <c r="Q101" s="281"/>
      <c r="R101" s="230"/>
      <c r="S101" s="230"/>
      <c r="T101" s="230"/>
      <c r="U101" s="230"/>
      <c r="V101" s="230"/>
      <c r="W101" s="230"/>
      <c r="X101" s="230"/>
      <c r="Y101" s="230"/>
      <c r="Z101" s="230"/>
      <c r="AA101" s="230"/>
      <c r="AB101" s="230"/>
      <c r="AC101" s="230"/>
      <c r="AD101" s="230"/>
      <c r="AE101" s="29"/>
    </row>
    <row r="102" spans="1:31" s="31" customFormat="1" ht="15" customHeight="1">
      <c r="A102" s="79"/>
      <c r="C102" s="80" t="s">
        <v>144</v>
      </c>
      <c r="D102" s="335"/>
      <c r="E102" s="280"/>
      <c r="F102" s="280"/>
      <c r="G102" s="280"/>
      <c r="H102" s="280"/>
      <c r="I102" s="280"/>
      <c r="J102" s="280"/>
      <c r="K102" s="281"/>
      <c r="L102" s="342"/>
      <c r="M102" s="280"/>
      <c r="N102" s="280"/>
      <c r="O102" s="280"/>
      <c r="P102" s="280"/>
      <c r="Q102" s="281"/>
      <c r="R102" s="230"/>
      <c r="S102" s="230"/>
      <c r="T102" s="230"/>
      <c r="U102" s="230"/>
      <c r="V102" s="230"/>
      <c r="W102" s="230"/>
      <c r="X102" s="230"/>
      <c r="Y102" s="230"/>
      <c r="Z102" s="230"/>
      <c r="AA102" s="230"/>
      <c r="AB102" s="230"/>
      <c r="AC102" s="230"/>
      <c r="AD102" s="230"/>
      <c r="AE102" s="29"/>
    </row>
    <row r="103" spans="1:31" s="31" customFormat="1" ht="15" customHeight="1">
      <c r="A103" s="79"/>
      <c r="C103" s="80" t="s">
        <v>145</v>
      </c>
      <c r="D103" s="335"/>
      <c r="E103" s="280"/>
      <c r="F103" s="280"/>
      <c r="G103" s="280"/>
      <c r="H103" s="280"/>
      <c r="I103" s="280"/>
      <c r="J103" s="280"/>
      <c r="K103" s="281"/>
      <c r="L103" s="342"/>
      <c r="M103" s="280"/>
      <c r="N103" s="280"/>
      <c r="O103" s="280"/>
      <c r="P103" s="280"/>
      <c r="Q103" s="281"/>
      <c r="R103" s="230"/>
      <c r="S103" s="230"/>
      <c r="T103" s="230"/>
      <c r="U103" s="230"/>
      <c r="V103" s="230"/>
      <c r="W103" s="230"/>
      <c r="X103" s="230"/>
      <c r="Y103" s="230"/>
      <c r="Z103" s="230"/>
      <c r="AA103" s="230"/>
      <c r="AB103" s="230"/>
      <c r="AC103" s="230"/>
      <c r="AD103" s="230"/>
      <c r="AE103" s="29"/>
    </row>
    <row r="104" spans="1:31" s="31" customFormat="1" ht="15" customHeight="1">
      <c r="A104" s="79"/>
      <c r="C104" s="80" t="s">
        <v>146</v>
      </c>
      <c r="D104" s="335"/>
      <c r="E104" s="280"/>
      <c r="F104" s="280"/>
      <c r="G104" s="280"/>
      <c r="H104" s="280"/>
      <c r="I104" s="280"/>
      <c r="J104" s="280"/>
      <c r="K104" s="281"/>
      <c r="L104" s="342"/>
      <c r="M104" s="280"/>
      <c r="N104" s="280"/>
      <c r="O104" s="280"/>
      <c r="P104" s="280"/>
      <c r="Q104" s="281"/>
      <c r="R104" s="230"/>
      <c r="S104" s="230"/>
      <c r="T104" s="230"/>
      <c r="U104" s="230"/>
      <c r="V104" s="230"/>
      <c r="W104" s="230"/>
      <c r="X104" s="230"/>
      <c r="Y104" s="230"/>
      <c r="Z104" s="230"/>
      <c r="AA104" s="230"/>
      <c r="AB104" s="230"/>
      <c r="AC104" s="230"/>
      <c r="AD104" s="230"/>
      <c r="AE104" s="29"/>
    </row>
    <row r="105" spans="1:31" s="31" customFormat="1" ht="15" customHeight="1">
      <c r="A105" s="79"/>
      <c r="C105" s="80" t="s">
        <v>147</v>
      </c>
      <c r="D105" s="335"/>
      <c r="E105" s="280"/>
      <c r="F105" s="280"/>
      <c r="G105" s="280"/>
      <c r="H105" s="280"/>
      <c r="I105" s="280"/>
      <c r="J105" s="280"/>
      <c r="K105" s="281"/>
      <c r="L105" s="342"/>
      <c r="M105" s="280"/>
      <c r="N105" s="280"/>
      <c r="O105" s="280"/>
      <c r="P105" s="280"/>
      <c r="Q105" s="281"/>
      <c r="R105" s="230"/>
      <c r="S105" s="230"/>
      <c r="T105" s="230"/>
      <c r="U105" s="230"/>
      <c r="V105" s="230"/>
      <c r="W105" s="230"/>
      <c r="X105" s="230"/>
      <c r="Y105" s="230"/>
      <c r="Z105" s="230"/>
      <c r="AA105" s="230"/>
      <c r="AB105" s="230"/>
      <c r="AC105" s="230"/>
      <c r="AD105" s="230"/>
      <c r="AE105" s="29"/>
    </row>
    <row r="106" spans="1:31" s="31" customFormat="1" ht="15" customHeight="1">
      <c r="A106" s="79"/>
      <c r="C106" s="80" t="s">
        <v>148</v>
      </c>
      <c r="D106" s="335"/>
      <c r="E106" s="280"/>
      <c r="F106" s="280"/>
      <c r="G106" s="280"/>
      <c r="H106" s="280"/>
      <c r="I106" s="280"/>
      <c r="J106" s="280"/>
      <c r="K106" s="281"/>
      <c r="L106" s="342"/>
      <c r="M106" s="280"/>
      <c r="N106" s="280"/>
      <c r="O106" s="280"/>
      <c r="P106" s="280"/>
      <c r="Q106" s="281"/>
      <c r="R106" s="230"/>
      <c r="S106" s="230"/>
      <c r="T106" s="230"/>
      <c r="U106" s="230"/>
      <c r="V106" s="230"/>
      <c r="W106" s="230"/>
      <c r="X106" s="230"/>
      <c r="Y106" s="230"/>
      <c r="Z106" s="230"/>
      <c r="AA106" s="230"/>
      <c r="AB106" s="230"/>
      <c r="AC106" s="230"/>
      <c r="AD106" s="230"/>
      <c r="AE106" s="29"/>
    </row>
    <row r="107" spans="1:31" s="31" customFormat="1" ht="15" customHeight="1">
      <c r="A107" s="79"/>
      <c r="C107" s="80" t="s">
        <v>149</v>
      </c>
      <c r="D107" s="335"/>
      <c r="E107" s="280"/>
      <c r="F107" s="280"/>
      <c r="G107" s="280"/>
      <c r="H107" s="280"/>
      <c r="I107" s="280"/>
      <c r="J107" s="280"/>
      <c r="K107" s="281"/>
      <c r="L107" s="342"/>
      <c r="M107" s="280"/>
      <c r="N107" s="280"/>
      <c r="O107" s="280"/>
      <c r="P107" s="280"/>
      <c r="Q107" s="281"/>
      <c r="R107" s="230"/>
      <c r="S107" s="230"/>
      <c r="T107" s="230"/>
      <c r="U107" s="230"/>
      <c r="V107" s="230"/>
      <c r="W107" s="230"/>
      <c r="X107" s="230"/>
      <c r="Y107" s="230"/>
      <c r="Z107" s="230"/>
      <c r="AA107" s="230"/>
      <c r="AB107" s="230"/>
      <c r="AC107" s="230"/>
      <c r="AD107" s="230"/>
      <c r="AE107" s="29"/>
    </row>
    <row r="108" spans="1:31" s="31" customFormat="1" ht="15" customHeight="1">
      <c r="A108" s="79"/>
      <c r="C108" s="80" t="s">
        <v>150</v>
      </c>
      <c r="D108" s="335"/>
      <c r="E108" s="280"/>
      <c r="F108" s="280"/>
      <c r="G108" s="280"/>
      <c r="H108" s="280"/>
      <c r="I108" s="280"/>
      <c r="J108" s="280"/>
      <c r="K108" s="281"/>
      <c r="L108" s="342"/>
      <c r="M108" s="280"/>
      <c r="N108" s="280"/>
      <c r="O108" s="280"/>
      <c r="P108" s="280"/>
      <c r="Q108" s="281"/>
      <c r="R108" s="230"/>
      <c r="S108" s="230"/>
      <c r="T108" s="230"/>
      <c r="U108" s="230"/>
      <c r="V108" s="230"/>
      <c r="W108" s="230"/>
      <c r="X108" s="230"/>
      <c r="Y108" s="230"/>
      <c r="Z108" s="230"/>
      <c r="AA108" s="230"/>
      <c r="AB108" s="230"/>
      <c r="AC108" s="230"/>
      <c r="AD108" s="230"/>
      <c r="AE108" s="29"/>
    </row>
    <row r="109" spans="1:31" s="31" customFormat="1" ht="15" customHeight="1">
      <c r="A109" s="79"/>
      <c r="C109" s="80" t="s">
        <v>151</v>
      </c>
      <c r="D109" s="335"/>
      <c r="E109" s="280"/>
      <c r="F109" s="280"/>
      <c r="G109" s="280"/>
      <c r="H109" s="280"/>
      <c r="I109" s="280"/>
      <c r="J109" s="280"/>
      <c r="K109" s="281"/>
      <c r="L109" s="342"/>
      <c r="M109" s="280"/>
      <c r="N109" s="280"/>
      <c r="O109" s="280"/>
      <c r="P109" s="280"/>
      <c r="Q109" s="281"/>
      <c r="R109" s="230"/>
      <c r="S109" s="230"/>
      <c r="T109" s="230"/>
      <c r="U109" s="230"/>
      <c r="V109" s="230"/>
      <c r="W109" s="230"/>
      <c r="X109" s="230"/>
      <c r="Y109" s="230"/>
      <c r="Z109" s="230"/>
      <c r="AA109" s="230"/>
      <c r="AB109" s="230"/>
      <c r="AC109" s="230"/>
      <c r="AD109" s="230"/>
      <c r="AE109" s="29"/>
    </row>
    <row r="110" spans="1:31" s="31" customFormat="1" ht="15" customHeight="1">
      <c r="A110" s="79"/>
      <c r="C110" s="80" t="s">
        <v>152</v>
      </c>
      <c r="D110" s="335"/>
      <c r="E110" s="280"/>
      <c r="F110" s="280"/>
      <c r="G110" s="280"/>
      <c r="H110" s="280"/>
      <c r="I110" s="280"/>
      <c r="J110" s="280"/>
      <c r="K110" s="281"/>
      <c r="L110" s="342"/>
      <c r="M110" s="280"/>
      <c r="N110" s="280"/>
      <c r="O110" s="280"/>
      <c r="P110" s="280"/>
      <c r="Q110" s="281"/>
      <c r="R110" s="230"/>
      <c r="S110" s="230"/>
      <c r="T110" s="230"/>
      <c r="U110" s="230"/>
      <c r="V110" s="230"/>
      <c r="W110" s="230"/>
      <c r="X110" s="230"/>
      <c r="Y110" s="230"/>
      <c r="Z110" s="230"/>
      <c r="AA110" s="230"/>
      <c r="AB110" s="230"/>
      <c r="AC110" s="230"/>
      <c r="AD110" s="230"/>
      <c r="AE110" s="29"/>
    </row>
    <row r="111" spans="1:31" s="31" customFormat="1" ht="15" customHeight="1">
      <c r="A111" s="79"/>
      <c r="C111" s="80" t="s">
        <v>153</v>
      </c>
      <c r="D111" s="335"/>
      <c r="E111" s="280"/>
      <c r="F111" s="280"/>
      <c r="G111" s="280"/>
      <c r="H111" s="280"/>
      <c r="I111" s="280"/>
      <c r="J111" s="280"/>
      <c r="K111" s="281"/>
      <c r="L111" s="342"/>
      <c r="M111" s="280"/>
      <c r="N111" s="280"/>
      <c r="O111" s="280"/>
      <c r="P111" s="280"/>
      <c r="Q111" s="281"/>
      <c r="R111" s="230"/>
      <c r="S111" s="230"/>
      <c r="T111" s="230"/>
      <c r="U111" s="230"/>
      <c r="V111" s="230"/>
      <c r="W111" s="230"/>
      <c r="X111" s="230"/>
      <c r="Y111" s="230"/>
      <c r="Z111" s="230"/>
      <c r="AA111" s="230"/>
      <c r="AB111" s="230"/>
      <c r="AC111" s="230"/>
      <c r="AD111" s="230"/>
      <c r="AE111" s="29"/>
    </row>
    <row r="112" spans="1:31" s="31" customFormat="1" ht="15" customHeight="1">
      <c r="A112" s="79"/>
      <c r="C112" s="80" t="s">
        <v>154</v>
      </c>
      <c r="D112" s="335"/>
      <c r="E112" s="280"/>
      <c r="F112" s="280"/>
      <c r="G112" s="280"/>
      <c r="H112" s="280"/>
      <c r="I112" s="280"/>
      <c r="J112" s="280"/>
      <c r="K112" s="281"/>
      <c r="L112" s="342"/>
      <c r="M112" s="280"/>
      <c r="N112" s="280"/>
      <c r="O112" s="280"/>
      <c r="P112" s="280"/>
      <c r="Q112" s="281"/>
      <c r="R112" s="230"/>
      <c r="S112" s="230"/>
      <c r="T112" s="230"/>
      <c r="U112" s="230"/>
      <c r="V112" s="230"/>
      <c r="W112" s="230"/>
      <c r="X112" s="230"/>
      <c r="Y112" s="230"/>
      <c r="Z112" s="230"/>
      <c r="AA112" s="230"/>
      <c r="AB112" s="230"/>
      <c r="AC112" s="230"/>
      <c r="AD112" s="230"/>
      <c r="AE112" s="29"/>
    </row>
    <row r="113" spans="1:31" s="31" customFormat="1" ht="15" customHeight="1">
      <c r="A113" s="79"/>
      <c r="C113" s="80" t="s">
        <v>155</v>
      </c>
      <c r="D113" s="335"/>
      <c r="E113" s="280"/>
      <c r="F113" s="280"/>
      <c r="G113" s="280"/>
      <c r="H113" s="280"/>
      <c r="I113" s="280"/>
      <c r="J113" s="280"/>
      <c r="K113" s="281"/>
      <c r="L113" s="342"/>
      <c r="M113" s="280"/>
      <c r="N113" s="280"/>
      <c r="O113" s="280"/>
      <c r="P113" s="280"/>
      <c r="Q113" s="281"/>
      <c r="R113" s="230"/>
      <c r="S113" s="230"/>
      <c r="T113" s="230"/>
      <c r="U113" s="230"/>
      <c r="V113" s="230"/>
      <c r="W113" s="230"/>
      <c r="X113" s="230"/>
      <c r="Y113" s="230"/>
      <c r="Z113" s="230"/>
      <c r="AA113" s="230"/>
      <c r="AB113" s="230"/>
      <c r="AC113" s="230"/>
      <c r="AD113" s="230"/>
      <c r="AE113" s="29"/>
    </row>
    <row r="114" spans="1:31" s="31" customFormat="1" ht="15" customHeight="1">
      <c r="A114" s="79"/>
      <c r="C114" s="80" t="s">
        <v>156</v>
      </c>
      <c r="D114" s="335"/>
      <c r="E114" s="280"/>
      <c r="F114" s="280"/>
      <c r="G114" s="280"/>
      <c r="H114" s="280"/>
      <c r="I114" s="280"/>
      <c r="J114" s="280"/>
      <c r="K114" s="281"/>
      <c r="L114" s="342"/>
      <c r="M114" s="280"/>
      <c r="N114" s="280"/>
      <c r="O114" s="280"/>
      <c r="P114" s="280"/>
      <c r="Q114" s="281"/>
      <c r="R114" s="230"/>
      <c r="S114" s="230"/>
      <c r="T114" s="230"/>
      <c r="U114" s="230"/>
      <c r="V114" s="230"/>
      <c r="W114" s="230"/>
      <c r="X114" s="230"/>
      <c r="Y114" s="230"/>
      <c r="Z114" s="230"/>
      <c r="AA114" s="230"/>
      <c r="AB114" s="230"/>
      <c r="AC114" s="230"/>
      <c r="AD114" s="230"/>
      <c r="AE114" s="29"/>
    </row>
    <row r="115" spans="1:31" s="31" customFormat="1" ht="15" customHeight="1">
      <c r="A115" s="79"/>
      <c r="C115" s="80" t="s">
        <v>157</v>
      </c>
      <c r="D115" s="335"/>
      <c r="E115" s="280"/>
      <c r="F115" s="280"/>
      <c r="G115" s="280"/>
      <c r="H115" s="280"/>
      <c r="I115" s="280"/>
      <c r="J115" s="280"/>
      <c r="K115" s="281"/>
      <c r="L115" s="342"/>
      <c r="M115" s="280"/>
      <c r="N115" s="280"/>
      <c r="O115" s="280"/>
      <c r="P115" s="280"/>
      <c r="Q115" s="281"/>
      <c r="R115" s="230"/>
      <c r="S115" s="230"/>
      <c r="T115" s="230"/>
      <c r="U115" s="230"/>
      <c r="V115" s="230"/>
      <c r="W115" s="230"/>
      <c r="X115" s="230"/>
      <c r="Y115" s="230"/>
      <c r="Z115" s="230"/>
      <c r="AA115" s="230"/>
      <c r="AB115" s="230"/>
      <c r="AC115" s="230"/>
      <c r="AD115" s="230"/>
      <c r="AE115" s="29"/>
    </row>
    <row r="116" spans="1:31" s="31" customFormat="1" ht="15" customHeight="1">
      <c r="A116" s="79"/>
      <c r="C116" s="80" t="s">
        <v>158</v>
      </c>
      <c r="D116" s="335"/>
      <c r="E116" s="280"/>
      <c r="F116" s="280"/>
      <c r="G116" s="280"/>
      <c r="H116" s="280"/>
      <c r="I116" s="280"/>
      <c r="J116" s="280"/>
      <c r="K116" s="281"/>
      <c r="L116" s="342"/>
      <c r="M116" s="280"/>
      <c r="N116" s="280"/>
      <c r="O116" s="280"/>
      <c r="P116" s="280"/>
      <c r="Q116" s="281"/>
      <c r="R116" s="230"/>
      <c r="S116" s="230"/>
      <c r="T116" s="230"/>
      <c r="U116" s="230"/>
      <c r="V116" s="230"/>
      <c r="W116" s="230"/>
      <c r="X116" s="230"/>
      <c r="Y116" s="230"/>
      <c r="Z116" s="230"/>
      <c r="AA116" s="230"/>
      <c r="AB116" s="230"/>
      <c r="AC116" s="230"/>
      <c r="AD116" s="230"/>
      <c r="AE116" s="29"/>
    </row>
    <row r="117" spans="1:31" s="31" customFormat="1" ht="15" customHeight="1">
      <c r="A117" s="79"/>
      <c r="C117" s="80" t="s">
        <v>159</v>
      </c>
      <c r="D117" s="335"/>
      <c r="E117" s="280"/>
      <c r="F117" s="280"/>
      <c r="G117" s="280"/>
      <c r="H117" s="280"/>
      <c r="I117" s="280"/>
      <c r="J117" s="280"/>
      <c r="K117" s="281"/>
      <c r="L117" s="342"/>
      <c r="M117" s="280"/>
      <c r="N117" s="280"/>
      <c r="O117" s="280"/>
      <c r="P117" s="280"/>
      <c r="Q117" s="281"/>
      <c r="R117" s="230"/>
      <c r="S117" s="230"/>
      <c r="T117" s="230"/>
      <c r="U117" s="230"/>
      <c r="V117" s="230"/>
      <c r="W117" s="230"/>
      <c r="X117" s="230"/>
      <c r="Y117" s="230"/>
      <c r="Z117" s="230"/>
      <c r="AA117" s="230"/>
      <c r="AB117" s="230"/>
      <c r="AC117" s="230"/>
      <c r="AD117" s="230"/>
      <c r="AE117" s="29"/>
    </row>
    <row r="118" spans="1:31" s="31" customFormat="1" ht="15" customHeight="1">
      <c r="A118" s="79"/>
      <c r="C118" s="80" t="s">
        <v>160</v>
      </c>
      <c r="D118" s="335"/>
      <c r="E118" s="280"/>
      <c r="F118" s="280"/>
      <c r="G118" s="280"/>
      <c r="H118" s="280"/>
      <c r="I118" s="280"/>
      <c r="J118" s="280"/>
      <c r="K118" s="281"/>
      <c r="L118" s="342"/>
      <c r="M118" s="280"/>
      <c r="N118" s="280"/>
      <c r="O118" s="280"/>
      <c r="P118" s="280"/>
      <c r="Q118" s="281"/>
      <c r="R118" s="230"/>
      <c r="S118" s="230"/>
      <c r="T118" s="230"/>
      <c r="U118" s="230"/>
      <c r="V118" s="230"/>
      <c r="W118" s="230"/>
      <c r="X118" s="230"/>
      <c r="Y118" s="230"/>
      <c r="Z118" s="230"/>
      <c r="AA118" s="230"/>
      <c r="AB118" s="230"/>
      <c r="AC118" s="230"/>
      <c r="AD118" s="230"/>
      <c r="AE118" s="29"/>
    </row>
    <row r="119" spans="1:31" s="31" customFormat="1" ht="15" customHeight="1">
      <c r="A119" s="79"/>
      <c r="C119" s="80" t="s">
        <v>161</v>
      </c>
      <c r="D119" s="335"/>
      <c r="E119" s="280"/>
      <c r="F119" s="280"/>
      <c r="G119" s="280"/>
      <c r="H119" s="280"/>
      <c r="I119" s="280"/>
      <c r="J119" s="280"/>
      <c r="K119" s="281"/>
      <c r="L119" s="342"/>
      <c r="M119" s="280"/>
      <c r="N119" s="280"/>
      <c r="O119" s="280"/>
      <c r="P119" s="280"/>
      <c r="Q119" s="281"/>
      <c r="R119" s="230"/>
      <c r="S119" s="230"/>
      <c r="T119" s="230"/>
      <c r="U119" s="230"/>
      <c r="V119" s="230"/>
      <c r="W119" s="230"/>
      <c r="X119" s="230"/>
      <c r="Y119" s="230"/>
      <c r="Z119" s="230"/>
      <c r="AA119" s="230"/>
      <c r="AB119" s="230"/>
      <c r="AC119" s="230"/>
      <c r="AD119" s="230"/>
      <c r="AE119" s="29"/>
    </row>
    <row r="120" spans="1:31" s="31" customFormat="1" ht="15" customHeight="1">
      <c r="A120" s="79"/>
      <c r="C120" s="80" t="s">
        <v>162</v>
      </c>
      <c r="D120" s="335"/>
      <c r="E120" s="280"/>
      <c r="F120" s="280"/>
      <c r="G120" s="280"/>
      <c r="H120" s="280"/>
      <c r="I120" s="280"/>
      <c r="J120" s="280"/>
      <c r="K120" s="281"/>
      <c r="L120" s="342"/>
      <c r="M120" s="280"/>
      <c r="N120" s="280"/>
      <c r="O120" s="280"/>
      <c r="P120" s="280"/>
      <c r="Q120" s="281"/>
      <c r="R120" s="230"/>
      <c r="S120" s="230"/>
      <c r="T120" s="230"/>
      <c r="U120" s="230"/>
      <c r="V120" s="230"/>
      <c r="W120" s="230"/>
      <c r="X120" s="230"/>
      <c r="Y120" s="230"/>
      <c r="Z120" s="230"/>
      <c r="AA120" s="230"/>
      <c r="AB120" s="230"/>
      <c r="AC120" s="230"/>
      <c r="AD120" s="230"/>
      <c r="AE120" s="29"/>
    </row>
    <row r="121" spans="1:31" s="31" customFormat="1" ht="15" customHeight="1">
      <c r="A121" s="79"/>
      <c r="C121" s="80" t="s">
        <v>163</v>
      </c>
      <c r="D121" s="335"/>
      <c r="E121" s="280"/>
      <c r="F121" s="280"/>
      <c r="G121" s="280"/>
      <c r="H121" s="280"/>
      <c r="I121" s="280"/>
      <c r="J121" s="280"/>
      <c r="K121" s="281"/>
      <c r="L121" s="342"/>
      <c r="M121" s="280"/>
      <c r="N121" s="280"/>
      <c r="O121" s="280"/>
      <c r="P121" s="280"/>
      <c r="Q121" s="281"/>
      <c r="R121" s="230"/>
      <c r="S121" s="230"/>
      <c r="T121" s="230"/>
      <c r="U121" s="230"/>
      <c r="V121" s="230"/>
      <c r="W121" s="230"/>
      <c r="X121" s="230"/>
      <c r="Y121" s="230"/>
      <c r="Z121" s="230"/>
      <c r="AA121" s="230"/>
      <c r="AB121" s="230"/>
      <c r="AC121" s="230"/>
      <c r="AD121" s="230"/>
      <c r="AE121" s="29"/>
    </row>
    <row r="122" spans="1:31" s="31" customFormat="1" ht="15" customHeight="1">
      <c r="A122" s="79"/>
      <c r="C122" s="80" t="s">
        <v>164</v>
      </c>
      <c r="D122" s="335"/>
      <c r="E122" s="280"/>
      <c r="F122" s="280"/>
      <c r="G122" s="280"/>
      <c r="H122" s="280"/>
      <c r="I122" s="280"/>
      <c r="J122" s="280"/>
      <c r="K122" s="281"/>
      <c r="L122" s="342"/>
      <c r="M122" s="280"/>
      <c r="N122" s="280"/>
      <c r="O122" s="280"/>
      <c r="P122" s="280"/>
      <c r="Q122" s="281"/>
      <c r="R122" s="230"/>
      <c r="S122" s="230"/>
      <c r="T122" s="230"/>
      <c r="U122" s="230"/>
      <c r="V122" s="230"/>
      <c r="W122" s="230"/>
      <c r="X122" s="230"/>
      <c r="Y122" s="230"/>
      <c r="Z122" s="230"/>
      <c r="AA122" s="230"/>
      <c r="AB122" s="230"/>
      <c r="AC122" s="230"/>
      <c r="AD122" s="230"/>
      <c r="AE122" s="29"/>
    </row>
    <row r="123" spans="1:31" s="31" customFormat="1" ht="15" customHeight="1">
      <c r="A123" s="79"/>
      <c r="C123" s="80" t="s">
        <v>165</v>
      </c>
      <c r="D123" s="335"/>
      <c r="E123" s="280"/>
      <c r="F123" s="280"/>
      <c r="G123" s="280"/>
      <c r="H123" s="280"/>
      <c r="I123" s="280"/>
      <c r="J123" s="280"/>
      <c r="K123" s="281"/>
      <c r="L123" s="342"/>
      <c r="M123" s="280"/>
      <c r="N123" s="280"/>
      <c r="O123" s="280"/>
      <c r="P123" s="280"/>
      <c r="Q123" s="281"/>
      <c r="R123" s="230"/>
      <c r="S123" s="230"/>
      <c r="T123" s="230"/>
      <c r="U123" s="230"/>
      <c r="V123" s="230"/>
      <c r="W123" s="230"/>
      <c r="X123" s="230"/>
      <c r="Y123" s="230"/>
      <c r="Z123" s="230"/>
      <c r="AA123" s="230"/>
      <c r="AB123" s="230"/>
      <c r="AC123" s="230"/>
      <c r="AD123" s="230"/>
      <c r="AE123" s="29"/>
    </row>
    <row r="124" spans="1:31" s="31" customFormat="1" ht="15" customHeight="1">
      <c r="A124" s="79"/>
      <c r="C124" s="80" t="s">
        <v>166</v>
      </c>
      <c r="D124" s="335"/>
      <c r="E124" s="280"/>
      <c r="F124" s="280"/>
      <c r="G124" s="280"/>
      <c r="H124" s="280"/>
      <c r="I124" s="280"/>
      <c r="J124" s="280"/>
      <c r="K124" s="281"/>
      <c r="L124" s="342"/>
      <c r="M124" s="280"/>
      <c r="N124" s="280"/>
      <c r="O124" s="280"/>
      <c r="P124" s="280"/>
      <c r="Q124" s="281"/>
      <c r="R124" s="230"/>
      <c r="S124" s="230"/>
      <c r="T124" s="230"/>
      <c r="U124" s="230"/>
      <c r="V124" s="230"/>
      <c r="W124" s="230"/>
      <c r="X124" s="230"/>
      <c r="Y124" s="230"/>
      <c r="Z124" s="230"/>
      <c r="AA124" s="230"/>
      <c r="AB124" s="230"/>
      <c r="AC124" s="230"/>
      <c r="AD124" s="230"/>
      <c r="AE124" s="29"/>
    </row>
    <row r="125" spans="1:31" s="31" customFormat="1" ht="15" customHeight="1">
      <c r="A125" s="79"/>
      <c r="C125" s="260"/>
      <c r="D125" s="260"/>
      <c r="E125" s="260"/>
      <c r="F125" s="260"/>
      <c r="G125" s="260"/>
      <c r="H125" s="260"/>
      <c r="I125" s="260"/>
      <c r="J125" s="260"/>
      <c r="K125" s="260"/>
      <c r="L125" s="260"/>
      <c r="M125" s="260"/>
      <c r="N125" s="260"/>
      <c r="O125" s="260"/>
      <c r="P125" s="260"/>
      <c r="Q125" s="260"/>
      <c r="R125" s="260"/>
      <c r="S125" s="260"/>
      <c r="T125" s="260"/>
      <c r="U125" s="260"/>
      <c r="V125" s="260"/>
      <c r="W125" s="260"/>
      <c r="X125" s="260"/>
      <c r="Y125" s="260"/>
      <c r="Z125" s="260"/>
      <c r="AA125" s="260"/>
      <c r="AB125" s="260"/>
      <c r="AC125" s="260"/>
      <c r="AD125" s="260"/>
      <c r="AE125" s="29"/>
    </row>
    <row r="126" spans="1:31" s="31" customFormat="1" ht="15" customHeight="1">
      <c r="A126" s="79"/>
      <c r="C126" s="260"/>
      <c r="D126" s="260"/>
      <c r="E126" s="260"/>
      <c r="F126" s="260"/>
      <c r="G126" s="260"/>
      <c r="H126" s="260"/>
      <c r="I126" s="260"/>
      <c r="J126" s="260"/>
      <c r="K126" s="260"/>
      <c r="L126" s="260"/>
      <c r="M126" s="260"/>
      <c r="N126" s="260"/>
      <c r="O126" s="260"/>
      <c r="P126" s="260"/>
      <c r="Q126" s="260"/>
      <c r="R126" s="260"/>
      <c r="S126" s="260"/>
      <c r="T126" s="260"/>
      <c r="U126" s="260"/>
      <c r="V126" s="260"/>
      <c r="W126" s="260"/>
      <c r="X126" s="260"/>
      <c r="Y126" s="260"/>
      <c r="Z126" s="260"/>
      <c r="AA126" s="490" t="s">
        <v>418</v>
      </c>
      <c r="AB126" s="366"/>
      <c r="AC126" s="366"/>
      <c r="AD126" s="366"/>
      <c r="AE126" s="29"/>
    </row>
    <row r="127" spans="1:31" s="31" customFormat="1" ht="48" customHeight="1">
      <c r="A127" s="79"/>
      <c r="C127" s="347" t="s">
        <v>211</v>
      </c>
      <c r="D127" s="295"/>
      <c r="E127" s="295"/>
      <c r="F127" s="295"/>
      <c r="G127" s="295"/>
      <c r="H127" s="295"/>
      <c r="I127" s="295"/>
      <c r="J127" s="295"/>
      <c r="K127" s="295"/>
      <c r="L127" s="295"/>
      <c r="M127" s="295"/>
      <c r="N127" s="295"/>
      <c r="O127" s="295"/>
      <c r="P127" s="295"/>
      <c r="Q127" s="296"/>
      <c r="R127" s="347" t="s">
        <v>1342</v>
      </c>
      <c r="S127" s="280"/>
      <c r="T127" s="280"/>
      <c r="U127" s="280"/>
      <c r="V127" s="280"/>
      <c r="W127" s="280"/>
      <c r="X127" s="280"/>
      <c r="Y127" s="280"/>
      <c r="Z127" s="280"/>
      <c r="AA127" s="280"/>
      <c r="AB127" s="280"/>
      <c r="AC127" s="280"/>
      <c r="AD127" s="281"/>
      <c r="AE127" s="29"/>
    </row>
    <row r="128" spans="1:31" s="31" customFormat="1" ht="15" customHeight="1">
      <c r="A128" s="79"/>
      <c r="C128" s="299"/>
      <c r="D128" s="284"/>
      <c r="E128" s="284"/>
      <c r="F128" s="284"/>
      <c r="G128" s="284"/>
      <c r="H128" s="284"/>
      <c r="I128" s="284"/>
      <c r="J128" s="284"/>
      <c r="K128" s="284"/>
      <c r="L128" s="284"/>
      <c r="M128" s="284"/>
      <c r="N128" s="284"/>
      <c r="O128" s="284"/>
      <c r="P128" s="284"/>
      <c r="Q128" s="300"/>
      <c r="R128" s="127" t="s">
        <v>142</v>
      </c>
      <c r="S128" s="127" t="s">
        <v>143</v>
      </c>
      <c r="T128" s="127" t="s">
        <v>144</v>
      </c>
      <c r="U128" s="127" t="s">
        <v>145</v>
      </c>
      <c r="V128" s="127" t="s">
        <v>146</v>
      </c>
      <c r="W128" s="127" t="s">
        <v>147</v>
      </c>
      <c r="X128" s="127" t="s">
        <v>148</v>
      </c>
      <c r="Y128" s="127" t="s">
        <v>149</v>
      </c>
      <c r="Z128" s="127" t="s">
        <v>150</v>
      </c>
      <c r="AA128" s="127" t="s">
        <v>151</v>
      </c>
      <c r="AB128" s="127" t="s">
        <v>152</v>
      </c>
      <c r="AC128" s="127" t="s">
        <v>153</v>
      </c>
      <c r="AD128" s="127" t="s">
        <v>154</v>
      </c>
      <c r="AE128" s="29"/>
    </row>
    <row r="129" spans="1:31" s="31" customFormat="1" ht="15" customHeight="1">
      <c r="A129" s="79"/>
      <c r="C129" s="188" t="s">
        <v>142</v>
      </c>
      <c r="D129" s="335"/>
      <c r="E129" s="280"/>
      <c r="F129" s="280"/>
      <c r="G129" s="280"/>
      <c r="H129" s="280"/>
      <c r="I129" s="280"/>
      <c r="J129" s="280"/>
      <c r="K129" s="280"/>
      <c r="L129" s="280"/>
      <c r="M129" s="280"/>
      <c r="N129" s="280"/>
      <c r="O129" s="280"/>
      <c r="P129" s="280"/>
      <c r="Q129" s="281"/>
      <c r="R129" s="235"/>
      <c r="S129" s="235"/>
      <c r="T129" s="235"/>
      <c r="U129" s="235"/>
      <c r="V129" s="235"/>
      <c r="W129" s="235"/>
      <c r="X129" s="235"/>
      <c r="Y129" s="235"/>
      <c r="Z129" s="235"/>
      <c r="AA129" s="235"/>
      <c r="AB129" s="235"/>
      <c r="AC129" s="235"/>
      <c r="AD129" s="235"/>
      <c r="AE129" s="29"/>
    </row>
    <row r="130" spans="1:31" s="31" customFormat="1" ht="15" customHeight="1">
      <c r="A130" s="79"/>
      <c r="C130" s="80" t="s">
        <v>143</v>
      </c>
      <c r="D130" s="335"/>
      <c r="E130" s="280"/>
      <c r="F130" s="280"/>
      <c r="G130" s="280"/>
      <c r="H130" s="280"/>
      <c r="I130" s="280"/>
      <c r="J130" s="280"/>
      <c r="K130" s="280"/>
      <c r="L130" s="280"/>
      <c r="M130" s="280"/>
      <c r="N130" s="280"/>
      <c r="O130" s="280"/>
      <c r="P130" s="280"/>
      <c r="Q130" s="281"/>
      <c r="R130" s="230"/>
      <c r="S130" s="230"/>
      <c r="T130" s="230"/>
      <c r="U130" s="230"/>
      <c r="V130" s="230"/>
      <c r="W130" s="230"/>
      <c r="X130" s="230"/>
      <c r="Y130" s="230"/>
      <c r="Z130" s="230"/>
      <c r="AA130" s="230"/>
      <c r="AB130" s="230"/>
      <c r="AC130" s="230"/>
      <c r="AD130" s="230"/>
      <c r="AE130" s="29"/>
    </row>
    <row r="131" spans="1:31" s="31" customFormat="1" ht="15" customHeight="1">
      <c r="A131" s="79"/>
      <c r="C131" s="80" t="s">
        <v>144</v>
      </c>
      <c r="D131" s="335"/>
      <c r="E131" s="280"/>
      <c r="F131" s="280"/>
      <c r="G131" s="280"/>
      <c r="H131" s="280"/>
      <c r="I131" s="280"/>
      <c r="J131" s="280"/>
      <c r="K131" s="280"/>
      <c r="L131" s="280"/>
      <c r="M131" s="280"/>
      <c r="N131" s="280"/>
      <c r="O131" s="280"/>
      <c r="P131" s="280"/>
      <c r="Q131" s="281"/>
      <c r="R131" s="230"/>
      <c r="S131" s="230"/>
      <c r="T131" s="230"/>
      <c r="U131" s="230"/>
      <c r="V131" s="230"/>
      <c r="W131" s="230"/>
      <c r="X131" s="230"/>
      <c r="Y131" s="230"/>
      <c r="Z131" s="230"/>
      <c r="AA131" s="230"/>
      <c r="AB131" s="230"/>
      <c r="AC131" s="230"/>
      <c r="AD131" s="230"/>
      <c r="AE131" s="29"/>
    </row>
    <row r="132" spans="1:31" s="31" customFormat="1" ht="15" customHeight="1">
      <c r="A132" s="79"/>
      <c r="C132" s="80" t="s">
        <v>145</v>
      </c>
      <c r="D132" s="335"/>
      <c r="E132" s="280"/>
      <c r="F132" s="280"/>
      <c r="G132" s="280"/>
      <c r="H132" s="280"/>
      <c r="I132" s="280"/>
      <c r="J132" s="280"/>
      <c r="K132" s="280"/>
      <c r="L132" s="280"/>
      <c r="M132" s="280"/>
      <c r="N132" s="280"/>
      <c r="O132" s="280"/>
      <c r="P132" s="280"/>
      <c r="Q132" s="281"/>
      <c r="R132" s="230"/>
      <c r="S132" s="230"/>
      <c r="T132" s="230"/>
      <c r="U132" s="230"/>
      <c r="V132" s="230"/>
      <c r="W132" s="230"/>
      <c r="X132" s="230"/>
      <c r="Y132" s="230"/>
      <c r="Z132" s="230"/>
      <c r="AA132" s="230"/>
      <c r="AB132" s="230"/>
      <c r="AC132" s="230"/>
      <c r="AD132" s="230"/>
      <c r="AE132" s="29"/>
    </row>
    <row r="133" spans="1:31" s="31" customFormat="1" ht="15" customHeight="1">
      <c r="A133" s="79"/>
      <c r="C133" s="80" t="s">
        <v>146</v>
      </c>
      <c r="D133" s="335"/>
      <c r="E133" s="280"/>
      <c r="F133" s="280"/>
      <c r="G133" s="280"/>
      <c r="H133" s="280"/>
      <c r="I133" s="280"/>
      <c r="J133" s="280"/>
      <c r="K133" s="280"/>
      <c r="L133" s="280"/>
      <c r="M133" s="280"/>
      <c r="N133" s="280"/>
      <c r="O133" s="280"/>
      <c r="P133" s="280"/>
      <c r="Q133" s="281"/>
      <c r="R133" s="230"/>
      <c r="S133" s="230"/>
      <c r="T133" s="230"/>
      <c r="U133" s="230"/>
      <c r="V133" s="230"/>
      <c r="W133" s="230"/>
      <c r="X133" s="230"/>
      <c r="Y133" s="230"/>
      <c r="Z133" s="230"/>
      <c r="AA133" s="230"/>
      <c r="AB133" s="230"/>
      <c r="AC133" s="230"/>
      <c r="AD133" s="230"/>
      <c r="AE133" s="29"/>
    </row>
    <row r="134" spans="1:31" s="31" customFormat="1" ht="15" customHeight="1">
      <c r="A134" s="79"/>
      <c r="C134" s="80" t="s">
        <v>147</v>
      </c>
      <c r="D134" s="335"/>
      <c r="E134" s="280"/>
      <c r="F134" s="280"/>
      <c r="G134" s="280"/>
      <c r="H134" s="280"/>
      <c r="I134" s="280"/>
      <c r="J134" s="280"/>
      <c r="K134" s="280"/>
      <c r="L134" s="280"/>
      <c r="M134" s="280"/>
      <c r="N134" s="280"/>
      <c r="O134" s="280"/>
      <c r="P134" s="280"/>
      <c r="Q134" s="281"/>
      <c r="R134" s="230"/>
      <c r="S134" s="230"/>
      <c r="T134" s="230"/>
      <c r="U134" s="230"/>
      <c r="V134" s="230"/>
      <c r="W134" s="230"/>
      <c r="X134" s="230"/>
      <c r="Y134" s="230"/>
      <c r="Z134" s="230"/>
      <c r="AA134" s="230"/>
      <c r="AB134" s="230"/>
      <c r="AC134" s="230"/>
      <c r="AD134" s="230"/>
      <c r="AE134" s="29"/>
    </row>
    <row r="135" spans="1:31" s="31" customFormat="1" ht="15" customHeight="1">
      <c r="A135" s="79"/>
      <c r="C135" s="80" t="s">
        <v>148</v>
      </c>
      <c r="D135" s="335"/>
      <c r="E135" s="280"/>
      <c r="F135" s="280"/>
      <c r="G135" s="280"/>
      <c r="H135" s="280"/>
      <c r="I135" s="280"/>
      <c r="J135" s="280"/>
      <c r="K135" s="280"/>
      <c r="L135" s="280"/>
      <c r="M135" s="280"/>
      <c r="N135" s="280"/>
      <c r="O135" s="280"/>
      <c r="P135" s="280"/>
      <c r="Q135" s="281"/>
      <c r="R135" s="230"/>
      <c r="S135" s="230"/>
      <c r="T135" s="230"/>
      <c r="U135" s="230"/>
      <c r="V135" s="230"/>
      <c r="W135" s="230"/>
      <c r="X135" s="230"/>
      <c r="Y135" s="230"/>
      <c r="Z135" s="230"/>
      <c r="AA135" s="230"/>
      <c r="AB135" s="230"/>
      <c r="AC135" s="230"/>
      <c r="AD135" s="230"/>
      <c r="AE135" s="29"/>
    </row>
    <row r="136" spans="1:31" s="31" customFormat="1" ht="15" customHeight="1">
      <c r="A136" s="79"/>
      <c r="C136" s="80" t="s">
        <v>149</v>
      </c>
      <c r="D136" s="335"/>
      <c r="E136" s="280"/>
      <c r="F136" s="280"/>
      <c r="G136" s="280"/>
      <c r="H136" s="280"/>
      <c r="I136" s="280"/>
      <c r="J136" s="280"/>
      <c r="K136" s="280"/>
      <c r="L136" s="280"/>
      <c r="M136" s="280"/>
      <c r="N136" s="280"/>
      <c r="O136" s="280"/>
      <c r="P136" s="280"/>
      <c r="Q136" s="281"/>
      <c r="R136" s="230"/>
      <c r="S136" s="230"/>
      <c r="T136" s="230"/>
      <c r="U136" s="230"/>
      <c r="V136" s="230"/>
      <c r="W136" s="230"/>
      <c r="X136" s="230"/>
      <c r="Y136" s="230"/>
      <c r="Z136" s="230"/>
      <c r="AA136" s="230"/>
      <c r="AB136" s="230"/>
      <c r="AC136" s="230"/>
      <c r="AD136" s="230"/>
      <c r="AE136" s="29"/>
    </row>
    <row r="137" spans="1:31" s="31" customFormat="1" ht="15" customHeight="1">
      <c r="A137" s="79"/>
      <c r="C137" s="80" t="s">
        <v>150</v>
      </c>
      <c r="D137" s="335"/>
      <c r="E137" s="280"/>
      <c r="F137" s="280"/>
      <c r="G137" s="280"/>
      <c r="H137" s="280"/>
      <c r="I137" s="280"/>
      <c r="J137" s="280"/>
      <c r="K137" s="280"/>
      <c r="L137" s="280"/>
      <c r="M137" s="280"/>
      <c r="N137" s="280"/>
      <c r="O137" s="280"/>
      <c r="P137" s="280"/>
      <c r="Q137" s="281"/>
      <c r="R137" s="230"/>
      <c r="S137" s="230"/>
      <c r="T137" s="230"/>
      <c r="U137" s="230"/>
      <c r="V137" s="230"/>
      <c r="W137" s="230"/>
      <c r="X137" s="230"/>
      <c r="Y137" s="230"/>
      <c r="Z137" s="230"/>
      <c r="AA137" s="230"/>
      <c r="AB137" s="230"/>
      <c r="AC137" s="230"/>
      <c r="AD137" s="230"/>
      <c r="AE137" s="29"/>
    </row>
    <row r="138" spans="1:31" s="31" customFormat="1" ht="15" customHeight="1">
      <c r="A138" s="79"/>
      <c r="C138" s="80" t="s">
        <v>151</v>
      </c>
      <c r="D138" s="335"/>
      <c r="E138" s="280"/>
      <c r="F138" s="280"/>
      <c r="G138" s="280"/>
      <c r="H138" s="280"/>
      <c r="I138" s="280"/>
      <c r="J138" s="280"/>
      <c r="K138" s="280"/>
      <c r="L138" s="280"/>
      <c r="M138" s="280"/>
      <c r="N138" s="280"/>
      <c r="O138" s="280"/>
      <c r="P138" s="280"/>
      <c r="Q138" s="281"/>
      <c r="R138" s="230"/>
      <c r="S138" s="230"/>
      <c r="T138" s="230"/>
      <c r="U138" s="230"/>
      <c r="V138" s="230"/>
      <c r="W138" s="230"/>
      <c r="X138" s="230"/>
      <c r="Y138" s="230"/>
      <c r="Z138" s="230"/>
      <c r="AA138" s="230"/>
      <c r="AB138" s="230"/>
      <c r="AC138" s="230"/>
      <c r="AD138" s="230"/>
      <c r="AE138" s="29"/>
    </row>
    <row r="139" spans="1:31" s="31" customFormat="1" ht="15" customHeight="1">
      <c r="A139" s="79"/>
      <c r="C139" s="80" t="s">
        <v>152</v>
      </c>
      <c r="D139" s="335"/>
      <c r="E139" s="280"/>
      <c r="F139" s="280"/>
      <c r="G139" s="280"/>
      <c r="H139" s="280"/>
      <c r="I139" s="280"/>
      <c r="J139" s="280"/>
      <c r="K139" s="280"/>
      <c r="L139" s="280"/>
      <c r="M139" s="280"/>
      <c r="N139" s="280"/>
      <c r="O139" s="280"/>
      <c r="P139" s="280"/>
      <c r="Q139" s="281"/>
      <c r="R139" s="230"/>
      <c r="S139" s="230"/>
      <c r="T139" s="230"/>
      <c r="U139" s="230"/>
      <c r="V139" s="230"/>
      <c r="W139" s="230"/>
      <c r="X139" s="230"/>
      <c r="Y139" s="230"/>
      <c r="Z139" s="230"/>
      <c r="AA139" s="230"/>
      <c r="AB139" s="230"/>
      <c r="AC139" s="230"/>
      <c r="AD139" s="230"/>
      <c r="AE139" s="29"/>
    </row>
    <row r="140" spans="1:31" s="31" customFormat="1" ht="15" customHeight="1">
      <c r="A140" s="79"/>
      <c r="C140" s="80" t="s">
        <v>153</v>
      </c>
      <c r="D140" s="335"/>
      <c r="E140" s="280"/>
      <c r="F140" s="280"/>
      <c r="G140" s="280"/>
      <c r="H140" s="280"/>
      <c r="I140" s="280"/>
      <c r="J140" s="280"/>
      <c r="K140" s="280"/>
      <c r="L140" s="280"/>
      <c r="M140" s="280"/>
      <c r="N140" s="280"/>
      <c r="O140" s="280"/>
      <c r="P140" s="280"/>
      <c r="Q140" s="281"/>
      <c r="R140" s="230"/>
      <c r="S140" s="230"/>
      <c r="T140" s="230"/>
      <c r="U140" s="230"/>
      <c r="V140" s="230"/>
      <c r="W140" s="230"/>
      <c r="X140" s="230"/>
      <c r="Y140" s="230"/>
      <c r="Z140" s="230"/>
      <c r="AA140" s="230"/>
      <c r="AB140" s="230"/>
      <c r="AC140" s="230"/>
      <c r="AD140" s="230"/>
      <c r="AE140" s="29"/>
    </row>
    <row r="141" spans="1:31" s="31" customFormat="1" ht="15" customHeight="1">
      <c r="A141" s="79"/>
      <c r="C141" s="80" t="s">
        <v>154</v>
      </c>
      <c r="D141" s="335"/>
      <c r="E141" s="280"/>
      <c r="F141" s="280"/>
      <c r="G141" s="280"/>
      <c r="H141" s="280"/>
      <c r="I141" s="280"/>
      <c r="J141" s="280"/>
      <c r="K141" s="280"/>
      <c r="L141" s="280"/>
      <c r="M141" s="280"/>
      <c r="N141" s="280"/>
      <c r="O141" s="280"/>
      <c r="P141" s="280"/>
      <c r="Q141" s="281"/>
      <c r="R141" s="230"/>
      <c r="S141" s="230"/>
      <c r="T141" s="230"/>
      <c r="U141" s="230"/>
      <c r="V141" s="230"/>
      <c r="W141" s="230"/>
      <c r="X141" s="230"/>
      <c r="Y141" s="230"/>
      <c r="Z141" s="230"/>
      <c r="AA141" s="230"/>
      <c r="AB141" s="230"/>
      <c r="AC141" s="230"/>
      <c r="AD141" s="230"/>
      <c r="AE141" s="29"/>
    </row>
    <row r="142" spans="1:31" s="31" customFormat="1" ht="15" customHeight="1">
      <c r="A142" s="79"/>
      <c r="C142" s="80" t="s">
        <v>155</v>
      </c>
      <c r="D142" s="335"/>
      <c r="E142" s="280"/>
      <c r="F142" s="280"/>
      <c r="G142" s="280"/>
      <c r="H142" s="280"/>
      <c r="I142" s="280"/>
      <c r="J142" s="280"/>
      <c r="K142" s="280"/>
      <c r="L142" s="280"/>
      <c r="M142" s="280"/>
      <c r="N142" s="280"/>
      <c r="O142" s="280"/>
      <c r="P142" s="280"/>
      <c r="Q142" s="281"/>
      <c r="R142" s="230"/>
      <c r="S142" s="230"/>
      <c r="T142" s="230"/>
      <c r="U142" s="230"/>
      <c r="V142" s="230"/>
      <c r="W142" s="230"/>
      <c r="X142" s="230"/>
      <c r="Y142" s="230"/>
      <c r="Z142" s="230"/>
      <c r="AA142" s="230"/>
      <c r="AB142" s="230"/>
      <c r="AC142" s="230"/>
      <c r="AD142" s="230"/>
      <c r="AE142" s="29"/>
    </row>
    <row r="143" spans="1:31" s="31" customFormat="1" ht="15" customHeight="1">
      <c r="A143" s="79"/>
      <c r="C143" s="80" t="s">
        <v>156</v>
      </c>
      <c r="D143" s="335"/>
      <c r="E143" s="280"/>
      <c r="F143" s="280"/>
      <c r="G143" s="280"/>
      <c r="H143" s="280"/>
      <c r="I143" s="280"/>
      <c r="J143" s="280"/>
      <c r="K143" s="280"/>
      <c r="L143" s="280"/>
      <c r="M143" s="280"/>
      <c r="N143" s="280"/>
      <c r="O143" s="280"/>
      <c r="P143" s="280"/>
      <c r="Q143" s="281"/>
      <c r="R143" s="230"/>
      <c r="S143" s="230"/>
      <c r="T143" s="230"/>
      <c r="U143" s="230"/>
      <c r="V143" s="230"/>
      <c r="W143" s="230"/>
      <c r="X143" s="230"/>
      <c r="Y143" s="230"/>
      <c r="Z143" s="230"/>
      <c r="AA143" s="230"/>
      <c r="AB143" s="230"/>
      <c r="AC143" s="230"/>
      <c r="AD143" s="230"/>
      <c r="AE143" s="29"/>
    </row>
    <row r="144" spans="1:31" s="31" customFormat="1" ht="15" customHeight="1">
      <c r="A144" s="79"/>
      <c r="C144" s="80" t="s">
        <v>157</v>
      </c>
      <c r="D144" s="335"/>
      <c r="E144" s="280"/>
      <c r="F144" s="280"/>
      <c r="G144" s="280"/>
      <c r="H144" s="280"/>
      <c r="I144" s="280"/>
      <c r="J144" s="280"/>
      <c r="K144" s="280"/>
      <c r="L144" s="280"/>
      <c r="M144" s="280"/>
      <c r="N144" s="280"/>
      <c r="O144" s="280"/>
      <c r="P144" s="280"/>
      <c r="Q144" s="281"/>
      <c r="R144" s="230"/>
      <c r="S144" s="230"/>
      <c r="T144" s="230"/>
      <c r="U144" s="230"/>
      <c r="V144" s="230"/>
      <c r="W144" s="230"/>
      <c r="X144" s="230"/>
      <c r="Y144" s="230"/>
      <c r="Z144" s="230"/>
      <c r="AA144" s="230"/>
      <c r="AB144" s="230"/>
      <c r="AC144" s="230"/>
      <c r="AD144" s="230"/>
      <c r="AE144" s="29"/>
    </row>
    <row r="145" spans="1:34" s="31" customFormat="1" ht="15" customHeight="1">
      <c r="A145" s="79"/>
      <c r="C145" s="80" t="s">
        <v>158</v>
      </c>
      <c r="D145" s="335"/>
      <c r="E145" s="280"/>
      <c r="F145" s="280"/>
      <c r="G145" s="280"/>
      <c r="H145" s="280"/>
      <c r="I145" s="280"/>
      <c r="J145" s="280"/>
      <c r="K145" s="280"/>
      <c r="L145" s="280"/>
      <c r="M145" s="280"/>
      <c r="N145" s="280"/>
      <c r="O145" s="280"/>
      <c r="P145" s="280"/>
      <c r="Q145" s="281"/>
      <c r="R145" s="230"/>
      <c r="S145" s="230"/>
      <c r="T145" s="230"/>
      <c r="U145" s="230"/>
      <c r="V145" s="230"/>
      <c r="W145" s="230"/>
      <c r="X145" s="230"/>
      <c r="Y145" s="230"/>
      <c r="Z145" s="230"/>
      <c r="AA145" s="230"/>
      <c r="AB145" s="230"/>
      <c r="AC145" s="230"/>
      <c r="AD145" s="230"/>
      <c r="AE145" s="29"/>
    </row>
    <row r="146" spans="1:34" s="31" customFormat="1" ht="15" customHeight="1">
      <c r="A146" s="79"/>
      <c r="C146" s="80" t="s">
        <v>159</v>
      </c>
      <c r="D146" s="335"/>
      <c r="E146" s="280"/>
      <c r="F146" s="280"/>
      <c r="G146" s="280"/>
      <c r="H146" s="280"/>
      <c r="I146" s="280"/>
      <c r="J146" s="280"/>
      <c r="K146" s="280"/>
      <c r="L146" s="280"/>
      <c r="M146" s="280"/>
      <c r="N146" s="280"/>
      <c r="O146" s="280"/>
      <c r="P146" s="280"/>
      <c r="Q146" s="281"/>
      <c r="R146" s="230"/>
      <c r="S146" s="230"/>
      <c r="T146" s="230"/>
      <c r="U146" s="230"/>
      <c r="V146" s="230"/>
      <c r="W146" s="230"/>
      <c r="X146" s="230"/>
      <c r="Y146" s="230"/>
      <c r="Z146" s="230"/>
      <c r="AA146" s="230"/>
      <c r="AB146" s="230"/>
      <c r="AC146" s="230"/>
      <c r="AD146" s="230"/>
      <c r="AE146" s="29"/>
    </row>
    <row r="147" spans="1:34" s="31" customFormat="1" ht="15" customHeight="1">
      <c r="A147" s="79"/>
      <c r="C147" s="80" t="s">
        <v>160</v>
      </c>
      <c r="D147" s="335"/>
      <c r="E147" s="280"/>
      <c r="F147" s="280"/>
      <c r="G147" s="280"/>
      <c r="H147" s="280"/>
      <c r="I147" s="280"/>
      <c r="J147" s="280"/>
      <c r="K147" s="280"/>
      <c r="L147" s="280"/>
      <c r="M147" s="280"/>
      <c r="N147" s="280"/>
      <c r="O147" s="280"/>
      <c r="P147" s="280"/>
      <c r="Q147" s="281"/>
      <c r="R147" s="230"/>
      <c r="S147" s="230"/>
      <c r="T147" s="230"/>
      <c r="U147" s="230"/>
      <c r="V147" s="230"/>
      <c r="W147" s="230"/>
      <c r="X147" s="230"/>
      <c r="Y147" s="230"/>
      <c r="Z147" s="230"/>
      <c r="AA147" s="230"/>
      <c r="AB147" s="230"/>
      <c r="AC147" s="230"/>
      <c r="AD147" s="230"/>
      <c r="AE147" s="29"/>
    </row>
    <row r="148" spans="1:34" s="31" customFormat="1" ht="15" customHeight="1">
      <c r="A148" s="79"/>
      <c r="C148" s="80" t="s">
        <v>161</v>
      </c>
      <c r="D148" s="335"/>
      <c r="E148" s="280"/>
      <c r="F148" s="280"/>
      <c r="G148" s="280"/>
      <c r="H148" s="280"/>
      <c r="I148" s="280"/>
      <c r="J148" s="280"/>
      <c r="K148" s="280"/>
      <c r="L148" s="280"/>
      <c r="M148" s="280"/>
      <c r="N148" s="280"/>
      <c r="O148" s="280"/>
      <c r="P148" s="280"/>
      <c r="Q148" s="281"/>
      <c r="R148" s="230"/>
      <c r="S148" s="230"/>
      <c r="T148" s="230"/>
      <c r="U148" s="230"/>
      <c r="V148" s="230"/>
      <c r="W148" s="230"/>
      <c r="X148" s="230"/>
      <c r="Y148" s="230"/>
      <c r="Z148" s="230"/>
      <c r="AA148" s="230"/>
      <c r="AB148" s="230"/>
      <c r="AC148" s="230"/>
      <c r="AD148" s="230"/>
      <c r="AE148" s="29"/>
    </row>
    <row r="149" spans="1:34" s="31" customFormat="1" ht="15" customHeight="1">
      <c r="A149" s="79"/>
      <c r="C149" s="80" t="s">
        <v>162</v>
      </c>
      <c r="D149" s="335"/>
      <c r="E149" s="280"/>
      <c r="F149" s="280"/>
      <c r="G149" s="280"/>
      <c r="H149" s="280"/>
      <c r="I149" s="280"/>
      <c r="J149" s="280"/>
      <c r="K149" s="280"/>
      <c r="L149" s="280"/>
      <c r="M149" s="280"/>
      <c r="N149" s="280"/>
      <c r="O149" s="280"/>
      <c r="P149" s="280"/>
      <c r="Q149" s="281"/>
      <c r="R149" s="230"/>
      <c r="S149" s="230"/>
      <c r="T149" s="230"/>
      <c r="U149" s="230"/>
      <c r="V149" s="230"/>
      <c r="W149" s="230"/>
      <c r="X149" s="230"/>
      <c r="Y149" s="230"/>
      <c r="Z149" s="230"/>
      <c r="AA149" s="230"/>
      <c r="AB149" s="230"/>
      <c r="AC149" s="230"/>
      <c r="AD149" s="230"/>
      <c r="AE149" s="29"/>
    </row>
    <row r="150" spans="1:34" s="31" customFormat="1" ht="15" customHeight="1">
      <c r="A150" s="79"/>
      <c r="C150" s="80" t="s">
        <v>163</v>
      </c>
      <c r="D150" s="335"/>
      <c r="E150" s="280"/>
      <c r="F150" s="280"/>
      <c r="G150" s="280"/>
      <c r="H150" s="280"/>
      <c r="I150" s="280"/>
      <c r="J150" s="280"/>
      <c r="K150" s="280"/>
      <c r="L150" s="280"/>
      <c r="M150" s="280"/>
      <c r="N150" s="280"/>
      <c r="O150" s="280"/>
      <c r="P150" s="280"/>
      <c r="Q150" s="281"/>
      <c r="R150" s="230"/>
      <c r="S150" s="230"/>
      <c r="T150" s="230"/>
      <c r="U150" s="230"/>
      <c r="V150" s="230"/>
      <c r="W150" s="230"/>
      <c r="X150" s="230"/>
      <c r="Y150" s="230"/>
      <c r="Z150" s="230"/>
      <c r="AA150" s="230"/>
      <c r="AB150" s="230"/>
      <c r="AC150" s="230"/>
      <c r="AD150" s="230"/>
      <c r="AE150" s="29"/>
    </row>
    <row r="151" spans="1:34" s="31" customFormat="1" ht="15" customHeight="1">
      <c r="A151" s="79"/>
      <c r="C151" s="80" t="s">
        <v>164</v>
      </c>
      <c r="D151" s="335"/>
      <c r="E151" s="280"/>
      <c r="F151" s="280"/>
      <c r="G151" s="280"/>
      <c r="H151" s="280"/>
      <c r="I151" s="280"/>
      <c r="J151" s="280"/>
      <c r="K151" s="280"/>
      <c r="L151" s="280"/>
      <c r="M151" s="280"/>
      <c r="N151" s="280"/>
      <c r="O151" s="280"/>
      <c r="P151" s="280"/>
      <c r="Q151" s="281"/>
      <c r="R151" s="230"/>
      <c r="S151" s="230"/>
      <c r="T151" s="230"/>
      <c r="U151" s="230"/>
      <c r="V151" s="230"/>
      <c r="W151" s="230"/>
      <c r="X151" s="230"/>
      <c r="Y151" s="230"/>
      <c r="Z151" s="230"/>
      <c r="AA151" s="230"/>
      <c r="AB151" s="230"/>
      <c r="AC151" s="230"/>
      <c r="AD151" s="230"/>
      <c r="AE151" s="29"/>
    </row>
    <row r="152" spans="1:34" s="31" customFormat="1" ht="15" customHeight="1">
      <c r="A152" s="79"/>
      <c r="C152" s="80" t="s">
        <v>165</v>
      </c>
      <c r="D152" s="335"/>
      <c r="E152" s="280"/>
      <c r="F152" s="280"/>
      <c r="G152" s="280"/>
      <c r="H152" s="280"/>
      <c r="I152" s="280"/>
      <c r="J152" s="280"/>
      <c r="K152" s="280"/>
      <c r="L152" s="280"/>
      <c r="M152" s="280"/>
      <c r="N152" s="280"/>
      <c r="O152" s="280"/>
      <c r="P152" s="280"/>
      <c r="Q152" s="281"/>
      <c r="R152" s="230"/>
      <c r="S152" s="230"/>
      <c r="T152" s="230"/>
      <c r="U152" s="230"/>
      <c r="V152" s="230"/>
      <c r="W152" s="230"/>
      <c r="X152" s="230"/>
      <c r="Y152" s="230"/>
      <c r="Z152" s="230"/>
      <c r="AA152" s="230"/>
      <c r="AB152" s="230"/>
      <c r="AC152" s="230"/>
      <c r="AD152" s="230"/>
      <c r="AE152" s="29"/>
    </row>
    <row r="153" spans="1:34" s="31" customFormat="1" ht="15" customHeight="1">
      <c r="A153" s="79"/>
      <c r="C153" s="80" t="s">
        <v>166</v>
      </c>
      <c r="D153" s="335"/>
      <c r="E153" s="280"/>
      <c r="F153" s="280"/>
      <c r="G153" s="280"/>
      <c r="H153" s="280"/>
      <c r="I153" s="280"/>
      <c r="J153" s="280"/>
      <c r="K153" s="280"/>
      <c r="L153" s="280"/>
      <c r="M153" s="280"/>
      <c r="N153" s="280"/>
      <c r="O153" s="280"/>
      <c r="P153" s="280"/>
      <c r="Q153" s="281"/>
      <c r="R153" s="230"/>
      <c r="S153" s="230"/>
      <c r="T153" s="230"/>
      <c r="U153" s="230"/>
      <c r="V153" s="230"/>
      <c r="W153" s="230"/>
      <c r="X153" s="230"/>
      <c r="Y153" s="230"/>
      <c r="Z153" s="230"/>
      <c r="AA153" s="230"/>
      <c r="AB153" s="230"/>
      <c r="AC153" s="230"/>
      <c r="AD153" s="230"/>
      <c r="AE153" s="29"/>
    </row>
    <row r="154" spans="1:34" s="31" customFormat="1" ht="15" customHeight="1">
      <c r="A154" s="79"/>
      <c r="C154" s="260"/>
      <c r="D154" s="260"/>
      <c r="E154" s="260"/>
      <c r="F154" s="260"/>
      <c r="G154" s="260"/>
      <c r="H154" s="260"/>
      <c r="I154" s="260"/>
      <c r="J154" s="260"/>
      <c r="K154" s="260"/>
      <c r="L154" s="260"/>
      <c r="M154" s="260"/>
      <c r="N154" s="260"/>
      <c r="O154" s="260"/>
      <c r="P154" s="260"/>
      <c r="Q154" s="260"/>
      <c r="R154" s="260"/>
      <c r="S154" s="260"/>
      <c r="T154" s="260"/>
      <c r="U154" s="260"/>
      <c r="V154" s="260"/>
      <c r="W154" s="260"/>
      <c r="X154" s="260"/>
      <c r="Y154" s="260"/>
      <c r="Z154" s="260"/>
      <c r="AA154" s="260"/>
      <c r="AB154" s="260"/>
      <c r="AC154" s="260"/>
      <c r="AD154" s="260"/>
      <c r="AE154" s="29"/>
    </row>
    <row r="155" spans="1:34" s="31" customFormat="1" ht="45" customHeight="1">
      <c r="A155" s="79"/>
      <c r="C155" s="362" t="s">
        <v>1343</v>
      </c>
      <c r="D155" s="366"/>
      <c r="E155" s="366"/>
      <c r="F155" s="342"/>
      <c r="G155" s="280"/>
      <c r="H155" s="280"/>
      <c r="I155" s="280"/>
      <c r="J155" s="280"/>
      <c r="K155" s="280"/>
      <c r="L155" s="280"/>
      <c r="M155" s="280"/>
      <c r="N155" s="280"/>
      <c r="O155" s="280"/>
      <c r="P155" s="280"/>
      <c r="Q155" s="280"/>
      <c r="R155" s="280"/>
      <c r="S155" s="280"/>
      <c r="T155" s="280"/>
      <c r="U155" s="280"/>
      <c r="V155" s="280"/>
      <c r="W155" s="280"/>
      <c r="X155" s="280"/>
      <c r="Y155" s="280"/>
      <c r="Z155" s="280"/>
      <c r="AA155" s="280"/>
      <c r="AB155" s="280"/>
      <c r="AC155" s="280"/>
      <c r="AD155" s="281"/>
      <c r="AE155" s="29"/>
    </row>
    <row r="156" spans="1:34" s="31" customFormat="1" ht="15" customHeight="1">
      <c r="A156" s="79"/>
      <c r="C156" s="260"/>
      <c r="D156" s="260"/>
      <c r="E156" s="260"/>
      <c r="F156" s="260"/>
      <c r="G156" s="260"/>
      <c r="H156" s="260"/>
      <c r="I156" s="260"/>
      <c r="J156" s="260"/>
      <c r="K156" s="260"/>
      <c r="L156" s="260"/>
      <c r="M156" s="260"/>
      <c r="N156" s="260"/>
      <c r="O156" s="260"/>
      <c r="P156" s="260"/>
      <c r="Q156" s="260"/>
      <c r="R156" s="260"/>
      <c r="S156" s="260"/>
      <c r="T156" s="260"/>
      <c r="U156" s="260"/>
      <c r="V156" s="260"/>
      <c r="W156" s="260"/>
      <c r="X156" s="260"/>
      <c r="Y156" s="260"/>
      <c r="Z156" s="260"/>
      <c r="AA156" s="260"/>
      <c r="AB156" s="260"/>
      <c r="AC156" s="260"/>
      <c r="AD156" s="260"/>
      <c r="AE156" s="29"/>
    </row>
    <row r="157" spans="1:34" s="31" customFormat="1" ht="45" customHeight="1">
      <c r="A157" s="79"/>
      <c r="C157" s="362" t="s">
        <v>1344</v>
      </c>
      <c r="D157" s="366"/>
      <c r="E157" s="366"/>
      <c r="F157" s="342"/>
      <c r="G157" s="280"/>
      <c r="H157" s="280"/>
      <c r="I157" s="280"/>
      <c r="J157" s="280"/>
      <c r="K157" s="280"/>
      <c r="L157" s="280"/>
      <c r="M157" s="280"/>
      <c r="N157" s="280"/>
      <c r="O157" s="280"/>
      <c r="P157" s="280"/>
      <c r="Q157" s="280"/>
      <c r="R157" s="280"/>
      <c r="S157" s="280"/>
      <c r="T157" s="280"/>
      <c r="U157" s="280"/>
      <c r="V157" s="280"/>
      <c r="W157" s="280"/>
      <c r="X157" s="280"/>
      <c r="Y157" s="280"/>
      <c r="Z157" s="280"/>
      <c r="AA157" s="280"/>
      <c r="AB157" s="280"/>
      <c r="AC157" s="280"/>
      <c r="AD157" s="281"/>
      <c r="AE157" s="29"/>
    </row>
    <row r="158" spans="1:34" s="31" customFormat="1" ht="15" customHeight="1">
      <c r="A158" s="79"/>
      <c r="C158" s="260"/>
      <c r="D158" s="260"/>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c r="AA158" s="260"/>
      <c r="AB158" s="260"/>
      <c r="AC158" s="260"/>
      <c r="AD158" s="260"/>
      <c r="AE158" s="29"/>
    </row>
    <row r="159" spans="1:34" s="31" customFormat="1" ht="15" customHeight="1">
      <c r="A159" s="79"/>
      <c r="C159" s="347" t="s">
        <v>1345</v>
      </c>
      <c r="D159" s="280"/>
      <c r="E159" s="280"/>
      <c r="F159" s="280"/>
      <c r="G159" s="280"/>
      <c r="H159" s="280"/>
      <c r="I159" s="280"/>
      <c r="J159" s="280"/>
      <c r="K159" s="280"/>
      <c r="L159" s="280"/>
      <c r="M159" s="280"/>
      <c r="N159" s="280"/>
      <c r="O159" s="280"/>
      <c r="P159" s="280"/>
      <c r="Q159" s="280"/>
      <c r="R159" s="280"/>
      <c r="S159" s="280"/>
      <c r="T159" s="281"/>
      <c r="U159" s="260"/>
      <c r="V159" s="347" t="s">
        <v>1346</v>
      </c>
      <c r="W159" s="280"/>
      <c r="X159" s="280"/>
      <c r="Y159" s="280"/>
      <c r="Z159" s="280"/>
      <c r="AA159" s="280"/>
      <c r="AB159" s="280"/>
      <c r="AC159" s="280"/>
      <c r="AD159" s="281"/>
      <c r="AE159" s="29"/>
    </row>
    <row r="160" spans="1:34" s="29" customFormat="1" ht="15" customHeight="1">
      <c r="A160" s="79"/>
      <c r="B160" s="94"/>
      <c r="C160" s="127" t="s">
        <v>142</v>
      </c>
      <c r="D160" s="335" t="s">
        <v>1347</v>
      </c>
      <c r="E160" s="280"/>
      <c r="F160" s="280"/>
      <c r="G160" s="280"/>
      <c r="H160" s="280"/>
      <c r="I160" s="280"/>
      <c r="J160" s="280"/>
      <c r="K160" s="280"/>
      <c r="L160" s="280"/>
      <c r="M160" s="280"/>
      <c r="N160" s="280"/>
      <c r="O160" s="280"/>
      <c r="P160" s="280"/>
      <c r="Q160" s="280"/>
      <c r="R160" s="280"/>
      <c r="S160" s="280"/>
      <c r="T160" s="281"/>
      <c r="U160" s="264"/>
      <c r="V160" s="127" t="s">
        <v>142</v>
      </c>
      <c r="W160" s="489" t="s">
        <v>1348</v>
      </c>
      <c r="X160" s="280"/>
      <c r="Y160" s="280"/>
      <c r="Z160" s="280"/>
      <c r="AA160" s="280"/>
      <c r="AB160" s="280"/>
      <c r="AC160" s="280"/>
      <c r="AD160" s="281"/>
      <c r="AE160" s="94"/>
      <c r="AF160" s="94"/>
      <c r="AG160" s="94"/>
      <c r="AH160" s="94"/>
    </row>
    <row r="161" spans="1:34" s="29" customFormat="1" ht="24" customHeight="1">
      <c r="A161" s="79"/>
      <c r="B161" s="94"/>
      <c r="C161" s="127" t="s">
        <v>143</v>
      </c>
      <c r="D161" s="335" t="s">
        <v>1349</v>
      </c>
      <c r="E161" s="280"/>
      <c r="F161" s="280"/>
      <c r="G161" s="280"/>
      <c r="H161" s="280"/>
      <c r="I161" s="280"/>
      <c r="J161" s="280"/>
      <c r="K161" s="280"/>
      <c r="L161" s="280"/>
      <c r="M161" s="280"/>
      <c r="N161" s="280"/>
      <c r="O161" s="280"/>
      <c r="P161" s="280"/>
      <c r="Q161" s="280"/>
      <c r="R161" s="280"/>
      <c r="S161" s="280"/>
      <c r="T161" s="281"/>
      <c r="U161" s="264"/>
      <c r="V161" s="127" t="s">
        <v>143</v>
      </c>
      <c r="W161" s="489" t="s">
        <v>1350</v>
      </c>
      <c r="X161" s="280"/>
      <c r="Y161" s="280"/>
      <c r="Z161" s="280"/>
      <c r="AA161" s="280"/>
      <c r="AB161" s="280"/>
      <c r="AC161" s="280"/>
      <c r="AD161" s="281"/>
      <c r="AE161" s="94"/>
      <c r="AF161" s="94"/>
      <c r="AG161" s="94"/>
      <c r="AH161" s="94"/>
    </row>
    <row r="162" spans="1:34" s="29" customFormat="1" ht="36" customHeight="1">
      <c r="A162" s="79"/>
      <c r="B162" s="94"/>
      <c r="C162" s="127" t="s">
        <v>144</v>
      </c>
      <c r="D162" s="335" t="s">
        <v>1351</v>
      </c>
      <c r="E162" s="280"/>
      <c r="F162" s="280"/>
      <c r="G162" s="280"/>
      <c r="H162" s="280"/>
      <c r="I162" s="280"/>
      <c r="J162" s="280"/>
      <c r="K162" s="280"/>
      <c r="L162" s="280"/>
      <c r="M162" s="280"/>
      <c r="N162" s="280"/>
      <c r="O162" s="280"/>
      <c r="P162" s="280"/>
      <c r="Q162" s="280"/>
      <c r="R162" s="280"/>
      <c r="S162" s="280"/>
      <c r="T162" s="281"/>
      <c r="U162" s="264"/>
      <c r="V162" s="127" t="s">
        <v>144</v>
      </c>
      <c r="W162" s="489" t="s">
        <v>1352</v>
      </c>
      <c r="X162" s="280"/>
      <c r="Y162" s="280"/>
      <c r="Z162" s="280"/>
      <c r="AA162" s="280"/>
      <c r="AB162" s="280"/>
      <c r="AC162" s="280"/>
      <c r="AD162" s="281"/>
      <c r="AE162" s="94"/>
      <c r="AF162" s="94"/>
      <c r="AG162" s="94"/>
      <c r="AH162" s="94"/>
    </row>
    <row r="163" spans="1:34" s="29" customFormat="1" ht="15" customHeight="1">
      <c r="A163" s="79"/>
      <c r="B163" s="94"/>
      <c r="C163" s="127" t="s">
        <v>145</v>
      </c>
      <c r="D163" s="335" t="s">
        <v>1353</v>
      </c>
      <c r="E163" s="280"/>
      <c r="F163" s="280"/>
      <c r="G163" s="280"/>
      <c r="H163" s="280"/>
      <c r="I163" s="280"/>
      <c r="J163" s="280"/>
      <c r="K163" s="280"/>
      <c r="L163" s="280"/>
      <c r="M163" s="280"/>
      <c r="N163" s="280"/>
      <c r="O163" s="280"/>
      <c r="P163" s="280"/>
      <c r="Q163" s="280"/>
      <c r="R163" s="280"/>
      <c r="S163" s="280"/>
      <c r="T163" s="281"/>
      <c r="U163" s="264"/>
      <c r="V163" s="127" t="s">
        <v>145</v>
      </c>
      <c r="W163" s="489" t="s">
        <v>1354</v>
      </c>
      <c r="X163" s="280"/>
      <c r="Y163" s="280"/>
      <c r="Z163" s="280"/>
      <c r="AA163" s="280"/>
      <c r="AB163" s="280"/>
      <c r="AC163" s="280"/>
      <c r="AD163" s="281"/>
      <c r="AE163" s="94"/>
      <c r="AF163" s="94"/>
      <c r="AG163" s="94"/>
      <c r="AH163" s="94"/>
    </row>
    <row r="164" spans="1:34" s="29" customFormat="1" ht="24" customHeight="1">
      <c r="A164" s="79"/>
      <c r="B164" s="94"/>
      <c r="C164" s="127" t="s">
        <v>146</v>
      </c>
      <c r="D164" s="335" t="s">
        <v>1355</v>
      </c>
      <c r="E164" s="280"/>
      <c r="F164" s="280"/>
      <c r="G164" s="280"/>
      <c r="H164" s="280"/>
      <c r="I164" s="280"/>
      <c r="J164" s="280"/>
      <c r="K164" s="280"/>
      <c r="L164" s="280"/>
      <c r="M164" s="280"/>
      <c r="N164" s="280"/>
      <c r="O164" s="280"/>
      <c r="P164" s="280"/>
      <c r="Q164" s="280"/>
      <c r="R164" s="280"/>
      <c r="S164" s="280"/>
      <c r="T164" s="281"/>
      <c r="U164" s="264"/>
      <c r="V164" s="127" t="s">
        <v>150</v>
      </c>
      <c r="W164" s="489" t="s">
        <v>236</v>
      </c>
      <c r="X164" s="280"/>
      <c r="Y164" s="280"/>
      <c r="Z164" s="280"/>
      <c r="AA164" s="280"/>
      <c r="AB164" s="280"/>
      <c r="AC164" s="280"/>
      <c r="AD164" s="281"/>
      <c r="AE164" s="94"/>
      <c r="AF164" s="94"/>
      <c r="AG164" s="94"/>
      <c r="AH164" s="94"/>
    </row>
    <row r="165" spans="1:34" s="29" customFormat="1" ht="36" customHeight="1">
      <c r="A165" s="79"/>
      <c r="B165" s="94"/>
      <c r="C165" s="127" t="s">
        <v>147</v>
      </c>
      <c r="D165" s="335" t="s">
        <v>1356</v>
      </c>
      <c r="E165" s="280"/>
      <c r="F165" s="280"/>
      <c r="G165" s="280"/>
      <c r="H165" s="280"/>
      <c r="I165" s="280"/>
      <c r="J165" s="280"/>
      <c r="K165" s="280"/>
      <c r="L165" s="280"/>
      <c r="M165" s="280"/>
      <c r="N165" s="280"/>
      <c r="O165" s="280"/>
      <c r="P165" s="280"/>
      <c r="Q165" s="280"/>
      <c r="R165" s="280"/>
      <c r="S165" s="280"/>
      <c r="T165" s="281"/>
      <c r="U165" s="264"/>
      <c r="V165" s="264"/>
      <c r="W165" s="264"/>
      <c r="X165" s="264"/>
      <c r="Y165" s="264"/>
      <c r="Z165" s="264"/>
      <c r="AA165" s="264"/>
      <c r="AB165" s="264"/>
      <c r="AC165" s="264"/>
      <c r="AD165" s="264"/>
      <c r="AE165" s="94"/>
      <c r="AF165" s="94"/>
      <c r="AG165" s="94"/>
      <c r="AH165" s="94"/>
    </row>
    <row r="166" spans="1:34" s="29" customFormat="1" ht="15" customHeight="1">
      <c r="A166" s="79"/>
      <c r="B166" s="94"/>
      <c r="C166" s="127" t="s">
        <v>148</v>
      </c>
      <c r="D166" s="335" t="s">
        <v>1357</v>
      </c>
      <c r="E166" s="280"/>
      <c r="F166" s="280"/>
      <c r="G166" s="280"/>
      <c r="H166" s="280"/>
      <c r="I166" s="280"/>
      <c r="J166" s="280"/>
      <c r="K166" s="280"/>
      <c r="L166" s="280"/>
      <c r="M166" s="280"/>
      <c r="N166" s="280"/>
      <c r="O166" s="280"/>
      <c r="P166" s="280"/>
      <c r="Q166" s="280"/>
      <c r="R166" s="280"/>
      <c r="S166" s="280"/>
      <c r="T166" s="281"/>
      <c r="U166" s="264"/>
      <c r="V166" s="264"/>
      <c r="W166" s="264"/>
      <c r="X166" s="264"/>
      <c r="Y166" s="264"/>
      <c r="Z166" s="264"/>
      <c r="AA166" s="264"/>
      <c r="AB166" s="264"/>
      <c r="AC166" s="264"/>
      <c r="AD166" s="264"/>
      <c r="AE166" s="94"/>
      <c r="AF166" s="94"/>
      <c r="AG166" s="94"/>
      <c r="AH166" s="94"/>
    </row>
    <row r="167" spans="1:34" s="29" customFormat="1" ht="15" customHeight="1">
      <c r="A167" s="79"/>
      <c r="B167" s="94"/>
      <c r="C167" s="127" t="s">
        <v>149</v>
      </c>
      <c r="D167" s="335" t="s">
        <v>1358</v>
      </c>
      <c r="E167" s="280"/>
      <c r="F167" s="280"/>
      <c r="G167" s="280"/>
      <c r="H167" s="280"/>
      <c r="I167" s="280"/>
      <c r="J167" s="280"/>
      <c r="K167" s="280"/>
      <c r="L167" s="280"/>
      <c r="M167" s="280"/>
      <c r="N167" s="280"/>
      <c r="O167" s="280"/>
      <c r="P167" s="280"/>
      <c r="Q167" s="280"/>
      <c r="R167" s="280"/>
      <c r="S167" s="280"/>
      <c r="T167" s="281"/>
      <c r="U167" s="264"/>
      <c r="V167" s="264"/>
      <c r="W167" s="264"/>
      <c r="X167" s="264"/>
      <c r="Y167" s="264"/>
      <c r="Z167" s="264"/>
      <c r="AA167" s="264"/>
      <c r="AB167" s="264"/>
      <c r="AC167" s="264"/>
      <c r="AD167" s="264"/>
      <c r="AE167" s="94"/>
      <c r="AF167" s="94"/>
      <c r="AG167" s="94"/>
      <c r="AH167" s="94"/>
    </row>
    <row r="168" spans="1:34" s="29" customFormat="1" ht="15" customHeight="1">
      <c r="A168" s="79"/>
      <c r="B168" s="94"/>
      <c r="C168" s="127" t="s">
        <v>150</v>
      </c>
      <c r="D168" s="335" t="s">
        <v>1359</v>
      </c>
      <c r="E168" s="280"/>
      <c r="F168" s="280"/>
      <c r="G168" s="280"/>
      <c r="H168" s="280"/>
      <c r="I168" s="280"/>
      <c r="J168" s="280"/>
      <c r="K168" s="280"/>
      <c r="L168" s="280"/>
      <c r="M168" s="280"/>
      <c r="N168" s="280"/>
      <c r="O168" s="280"/>
      <c r="P168" s="280"/>
      <c r="Q168" s="280"/>
      <c r="R168" s="280"/>
      <c r="S168" s="280"/>
      <c r="T168" s="281"/>
      <c r="U168" s="264"/>
      <c r="V168" s="264"/>
      <c r="W168" s="264"/>
      <c r="X168" s="264"/>
      <c r="Y168" s="264"/>
      <c r="Z168" s="264"/>
      <c r="AA168" s="264"/>
      <c r="AB168" s="264"/>
      <c r="AC168" s="264"/>
      <c r="AD168" s="264"/>
      <c r="AE168" s="94"/>
      <c r="AF168" s="94"/>
      <c r="AG168" s="94"/>
      <c r="AH168" s="94"/>
    </row>
    <row r="169" spans="1:34" s="29" customFormat="1" ht="15" customHeight="1">
      <c r="A169" s="79"/>
      <c r="B169" s="94"/>
      <c r="C169" s="127" t="s">
        <v>151</v>
      </c>
      <c r="D169" s="335" t="s">
        <v>1360</v>
      </c>
      <c r="E169" s="280"/>
      <c r="F169" s="280"/>
      <c r="G169" s="280"/>
      <c r="H169" s="280"/>
      <c r="I169" s="280"/>
      <c r="J169" s="280"/>
      <c r="K169" s="280"/>
      <c r="L169" s="280"/>
      <c r="M169" s="280"/>
      <c r="N169" s="280"/>
      <c r="O169" s="280"/>
      <c r="P169" s="280"/>
      <c r="Q169" s="280"/>
      <c r="R169" s="280"/>
      <c r="S169" s="280"/>
      <c r="T169" s="281"/>
      <c r="U169" s="264"/>
      <c r="V169" s="264"/>
      <c r="W169" s="264"/>
      <c r="X169" s="264"/>
      <c r="Y169" s="264"/>
      <c r="Z169" s="264"/>
      <c r="AA169" s="264"/>
      <c r="AB169" s="264"/>
      <c r="AC169" s="264"/>
      <c r="AD169" s="264"/>
      <c r="AE169" s="94"/>
      <c r="AF169" s="94"/>
      <c r="AG169" s="94"/>
      <c r="AH169" s="94"/>
    </row>
    <row r="170" spans="1:34" s="29" customFormat="1" ht="15" customHeight="1">
      <c r="A170" s="79"/>
      <c r="B170" s="94"/>
      <c r="C170" s="203" t="s">
        <v>152</v>
      </c>
      <c r="D170" s="335" t="s">
        <v>1361</v>
      </c>
      <c r="E170" s="280"/>
      <c r="F170" s="280"/>
      <c r="G170" s="280"/>
      <c r="H170" s="280"/>
      <c r="I170" s="280"/>
      <c r="J170" s="280"/>
      <c r="K170" s="280"/>
      <c r="L170" s="280"/>
      <c r="M170" s="280"/>
      <c r="N170" s="280"/>
      <c r="O170" s="280"/>
      <c r="P170" s="280"/>
      <c r="Q170" s="280"/>
      <c r="R170" s="280"/>
      <c r="S170" s="280"/>
      <c r="T170" s="281"/>
      <c r="U170" s="189"/>
      <c r="V170" s="189"/>
      <c r="W170" s="189"/>
      <c r="X170" s="189"/>
      <c r="Y170" s="189"/>
      <c r="Z170" s="189"/>
      <c r="AA170" s="189"/>
      <c r="AB170" s="189"/>
      <c r="AC170" s="189"/>
      <c r="AD170" s="189"/>
      <c r="AE170" s="94"/>
      <c r="AF170" s="94"/>
      <c r="AG170" s="94"/>
      <c r="AH170" s="94"/>
    </row>
    <row r="171" spans="1:34" s="29" customFormat="1" ht="24" customHeight="1">
      <c r="A171" s="79"/>
      <c r="B171" s="94"/>
      <c r="C171" s="203" t="s">
        <v>153</v>
      </c>
      <c r="D171" s="335" t="s">
        <v>1362</v>
      </c>
      <c r="E171" s="280"/>
      <c r="F171" s="280"/>
      <c r="G171" s="280"/>
      <c r="H171" s="280"/>
      <c r="I171" s="280"/>
      <c r="J171" s="280"/>
      <c r="K171" s="280"/>
      <c r="L171" s="280"/>
      <c r="M171" s="280"/>
      <c r="N171" s="280"/>
      <c r="O171" s="280"/>
      <c r="P171" s="280"/>
      <c r="Q171" s="280"/>
      <c r="R171" s="280"/>
      <c r="S171" s="280"/>
      <c r="T171" s="281"/>
      <c r="U171" s="189"/>
      <c r="V171" s="189"/>
      <c r="W171" s="189"/>
      <c r="X171" s="189"/>
      <c r="Y171" s="189"/>
      <c r="Z171" s="189"/>
      <c r="AA171" s="189"/>
      <c r="AB171" s="189"/>
      <c r="AC171" s="189"/>
      <c r="AD171" s="189"/>
      <c r="AE171" s="94"/>
      <c r="AF171" s="94"/>
      <c r="AG171" s="94"/>
      <c r="AH171" s="94"/>
    </row>
    <row r="172" spans="1:34" s="29" customFormat="1" ht="15" customHeight="1">
      <c r="A172" s="79"/>
      <c r="B172" s="94"/>
      <c r="C172" s="203" t="s">
        <v>154</v>
      </c>
      <c r="D172" s="335" t="s">
        <v>1363</v>
      </c>
      <c r="E172" s="280"/>
      <c r="F172" s="280"/>
      <c r="G172" s="280"/>
      <c r="H172" s="280"/>
      <c r="I172" s="280"/>
      <c r="J172" s="280"/>
      <c r="K172" s="280"/>
      <c r="L172" s="280"/>
      <c r="M172" s="280"/>
      <c r="N172" s="280"/>
      <c r="O172" s="280"/>
      <c r="P172" s="280"/>
      <c r="Q172" s="280"/>
      <c r="R172" s="280"/>
      <c r="S172" s="280"/>
      <c r="T172" s="281"/>
      <c r="U172" s="189"/>
      <c r="V172" s="189"/>
      <c r="W172" s="189"/>
      <c r="X172" s="189"/>
      <c r="Y172" s="189"/>
      <c r="Z172" s="189"/>
      <c r="AA172" s="189"/>
      <c r="AB172" s="189"/>
      <c r="AC172" s="189"/>
      <c r="AD172" s="189"/>
      <c r="AE172" s="94"/>
      <c r="AF172" s="94"/>
      <c r="AG172" s="94"/>
      <c r="AH172" s="94"/>
    </row>
    <row r="173" spans="1:34" s="31" customFormat="1" ht="15" customHeight="1">
      <c r="A173" s="79"/>
      <c r="AE173" s="29"/>
    </row>
    <row r="174" spans="1:34" s="31" customFormat="1" ht="24" customHeight="1">
      <c r="A174" s="79"/>
      <c r="C174" s="359" t="s">
        <v>248</v>
      </c>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c r="AA174" s="366"/>
      <c r="AB174" s="366"/>
      <c r="AC174" s="366"/>
      <c r="AD174" s="366"/>
      <c r="AE174" s="29"/>
    </row>
    <row r="175" spans="1:34" s="31" customFormat="1" ht="60" customHeight="1">
      <c r="A175" s="79"/>
      <c r="C175" s="360"/>
      <c r="D175" s="280"/>
      <c r="E175" s="280"/>
      <c r="F175" s="280"/>
      <c r="G175" s="280"/>
      <c r="H175" s="280"/>
      <c r="I175" s="280"/>
      <c r="J175" s="280"/>
      <c r="K175" s="280"/>
      <c r="L175" s="280"/>
      <c r="M175" s="280"/>
      <c r="N175" s="280"/>
      <c r="O175" s="280"/>
      <c r="P175" s="280"/>
      <c r="Q175" s="280"/>
      <c r="R175" s="280"/>
      <c r="S175" s="280"/>
      <c r="T175" s="280"/>
      <c r="U175" s="280"/>
      <c r="V175" s="280"/>
      <c r="W175" s="280"/>
      <c r="X175" s="280"/>
      <c r="Y175" s="280"/>
      <c r="Z175" s="280"/>
      <c r="AA175" s="280"/>
      <c r="AB175" s="280"/>
      <c r="AC175" s="280"/>
      <c r="AD175" s="281"/>
      <c r="AE175" s="29"/>
    </row>
    <row r="176" spans="1:34" s="31" customFormat="1" ht="15" customHeight="1">
      <c r="A176" s="79"/>
      <c r="AE176" s="29"/>
    </row>
    <row r="177" spans="1:30" s="29" customFormat="1" ht="15" customHeight="1">
      <c r="A177" s="79"/>
    </row>
    <row r="178" spans="1:30" s="29" customFormat="1" ht="15" customHeight="1">
      <c r="A178" s="79"/>
    </row>
    <row r="179" spans="1:30" s="29" customFormat="1" ht="15" customHeight="1">
      <c r="A179" s="79"/>
    </row>
    <row r="180" spans="1:30" s="29" customFormat="1" ht="15" customHeight="1">
      <c r="A180" s="79"/>
    </row>
    <row r="181" spans="1:30" s="29" customFormat="1" ht="15" customHeight="1" thickBot="1">
      <c r="A181" s="79"/>
    </row>
    <row r="182" spans="1:30" s="29" customFormat="1" ht="15" customHeight="1" thickBot="1">
      <c r="A182" s="33"/>
      <c r="B182" s="351" t="s">
        <v>1364</v>
      </c>
      <c r="C182" s="352"/>
      <c r="D182" s="352"/>
      <c r="E182" s="352"/>
      <c r="F182" s="352"/>
      <c r="G182" s="352"/>
      <c r="H182" s="352"/>
      <c r="I182" s="352"/>
      <c r="J182" s="352"/>
      <c r="K182" s="352"/>
      <c r="L182" s="352"/>
      <c r="M182" s="352"/>
      <c r="N182" s="352"/>
      <c r="O182" s="352"/>
      <c r="P182" s="352"/>
      <c r="Q182" s="352"/>
      <c r="R182" s="352"/>
      <c r="S182" s="352"/>
      <c r="T182" s="352"/>
      <c r="U182" s="352"/>
      <c r="V182" s="352"/>
      <c r="W182" s="352"/>
      <c r="X182" s="352"/>
      <c r="Y182" s="352"/>
      <c r="Z182" s="352"/>
      <c r="AA182" s="352"/>
      <c r="AB182" s="352"/>
      <c r="AC182" s="352"/>
      <c r="AD182" s="353"/>
    </row>
    <row r="183" spans="1:30" s="29" customFormat="1" ht="15" customHeight="1">
      <c r="A183" s="34"/>
      <c r="B183" s="477" t="s">
        <v>189</v>
      </c>
      <c r="C183" s="350"/>
      <c r="D183" s="350"/>
      <c r="E183" s="350"/>
      <c r="F183" s="350"/>
      <c r="G183" s="350"/>
      <c r="H183" s="350"/>
      <c r="I183" s="350"/>
      <c r="J183" s="350"/>
      <c r="K183" s="350"/>
      <c r="L183" s="350"/>
      <c r="M183" s="350"/>
      <c r="N183" s="350"/>
      <c r="O183" s="350"/>
      <c r="P183" s="350"/>
      <c r="Q183" s="350"/>
      <c r="R183" s="350"/>
      <c r="S183" s="350"/>
      <c r="T183" s="350"/>
      <c r="U183" s="350"/>
      <c r="V183" s="350"/>
      <c r="W183" s="350"/>
      <c r="X183" s="350"/>
      <c r="Y183" s="350"/>
      <c r="Z183" s="350"/>
      <c r="AA183" s="350"/>
      <c r="AB183" s="350"/>
      <c r="AC183" s="350"/>
      <c r="AD183" s="298"/>
    </row>
    <row r="184" spans="1:30" s="29" customFormat="1" ht="36" customHeight="1">
      <c r="A184" s="34"/>
      <c r="B184" s="187"/>
      <c r="C184" s="403" t="s">
        <v>1365</v>
      </c>
      <c r="D184" s="284"/>
      <c r="E184" s="284"/>
      <c r="F184" s="284"/>
      <c r="G184" s="284"/>
      <c r="H184" s="284"/>
      <c r="I184" s="284"/>
      <c r="J184" s="284"/>
      <c r="K184" s="284"/>
      <c r="L184" s="284"/>
      <c r="M184" s="284"/>
      <c r="N184" s="284"/>
      <c r="O184" s="284"/>
      <c r="P184" s="284"/>
      <c r="Q184" s="284"/>
      <c r="R184" s="284"/>
      <c r="S184" s="284"/>
      <c r="T184" s="284"/>
      <c r="U184" s="284"/>
      <c r="V184" s="284"/>
      <c r="W184" s="284"/>
      <c r="X184" s="284"/>
      <c r="Y184" s="284"/>
      <c r="Z184" s="284"/>
      <c r="AA184" s="284"/>
      <c r="AB184" s="284"/>
      <c r="AC184" s="284"/>
      <c r="AD184" s="300"/>
    </row>
    <row r="185" spans="1:30" s="29" customFormat="1" ht="1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spans="1:30" s="29" customFormat="1" ht="36" customHeight="1">
      <c r="A186" s="32" t="s">
        <v>1366</v>
      </c>
      <c r="B186" s="357" t="s">
        <v>1367</v>
      </c>
      <c r="C186" s="350"/>
      <c r="D186" s="350"/>
      <c r="E186" s="350"/>
      <c r="F186" s="350"/>
      <c r="G186" s="350"/>
      <c r="H186" s="350"/>
      <c r="I186" s="350"/>
      <c r="J186" s="350"/>
      <c r="K186" s="350"/>
      <c r="L186" s="350"/>
      <c r="M186" s="350"/>
      <c r="N186" s="350"/>
      <c r="O186" s="350"/>
      <c r="P186" s="350"/>
      <c r="Q186" s="350"/>
      <c r="R186" s="350"/>
      <c r="S186" s="350"/>
      <c r="T186" s="350"/>
      <c r="U186" s="350"/>
      <c r="V186" s="350"/>
      <c r="W186" s="350"/>
      <c r="X186" s="350"/>
      <c r="Y186" s="350"/>
      <c r="Z186" s="350"/>
      <c r="AA186" s="350"/>
      <c r="AB186" s="350"/>
      <c r="AC186" s="350"/>
      <c r="AD186" s="350"/>
    </row>
    <row r="187" spans="1:30" s="29" customFormat="1" ht="15" customHeight="1">
      <c r="A187" s="79"/>
    </row>
    <row r="188" spans="1:30" s="29" customFormat="1" ht="72" customHeight="1">
      <c r="A188" s="79"/>
      <c r="C188" s="425" t="s">
        <v>211</v>
      </c>
      <c r="D188" s="295"/>
      <c r="E188" s="295"/>
      <c r="F188" s="295"/>
      <c r="G188" s="295"/>
      <c r="H188" s="295"/>
      <c r="I188" s="295"/>
      <c r="J188" s="295"/>
      <c r="K188" s="295"/>
      <c r="L188" s="295"/>
      <c r="M188" s="295"/>
      <c r="N188" s="295"/>
      <c r="O188" s="295"/>
      <c r="P188" s="295"/>
      <c r="Q188" s="295"/>
      <c r="R188" s="296"/>
      <c r="S188" s="347" t="s">
        <v>1368</v>
      </c>
      <c r="T188" s="280"/>
      <c r="U188" s="280"/>
      <c r="V188" s="280"/>
      <c r="W188" s="280"/>
      <c r="X188" s="281"/>
      <c r="Y188" s="347" t="s">
        <v>1369</v>
      </c>
      <c r="Z188" s="280"/>
      <c r="AA188" s="280"/>
      <c r="AB188" s="280"/>
      <c r="AC188" s="280"/>
      <c r="AD188" s="281"/>
    </row>
    <row r="189" spans="1:30" s="29" customFormat="1" ht="15" customHeight="1">
      <c r="A189" s="79"/>
      <c r="C189" s="100" t="s">
        <v>142</v>
      </c>
      <c r="D189" s="335"/>
      <c r="E189" s="280"/>
      <c r="F189" s="280"/>
      <c r="G189" s="280"/>
      <c r="H189" s="280"/>
      <c r="I189" s="280"/>
      <c r="J189" s="280"/>
      <c r="K189" s="280"/>
      <c r="L189" s="280"/>
      <c r="M189" s="280"/>
      <c r="N189" s="280"/>
      <c r="O189" s="280"/>
      <c r="P189" s="280"/>
      <c r="Q189" s="280"/>
      <c r="R189" s="281"/>
      <c r="S189" s="342">
        <v>9</v>
      </c>
      <c r="T189" s="280"/>
      <c r="U189" s="280"/>
      <c r="V189" s="280"/>
      <c r="W189" s="280"/>
      <c r="X189" s="281"/>
      <c r="Y189" s="342"/>
      <c r="Z189" s="280"/>
      <c r="AA189" s="280"/>
      <c r="AB189" s="280"/>
      <c r="AC189" s="280"/>
      <c r="AD189" s="281"/>
    </row>
    <row r="190" spans="1:30" s="29" customFormat="1" ht="15" customHeight="1">
      <c r="A190" s="79"/>
      <c r="C190" s="98" t="s">
        <v>143</v>
      </c>
      <c r="D190" s="335"/>
      <c r="E190" s="280"/>
      <c r="F190" s="280"/>
      <c r="G190" s="280"/>
      <c r="H190" s="280"/>
      <c r="I190" s="280"/>
      <c r="J190" s="280"/>
      <c r="K190" s="280"/>
      <c r="L190" s="280"/>
      <c r="M190" s="280"/>
      <c r="N190" s="280"/>
      <c r="O190" s="280"/>
      <c r="P190" s="280"/>
      <c r="Q190" s="280"/>
      <c r="R190" s="281"/>
      <c r="S190" s="342"/>
      <c r="T190" s="280"/>
      <c r="U190" s="280"/>
      <c r="V190" s="280"/>
      <c r="W190" s="280"/>
      <c r="X190" s="281"/>
      <c r="Y190" s="342"/>
      <c r="Z190" s="280"/>
      <c r="AA190" s="280"/>
      <c r="AB190" s="280"/>
      <c r="AC190" s="280"/>
      <c r="AD190" s="281"/>
    </row>
    <row r="191" spans="1:30" s="29" customFormat="1" ht="15" customHeight="1">
      <c r="A191" s="79"/>
      <c r="C191" s="98" t="s">
        <v>144</v>
      </c>
      <c r="D191" s="335"/>
      <c r="E191" s="280"/>
      <c r="F191" s="280"/>
      <c r="G191" s="280"/>
      <c r="H191" s="280"/>
      <c r="I191" s="280"/>
      <c r="J191" s="280"/>
      <c r="K191" s="280"/>
      <c r="L191" s="280"/>
      <c r="M191" s="280"/>
      <c r="N191" s="280"/>
      <c r="O191" s="280"/>
      <c r="P191" s="280"/>
      <c r="Q191" s="280"/>
      <c r="R191" s="281"/>
      <c r="S191" s="342"/>
      <c r="T191" s="280"/>
      <c r="U191" s="280"/>
      <c r="V191" s="280"/>
      <c r="W191" s="280"/>
      <c r="X191" s="281"/>
      <c r="Y191" s="342"/>
      <c r="Z191" s="280"/>
      <c r="AA191" s="280"/>
      <c r="AB191" s="280"/>
      <c r="AC191" s="280"/>
      <c r="AD191" s="281"/>
    </row>
    <row r="192" spans="1:30" s="29" customFormat="1" ht="15" customHeight="1">
      <c r="A192" s="79"/>
      <c r="C192" s="98" t="s">
        <v>145</v>
      </c>
      <c r="D192" s="335"/>
      <c r="E192" s="280"/>
      <c r="F192" s="280"/>
      <c r="G192" s="280"/>
      <c r="H192" s="280"/>
      <c r="I192" s="280"/>
      <c r="J192" s="280"/>
      <c r="K192" s="280"/>
      <c r="L192" s="280"/>
      <c r="M192" s="280"/>
      <c r="N192" s="280"/>
      <c r="O192" s="280"/>
      <c r="P192" s="280"/>
      <c r="Q192" s="280"/>
      <c r="R192" s="281"/>
      <c r="S192" s="342"/>
      <c r="T192" s="280"/>
      <c r="U192" s="280"/>
      <c r="V192" s="280"/>
      <c r="W192" s="280"/>
      <c r="X192" s="281"/>
      <c r="Y192" s="342"/>
      <c r="Z192" s="280"/>
      <c r="AA192" s="280"/>
      <c r="AB192" s="280"/>
      <c r="AC192" s="280"/>
      <c r="AD192" s="281"/>
    </row>
    <row r="193" spans="1:30" s="29" customFormat="1" ht="15" customHeight="1">
      <c r="A193" s="79"/>
      <c r="C193" s="98" t="s">
        <v>146</v>
      </c>
      <c r="D193" s="335"/>
      <c r="E193" s="280"/>
      <c r="F193" s="280"/>
      <c r="G193" s="280"/>
      <c r="H193" s="280"/>
      <c r="I193" s="280"/>
      <c r="J193" s="280"/>
      <c r="K193" s="280"/>
      <c r="L193" s="280"/>
      <c r="M193" s="280"/>
      <c r="N193" s="280"/>
      <c r="O193" s="280"/>
      <c r="P193" s="280"/>
      <c r="Q193" s="280"/>
      <c r="R193" s="281"/>
      <c r="S193" s="342"/>
      <c r="T193" s="280"/>
      <c r="U193" s="280"/>
      <c r="V193" s="280"/>
      <c r="W193" s="280"/>
      <c r="X193" s="281"/>
      <c r="Y193" s="342"/>
      <c r="Z193" s="280"/>
      <c r="AA193" s="280"/>
      <c r="AB193" s="280"/>
      <c r="AC193" s="280"/>
      <c r="AD193" s="281"/>
    </row>
    <row r="194" spans="1:30" s="29" customFormat="1" ht="15" customHeight="1">
      <c r="A194" s="79"/>
      <c r="C194" s="98" t="s">
        <v>147</v>
      </c>
      <c r="D194" s="335"/>
      <c r="E194" s="280"/>
      <c r="F194" s="280"/>
      <c r="G194" s="280"/>
      <c r="H194" s="280"/>
      <c r="I194" s="280"/>
      <c r="J194" s="280"/>
      <c r="K194" s="280"/>
      <c r="L194" s="280"/>
      <c r="M194" s="280"/>
      <c r="N194" s="280"/>
      <c r="O194" s="280"/>
      <c r="P194" s="280"/>
      <c r="Q194" s="280"/>
      <c r="R194" s="281"/>
      <c r="S194" s="342"/>
      <c r="T194" s="280"/>
      <c r="U194" s="280"/>
      <c r="V194" s="280"/>
      <c r="W194" s="280"/>
      <c r="X194" s="281"/>
      <c r="Y194" s="342"/>
      <c r="Z194" s="280"/>
      <c r="AA194" s="280"/>
      <c r="AB194" s="280"/>
      <c r="AC194" s="280"/>
      <c r="AD194" s="281"/>
    </row>
    <row r="195" spans="1:30" s="29" customFormat="1" ht="15" customHeight="1">
      <c r="A195" s="79"/>
      <c r="C195" s="98" t="s">
        <v>148</v>
      </c>
      <c r="D195" s="335"/>
      <c r="E195" s="280"/>
      <c r="F195" s="280"/>
      <c r="G195" s="280"/>
      <c r="H195" s="280"/>
      <c r="I195" s="280"/>
      <c r="J195" s="280"/>
      <c r="K195" s="280"/>
      <c r="L195" s="280"/>
      <c r="M195" s="280"/>
      <c r="N195" s="280"/>
      <c r="O195" s="280"/>
      <c r="P195" s="280"/>
      <c r="Q195" s="280"/>
      <c r="R195" s="281"/>
      <c r="S195" s="342"/>
      <c r="T195" s="280"/>
      <c r="U195" s="280"/>
      <c r="V195" s="280"/>
      <c r="W195" s="280"/>
      <c r="X195" s="281"/>
      <c r="Y195" s="342"/>
      <c r="Z195" s="280"/>
      <c r="AA195" s="280"/>
      <c r="AB195" s="280"/>
      <c r="AC195" s="280"/>
      <c r="AD195" s="281"/>
    </row>
    <row r="196" spans="1:30" s="29" customFormat="1" ht="15" customHeight="1">
      <c r="A196" s="79"/>
      <c r="C196" s="98" t="s">
        <v>149</v>
      </c>
      <c r="D196" s="335"/>
      <c r="E196" s="280"/>
      <c r="F196" s="280"/>
      <c r="G196" s="280"/>
      <c r="H196" s="280"/>
      <c r="I196" s="280"/>
      <c r="J196" s="280"/>
      <c r="K196" s="280"/>
      <c r="L196" s="280"/>
      <c r="M196" s="280"/>
      <c r="N196" s="280"/>
      <c r="O196" s="280"/>
      <c r="P196" s="280"/>
      <c r="Q196" s="280"/>
      <c r="R196" s="281"/>
      <c r="S196" s="342"/>
      <c r="T196" s="280"/>
      <c r="U196" s="280"/>
      <c r="V196" s="280"/>
      <c r="W196" s="280"/>
      <c r="X196" s="281"/>
      <c r="Y196" s="342"/>
      <c r="Z196" s="280"/>
      <c r="AA196" s="280"/>
      <c r="AB196" s="280"/>
      <c r="AC196" s="280"/>
      <c r="AD196" s="281"/>
    </row>
    <row r="197" spans="1:30" s="29" customFormat="1" ht="15" customHeight="1">
      <c r="A197" s="79"/>
      <c r="C197" s="98" t="s">
        <v>150</v>
      </c>
      <c r="D197" s="335"/>
      <c r="E197" s="280"/>
      <c r="F197" s="280"/>
      <c r="G197" s="280"/>
      <c r="H197" s="280"/>
      <c r="I197" s="280"/>
      <c r="J197" s="280"/>
      <c r="K197" s="280"/>
      <c r="L197" s="280"/>
      <c r="M197" s="280"/>
      <c r="N197" s="280"/>
      <c r="O197" s="280"/>
      <c r="P197" s="280"/>
      <c r="Q197" s="280"/>
      <c r="R197" s="281"/>
      <c r="S197" s="342"/>
      <c r="T197" s="280"/>
      <c r="U197" s="280"/>
      <c r="V197" s="280"/>
      <c r="W197" s="280"/>
      <c r="X197" s="281"/>
      <c r="Y197" s="342"/>
      <c r="Z197" s="280"/>
      <c r="AA197" s="280"/>
      <c r="AB197" s="280"/>
      <c r="AC197" s="280"/>
      <c r="AD197" s="281"/>
    </row>
    <row r="198" spans="1:30" s="29" customFormat="1" ht="15" customHeight="1">
      <c r="A198" s="79"/>
      <c r="C198" s="98" t="s">
        <v>151</v>
      </c>
      <c r="D198" s="335"/>
      <c r="E198" s="280"/>
      <c r="F198" s="280"/>
      <c r="G198" s="280"/>
      <c r="H198" s="280"/>
      <c r="I198" s="280"/>
      <c r="J198" s="280"/>
      <c r="K198" s="280"/>
      <c r="L198" s="280"/>
      <c r="M198" s="280"/>
      <c r="N198" s="280"/>
      <c r="O198" s="280"/>
      <c r="P198" s="280"/>
      <c r="Q198" s="280"/>
      <c r="R198" s="281"/>
      <c r="S198" s="342"/>
      <c r="T198" s="280"/>
      <c r="U198" s="280"/>
      <c r="V198" s="280"/>
      <c r="W198" s="280"/>
      <c r="X198" s="281"/>
      <c r="Y198" s="342"/>
      <c r="Z198" s="280"/>
      <c r="AA198" s="280"/>
      <c r="AB198" s="280"/>
      <c r="AC198" s="280"/>
      <c r="AD198" s="281"/>
    </row>
    <row r="199" spans="1:30" s="29" customFormat="1" ht="15" customHeight="1">
      <c r="A199" s="79"/>
      <c r="C199" s="98" t="s">
        <v>152</v>
      </c>
      <c r="D199" s="335"/>
      <c r="E199" s="280"/>
      <c r="F199" s="280"/>
      <c r="G199" s="280"/>
      <c r="H199" s="280"/>
      <c r="I199" s="280"/>
      <c r="J199" s="280"/>
      <c r="K199" s="280"/>
      <c r="L199" s="280"/>
      <c r="M199" s="280"/>
      <c r="N199" s="280"/>
      <c r="O199" s="280"/>
      <c r="P199" s="280"/>
      <c r="Q199" s="280"/>
      <c r="R199" s="281"/>
      <c r="S199" s="342"/>
      <c r="T199" s="280"/>
      <c r="U199" s="280"/>
      <c r="V199" s="280"/>
      <c r="W199" s="280"/>
      <c r="X199" s="281"/>
      <c r="Y199" s="342"/>
      <c r="Z199" s="280"/>
      <c r="AA199" s="280"/>
      <c r="AB199" s="280"/>
      <c r="AC199" s="280"/>
      <c r="AD199" s="281"/>
    </row>
    <row r="200" spans="1:30" s="29" customFormat="1" ht="15" customHeight="1">
      <c r="A200" s="79"/>
      <c r="C200" s="98" t="s">
        <v>153</v>
      </c>
      <c r="D200" s="335"/>
      <c r="E200" s="280"/>
      <c r="F200" s="280"/>
      <c r="G200" s="280"/>
      <c r="H200" s="280"/>
      <c r="I200" s="280"/>
      <c r="J200" s="280"/>
      <c r="K200" s="280"/>
      <c r="L200" s="280"/>
      <c r="M200" s="280"/>
      <c r="N200" s="280"/>
      <c r="O200" s="280"/>
      <c r="P200" s="280"/>
      <c r="Q200" s="280"/>
      <c r="R200" s="281"/>
      <c r="S200" s="342"/>
      <c r="T200" s="280"/>
      <c r="U200" s="280"/>
      <c r="V200" s="280"/>
      <c r="W200" s="280"/>
      <c r="X200" s="281"/>
      <c r="Y200" s="342"/>
      <c r="Z200" s="280"/>
      <c r="AA200" s="280"/>
      <c r="AB200" s="280"/>
      <c r="AC200" s="280"/>
      <c r="AD200" s="281"/>
    </row>
    <row r="201" spans="1:30" s="29" customFormat="1" ht="15" customHeight="1">
      <c r="A201" s="79"/>
      <c r="C201" s="98" t="s">
        <v>154</v>
      </c>
      <c r="D201" s="335"/>
      <c r="E201" s="280"/>
      <c r="F201" s="280"/>
      <c r="G201" s="280"/>
      <c r="H201" s="280"/>
      <c r="I201" s="280"/>
      <c r="J201" s="280"/>
      <c r="K201" s="280"/>
      <c r="L201" s="280"/>
      <c r="M201" s="280"/>
      <c r="N201" s="280"/>
      <c r="O201" s="280"/>
      <c r="P201" s="280"/>
      <c r="Q201" s="280"/>
      <c r="R201" s="281"/>
      <c r="S201" s="342"/>
      <c r="T201" s="280"/>
      <c r="U201" s="280"/>
      <c r="V201" s="280"/>
      <c r="W201" s="280"/>
      <c r="X201" s="281"/>
      <c r="Y201" s="342"/>
      <c r="Z201" s="280"/>
      <c r="AA201" s="280"/>
      <c r="AB201" s="280"/>
      <c r="AC201" s="280"/>
      <c r="AD201" s="281"/>
    </row>
    <row r="202" spans="1:30" s="29" customFormat="1" ht="15" customHeight="1">
      <c r="A202" s="79"/>
      <c r="C202" s="98" t="s">
        <v>155</v>
      </c>
      <c r="D202" s="335"/>
      <c r="E202" s="280"/>
      <c r="F202" s="280"/>
      <c r="G202" s="280"/>
      <c r="H202" s="280"/>
      <c r="I202" s="280"/>
      <c r="J202" s="280"/>
      <c r="K202" s="280"/>
      <c r="L202" s="280"/>
      <c r="M202" s="280"/>
      <c r="N202" s="280"/>
      <c r="O202" s="280"/>
      <c r="P202" s="280"/>
      <c r="Q202" s="280"/>
      <c r="R202" s="281"/>
      <c r="S202" s="342"/>
      <c r="T202" s="280"/>
      <c r="U202" s="280"/>
      <c r="V202" s="280"/>
      <c r="W202" s="280"/>
      <c r="X202" s="281"/>
      <c r="Y202" s="342"/>
      <c r="Z202" s="280"/>
      <c r="AA202" s="280"/>
      <c r="AB202" s="280"/>
      <c r="AC202" s="280"/>
      <c r="AD202" s="281"/>
    </row>
    <row r="203" spans="1:30" s="29" customFormat="1" ht="15" customHeight="1">
      <c r="A203" s="79"/>
      <c r="C203" s="98" t="s">
        <v>156</v>
      </c>
      <c r="D203" s="335"/>
      <c r="E203" s="280"/>
      <c r="F203" s="280"/>
      <c r="G203" s="280"/>
      <c r="H203" s="280"/>
      <c r="I203" s="280"/>
      <c r="J203" s="280"/>
      <c r="K203" s="280"/>
      <c r="L203" s="280"/>
      <c r="M203" s="280"/>
      <c r="N203" s="280"/>
      <c r="O203" s="280"/>
      <c r="P203" s="280"/>
      <c r="Q203" s="280"/>
      <c r="R203" s="281"/>
      <c r="S203" s="342"/>
      <c r="T203" s="280"/>
      <c r="U203" s="280"/>
      <c r="V203" s="280"/>
      <c r="W203" s="280"/>
      <c r="X203" s="281"/>
      <c r="Y203" s="342"/>
      <c r="Z203" s="280"/>
      <c r="AA203" s="280"/>
      <c r="AB203" s="280"/>
      <c r="AC203" s="280"/>
      <c r="AD203" s="281"/>
    </row>
    <row r="204" spans="1:30" s="29" customFormat="1" ht="15" customHeight="1">
      <c r="A204" s="79"/>
      <c r="C204" s="98" t="s">
        <v>157</v>
      </c>
      <c r="D204" s="335"/>
      <c r="E204" s="280"/>
      <c r="F204" s="280"/>
      <c r="G204" s="280"/>
      <c r="H204" s="280"/>
      <c r="I204" s="280"/>
      <c r="J204" s="280"/>
      <c r="K204" s="280"/>
      <c r="L204" s="280"/>
      <c r="M204" s="280"/>
      <c r="N204" s="280"/>
      <c r="O204" s="280"/>
      <c r="P204" s="280"/>
      <c r="Q204" s="280"/>
      <c r="R204" s="281"/>
      <c r="S204" s="342"/>
      <c r="T204" s="280"/>
      <c r="U204" s="280"/>
      <c r="V204" s="280"/>
      <c r="W204" s="280"/>
      <c r="X204" s="281"/>
      <c r="Y204" s="342"/>
      <c r="Z204" s="280"/>
      <c r="AA204" s="280"/>
      <c r="AB204" s="280"/>
      <c r="AC204" s="280"/>
      <c r="AD204" s="281"/>
    </row>
    <row r="205" spans="1:30" s="29" customFormat="1" ht="15" customHeight="1">
      <c r="A205" s="79"/>
      <c r="C205" s="98" t="s">
        <v>158</v>
      </c>
      <c r="D205" s="335"/>
      <c r="E205" s="280"/>
      <c r="F205" s="280"/>
      <c r="G205" s="280"/>
      <c r="H205" s="280"/>
      <c r="I205" s="280"/>
      <c r="J205" s="280"/>
      <c r="K205" s="280"/>
      <c r="L205" s="280"/>
      <c r="M205" s="280"/>
      <c r="N205" s="280"/>
      <c r="O205" s="280"/>
      <c r="P205" s="280"/>
      <c r="Q205" s="280"/>
      <c r="R205" s="281"/>
      <c r="S205" s="342"/>
      <c r="T205" s="280"/>
      <c r="U205" s="280"/>
      <c r="V205" s="280"/>
      <c r="W205" s="280"/>
      <c r="X205" s="281"/>
      <c r="Y205" s="342"/>
      <c r="Z205" s="280"/>
      <c r="AA205" s="280"/>
      <c r="AB205" s="280"/>
      <c r="AC205" s="280"/>
      <c r="AD205" s="281"/>
    </row>
    <row r="206" spans="1:30" s="29" customFormat="1" ht="15" customHeight="1">
      <c r="A206" s="79"/>
      <c r="C206" s="98" t="s">
        <v>159</v>
      </c>
      <c r="D206" s="335"/>
      <c r="E206" s="280"/>
      <c r="F206" s="280"/>
      <c r="G206" s="280"/>
      <c r="H206" s="280"/>
      <c r="I206" s="280"/>
      <c r="J206" s="280"/>
      <c r="K206" s="280"/>
      <c r="L206" s="280"/>
      <c r="M206" s="280"/>
      <c r="N206" s="280"/>
      <c r="O206" s="280"/>
      <c r="P206" s="280"/>
      <c r="Q206" s="280"/>
      <c r="R206" s="281"/>
      <c r="S206" s="342"/>
      <c r="T206" s="280"/>
      <c r="U206" s="280"/>
      <c r="V206" s="280"/>
      <c r="W206" s="280"/>
      <c r="X206" s="281"/>
      <c r="Y206" s="342"/>
      <c r="Z206" s="280"/>
      <c r="AA206" s="280"/>
      <c r="AB206" s="280"/>
      <c r="AC206" s="280"/>
      <c r="AD206" s="281"/>
    </row>
    <row r="207" spans="1:30" s="29" customFormat="1" ht="15" customHeight="1">
      <c r="A207" s="79"/>
      <c r="C207" s="98" t="s">
        <v>160</v>
      </c>
      <c r="D207" s="335"/>
      <c r="E207" s="280"/>
      <c r="F207" s="280"/>
      <c r="G207" s="280"/>
      <c r="H207" s="280"/>
      <c r="I207" s="280"/>
      <c r="J207" s="280"/>
      <c r="K207" s="280"/>
      <c r="L207" s="280"/>
      <c r="M207" s="280"/>
      <c r="N207" s="280"/>
      <c r="O207" s="280"/>
      <c r="P207" s="280"/>
      <c r="Q207" s="280"/>
      <c r="R207" s="281"/>
      <c r="S207" s="342"/>
      <c r="T207" s="280"/>
      <c r="U207" s="280"/>
      <c r="V207" s="280"/>
      <c r="W207" s="280"/>
      <c r="X207" s="281"/>
      <c r="Y207" s="342"/>
      <c r="Z207" s="280"/>
      <c r="AA207" s="280"/>
      <c r="AB207" s="280"/>
      <c r="AC207" s="280"/>
      <c r="AD207" s="281"/>
    </row>
    <row r="208" spans="1:30" s="29" customFormat="1" ht="15" customHeight="1">
      <c r="A208" s="79"/>
      <c r="C208" s="98" t="s">
        <v>161</v>
      </c>
      <c r="D208" s="335"/>
      <c r="E208" s="280"/>
      <c r="F208" s="280"/>
      <c r="G208" s="280"/>
      <c r="H208" s="280"/>
      <c r="I208" s="280"/>
      <c r="J208" s="280"/>
      <c r="K208" s="280"/>
      <c r="L208" s="280"/>
      <c r="M208" s="280"/>
      <c r="N208" s="280"/>
      <c r="O208" s="280"/>
      <c r="P208" s="280"/>
      <c r="Q208" s="280"/>
      <c r="R208" s="281"/>
      <c r="S208" s="342"/>
      <c r="T208" s="280"/>
      <c r="U208" s="280"/>
      <c r="V208" s="280"/>
      <c r="W208" s="280"/>
      <c r="X208" s="281"/>
      <c r="Y208" s="342"/>
      <c r="Z208" s="280"/>
      <c r="AA208" s="280"/>
      <c r="AB208" s="280"/>
      <c r="AC208" s="280"/>
      <c r="AD208" s="281"/>
    </row>
    <row r="209" spans="1:30" s="29" customFormat="1" ht="15" customHeight="1">
      <c r="A209" s="79"/>
      <c r="C209" s="98" t="s">
        <v>162</v>
      </c>
      <c r="D209" s="335"/>
      <c r="E209" s="280"/>
      <c r="F209" s="280"/>
      <c r="G209" s="280"/>
      <c r="H209" s="280"/>
      <c r="I209" s="280"/>
      <c r="J209" s="280"/>
      <c r="K209" s="280"/>
      <c r="L209" s="280"/>
      <c r="M209" s="280"/>
      <c r="N209" s="280"/>
      <c r="O209" s="280"/>
      <c r="P209" s="280"/>
      <c r="Q209" s="280"/>
      <c r="R209" s="281"/>
      <c r="S209" s="342"/>
      <c r="T209" s="280"/>
      <c r="U209" s="280"/>
      <c r="V209" s="280"/>
      <c r="W209" s="280"/>
      <c r="X209" s="281"/>
      <c r="Y209" s="342"/>
      <c r="Z209" s="280"/>
      <c r="AA209" s="280"/>
      <c r="AB209" s="280"/>
      <c r="AC209" s="280"/>
      <c r="AD209" s="281"/>
    </row>
    <row r="210" spans="1:30" s="29" customFormat="1" ht="15" customHeight="1">
      <c r="A210" s="79"/>
      <c r="C210" s="98" t="s">
        <v>163</v>
      </c>
      <c r="D210" s="335"/>
      <c r="E210" s="280"/>
      <c r="F210" s="280"/>
      <c r="G210" s="280"/>
      <c r="H210" s="280"/>
      <c r="I210" s="280"/>
      <c r="J210" s="280"/>
      <c r="K210" s="280"/>
      <c r="L210" s="280"/>
      <c r="M210" s="280"/>
      <c r="N210" s="280"/>
      <c r="O210" s="280"/>
      <c r="P210" s="280"/>
      <c r="Q210" s="280"/>
      <c r="R210" s="281"/>
      <c r="S210" s="342"/>
      <c r="T210" s="280"/>
      <c r="U210" s="280"/>
      <c r="V210" s="280"/>
      <c r="W210" s="280"/>
      <c r="X210" s="281"/>
      <c r="Y210" s="342"/>
      <c r="Z210" s="280"/>
      <c r="AA210" s="280"/>
      <c r="AB210" s="280"/>
      <c r="AC210" s="280"/>
      <c r="AD210" s="281"/>
    </row>
    <row r="211" spans="1:30" s="29" customFormat="1" ht="15" customHeight="1">
      <c r="A211" s="79"/>
      <c r="C211" s="98" t="s">
        <v>164</v>
      </c>
      <c r="D211" s="335"/>
      <c r="E211" s="280"/>
      <c r="F211" s="280"/>
      <c r="G211" s="280"/>
      <c r="H211" s="280"/>
      <c r="I211" s="280"/>
      <c r="J211" s="280"/>
      <c r="K211" s="280"/>
      <c r="L211" s="280"/>
      <c r="M211" s="280"/>
      <c r="N211" s="280"/>
      <c r="O211" s="280"/>
      <c r="P211" s="280"/>
      <c r="Q211" s="280"/>
      <c r="R211" s="281"/>
      <c r="S211" s="342"/>
      <c r="T211" s="280"/>
      <c r="U211" s="280"/>
      <c r="V211" s="280"/>
      <c r="W211" s="280"/>
      <c r="X211" s="281"/>
      <c r="Y211" s="342"/>
      <c r="Z211" s="280"/>
      <c r="AA211" s="280"/>
      <c r="AB211" s="280"/>
      <c r="AC211" s="280"/>
      <c r="AD211" s="281"/>
    </row>
    <row r="212" spans="1:30" s="29" customFormat="1" ht="15" customHeight="1">
      <c r="A212" s="79"/>
      <c r="C212" s="98" t="s">
        <v>165</v>
      </c>
      <c r="D212" s="335"/>
      <c r="E212" s="280"/>
      <c r="F212" s="280"/>
      <c r="G212" s="280"/>
      <c r="H212" s="280"/>
      <c r="I212" s="280"/>
      <c r="J212" s="280"/>
      <c r="K212" s="280"/>
      <c r="L212" s="280"/>
      <c r="M212" s="280"/>
      <c r="N212" s="280"/>
      <c r="O212" s="280"/>
      <c r="P212" s="280"/>
      <c r="Q212" s="280"/>
      <c r="R212" s="281"/>
      <c r="S212" s="342"/>
      <c r="T212" s="280"/>
      <c r="U212" s="280"/>
      <c r="V212" s="280"/>
      <c r="W212" s="280"/>
      <c r="X212" s="281"/>
      <c r="Y212" s="342"/>
      <c r="Z212" s="280"/>
      <c r="AA212" s="280"/>
      <c r="AB212" s="280"/>
      <c r="AC212" s="280"/>
      <c r="AD212" s="281"/>
    </row>
    <row r="213" spans="1:30" s="29" customFormat="1" ht="15" customHeight="1">
      <c r="A213" s="79"/>
      <c r="C213" s="98" t="s">
        <v>166</v>
      </c>
      <c r="D213" s="335"/>
      <c r="E213" s="280"/>
      <c r="F213" s="280"/>
      <c r="G213" s="280"/>
      <c r="H213" s="280"/>
      <c r="I213" s="280"/>
      <c r="J213" s="280"/>
      <c r="K213" s="280"/>
      <c r="L213" s="280"/>
      <c r="M213" s="280"/>
      <c r="N213" s="280"/>
      <c r="O213" s="280"/>
      <c r="P213" s="280"/>
      <c r="Q213" s="280"/>
      <c r="R213" s="281"/>
      <c r="S213" s="342"/>
      <c r="T213" s="280"/>
      <c r="U213" s="280"/>
      <c r="V213" s="280"/>
      <c r="W213" s="280"/>
      <c r="X213" s="281"/>
      <c r="Y213" s="342"/>
      <c r="Z213" s="280"/>
      <c r="AA213" s="280"/>
      <c r="AB213" s="280"/>
      <c r="AC213" s="280"/>
      <c r="AD213" s="281"/>
    </row>
    <row r="214" spans="1:30" s="29" customFormat="1" ht="15" customHeight="1">
      <c r="A214" s="79"/>
      <c r="C214" s="265"/>
      <c r="D214" s="236"/>
      <c r="E214" s="236"/>
      <c r="F214" s="236"/>
      <c r="G214" s="236"/>
      <c r="H214" s="236"/>
      <c r="I214" s="236"/>
      <c r="J214" s="236"/>
      <c r="K214" s="236"/>
      <c r="L214" s="236"/>
      <c r="M214" s="236"/>
      <c r="N214" s="236"/>
      <c r="O214" s="236"/>
      <c r="P214" s="236"/>
      <c r="Q214" s="236"/>
      <c r="R214" s="236"/>
      <c r="S214" s="236"/>
      <c r="T214" s="236"/>
      <c r="U214" s="236"/>
      <c r="V214" s="236"/>
      <c r="W214" s="236"/>
      <c r="X214" s="145" t="s">
        <v>285</v>
      </c>
      <c r="Y214" s="342">
        <f>IF(AND(SUM(Y189:Y213)=0,COUNTIF(Y189:Y213,"NS")&gt;0),"NS",IF(AND(SUM(Y189:Y213)=0, COUNTIF(Y189:Y213,"NA")&gt;0),"NA",SUM(Y189:Y213)))</f>
        <v>0</v>
      </c>
      <c r="Z214" s="280"/>
      <c r="AA214" s="280"/>
      <c r="AB214" s="280"/>
      <c r="AC214" s="280"/>
      <c r="AD214" s="281"/>
    </row>
    <row r="215" spans="1:30" s="29" customFormat="1" ht="15" customHeight="1">
      <c r="A215" s="79"/>
    </row>
    <row r="216" spans="1:30" s="29" customFormat="1" ht="24" customHeight="1">
      <c r="A216" s="79"/>
      <c r="C216" s="359" t="s">
        <v>248</v>
      </c>
      <c r="D216" s="350"/>
      <c r="E216" s="350"/>
      <c r="F216" s="350"/>
      <c r="G216" s="350"/>
      <c r="H216" s="350"/>
      <c r="I216" s="350"/>
      <c r="J216" s="350"/>
      <c r="K216" s="350"/>
      <c r="L216" s="350"/>
      <c r="M216" s="350"/>
      <c r="N216" s="350"/>
      <c r="O216" s="350"/>
      <c r="P216" s="350"/>
      <c r="Q216" s="350"/>
      <c r="R216" s="350"/>
      <c r="S216" s="350"/>
      <c r="T216" s="350"/>
      <c r="U216" s="350"/>
      <c r="V216" s="350"/>
      <c r="W216" s="350"/>
      <c r="X216" s="350"/>
      <c r="Y216" s="350"/>
      <c r="Z216" s="350"/>
      <c r="AA216" s="350"/>
      <c r="AB216" s="350"/>
      <c r="AC216" s="350"/>
      <c r="AD216" s="350"/>
    </row>
    <row r="217" spans="1:30" s="29" customFormat="1" ht="60" customHeight="1">
      <c r="A217" s="79"/>
      <c r="C217" s="360"/>
      <c r="D217" s="280"/>
      <c r="E217" s="280"/>
      <c r="F217" s="280"/>
      <c r="G217" s="280"/>
      <c r="H217" s="280"/>
      <c r="I217" s="280"/>
      <c r="J217" s="280"/>
      <c r="K217" s="280"/>
      <c r="L217" s="280"/>
      <c r="M217" s="280"/>
      <c r="N217" s="280"/>
      <c r="O217" s="280"/>
      <c r="P217" s="280"/>
      <c r="Q217" s="280"/>
      <c r="R217" s="280"/>
      <c r="S217" s="280"/>
      <c r="T217" s="280"/>
      <c r="U217" s="280"/>
      <c r="V217" s="280"/>
      <c r="W217" s="280"/>
      <c r="X217" s="280"/>
      <c r="Y217" s="280"/>
      <c r="Z217" s="280"/>
      <c r="AA217" s="280"/>
      <c r="AB217" s="280"/>
      <c r="AC217" s="280"/>
      <c r="AD217" s="281"/>
    </row>
    <row r="218" spans="1:30" s="29" customFormat="1" ht="15" customHeight="1">
      <c r="A218" s="79"/>
    </row>
    <row r="219" spans="1:30" s="29" customFormat="1" ht="15" customHeight="1">
      <c r="A219" s="79"/>
    </row>
    <row r="220" spans="1:30" s="29" customFormat="1" ht="15" customHeight="1">
      <c r="A220" s="79"/>
    </row>
    <row r="221" spans="1:30" s="29" customFormat="1" ht="15" customHeight="1">
      <c r="A221" s="79"/>
    </row>
    <row r="222" spans="1:30" s="29" customFormat="1" ht="15" customHeight="1">
      <c r="A222" s="79"/>
    </row>
    <row r="223" spans="1:30" s="29" customFormat="1" ht="15" customHeight="1" thickBot="1">
      <c r="A223" s="79"/>
    </row>
    <row r="224" spans="1:30" s="29" customFormat="1" ht="15" customHeight="1" thickBot="1">
      <c r="A224" s="33"/>
      <c r="B224" s="351" t="s">
        <v>1370</v>
      </c>
      <c r="C224" s="352"/>
      <c r="D224" s="352"/>
      <c r="E224" s="352"/>
      <c r="F224" s="352"/>
      <c r="G224" s="352"/>
      <c r="H224" s="352"/>
      <c r="I224" s="352"/>
      <c r="J224" s="352"/>
      <c r="K224" s="352"/>
      <c r="L224" s="352"/>
      <c r="M224" s="352"/>
      <c r="N224" s="352"/>
      <c r="O224" s="352"/>
      <c r="P224" s="352"/>
      <c r="Q224" s="352"/>
      <c r="R224" s="352"/>
      <c r="S224" s="352"/>
      <c r="T224" s="352"/>
      <c r="U224" s="352"/>
      <c r="V224" s="352"/>
      <c r="W224" s="352"/>
      <c r="X224" s="352"/>
      <c r="Y224" s="352"/>
      <c r="Z224" s="352"/>
      <c r="AA224" s="352"/>
      <c r="AB224" s="352"/>
      <c r="AC224" s="352"/>
      <c r="AD224" s="353"/>
    </row>
    <row r="225" spans="1:32" s="29" customFormat="1" ht="15" customHeight="1">
      <c r="A225" s="34"/>
    </row>
    <row r="226" spans="1:32" s="131" customFormat="1" ht="36" customHeight="1">
      <c r="A226" s="108" t="s">
        <v>1371</v>
      </c>
      <c r="B226" s="438" t="s">
        <v>1372</v>
      </c>
      <c r="C226" s="409"/>
      <c r="D226" s="409"/>
      <c r="E226" s="409"/>
      <c r="F226" s="409"/>
      <c r="G226" s="409"/>
      <c r="H226" s="409"/>
      <c r="I226" s="409"/>
      <c r="J226" s="409"/>
      <c r="K226" s="409"/>
      <c r="L226" s="409"/>
      <c r="M226" s="409"/>
      <c r="N226" s="409"/>
      <c r="O226" s="409"/>
      <c r="P226" s="409"/>
      <c r="Q226" s="409"/>
      <c r="R226" s="409"/>
      <c r="S226" s="409"/>
      <c r="T226" s="409"/>
      <c r="U226" s="409"/>
      <c r="V226" s="409"/>
      <c r="W226" s="409"/>
      <c r="X226" s="409"/>
      <c r="Y226" s="409"/>
      <c r="Z226" s="409"/>
      <c r="AA226" s="409"/>
      <c r="AB226" s="409"/>
      <c r="AC226" s="409"/>
      <c r="AD226" s="409"/>
      <c r="AE226" s="19"/>
      <c r="AF226" s="248">
        <v>10</v>
      </c>
    </row>
    <row r="227" spans="1:32" s="131" customFormat="1" ht="36" customHeight="1">
      <c r="A227" s="108"/>
      <c r="B227" s="242"/>
      <c r="C227" s="364" t="s">
        <v>1373</v>
      </c>
      <c r="D227" s="409"/>
      <c r="E227" s="409"/>
      <c r="F227" s="409"/>
      <c r="G227" s="409"/>
      <c r="H227" s="409"/>
      <c r="I227" s="409"/>
      <c r="J227" s="409"/>
      <c r="K227" s="409"/>
      <c r="L227" s="409"/>
      <c r="M227" s="409"/>
      <c r="N227" s="409"/>
      <c r="O227" s="409"/>
      <c r="P227" s="409"/>
      <c r="Q227" s="409"/>
      <c r="R227" s="409"/>
      <c r="S227" s="409"/>
      <c r="T227" s="409"/>
      <c r="U227" s="409"/>
      <c r="V227" s="409"/>
      <c r="W227" s="409"/>
      <c r="X227" s="409"/>
      <c r="Y227" s="409"/>
      <c r="Z227" s="409"/>
      <c r="AA227" s="409"/>
      <c r="AB227" s="409"/>
      <c r="AC227" s="409"/>
      <c r="AD227" s="409"/>
      <c r="AE227" s="19"/>
      <c r="AF227" s="248"/>
    </row>
    <row r="228" spans="1:32" s="131" customFormat="1" ht="24" customHeight="1">
      <c r="A228" s="107"/>
      <c r="B228" s="42"/>
      <c r="C228" s="364" t="s">
        <v>1374</v>
      </c>
      <c r="D228" s="409"/>
      <c r="E228" s="409"/>
      <c r="F228" s="409"/>
      <c r="G228" s="409"/>
      <c r="H228" s="409"/>
      <c r="I228" s="409"/>
      <c r="J228" s="409"/>
      <c r="K228" s="409"/>
      <c r="L228" s="409"/>
      <c r="M228" s="409"/>
      <c r="N228" s="409"/>
      <c r="O228" s="409"/>
      <c r="P228" s="409"/>
      <c r="Q228" s="409"/>
      <c r="R228" s="409"/>
      <c r="S228" s="409"/>
      <c r="T228" s="409"/>
      <c r="U228" s="409"/>
      <c r="V228" s="409"/>
      <c r="W228" s="409"/>
      <c r="X228" s="409"/>
      <c r="Y228" s="409"/>
      <c r="Z228" s="409"/>
      <c r="AA228" s="409"/>
      <c r="AB228" s="409"/>
      <c r="AC228" s="409"/>
      <c r="AD228" s="409"/>
      <c r="AE228" s="19"/>
      <c r="AF228" s="248"/>
    </row>
    <row r="229" spans="1:32" s="131" customFormat="1" ht="24" customHeight="1">
      <c r="A229" s="107"/>
      <c r="B229" s="42"/>
      <c r="C229" s="339" t="s">
        <v>1375</v>
      </c>
      <c r="D229" s="409"/>
      <c r="E229" s="409"/>
      <c r="F229" s="409"/>
      <c r="G229" s="409"/>
      <c r="H229" s="409"/>
      <c r="I229" s="409"/>
      <c r="J229" s="409"/>
      <c r="K229" s="409"/>
      <c r="L229" s="409"/>
      <c r="M229" s="409"/>
      <c r="N229" s="409"/>
      <c r="O229" s="409"/>
      <c r="P229" s="409"/>
      <c r="Q229" s="409"/>
      <c r="R229" s="409"/>
      <c r="S229" s="409"/>
      <c r="T229" s="409"/>
      <c r="U229" s="409"/>
      <c r="V229" s="409"/>
      <c r="W229" s="409"/>
      <c r="X229" s="409"/>
      <c r="Y229" s="409"/>
      <c r="Z229" s="409"/>
      <c r="AA229" s="409"/>
      <c r="AB229" s="409"/>
      <c r="AC229" s="409"/>
      <c r="AD229" s="409"/>
      <c r="AE229" s="19"/>
      <c r="AF229" s="248"/>
    </row>
    <row r="230" spans="1:32" s="131" customFormat="1" ht="24" customHeight="1">
      <c r="A230" s="107"/>
      <c r="B230" s="42"/>
      <c r="C230" s="339" t="s">
        <v>1376</v>
      </c>
      <c r="D230" s="409"/>
      <c r="E230" s="409"/>
      <c r="F230" s="409"/>
      <c r="G230" s="409"/>
      <c r="H230" s="409"/>
      <c r="I230" s="409"/>
      <c r="J230" s="409"/>
      <c r="K230" s="409"/>
      <c r="L230" s="409"/>
      <c r="M230" s="409"/>
      <c r="N230" s="409"/>
      <c r="O230" s="409"/>
      <c r="P230" s="409"/>
      <c r="Q230" s="409"/>
      <c r="R230" s="409"/>
      <c r="S230" s="409"/>
      <c r="T230" s="409"/>
      <c r="U230" s="409"/>
      <c r="V230" s="409"/>
      <c r="W230" s="409"/>
      <c r="X230" s="409"/>
      <c r="Y230" s="409"/>
      <c r="Z230" s="409"/>
      <c r="AA230" s="409"/>
      <c r="AB230" s="409"/>
      <c r="AC230" s="409"/>
      <c r="AD230" s="409"/>
      <c r="AE230" s="19"/>
      <c r="AF230" s="248"/>
    </row>
    <row r="231" spans="1:32" s="131" customFormat="1" ht="15" customHeight="1">
      <c r="A231" s="107"/>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19"/>
      <c r="AF231" s="248"/>
    </row>
    <row r="232" spans="1:32" s="131" customFormat="1" ht="24" customHeight="1">
      <c r="A232" s="107"/>
      <c r="B232" s="42"/>
      <c r="C232" s="279" t="s">
        <v>1377</v>
      </c>
      <c r="D232" s="280"/>
      <c r="E232" s="280"/>
      <c r="F232" s="280"/>
      <c r="G232" s="280"/>
      <c r="H232" s="280"/>
      <c r="I232" s="280"/>
      <c r="J232" s="280"/>
      <c r="K232" s="280"/>
      <c r="L232" s="280"/>
      <c r="M232" s="280"/>
      <c r="N232" s="280"/>
      <c r="O232" s="280"/>
      <c r="P232" s="281"/>
      <c r="Q232" s="279" t="s">
        <v>1378</v>
      </c>
      <c r="R232" s="280"/>
      <c r="S232" s="280"/>
      <c r="T232" s="280"/>
      <c r="U232" s="280"/>
      <c r="V232" s="280"/>
      <c r="W232" s="280"/>
      <c r="X232" s="280"/>
      <c r="Y232" s="280"/>
      <c r="Z232" s="280"/>
      <c r="AA232" s="280"/>
      <c r="AB232" s="280"/>
      <c r="AC232" s="280"/>
      <c r="AD232" s="281"/>
      <c r="AE232" s="19"/>
      <c r="AF232" s="248"/>
    </row>
    <row r="233" spans="1:32" s="131" customFormat="1" ht="15" customHeight="1">
      <c r="A233" s="107"/>
      <c r="B233" s="42"/>
      <c r="C233" s="282">
        <v>3</v>
      </c>
      <c r="D233" s="280"/>
      <c r="E233" s="280"/>
      <c r="F233" s="280"/>
      <c r="G233" s="280"/>
      <c r="H233" s="280"/>
      <c r="I233" s="280"/>
      <c r="J233" s="280"/>
      <c r="K233" s="280"/>
      <c r="L233" s="280"/>
      <c r="M233" s="280"/>
      <c r="N233" s="280"/>
      <c r="O233" s="280"/>
      <c r="P233" s="281"/>
      <c r="Q233" s="282"/>
      <c r="R233" s="280"/>
      <c r="S233" s="280"/>
      <c r="T233" s="280"/>
      <c r="U233" s="280"/>
      <c r="V233" s="280"/>
      <c r="W233" s="280"/>
      <c r="X233" s="280"/>
      <c r="Y233" s="280"/>
      <c r="Z233" s="280"/>
      <c r="AA233" s="280"/>
      <c r="AB233" s="280"/>
      <c r="AC233" s="280"/>
      <c r="AD233" s="281"/>
      <c r="AE233" s="19"/>
      <c r="AF233" s="248"/>
    </row>
    <row r="234" spans="1:32" s="131" customFormat="1" ht="15" customHeight="1">
      <c r="A234" s="107"/>
      <c r="B234" s="42"/>
      <c r="C234" s="249"/>
      <c r="D234" s="249"/>
      <c r="E234" s="249"/>
      <c r="F234" s="249"/>
      <c r="G234" s="249"/>
      <c r="H234" s="249"/>
      <c r="I234" s="249"/>
      <c r="J234" s="249"/>
      <c r="K234" s="249"/>
      <c r="L234" s="249"/>
      <c r="M234" s="249"/>
      <c r="N234" s="249"/>
      <c r="O234" s="249"/>
      <c r="P234" s="249"/>
      <c r="Q234" s="249"/>
      <c r="R234" s="249"/>
      <c r="S234" s="249"/>
      <c r="T234" s="249"/>
      <c r="U234" s="249"/>
      <c r="V234" s="249"/>
      <c r="W234" s="249"/>
      <c r="X234" s="249"/>
      <c r="Y234" s="249"/>
      <c r="Z234" s="249"/>
      <c r="AA234" s="249"/>
      <c r="AB234" s="249"/>
      <c r="AC234" s="249"/>
      <c r="AD234" s="249"/>
      <c r="AE234" s="19"/>
      <c r="AF234" s="248"/>
    </row>
    <row r="235" spans="1:32" s="131" customFormat="1" ht="24" customHeight="1">
      <c r="A235" s="107"/>
      <c r="B235" s="42"/>
      <c r="C235" s="339" t="s">
        <v>248</v>
      </c>
      <c r="D235" s="409"/>
      <c r="E235" s="409"/>
      <c r="F235" s="409"/>
      <c r="G235" s="409"/>
      <c r="H235" s="409"/>
      <c r="I235" s="409"/>
      <c r="J235" s="409"/>
      <c r="K235" s="409"/>
      <c r="L235" s="409"/>
      <c r="M235" s="409"/>
      <c r="N235" s="409"/>
      <c r="O235" s="409"/>
      <c r="P235" s="409"/>
      <c r="Q235" s="409"/>
      <c r="R235" s="409"/>
      <c r="S235" s="409"/>
      <c r="T235" s="409"/>
      <c r="U235" s="409"/>
      <c r="V235" s="409"/>
      <c r="W235" s="409"/>
      <c r="X235" s="409"/>
      <c r="Y235" s="409"/>
      <c r="Z235" s="409"/>
      <c r="AA235" s="409"/>
      <c r="AB235" s="409"/>
      <c r="AC235" s="409"/>
      <c r="AD235" s="409"/>
      <c r="AE235" s="19"/>
      <c r="AF235" s="248"/>
    </row>
    <row r="236" spans="1:32" s="131" customFormat="1" ht="60" customHeight="1">
      <c r="A236" s="107"/>
      <c r="B236" s="42"/>
      <c r="C236" s="371"/>
      <c r="D236" s="280"/>
      <c r="E236" s="280"/>
      <c r="F236" s="280"/>
      <c r="G236" s="280"/>
      <c r="H236" s="280"/>
      <c r="I236" s="280"/>
      <c r="J236" s="280"/>
      <c r="K236" s="280"/>
      <c r="L236" s="280"/>
      <c r="M236" s="280"/>
      <c r="N236" s="280"/>
      <c r="O236" s="280"/>
      <c r="P236" s="280"/>
      <c r="Q236" s="280"/>
      <c r="R236" s="280"/>
      <c r="S236" s="280"/>
      <c r="T236" s="280"/>
      <c r="U236" s="280"/>
      <c r="V236" s="280"/>
      <c r="W236" s="280"/>
      <c r="X236" s="280"/>
      <c r="Y236" s="280"/>
      <c r="Z236" s="280"/>
      <c r="AA236" s="280"/>
      <c r="AB236" s="280"/>
      <c r="AC236" s="280"/>
      <c r="AD236" s="281"/>
      <c r="AE236" s="19"/>
      <c r="AF236" s="248"/>
    </row>
    <row r="237" spans="1:32" s="131" customFormat="1" ht="15" customHeight="1">
      <c r="A237" s="107"/>
      <c r="B237" s="42"/>
      <c r="C237" s="249"/>
      <c r="D237" s="249"/>
      <c r="E237" s="249"/>
      <c r="F237" s="249"/>
      <c r="G237" s="249"/>
      <c r="H237" s="249"/>
      <c r="I237" s="249"/>
      <c r="J237" s="249"/>
      <c r="K237" s="249"/>
      <c r="L237" s="249"/>
      <c r="M237" s="249"/>
      <c r="N237" s="249"/>
      <c r="O237" s="249"/>
      <c r="P237" s="249"/>
      <c r="Q237" s="249"/>
      <c r="R237" s="249"/>
      <c r="S237" s="249"/>
      <c r="T237" s="249"/>
      <c r="U237" s="249"/>
      <c r="V237" s="249"/>
      <c r="W237" s="249"/>
      <c r="X237" s="249"/>
      <c r="Y237" s="249"/>
      <c r="Z237" s="249"/>
      <c r="AA237" s="249"/>
      <c r="AB237" s="249"/>
      <c r="AC237" s="249"/>
      <c r="AD237" s="249"/>
      <c r="AE237" s="19"/>
      <c r="AF237" s="248"/>
    </row>
    <row r="238" spans="1:32" s="131" customFormat="1" ht="15" customHeight="1">
      <c r="A238" s="107"/>
      <c r="B238" s="42"/>
      <c r="C238" s="249"/>
      <c r="D238" s="249"/>
      <c r="E238" s="249"/>
      <c r="F238" s="249"/>
      <c r="G238" s="249"/>
      <c r="H238" s="249"/>
      <c r="I238" s="249"/>
      <c r="J238" s="249"/>
      <c r="K238" s="249"/>
      <c r="L238" s="249"/>
      <c r="M238" s="249"/>
      <c r="N238" s="249"/>
      <c r="O238" s="249"/>
      <c r="P238" s="249"/>
      <c r="Q238" s="249"/>
      <c r="R238" s="249"/>
      <c r="S238" s="249"/>
      <c r="T238" s="249"/>
      <c r="U238" s="249"/>
      <c r="V238" s="249"/>
      <c r="W238" s="249"/>
      <c r="X238" s="249"/>
      <c r="Y238" s="249"/>
      <c r="Z238" s="249"/>
      <c r="AA238" s="249"/>
      <c r="AB238" s="249"/>
      <c r="AC238" s="249"/>
      <c r="AD238" s="249"/>
      <c r="AE238" s="19"/>
      <c r="AF238" s="248"/>
    </row>
    <row r="239" spans="1:32" s="131" customFormat="1" ht="15" customHeight="1">
      <c r="A239" s="107"/>
      <c r="B239" s="42"/>
      <c r="C239" s="249"/>
      <c r="D239" s="249"/>
      <c r="E239" s="249"/>
      <c r="F239" s="249"/>
      <c r="G239" s="249"/>
      <c r="H239" s="249"/>
      <c r="I239" s="249"/>
      <c r="J239" s="249"/>
      <c r="K239" s="249"/>
      <c r="L239" s="249"/>
      <c r="M239" s="249"/>
      <c r="N239" s="249"/>
      <c r="O239" s="249"/>
      <c r="P239" s="249"/>
      <c r="Q239" s="249"/>
      <c r="R239" s="249"/>
      <c r="S239" s="249"/>
      <c r="T239" s="249"/>
      <c r="U239" s="249"/>
      <c r="V239" s="249"/>
      <c r="W239" s="249"/>
      <c r="X239" s="249"/>
      <c r="Y239" s="249"/>
      <c r="Z239" s="249"/>
      <c r="AA239" s="249"/>
      <c r="AB239" s="249"/>
      <c r="AC239" s="249"/>
      <c r="AD239" s="249"/>
      <c r="AE239" s="19"/>
      <c r="AF239" s="248"/>
    </row>
    <row r="240" spans="1:32" s="131" customFormat="1" ht="15" customHeight="1">
      <c r="A240" s="107"/>
      <c r="B240" s="42"/>
      <c r="C240" s="249"/>
      <c r="D240" s="249"/>
      <c r="E240" s="249"/>
      <c r="F240" s="249"/>
      <c r="G240" s="249"/>
      <c r="H240" s="249"/>
      <c r="I240" s="249"/>
      <c r="J240" s="249"/>
      <c r="K240" s="249"/>
      <c r="L240" s="249"/>
      <c r="M240" s="249"/>
      <c r="N240" s="249"/>
      <c r="O240" s="249"/>
      <c r="P240" s="249"/>
      <c r="Q240" s="249"/>
      <c r="R240" s="249"/>
      <c r="S240" s="249"/>
      <c r="T240" s="249"/>
      <c r="U240" s="249"/>
      <c r="V240" s="249"/>
      <c r="W240" s="249"/>
      <c r="X240" s="249"/>
      <c r="Y240" s="249"/>
      <c r="Z240" s="249"/>
      <c r="AA240" s="249"/>
      <c r="AB240" s="249"/>
      <c r="AC240" s="249"/>
      <c r="AD240" s="249"/>
      <c r="AE240" s="19"/>
      <c r="AF240" s="248"/>
    </row>
    <row r="241" spans="1:32" s="131" customFormat="1" ht="15" customHeight="1">
      <c r="A241" s="134"/>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248"/>
    </row>
    <row r="242" spans="1:32" s="131" customFormat="1" ht="15" customHeight="1">
      <c r="A242" s="134"/>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248"/>
    </row>
  </sheetData>
  <mergeCells count="256">
    <mergeCell ref="C11:AD11"/>
    <mergeCell ref="C12:AD12"/>
    <mergeCell ref="C13:AD13"/>
    <mergeCell ref="C14:AD14"/>
    <mergeCell ref="C15:AD15"/>
    <mergeCell ref="C16:AD16"/>
    <mergeCell ref="B1:AD1"/>
    <mergeCell ref="B3:AD3"/>
    <mergeCell ref="B5:AD5"/>
    <mergeCell ref="AA7:AD7"/>
    <mergeCell ref="B9:AD9"/>
    <mergeCell ref="C10:AD10"/>
    <mergeCell ref="C26:AD26"/>
    <mergeCell ref="C28:P28"/>
    <mergeCell ref="Q28:AD28"/>
    <mergeCell ref="C29:P29"/>
    <mergeCell ref="Q29:AD29"/>
    <mergeCell ref="C31:AD31"/>
    <mergeCell ref="B17:AD17"/>
    <mergeCell ref="C18:AD18"/>
    <mergeCell ref="B20:AD20"/>
    <mergeCell ref="B21:AD21"/>
    <mergeCell ref="C23:AD23"/>
    <mergeCell ref="B25:AD25"/>
    <mergeCell ref="C22:AD22"/>
    <mergeCell ref="C48:AD48"/>
    <mergeCell ref="B55:AD55"/>
    <mergeCell ref="C56:AD56"/>
    <mergeCell ref="C57:AD57"/>
    <mergeCell ref="D62:AD62"/>
    <mergeCell ref="D65:AD65"/>
    <mergeCell ref="C32:AD32"/>
    <mergeCell ref="B39:AD39"/>
    <mergeCell ref="C41:F41"/>
    <mergeCell ref="E43:H43"/>
    <mergeCell ref="E45:H45"/>
    <mergeCell ref="C47:AD47"/>
    <mergeCell ref="C87:AD87"/>
    <mergeCell ref="B89:AD89"/>
    <mergeCell ref="C90:AD90"/>
    <mergeCell ref="C91:AD91"/>
    <mergeCell ref="C92:AD92"/>
    <mergeCell ref="C93:AD93"/>
    <mergeCell ref="D69:AD69"/>
    <mergeCell ref="M74:AD74"/>
    <mergeCell ref="C77:AD77"/>
    <mergeCell ref="C78:AD78"/>
    <mergeCell ref="B85:AD85"/>
    <mergeCell ref="B86:AD86"/>
    <mergeCell ref="D100:K100"/>
    <mergeCell ref="L100:Q100"/>
    <mergeCell ref="D101:K101"/>
    <mergeCell ref="L101:Q101"/>
    <mergeCell ref="D102:K102"/>
    <mergeCell ref="L102:Q102"/>
    <mergeCell ref="C94:AD94"/>
    <mergeCell ref="C95:AD95"/>
    <mergeCell ref="AA97:AD97"/>
    <mergeCell ref="C98:K99"/>
    <mergeCell ref="L98:Q99"/>
    <mergeCell ref="R98:AD98"/>
    <mergeCell ref="D106:K106"/>
    <mergeCell ref="L106:Q106"/>
    <mergeCell ref="D107:K107"/>
    <mergeCell ref="L107:Q107"/>
    <mergeCell ref="D108:K108"/>
    <mergeCell ref="L108:Q108"/>
    <mergeCell ref="D103:K103"/>
    <mergeCell ref="L103:Q103"/>
    <mergeCell ref="D104:K104"/>
    <mergeCell ref="L104:Q104"/>
    <mergeCell ref="D105:K105"/>
    <mergeCell ref="L105:Q105"/>
    <mergeCell ref="D112:K112"/>
    <mergeCell ref="L112:Q112"/>
    <mergeCell ref="D113:K113"/>
    <mergeCell ref="L113:Q113"/>
    <mergeCell ref="D114:K114"/>
    <mergeCell ref="L114:Q114"/>
    <mergeCell ref="D109:K109"/>
    <mergeCell ref="L109:Q109"/>
    <mergeCell ref="D110:K110"/>
    <mergeCell ref="L110:Q110"/>
    <mergeCell ref="D111:K111"/>
    <mergeCell ref="L111:Q111"/>
    <mergeCell ref="D118:K118"/>
    <mergeCell ref="L118:Q118"/>
    <mergeCell ref="D119:K119"/>
    <mergeCell ref="L119:Q119"/>
    <mergeCell ref="D120:K120"/>
    <mergeCell ref="L120:Q120"/>
    <mergeCell ref="D115:K115"/>
    <mergeCell ref="L115:Q115"/>
    <mergeCell ref="D116:K116"/>
    <mergeCell ref="L116:Q116"/>
    <mergeCell ref="D117:K117"/>
    <mergeCell ref="L117:Q117"/>
    <mergeCell ref="D124:K124"/>
    <mergeCell ref="L124:Q124"/>
    <mergeCell ref="AA126:AD126"/>
    <mergeCell ref="C127:Q128"/>
    <mergeCell ref="R127:AD127"/>
    <mergeCell ref="D129:Q129"/>
    <mergeCell ref="D121:K121"/>
    <mergeCell ref="L121:Q121"/>
    <mergeCell ref="D122:K122"/>
    <mergeCell ref="L122:Q122"/>
    <mergeCell ref="D123:K123"/>
    <mergeCell ref="L123:Q123"/>
    <mergeCell ref="D136:Q136"/>
    <mergeCell ref="D137:Q137"/>
    <mergeCell ref="D138:Q138"/>
    <mergeCell ref="D139:Q139"/>
    <mergeCell ref="D140:Q140"/>
    <mergeCell ref="D141:Q141"/>
    <mergeCell ref="D130:Q130"/>
    <mergeCell ref="D131:Q131"/>
    <mergeCell ref="D132:Q132"/>
    <mergeCell ref="D133:Q133"/>
    <mergeCell ref="D134:Q134"/>
    <mergeCell ref="D135:Q135"/>
    <mergeCell ref="D148:Q148"/>
    <mergeCell ref="D149:Q149"/>
    <mergeCell ref="D150:Q150"/>
    <mergeCell ref="D151:Q151"/>
    <mergeCell ref="D152:Q152"/>
    <mergeCell ref="D153:Q153"/>
    <mergeCell ref="D142:Q142"/>
    <mergeCell ref="D143:Q143"/>
    <mergeCell ref="D144:Q144"/>
    <mergeCell ref="D145:Q145"/>
    <mergeCell ref="D146:Q146"/>
    <mergeCell ref="D147:Q147"/>
    <mergeCell ref="D160:T160"/>
    <mergeCell ref="W160:AD160"/>
    <mergeCell ref="D161:T161"/>
    <mergeCell ref="W161:AD161"/>
    <mergeCell ref="D162:T162"/>
    <mergeCell ref="W162:AD162"/>
    <mergeCell ref="C155:E155"/>
    <mergeCell ref="F155:AD155"/>
    <mergeCell ref="C157:E157"/>
    <mergeCell ref="F157:AD157"/>
    <mergeCell ref="C159:T159"/>
    <mergeCell ref="V159:AD159"/>
    <mergeCell ref="D167:T167"/>
    <mergeCell ref="D168:T168"/>
    <mergeCell ref="D169:T169"/>
    <mergeCell ref="D170:T170"/>
    <mergeCell ref="D171:T171"/>
    <mergeCell ref="D172:T172"/>
    <mergeCell ref="D163:T163"/>
    <mergeCell ref="W163:AD163"/>
    <mergeCell ref="D164:T164"/>
    <mergeCell ref="W164:AD164"/>
    <mergeCell ref="D165:T165"/>
    <mergeCell ref="D166:T166"/>
    <mergeCell ref="C188:R188"/>
    <mergeCell ref="S188:X188"/>
    <mergeCell ref="Y188:AD188"/>
    <mergeCell ref="D189:R189"/>
    <mergeCell ref="S189:X189"/>
    <mergeCell ref="Y189:AD189"/>
    <mergeCell ref="C174:AD174"/>
    <mergeCell ref="C175:AD175"/>
    <mergeCell ref="B182:AD182"/>
    <mergeCell ref="B183:AD183"/>
    <mergeCell ref="C184:AD184"/>
    <mergeCell ref="B186:AD186"/>
    <mergeCell ref="D192:R192"/>
    <mergeCell ref="S192:X192"/>
    <mergeCell ref="Y192:AD192"/>
    <mergeCell ref="D193:R193"/>
    <mergeCell ref="S193:X193"/>
    <mergeCell ref="Y193:AD193"/>
    <mergeCell ref="D190:R190"/>
    <mergeCell ref="S190:X190"/>
    <mergeCell ref="Y190:AD190"/>
    <mergeCell ref="D191:R191"/>
    <mergeCell ref="S191:X191"/>
    <mergeCell ref="Y191:AD191"/>
    <mergeCell ref="D196:R196"/>
    <mergeCell ref="S196:X196"/>
    <mergeCell ref="Y196:AD196"/>
    <mergeCell ref="D197:R197"/>
    <mergeCell ref="S197:X197"/>
    <mergeCell ref="Y197:AD197"/>
    <mergeCell ref="D194:R194"/>
    <mergeCell ref="S194:X194"/>
    <mergeCell ref="Y194:AD194"/>
    <mergeCell ref="D195:R195"/>
    <mergeCell ref="S195:X195"/>
    <mergeCell ref="Y195:AD195"/>
    <mergeCell ref="D200:R200"/>
    <mergeCell ref="S200:X200"/>
    <mergeCell ref="Y200:AD200"/>
    <mergeCell ref="D201:R201"/>
    <mergeCell ref="S201:X201"/>
    <mergeCell ref="Y201:AD201"/>
    <mergeCell ref="D198:R198"/>
    <mergeCell ref="S198:X198"/>
    <mergeCell ref="Y198:AD198"/>
    <mergeCell ref="D199:R199"/>
    <mergeCell ref="S199:X199"/>
    <mergeCell ref="Y199:AD199"/>
    <mergeCell ref="D204:R204"/>
    <mergeCell ref="S204:X204"/>
    <mergeCell ref="Y204:AD204"/>
    <mergeCell ref="D205:R205"/>
    <mergeCell ref="S205:X205"/>
    <mergeCell ref="Y205:AD205"/>
    <mergeCell ref="D202:R202"/>
    <mergeCell ref="S202:X202"/>
    <mergeCell ref="Y202:AD202"/>
    <mergeCell ref="D203:R203"/>
    <mergeCell ref="S203:X203"/>
    <mergeCell ref="Y203:AD203"/>
    <mergeCell ref="D208:R208"/>
    <mergeCell ref="S208:X208"/>
    <mergeCell ref="Y208:AD208"/>
    <mergeCell ref="D209:R209"/>
    <mergeCell ref="S209:X209"/>
    <mergeCell ref="Y209:AD209"/>
    <mergeCell ref="D206:R206"/>
    <mergeCell ref="S206:X206"/>
    <mergeCell ref="Y206:AD206"/>
    <mergeCell ref="D207:R207"/>
    <mergeCell ref="S207:X207"/>
    <mergeCell ref="Y207:AD207"/>
    <mergeCell ref="D212:R212"/>
    <mergeCell ref="S212:X212"/>
    <mergeCell ref="Y212:AD212"/>
    <mergeCell ref="D213:R213"/>
    <mergeCell ref="S213:X213"/>
    <mergeCell ref="Y213:AD213"/>
    <mergeCell ref="D210:R210"/>
    <mergeCell ref="S210:X210"/>
    <mergeCell ref="Y210:AD210"/>
    <mergeCell ref="D211:R211"/>
    <mergeCell ref="S211:X211"/>
    <mergeCell ref="Y211:AD211"/>
    <mergeCell ref="C236:AD236"/>
    <mergeCell ref="C235:AD235"/>
    <mergeCell ref="Y214:AD214"/>
    <mergeCell ref="C216:AD216"/>
    <mergeCell ref="C217:AD217"/>
    <mergeCell ref="B224:AD224"/>
    <mergeCell ref="B226:AD226"/>
    <mergeCell ref="C228:AD228"/>
    <mergeCell ref="C229:AD229"/>
    <mergeCell ref="C230:AD230"/>
    <mergeCell ref="C232:P232"/>
    <mergeCell ref="Q232:AD232"/>
    <mergeCell ref="C233:P233"/>
    <mergeCell ref="Q233:AD233"/>
    <mergeCell ref="C227:AD227"/>
  </mergeCells>
  <conditionalFormatting sqref="Q29">
    <cfRule type="expression" dxfId="93" priority="1" stopIfTrue="1">
      <formula>OR(C29=2,C29=3,C29=9)</formula>
    </cfRule>
  </conditionalFormatting>
  <conditionalFormatting sqref="C41">
    <cfRule type="expression" dxfId="92" priority="2" stopIfTrue="1">
      <formula>AL44=1</formula>
    </cfRule>
  </conditionalFormatting>
  <conditionalFormatting sqref="E43">
    <cfRule type="expression" dxfId="91" priority="3" stopIfTrue="1">
      <formula>AL44=1</formula>
    </cfRule>
  </conditionalFormatting>
  <conditionalFormatting sqref="E45">
    <cfRule type="expression" dxfId="90" priority="4" stopIfTrue="1">
      <formula>AL44=1</formula>
    </cfRule>
  </conditionalFormatting>
  <conditionalFormatting sqref="R100">
    <cfRule type="expression" dxfId="89" priority="5" stopIfTrue="1">
      <formula>OR(L100=2,L100=3,L100=9)</formula>
    </cfRule>
  </conditionalFormatting>
  <conditionalFormatting sqref="S100">
    <cfRule type="expression" dxfId="88" priority="6" stopIfTrue="1">
      <formula>OR(L100=2,L100=3,L100=9)</formula>
    </cfRule>
  </conditionalFormatting>
  <conditionalFormatting sqref="T100">
    <cfRule type="expression" dxfId="87" priority="7" stopIfTrue="1">
      <formula>OR(L100=2,L100=3,L100=9)</formula>
    </cfRule>
  </conditionalFormatting>
  <conditionalFormatting sqref="U100">
    <cfRule type="expression" dxfId="86" priority="8" stopIfTrue="1">
      <formula>OR(L100=2,L100=3,L100=9)</formula>
    </cfRule>
  </conditionalFormatting>
  <conditionalFormatting sqref="V100">
    <cfRule type="expression" dxfId="85" priority="9" stopIfTrue="1">
      <formula>OR(L100=2,L100=3,L100=9)</formula>
    </cfRule>
  </conditionalFormatting>
  <conditionalFormatting sqref="W100">
    <cfRule type="expression" dxfId="84" priority="10" stopIfTrue="1">
      <formula>OR(L100=2,L100=3,L100=9)</formula>
    </cfRule>
  </conditionalFormatting>
  <conditionalFormatting sqref="X100">
    <cfRule type="expression" dxfId="83" priority="11" stopIfTrue="1">
      <formula>OR(L100=2,L100=3,L100=9)</formula>
    </cfRule>
  </conditionalFormatting>
  <conditionalFormatting sqref="Y100">
    <cfRule type="expression" dxfId="82" priority="12" stopIfTrue="1">
      <formula>OR(L100=2,L100=3,L100=9)</formula>
    </cfRule>
  </conditionalFormatting>
  <conditionalFormatting sqref="Z100">
    <cfRule type="expression" dxfId="81" priority="13" stopIfTrue="1">
      <formula>OR(L100=2,L100=3,L100=9)</formula>
    </cfRule>
  </conditionalFormatting>
  <conditionalFormatting sqref="AA100">
    <cfRule type="expression" dxfId="80" priority="14" stopIfTrue="1">
      <formula>OR(L100=2,L100=3,L100=9)</formula>
    </cfRule>
  </conditionalFormatting>
  <conditionalFormatting sqref="AB100">
    <cfRule type="expression" dxfId="79" priority="15" stopIfTrue="1">
      <formula>OR(L100=2,L100=3,L100=9)</formula>
    </cfRule>
  </conditionalFormatting>
  <conditionalFormatting sqref="AC100">
    <cfRule type="expression" dxfId="78" priority="16" stopIfTrue="1">
      <formula>OR(L100=2,L100=3,L100=9)</formula>
    </cfRule>
  </conditionalFormatting>
  <conditionalFormatting sqref="AD100">
    <cfRule type="expression" dxfId="77" priority="17" stopIfTrue="1">
      <formula>OR(L100=2,L100=3,L100=9)</formula>
    </cfRule>
  </conditionalFormatting>
  <conditionalFormatting sqref="R129">
    <cfRule type="expression" dxfId="76" priority="18" stopIfTrue="1">
      <formula>OR(L100=2,L100=3,L100=9)</formula>
    </cfRule>
  </conditionalFormatting>
  <conditionalFormatting sqref="S129">
    <cfRule type="expression" dxfId="75" priority="19" stopIfTrue="1">
      <formula>OR(L100=2,L100=3,L100=9)</formula>
    </cfRule>
  </conditionalFormatting>
  <conditionalFormatting sqref="T129">
    <cfRule type="expression" dxfId="74" priority="20" stopIfTrue="1">
      <formula>OR(L100=2,L100=3,L100=9)</formula>
    </cfRule>
  </conditionalFormatting>
  <conditionalFormatting sqref="U129">
    <cfRule type="expression" dxfId="73" priority="21" stopIfTrue="1">
      <formula>OR(L100=2,L100=3,L100=9)</formula>
    </cfRule>
  </conditionalFormatting>
  <conditionalFormatting sqref="V129">
    <cfRule type="expression" dxfId="72" priority="22" stopIfTrue="1">
      <formula>OR(L100=2,L100=3,L100=9)</formula>
    </cfRule>
  </conditionalFormatting>
  <conditionalFormatting sqref="W129">
    <cfRule type="expression" dxfId="71" priority="23" stopIfTrue="1">
      <formula>OR(L100=2,L100=3,L100=9)</formula>
    </cfRule>
  </conditionalFormatting>
  <conditionalFormatting sqref="X129">
    <cfRule type="expression" dxfId="70" priority="24" stopIfTrue="1">
      <formula>OR(L100=2,L100=3,L100=9)</formula>
    </cfRule>
  </conditionalFormatting>
  <conditionalFormatting sqref="Y129">
    <cfRule type="expression" dxfId="69" priority="25" stopIfTrue="1">
      <formula>OR(L100=2,L100=3,L100=9)</formula>
    </cfRule>
  </conditionalFormatting>
  <conditionalFormatting sqref="Z129">
    <cfRule type="expression" dxfId="68" priority="26" stopIfTrue="1">
      <formula>OR(L100=2,L100=3,L100=9)</formula>
    </cfRule>
  </conditionalFormatting>
  <conditionalFormatting sqref="AA129">
    <cfRule type="expression" dxfId="67" priority="27" stopIfTrue="1">
      <formula>OR(L100=2,L100=3,L100=9)</formula>
    </cfRule>
  </conditionalFormatting>
  <conditionalFormatting sqref="AB129">
    <cfRule type="expression" dxfId="66" priority="28" stopIfTrue="1">
      <formula>OR(L100=2,L100=3,L100=9)</formula>
    </cfRule>
  </conditionalFormatting>
  <conditionalFormatting sqref="AC129">
    <cfRule type="expression" dxfId="65" priority="29" stopIfTrue="1">
      <formula>OR(L100=2,L100=3,L100=9)</formula>
    </cfRule>
  </conditionalFormatting>
  <conditionalFormatting sqref="AD129">
    <cfRule type="expression" dxfId="64" priority="30" stopIfTrue="1">
      <formula>OR(L100=2,L100=3,L100=9)</formula>
    </cfRule>
  </conditionalFormatting>
  <conditionalFormatting sqref="Y189">
    <cfRule type="expression" dxfId="63" priority="31" stopIfTrue="1">
      <formula>OR(S189=2,S189=9)</formula>
    </cfRule>
  </conditionalFormatting>
  <conditionalFormatting sqref="Q233">
    <cfRule type="expression" dxfId="62" priority="32" stopIfTrue="1">
      <formula>OR(C233=2,C233=3,C233=9)</formula>
    </cfRule>
  </conditionalFormatting>
  <dataValidations count="2">
    <dataValidation type="list" allowBlank="1" showInputMessage="1" showErrorMessage="1" sqref="C29 C233 L100" xr:uid="{00000000-0002-0000-0900-000000000000}">
      <formula1>"="",1,2,3,9"</formula1>
    </dataValidation>
    <dataValidation type="list" allowBlank="1" showInputMessage="1" showErrorMessage="1" sqref="S189" xr:uid="{00000000-0002-0000-0900-000002000000}">
      <formula1>"="",1,2,9"</formula1>
    </dataValidation>
  </dataValidations>
  <hyperlinks>
    <hyperlink ref="AA7" location="Índice!B23" display="Índice" xr:uid="{00000000-0004-0000-0900-000000000000}"/>
  </hyperlinks>
  <pageMargins left="0.70866141732283472" right="0.70866141732283472" top="0.74803149606299213" bottom="0.74803149606299213" header="0.31496062992125978" footer="0.31496062992125978"/>
  <pageSetup scale="75" orientation="portrait"/>
  <headerFooter>
    <oddHeader>&amp;CMódulo 1 Sección VI
Cuestionario</oddHeader>
    <oddFooter>&amp;LCenso Nacional de Sistema Penitenciario Federal 2022&amp;R&amp;P de &amp;N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H45"/>
  <sheetViews>
    <sheetView zoomScaleNormal="100" workbookViewId="0">
      <selection activeCell="P22" sqref="P22:AD22"/>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0" ht="15" customHeight="1">
      <c r="B2" s="78"/>
    </row>
    <row r="3" spans="1: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15" customHeight="1">
      <c r="B4" s="78"/>
    </row>
    <row r="5" spans="1:30" ht="45" customHeight="1">
      <c r="B5" s="271" t="s">
        <v>18</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0" ht="15" customHeight="1"/>
    <row r="7" spans="1:30" ht="15" customHeight="1">
      <c r="B7" s="78"/>
      <c r="AA7" s="277" t="s">
        <v>2</v>
      </c>
      <c r="AB7" s="270"/>
      <c r="AC7" s="270"/>
      <c r="AD7" s="270"/>
    </row>
    <row r="8" spans="1:30" ht="15" customHeight="1" thickBot="1">
      <c r="B8" s="78"/>
    </row>
    <row r="9" spans="1:30" s="29" customFormat="1" ht="15" customHeight="1" thickBot="1">
      <c r="A9" s="33"/>
      <c r="B9" s="476" t="s">
        <v>1379</v>
      </c>
      <c r="C9" s="352"/>
      <c r="D9" s="352"/>
      <c r="E9" s="352"/>
      <c r="F9" s="352"/>
      <c r="G9" s="352"/>
      <c r="H9" s="352"/>
      <c r="I9" s="352"/>
      <c r="J9" s="352"/>
      <c r="K9" s="352"/>
      <c r="L9" s="352"/>
      <c r="M9" s="352"/>
      <c r="N9" s="352"/>
      <c r="O9" s="352"/>
      <c r="P9" s="352"/>
      <c r="Q9" s="352"/>
      <c r="R9" s="352"/>
      <c r="S9" s="352"/>
      <c r="T9" s="352"/>
      <c r="U9" s="352"/>
      <c r="V9" s="352"/>
      <c r="W9" s="352"/>
      <c r="X9" s="352"/>
      <c r="Y9" s="352"/>
      <c r="Z9" s="352"/>
      <c r="AA9" s="352"/>
      <c r="AB9" s="352"/>
      <c r="AC9" s="352"/>
      <c r="AD9" s="353"/>
    </row>
    <row r="10" spans="1:30" s="42" customFormat="1" ht="15" customHeight="1">
      <c r="A10" s="113"/>
      <c r="B10" s="455" t="s">
        <v>1380</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98"/>
    </row>
    <row r="11" spans="1:30" s="114" customFormat="1" ht="24" customHeight="1">
      <c r="A11" s="113"/>
      <c r="B11" s="161"/>
      <c r="C11" s="395" t="s">
        <v>1381</v>
      </c>
      <c r="D11" s="405"/>
      <c r="E11" s="405"/>
      <c r="F11" s="405"/>
      <c r="G11" s="405"/>
      <c r="H11" s="405"/>
      <c r="I11" s="405"/>
      <c r="J11" s="405"/>
      <c r="K11" s="405"/>
      <c r="L11" s="405"/>
      <c r="M11" s="405"/>
      <c r="N11" s="405"/>
      <c r="O11" s="405"/>
      <c r="P11" s="405"/>
      <c r="Q11" s="405"/>
      <c r="R11" s="405"/>
      <c r="S11" s="405"/>
      <c r="T11" s="405"/>
      <c r="U11" s="405"/>
      <c r="V11" s="405"/>
      <c r="W11" s="405"/>
      <c r="X11" s="405"/>
      <c r="Y11" s="405"/>
      <c r="Z11" s="405"/>
      <c r="AA11" s="405"/>
      <c r="AB11" s="405"/>
      <c r="AC11" s="405"/>
      <c r="AD11" s="396"/>
    </row>
    <row r="12" spans="1:30" s="33" customFormat="1" ht="24" customHeight="1">
      <c r="B12" s="22"/>
      <c r="C12" s="395" t="s">
        <v>179</v>
      </c>
      <c r="D12" s="348"/>
      <c r="E12" s="348"/>
      <c r="F12" s="348"/>
      <c r="G12" s="348"/>
      <c r="H12" s="348"/>
      <c r="I12" s="348"/>
      <c r="J12" s="348"/>
      <c r="K12" s="348"/>
      <c r="L12" s="348"/>
      <c r="M12" s="348"/>
      <c r="N12" s="348"/>
      <c r="O12" s="348"/>
      <c r="P12" s="348"/>
      <c r="Q12" s="348"/>
      <c r="R12" s="348"/>
      <c r="S12" s="348"/>
      <c r="T12" s="348"/>
      <c r="U12" s="348"/>
      <c r="V12" s="348"/>
      <c r="W12" s="348"/>
      <c r="X12" s="348"/>
      <c r="Y12" s="348"/>
      <c r="Z12" s="348"/>
      <c r="AA12" s="348"/>
      <c r="AB12" s="348"/>
      <c r="AC12" s="348"/>
      <c r="AD12" s="396"/>
    </row>
    <row r="13" spans="1:30" s="114" customFormat="1" ht="36" customHeight="1">
      <c r="A13" s="113"/>
      <c r="B13" s="23"/>
      <c r="C13" s="367" t="s">
        <v>180</v>
      </c>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c r="AC13" s="405"/>
      <c r="AD13" s="298"/>
    </row>
    <row r="14" spans="1:30" s="33" customFormat="1" ht="36" customHeight="1">
      <c r="B14" s="22"/>
      <c r="C14" s="395" t="s">
        <v>1257</v>
      </c>
      <c r="D14" s="348"/>
      <c r="E14" s="348"/>
      <c r="F14" s="348"/>
      <c r="G14" s="348"/>
      <c r="H14" s="348"/>
      <c r="I14" s="348"/>
      <c r="J14" s="348"/>
      <c r="K14" s="348"/>
      <c r="L14" s="348"/>
      <c r="M14" s="348"/>
      <c r="N14" s="348"/>
      <c r="O14" s="348"/>
      <c r="P14" s="348"/>
      <c r="Q14" s="348"/>
      <c r="R14" s="348"/>
      <c r="S14" s="348"/>
      <c r="T14" s="348"/>
      <c r="U14" s="348"/>
      <c r="V14" s="348"/>
      <c r="W14" s="348"/>
      <c r="X14" s="348"/>
      <c r="Y14" s="348"/>
      <c r="Z14" s="348"/>
      <c r="AA14" s="348"/>
      <c r="AB14" s="348"/>
      <c r="AC14" s="348"/>
      <c r="AD14" s="396"/>
    </row>
    <row r="15" spans="1:30" s="33" customFormat="1" ht="15" customHeight="1">
      <c r="B15" s="157"/>
      <c r="C15" s="463" t="s">
        <v>1258</v>
      </c>
      <c r="D15" s="284"/>
      <c r="E15" s="284"/>
      <c r="F15" s="284"/>
      <c r="G15" s="284"/>
      <c r="H15" s="284"/>
      <c r="I15" s="284"/>
      <c r="J15" s="284"/>
      <c r="K15" s="284"/>
      <c r="L15" s="284"/>
      <c r="M15" s="284"/>
      <c r="N15" s="284"/>
      <c r="O15" s="284"/>
      <c r="P15" s="284"/>
      <c r="Q15" s="284"/>
      <c r="R15" s="284"/>
      <c r="S15" s="284"/>
      <c r="T15" s="284"/>
      <c r="U15" s="284"/>
      <c r="V15" s="284"/>
      <c r="W15" s="284"/>
      <c r="X15" s="284"/>
      <c r="Y15" s="284"/>
      <c r="Z15" s="284"/>
      <c r="AA15" s="284"/>
      <c r="AB15" s="284"/>
      <c r="AC15" s="284"/>
      <c r="AD15" s="464"/>
    </row>
    <row r="16" spans="1:30" s="29" customFormat="1" ht="1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row>
    <row r="17" spans="1:34" s="29" customFormat="1" ht="36" customHeight="1">
      <c r="A17" s="32" t="s">
        <v>1382</v>
      </c>
      <c r="B17" s="357" t="s">
        <v>1383</v>
      </c>
      <c r="C17" s="350"/>
      <c r="D17" s="350"/>
      <c r="E17" s="350"/>
      <c r="F17" s="350"/>
      <c r="G17" s="350"/>
      <c r="H17" s="350"/>
      <c r="I17" s="350"/>
      <c r="J17" s="350"/>
      <c r="K17" s="350"/>
      <c r="L17" s="350"/>
      <c r="M17" s="350"/>
      <c r="N17" s="350"/>
      <c r="O17" s="350"/>
      <c r="P17" s="350"/>
      <c r="Q17" s="350"/>
      <c r="R17" s="350"/>
      <c r="S17" s="350"/>
      <c r="T17" s="350"/>
      <c r="U17" s="350"/>
      <c r="V17" s="350"/>
      <c r="W17" s="350"/>
      <c r="X17" s="350"/>
      <c r="Y17" s="350"/>
      <c r="Z17" s="350"/>
      <c r="AA17" s="350"/>
      <c r="AB17" s="350"/>
      <c r="AC17" s="350"/>
      <c r="AD17" s="350"/>
    </row>
    <row r="18" spans="1:34" s="42" customFormat="1" ht="36" customHeight="1">
      <c r="A18" s="113"/>
      <c r="C18" s="364" t="s">
        <v>1384</v>
      </c>
      <c r="D18" s="278"/>
      <c r="E18" s="278"/>
      <c r="F18" s="278"/>
      <c r="G18" s="278"/>
      <c r="H18" s="278"/>
      <c r="I18" s="278"/>
      <c r="J18" s="278"/>
      <c r="K18" s="278"/>
      <c r="L18" s="278"/>
      <c r="M18" s="278"/>
      <c r="N18" s="278"/>
      <c r="O18" s="278"/>
      <c r="P18" s="278"/>
      <c r="Q18" s="278"/>
      <c r="R18" s="278"/>
      <c r="S18" s="278"/>
      <c r="T18" s="278"/>
      <c r="U18" s="278"/>
      <c r="V18" s="278"/>
      <c r="W18" s="278"/>
      <c r="X18" s="278"/>
      <c r="Y18" s="278"/>
      <c r="Z18" s="278"/>
      <c r="AA18" s="278"/>
      <c r="AB18" s="278"/>
      <c r="AC18" s="278"/>
      <c r="AD18" s="278"/>
      <c r="AE18" s="211"/>
      <c r="AF18" s="211"/>
      <c r="AG18" s="211"/>
      <c r="AH18" s="211"/>
    </row>
    <row r="19" spans="1:34" s="29" customFormat="1" ht="15" customHeight="1">
      <c r="A19" s="34"/>
      <c r="C19" s="349" t="s">
        <v>1385</v>
      </c>
      <c r="D19" s="350"/>
      <c r="E19" s="350"/>
      <c r="F19" s="350"/>
      <c r="G19" s="350"/>
      <c r="H19" s="350"/>
      <c r="I19" s="350"/>
      <c r="J19" s="350"/>
      <c r="K19" s="350"/>
      <c r="L19" s="350"/>
      <c r="M19" s="350"/>
      <c r="N19" s="350"/>
      <c r="O19" s="350"/>
      <c r="P19" s="350"/>
      <c r="Q19" s="350"/>
      <c r="R19" s="350"/>
      <c r="S19" s="350"/>
      <c r="T19" s="350"/>
      <c r="U19" s="350"/>
      <c r="V19" s="350"/>
      <c r="W19" s="350"/>
      <c r="X19" s="350"/>
      <c r="Y19" s="350"/>
      <c r="Z19" s="350"/>
      <c r="AA19" s="350"/>
      <c r="AB19" s="350"/>
      <c r="AC19" s="350"/>
      <c r="AD19" s="350"/>
    </row>
    <row r="20" spans="1:34" s="29" customFormat="1" ht="24" customHeight="1">
      <c r="A20" s="79"/>
      <c r="C20" s="349" t="s">
        <v>1386</v>
      </c>
      <c r="D20" s="350"/>
      <c r="E20" s="350"/>
      <c r="F20" s="350"/>
      <c r="G20" s="350"/>
      <c r="H20" s="350"/>
      <c r="I20" s="350"/>
      <c r="J20" s="350"/>
      <c r="K20" s="350"/>
      <c r="L20" s="350"/>
      <c r="M20" s="350"/>
      <c r="N20" s="350"/>
      <c r="O20" s="350"/>
      <c r="P20" s="350"/>
      <c r="Q20" s="350"/>
      <c r="R20" s="350"/>
      <c r="S20" s="350"/>
      <c r="T20" s="350"/>
      <c r="U20" s="350"/>
      <c r="V20" s="350"/>
      <c r="W20" s="350"/>
      <c r="X20" s="350"/>
      <c r="Y20" s="350"/>
      <c r="Z20" s="350"/>
      <c r="AA20" s="350"/>
      <c r="AB20" s="350"/>
      <c r="AC20" s="350"/>
      <c r="AD20" s="350"/>
    </row>
    <row r="21" spans="1:34" s="29" customFormat="1" ht="15" customHeight="1">
      <c r="A21" s="34"/>
    </row>
    <row r="22" spans="1:34" s="29" customFormat="1" ht="36" customHeight="1">
      <c r="A22" s="79"/>
      <c r="C22" s="347" t="s">
        <v>1387</v>
      </c>
      <c r="D22" s="295"/>
      <c r="E22" s="295"/>
      <c r="F22" s="295"/>
      <c r="G22" s="295"/>
      <c r="H22" s="295"/>
      <c r="I22" s="295"/>
      <c r="J22" s="295"/>
      <c r="K22" s="295"/>
      <c r="L22" s="295"/>
      <c r="M22" s="295"/>
      <c r="N22" s="295"/>
      <c r="O22" s="296"/>
      <c r="P22" s="425" t="s">
        <v>1388</v>
      </c>
      <c r="Q22" s="295"/>
      <c r="R22" s="295"/>
      <c r="S22" s="295"/>
      <c r="T22" s="295"/>
      <c r="U22" s="295"/>
      <c r="V22" s="295"/>
      <c r="W22" s="295"/>
      <c r="X22" s="295"/>
      <c r="Y22" s="295"/>
      <c r="Z22" s="295"/>
      <c r="AA22" s="295"/>
      <c r="AB22" s="295"/>
      <c r="AC22" s="295"/>
      <c r="AD22" s="296"/>
    </row>
    <row r="23" spans="1:34" s="29" customFormat="1" ht="15" customHeight="1">
      <c r="A23" s="79"/>
      <c r="C23" s="299"/>
      <c r="D23" s="284"/>
      <c r="E23" s="284"/>
      <c r="F23" s="284"/>
      <c r="G23" s="284"/>
      <c r="H23" s="284"/>
      <c r="I23" s="284"/>
      <c r="J23" s="284"/>
      <c r="K23" s="284"/>
      <c r="L23" s="284"/>
      <c r="M23" s="284"/>
      <c r="N23" s="284"/>
      <c r="O23" s="300"/>
      <c r="P23" s="203" t="s">
        <v>142</v>
      </c>
      <c r="Q23" s="203" t="s">
        <v>143</v>
      </c>
      <c r="R23" s="203" t="s">
        <v>144</v>
      </c>
      <c r="S23" s="203" t="s">
        <v>145</v>
      </c>
      <c r="T23" s="203" t="s">
        <v>146</v>
      </c>
      <c r="U23" s="203" t="s">
        <v>147</v>
      </c>
      <c r="V23" s="203" t="s">
        <v>148</v>
      </c>
      <c r="W23" s="203" t="s">
        <v>149</v>
      </c>
      <c r="X23" s="203" t="s">
        <v>150</v>
      </c>
      <c r="Y23" s="203" t="s">
        <v>151</v>
      </c>
      <c r="Z23" s="203" t="s">
        <v>152</v>
      </c>
      <c r="AA23" s="203" t="s">
        <v>153</v>
      </c>
      <c r="AB23" s="203" t="s">
        <v>154</v>
      </c>
      <c r="AC23" s="203" t="s">
        <v>155</v>
      </c>
      <c r="AD23" s="203" t="s">
        <v>156</v>
      </c>
    </row>
    <row r="24" spans="1:34" s="29" customFormat="1" ht="15" customHeight="1">
      <c r="A24" s="79"/>
      <c r="C24" s="342"/>
      <c r="D24" s="280"/>
      <c r="E24" s="280"/>
      <c r="F24" s="280"/>
      <c r="G24" s="280"/>
      <c r="H24" s="280"/>
      <c r="I24" s="280"/>
      <c r="J24" s="280"/>
      <c r="K24" s="280"/>
      <c r="L24" s="280"/>
      <c r="M24" s="280"/>
      <c r="N24" s="280"/>
      <c r="O24" s="281"/>
      <c r="P24" s="230"/>
      <c r="Q24" s="230"/>
      <c r="R24" s="230"/>
      <c r="S24" s="230"/>
      <c r="T24" s="230"/>
      <c r="U24" s="230"/>
      <c r="V24" s="230"/>
      <c r="W24" s="230"/>
      <c r="X24" s="230"/>
      <c r="Y24" s="230"/>
      <c r="Z24" s="230"/>
      <c r="AA24" s="230"/>
      <c r="AB24" s="230"/>
      <c r="AC24" s="230"/>
      <c r="AD24" s="230"/>
    </row>
    <row r="26" spans="1:34" s="29" customFormat="1" ht="45" customHeight="1">
      <c r="A26" s="79"/>
      <c r="C26" s="362" t="s">
        <v>1389</v>
      </c>
      <c r="D26" s="350"/>
      <c r="E26" s="350"/>
      <c r="F26" s="342"/>
      <c r="G26" s="280"/>
      <c r="H26" s="280"/>
      <c r="I26" s="280"/>
      <c r="J26" s="280"/>
      <c r="K26" s="280"/>
      <c r="L26" s="280"/>
      <c r="M26" s="280"/>
      <c r="N26" s="280"/>
      <c r="O26" s="280"/>
      <c r="P26" s="280"/>
      <c r="Q26" s="280"/>
      <c r="R26" s="280"/>
      <c r="S26" s="280"/>
      <c r="T26" s="280"/>
      <c r="U26" s="280"/>
      <c r="V26" s="280"/>
      <c r="W26" s="280"/>
      <c r="X26" s="280"/>
      <c r="Y26" s="280"/>
      <c r="Z26" s="280"/>
      <c r="AA26" s="280"/>
      <c r="AB26" s="280"/>
      <c r="AC26" s="280"/>
      <c r="AD26" s="281"/>
    </row>
    <row r="27" spans="1:34" s="29" customFormat="1" ht="15" customHeight="1">
      <c r="A27" s="79"/>
    </row>
    <row r="28" spans="1:34" s="29" customFormat="1" ht="15" customHeight="1">
      <c r="A28" s="79"/>
      <c r="C28" s="347" t="s">
        <v>1390</v>
      </c>
      <c r="D28" s="280"/>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1"/>
    </row>
    <row r="29" spans="1:34" s="29" customFormat="1" ht="36" customHeight="1">
      <c r="A29" s="79"/>
      <c r="C29" s="97" t="s">
        <v>142</v>
      </c>
      <c r="D29" s="335" t="s">
        <v>1391</v>
      </c>
      <c r="E29" s="280"/>
      <c r="F29" s="280"/>
      <c r="G29" s="280"/>
      <c r="H29" s="280"/>
      <c r="I29" s="280"/>
      <c r="J29" s="280"/>
      <c r="K29" s="280"/>
      <c r="L29" s="280"/>
      <c r="M29" s="280"/>
      <c r="N29" s="280"/>
      <c r="O29" s="280"/>
      <c r="P29" s="281"/>
      <c r="Q29" s="98" t="s">
        <v>150</v>
      </c>
      <c r="R29" s="335" t="s">
        <v>1392</v>
      </c>
      <c r="S29" s="280"/>
      <c r="T29" s="280"/>
      <c r="U29" s="280"/>
      <c r="V29" s="280"/>
      <c r="W29" s="280"/>
      <c r="X29" s="280"/>
      <c r="Y29" s="280"/>
      <c r="Z29" s="280"/>
      <c r="AA29" s="280"/>
      <c r="AB29" s="280"/>
      <c r="AC29" s="280"/>
      <c r="AD29" s="281"/>
    </row>
    <row r="30" spans="1:34" s="29" customFormat="1" ht="36" customHeight="1">
      <c r="A30" s="79"/>
      <c r="C30" s="98" t="s">
        <v>143</v>
      </c>
      <c r="D30" s="335" t="s">
        <v>1393</v>
      </c>
      <c r="E30" s="280"/>
      <c r="F30" s="280"/>
      <c r="G30" s="280"/>
      <c r="H30" s="280"/>
      <c r="I30" s="280"/>
      <c r="J30" s="280"/>
      <c r="K30" s="280"/>
      <c r="L30" s="280"/>
      <c r="M30" s="280"/>
      <c r="N30" s="280"/>
      <c r="O30" s="280"/>
      <c r="P30" s="281"/>
      <c r="Q30" s="98" t="s">
        <v>151</v>
      </c>
      <c r="R30" s="335" t="s">
        <v>1394</v>
      </c>
      <c r="S30" s="280"/>
      <c r="T30" s="280"/>
      <c r="U30" s="280"/>
      <c r="V30" s="280"/>
      <c r="W30" s="280"/>
      <c r="X30" s="280"/>
      <c r="Y30" s="280"/>
      <c r="Z30" s="280"/>
      <c r="AA30" s="280"/>
      <c r="AB30" s="280"/>
      <c r="AC30" s="280"/>
      <c r="AD30" s="281"/>
    </row>
    <row r="31" spans="1:34" s="29" customFormat="1" ht="36" customHeight="1">
      <c r="A31" s="79"/>
      <c r="C31" s="98" t="s">
        <v>144</v>
      </c>
      <c r="D31" s="335" t="s">
        <v>1395</v>
      </c>
      <c r="E31" s="280"/>
      <c r="F31" s="280"/>
      <c r="G31" s="280"/>
      <c r="H31" s="280"/>
      <c r="I31" s="280"/>
      <c r="J31" s="280"/>
      <c r="K31" s="280"/>
      <c r="L31" s="280"/>
      <c r="M31" s="280"/>
      <c r="N31" s="280"/>
      <c r="O31" s="280"/>
      <c r="P31" s="281"/>
      <c r="Q31" s="98" t="s">
        <v>152</v>
      </c>
      <c r="R31" s="335" t="s">
        <v>1396</v>
      </c>
      <c r="S31" s="280"/>
      <c r="T31" s="280"/>
      <c r="U31" s="280"/>
      <c r="V31" s="280"/>
      <c r="W31" s="280"/>
      <c r="X31" s="280"/>
      <c r="Y31" s="280"/>
      <c r="Z31" s="280"/>
      <c r="AA31" s="280"/>
      <c r="AB31" s="280"/>
      <c r="AC31" s="280"/>
      <c r="AD31" s="281"/>
    </row>
    <row r="32" spans="1:34" s="29" customFormat="1" ht="36" customHeight="1">
      <c r="A32" s="79"/>
      <c r="C32" s="98" t="s">
        <v>145</v>
      </c>
      <c r="D32" s="335" t="s">
        <v>1397</v>
      </c>
      <c r="E32" s="280"/>
      <c r="F32" s="280"/>
      <c r="G32" s="280"/>
      <c r="H32" s="280"/>
      <c r="I32" s="280"/>
      <c r="J32" s="280"/>
      <c r="K32" s="280"/>
      <c r="L32" s="280"/>
      <c r="M32" s="280"/>
      <c r="N32" s="280"/>
      <c r="O32" s="280"/>
      <c r="P32" s="281"/>
      <c r="Q32" s="98" t="s">
        <v>153</v>
      </c>
      <c r="R32" s="335" t="s">
        <v>1398</v>
      </c>
      <c r="S32" s="280"/>
      <c r="T32" s="280"/>
      <c r="U32" s="280"/>
      <c r="V32" s="280"/>
      <c r="W32" s="280"/>
      <c r="X32" s="280"/>
      <c r="Y32" s="280"/>
      <c r="Z32" s="280"/>
      <c r="AA32" s="280"/>
      <c r="AB32" s="280"/>
      <c r="AC32" s="280"/>
      <c r="AD32" s="281"/>
    </row>
    <row r="33" spans="1:30" s="29" customFormat="1" ht="24" customHeight="1">
      <c r="A33" s="79"/>
      <c r="C33" s="98" t="s">
        <v>146</v>
      </c>
      <c r="D33" s="335" t="s">
        <v>1399</v>
      </c>
      <c r="E33" s="280"/>
      <c r="F33" s="280"/>
      <c r="G33" s="280"/>
      <c r="H33" s="280"/>
      <c r="I33" s="280"/>
      <c r="J33" s="280"/>
      <c r="K33" s="280"/>
      <c r="L33" s="280"/>
      <c r="M33" s="280"/>
      <c r="N33" s="280"/>
      <c r="O33" s="280"/>
      <c r="P33" s="281"/>
      <c r="Q33" s="98" t="s">
        <v>154</v>
      </c>
      <c r="R33" s="335" t="s">
        <v>1400</v>
      </c>
      <c r="S33" s="280"/>
      <c r="T33" s="280"/>
      <c r="U33" s="280"/>
      <c r="V33" s="280"/>
      <c r="W33" s="280"/>
      <c r="X33" s="280"/>
      <c r="Y33" s="280"/>
      <c r="Z33" s="280"/>
      <c r="AA33" s="280"/>
      <c r="AB33" s="280"/>
      <c r="AC33" s="280"/>
      <c r="AD33" s="281"/>
    </row>
    <row r="34" spans="1:30" s="29" customFormat="1" ht="36" customHeight="1">
      <c r="A34" s="79"/>
      <c r="C34" s="98" t="s">
        <v>147</v>
      </c>
      <c r="D34" s="335" t="s">
        <v>1401</v>
      </c>
      <c r="E34" s="280"/>
      <c r="F34" s="280"/>
      <c r="G34" s="280"/>
      <c r="H34" s="280"/>
      <c r="I34" s="280"/>
      <c r="J34" s="280"/>
      <c r="K34" s="280"/>
      <c r="L34" s="280"/>
      <c r="M34" s="280"/>
      <c r="N34" s="280"/>
      <c r="O34" s="280"/>
      <c r="P34" s="281"/>
      <c r="Q34" s="98" t="s">
        <v>155</v>
      </c>
      <c r="R34" s="335" t="s">
        <v>1402</v>
      </c>
      <c r="S34" s="280"/>
      <c r="T34" s="280"/>
      <c r="U34" s="280"/>
      <c r="V34" s="280"/>
      <c r="W34" s="280"/>
      <c r="X34" s="280"/>
      <c r="Y34" s="280"/>
      <c r="Z34" s="280"/>
      <c r="AA34" s="280"/>
      <c r="AB34" s="280"/>
      <c r="AC34" s="280"/>
      <c r="AD34" s="281"/>
    </row>
    <row r="35" spans="1:30" s="29" customFormat="1" ht="24" customHeight="1">
      <c r="A35" s="79"/>
      <c r="C35" s="98" t="s">
        <v>148</v>
      </c>
      <c r="D35" s="335" t="s">
        <v>1403</v>
      </c>
      <c r="E35" s="280"/>
      <c r="F35" s="280"/>
      <c r="G35" s="280"/>
      <c r="H35" s="280"/>
      <c r="I35" s="280"/>
      <c r="J35" s="280"/>
      <c r="K35" s="280"/>
      <c r="L35" s="280"/>
      <c r="M35" s="280"/>
      <c r="N35" s="280"/>
      <c r="O35" s="280"/>
      <c r="P35" s="281"/>
      <c r="Q35" s="98" t="s">
        <v>156</v>
      </c>
      <c r="R35" s="335" t="s">
        <v>1404</v>
      </c>
      <c r="S35" s="280"/>
      <c r="T35" s="280"/>
      <c r="U35" s="280"/>
      <c r="V35" s="280"/>
      <c r="W35" s="280"/>
      <c r="X35" s="280"/>
      <c r="Y35" s="280"/>
      <c r="Z35" s="280"/>
      <c r="AA35" s="280"/>
      <c r="AB35" s="280"/>
      <c r="AC35" s="280"/>
      <c r="AD35" s="281"/>
    </row>
    <row r="36" spans="1:30" s="29" customFormat="1" ht="24" customHeight="1">
      <c r="A36" s="79"/>
      <c r="C36" s="98" t="s">
        <v>149</v>
      </c>
      <c r="D36" s="335" t="s">
        <v>1405</v>
      </c>
      <c r="E36" s="280"/>
      <c r="F36" s="280"/>
      <c r="G36" s="280"/>
      <c r="H36" s="280"/>
      <c r="I36" s="280"/>
      <c r="J36" s="280"/>
      <c r="K36" s="280"/>
      <c r="L36" s="280"/>
      <c r="M36" s="280"/>
      <c r="N36" s="280"/>
      <c r="O36" s="280"/>
      <c r="P36" s="281"/>
      <c r="Q36" s="495"/>
      <c r="R36" s="280"/>
      <c r="S36" s="280"/>
      <c r="T36" s="280"/>
      <c r="U36" s="280"/>
      <c r="V36" s="280"/>
      <c r="W36" s="280"/>
      <c r="X36" s="280"/>
      <c r="Y36" s="280"/>
      <c r="Z36" s="280"/>
      <c r="AA36" s="280"/>
      <c r="AB36" s="280"/>
      <c r="AC36" s="280"/>
      <c r="AD36" s="281"/>
    </row>
    <row r="37" spans="1:30" s="29" customFormat="1" ht="15" customHeight="1">
      <c r="A37" s="79"/>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s="29" customFormat="1" ht="24" customHeight="1">
      <c r="A38" s="79"/>
      <c r="C38" s="339" t="s">
        <v>248</v>
      </c>
      <c r="D38" s="350"/>
      <c r="E38" s="350"/>
      <c r="F38" s="350"/>
      <c r="G38" s="350"/>
      <c r="H38" s="350"/>
      <c r="I38" s="350"/>
      <c r="J38" s="350"/>
      <c r="K38" s="350"/>
      <c r="L38" s="350"/>
      <c r="M38" s="350"/>
      <c r="N38" s="350"/>
      <c r="O38" s="350"/>
      <c r="P38" s="350"/>
      <c r="Q38" s="350"/>
      <c r="R38" s="350"/>
      <c r="S38" s="350"/>
      <c r="T38" s="350"/>
      <c r="U38" s="350"/>
      <c r="V38" s="350"/>
      <c r="W38" s="350"/>
      <c r="X38" s="350"/>
      <c r="Y38" s="350"/>
      <c r="Z38" s="350"/>
      <c r="AA38" s="350"/>
      <c r="AB38" s="350"/>
      <c r="AC38" s="350"/>
      <c r="AD38" s="350"/>
    </row>
    <row r="39" spans="1:30" s="29" customFormat="1" ht="60" customHeight="1">
      <c r="A39" s="79"/>
      <c r="C39" s="340"/>
      <c r="D39" s="337"/>
      <c r="E39" s="337"/>
      <c r="F39" s="337"/>
      <c r="G39" s="337"/>
      <c r="H39" s="337"/>
      <c r="I39" s="337"/>
      <c r="J39" s="337"/>
      <c r="K39" s="337"/>
      <c r="L39" s="337"/>
      <c r="M39" s="337"/>
      <c r="N39" s="337"/>
      <c r="O39" s="337"/>
      <c r="P39" s="337"/>
      <c r="Q39" s="337"/>
      <c r="R39" s="337"/>
      <c r="S39" s="337"/>
      <c r="T39" s="337"/>
      <c r="U39" s="337"/>
      <c r="V39" s="337"/>
      <c r="W39" s="337"/>
      <c r="X39" s="337"/>
      <c r="Y39" s="337"/>
      <c r="Z39" s="337"/>
      <c r="AA39" s="337"/>
      <c r="AB39" s="337"/>
      <c r="AC39" s="337"/>
      <c r="AD39" s="338"/>
    </row>
    <row r="40" spans="1:30" s="29" customFormat="1" ht="15" customHeight="1">
      <c r="A40" s="79"/>
    </row>
    <row r="41" spans="1:30" s="29" customFormat="1" ht="15" customHeight="1">
      <c r="A41" s="79"/>
    </row>
    <row r="42" spans="1:30" s="29" customFormat="1" ht="15" customHeight="1">
      <c r="A42" s="79"/>
    </row>
    <row r="43" spans="1:30" s="29" customFormat="1" ht="15" customHeight="1">
      <c r="A43" s="79"/>
    </row>
    <row r="44" spans="1:30" s="29" customFormat="1" ht="15" customHeight="1">
      <c r="A44" s="79"/>
    </row>
    <row r="45" spans="1:30" s="29" customFormat="1" ht="15" customHeight="1">
      <c r="A45" s="79"/>
    </row>
  </sheetData>
  <mergeCells count="39">
    <mergeCell ref="C18:AD18"/>
    <mergeCell ref="B17:AD17"/>
    <mergeCell ref="B1:AD1"/>
    <mergeCell ref="B3:AD3"/>
    <mergeCell ref="B5:AD5"/>
    <mergeCell ref="AA7:AD7"/>
    <mergeCell ref="B9:AD9"/>
    <mergeCell ref="B10:AD10"/>
    <mergeCell ref="C11:AD11"/>
    <mergeCell ref="C12:AD12"/>
    <mergeCell ref="C13:AD13"/>
    <mergeCell ref="C14:AD14"/>
    <mergeCell ref="C15:AD15"/>
    <mergeCell ref="P22:AD22"/>
    <mergeCell ref="C38:AD38"/>
    <mergeCell ref="C39:AD39"/>
    <mergeCell ref="C19:AD19"/>
    <mergeCell ref="C26:E26"/>
    <mergeCell ref="F26:AD26"/>
    <mergeCell ref="C20:AD20"/>
    <mergeCell ref="C24:O24"/>
    <mergeCell ref="C22:O23"/>
    <mergeCell ref="C28:AD28"/>
    <mergeCell ref="D29:P29"/>
    <mergeCell ref="R29:AD29"/>
    <mergeCell ref="D30:P30"/>
    <mergeCell ref="R30:AD30"/>
    <mergeCell ref="D31:P31"/>
    <mergeCell ref="R31:AD31"/>
    <mergeCell ref="D35:P35"/>
    <mergeCell ref="R35:AD35"/>
    <mergeCell ref="D36:P36"/>
    <mergeCell ref="Q36:AD36"/>
    <mergeCell ref="D32:P32"/>
    <mergeCell ref="R32:AD32"/>
    <mergeCell ref="D33:P33"/>
    <mergeCell ref="R33:AD33"/>
    <mergeCell ref="D34:P34"/>
    <mergeCell ref="R34:AD34"/>
  </mergeCells>
  <conditionalFormatting sqref="P24">
    <cfRule type="expression" dxfId="61" priority="1" stopIfTrue="1">
      <formula>OR(C24=2,C24=9)</formula>
    </cfRule>
  </conditionalFormatting>
  <conditionalFormatting sqref="Q24">
    <cfRule type="expression" dxfId="60" priority="2" stopIfTrue="1">
      <formula>OR(C24=2,C24=9)</formula>
    </cfRule>
  </conditionalFormatting>
  <conditionalFormatting sqref="R24">
    <cfRule type="expression" dxfId="59" priority="3" stopIfTrue="1">
      <formula>OR(C24=2,C24=9)</formula>
    </cfRule>
  </conditionalFormatting>
  <conditionalFormatting sqref="S24">
    <cfRule type="expression" dxfId="58" priority="4" stopIfTrue="1">
      <formula>OR(C24=2,C24=9)</formula>
    </cfRule>
  </conditionalFormatting>
  <conditionalFormatting sqref="T24">
    <cfRule type="expression" dxfId="57" priority="5" stopIfTrue="1">
      <formula>OR(C24=2,C24=9)</formula>
    </cfRule>
  </conditionalFormatting>
  <conditionalFormatting sqref="U24">
    <cfRule type="expression" dxfId="56" priority="6" stopIfTrue="1">
      <formula>OR(C24=2,C24=9)</formula>
    </cfRule>
  </conditionalFormatting>
  <conditionalFormatting sqref="V24">
    <cfRule type="expression" dxfId="55" priority="7" stopIfTrue="1">
      <formula>OR(C24=2,C24=9)</formula>
    </cfRule>
  </conditionalFormatting>
  <conditionalFormatting sqref="W24">
    <cfRule type="expression" dxfId="54" priority="8" stopIfTrue="1">
      <formula>OR(C24=2,C24=9)</formula>
    </cfRule>
  </conditionalFormatting>
  <conditionalFormatting sqref="X24">
    <cfRule type="expression" dxfId="53" priority="9" stopIfTrue="1">
      <formula>OR(C24=2,C24=9)</formula>
    </cfRule>
  </conditionalFormatting>
  <conditionalFormatting sqref="Y24">
    <cfRule type="expression" dxfId="52" priority="10" stopIfTrue="1">
      <formula>OR(C24=2,C24=9)</formula>
    </cfRule>
  </conditionalFormatting>
  <conditionalFormatting sqref="Z24">
    <cfRule type="expression" dxfId="51" priority="11" stopIfTrue="1">
      <formula>OR(C24=2,C24=9)</formula>
    </cfRule>
  </conditionalFormatting>
  <conditionalFormatting sqref="AA24">
    <cfRule type="expression" dxfId="50" priority="12" stopIfTrue="1">
      <formula>OR(C24=2,C24=9)</formula>
    </cfRule>
  </conditionalFormatting>
  <conditionalFormatting sqref="AB24">
    <cfRule type="expression" dxfId="49" priority="13" stopIfTrue="1">
      <formula>OR(C24=2,C24=9)</formula>
    </cfRule>
  </conditionalFormatting>
  <conditionalFormatting sqref="AC24">
    <cfRule type="expression" dxfId="48" priority="14" stopIfTrue="1">
      <formula>OR(C24=2,C24=9)</formula>
    </cfRule>
  </conditionalFormatting>
  <conditionalFormatting sqref="AD24">
    <cfRule type="expression" dxfId="47" priority="15" stopIfTrue="1">
      <formula>OR(C24=2,C24=9)</formula>
    </cfRule>
  </conditionalFormatting>
  <dataValidations count="1">
    <dataValidation type="list" allowBlank="1" showInputMessage="1" showErrorMessage="1" sqref="C24" xr:uid="{00000000-0002-0000-0A00-000000000000}">
      <formula1>"="",1,2,9"</formula1>
    </dataValidation>
  </dataValidations>
  <hyperlinks>
    <hyperlink ref="AA7" location="Índice!B25" display="Índice" xr:uid="{00000000-0004-0000-0A00-000000000000}"/>
  </hyperlinks>
  <pageMargins left="0.70866141732283472" right="0.70866141732283472" top="0.74803149606299213" bottom="0.74803149606299213" header="0.31496062992125978" footer="0.31496062992125978"/>
  <pageSetup scale="75" orientation="portrait"/>
  <headerFooter>
    <oddHeader>&amp;CMódulo 1 Sección VII
Cuestionario</oddHeader>
    <oddFooter>&amp;LCenso Nacional de Sistema Penitenciario Federal 2022&amp;R&amp;P de &amp;N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96"/>
  <sheetViews>
    <sheetView topLeftCell="A19" zoomScaleNormal="100" workbookViewId="0">
      <selection activeCell="AA25" sqref="AA25:AD25"/>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0" ht="15" customHeight="1">
      <c r="B2" s="78"/>
    </row>
    <row r="3" spans="1: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15" customHeight="1">
      <c r="B4" s="78"/>
    </row>
    <row r="5" spans="1:30" ht="45" customHeight="1">
      <c r="B5" s="271" t="s">
        <v>20</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0" ht="15" customHeight="1"/>
    <row r="7" spans="1:30" ht="15" customHeight="1">
      <c r="B7" s="78"/>
      <c r="AA7" s="499" t="s">
        <v>2</v>
      </c>
      <c r="AB7" s="270"/>
      <c r="AC7" s="270"/>
      <c r="AD7" s="270"/>
    </row>
    <row r="8" spans="1:30" ht="15" customHeight="1" thickBot="1">
      <c r="B8" s="78"/>
    </row>
    <row r="9" spans="1:30" s="33" customFormat="1" ht="15" customHeight="1" thickBot="1">
      <c r="B9" s="476" t="s">
        <v>1406</v>
      </c>
      <c r="C9" s="352"/>
      <c r="D9" s="352"/>
      <c r="E9" s="352"/>
      <c r="F9" s="352"/>
      <c r="G9" s="352"/>
      <c r="H9" s="352"/>
      <c r="I9" s="352"/>
      <c r="J9" s="352"/>
      <c r="K9" s="352"/>
      <c r="L9" s="352"/>
      <c r="M9" s="352"/>
      <c r="N9" s="352"/>
      <c r="O9" s="352"/>
      <c r="P9" s="352"/>
      <c r="Q9" s="352"/>
      <c r="R9" s="352"/>
      <c r="S9" s="352"/>
      <c r="T9" s="352"/>
      <c r="U9" s="352"/>
      <c r="V9" s="352"/>
      <c r="W9" s="352"/>
      <c r="X9" s="352"/>
      <c r="Y9" s="352"/>
      <c r="Z9" s="352"/>
      <c r="AA9" s="352"/>
      <c r="AB9" s="352"/>
      <c r="AC9" s="352"/>
      <c r="AD9" s="353"/>
    </row>
    <row r="10" spans="1:30" s="42" customFormat="1" ht="15" customHeight="1">
      <c r="A10" s="113"/>
      <c r="B10" s="455" t="s">
        <v>1380</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98"/>
    </row>
    <row r="11" spans="1:30" s="114" customFormat="1" ht="24" customHeight="1">
      <c r="A11" s="113"/>
      <c r="B11" s="161"/>
      <c r="C11" s="367" t="s">
        <v>1407</v>
      </c>
      <c r="D11" s="405"/>
      <c r="E11" s="405"/>
      <c r="F11" s="405"/>
      <c r="G11" s="405"/>
      <c r="H11" s="405"/>
      <c r="I11" s="405"/>
      <c r="J11" s="405"/>
      <c r="K11" s="405"/>
      <c r="L11" s="405"/>
      <c r="M11" s="405"/>
      <c r="N11" s="405"/>
      <c r="O11" s="405"/>
      <c r="P11" s="405"/>
      <c r="Q11" s="405"/>
      <c r="R11" s="405"/>
      <c r="S11" s="405"/>
      <c r="T11" s="405"/>
      <c r="U11" s="405"/>
      <c r="V11" s="405"/>
      <c r="W11" s="405"/>
      <c r="X11" s="405"/>
      <c r="Y11" s="405"/>
      <c r="Z11" s="405"/>
      <c r="AA11" s="405"/>
      <c r="AB11" s="405"/>
      <c r="AC11" s="405"/>
      <c r="AD11" s="298"/>
    </row>
    <row r="12" spans="1:30" s="33" customFormat="1" ht="24" customHeight="1">
      <c r="B12" s="22"/>
      <c r="C12" s="395" t="s">
        <v>179</v>
      </c>
      <c r="D12" s="348"/>
      <c r="E12" s="348"/>
      <c r="F12" s="348"/>
      <c r="G12" s="348"/>
      <c r="H12" s="348"/>
      <c r="I12" s="348"/>
      <c r="J12" s="348"/>
      <c r="K12" s="348"/>
      <c r="L12" s="348"/>
      <c r="M12" s="348"/>
      <c r="N12" s="348"/>
      <c r="O12" s="348"/>
      <c r="P12" s="348"/>
      <c r="Q12" s="348"/>
      <c r="R12" s="348"/>
      <c r="S12" s="348"/>
      <c r="T12" s="348"/>
      <c r="U12" s="348"/>
      <c r="V12" s="348"/>
      <c r="W12" s="348"/>
      <c r="X12" s="348"/>
      <c r="Y12" s="348"/>
      <c r="Z12" s="348"/>
      <c r="AA12" s="348"/>
      <c r="AB12" s="348"/>
      <c r="AC12" s="348"/>
      <c r="AD12" s="396"/>
    </row>
    <row r="13" spans="1:30" s="114" customFormat="1" ht="36" customHeight="1">
      <c r="A13" s="113"/>
      <c r="B13" s="23"/>
      <c r="C13" s="367" t="s">
        <v>180</v>
      </c>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c r="AC13" s="405"/>
      <c r="AD13" s="298"/>
    </row>
    <row r="14" spans="1:30" s="33" customFormat="1" ht="15" customHeight="1">
      <c r="B14" s="178"/>
      <c r="C14" s="367" t="s">
        <v>181</v>
      </c>
      <c r="D14" s="348"/>
      <c r="E14" s="348"/>
      <c r="F14" s="348"/>
      <c r="G14" s="348"/>
      <c r="H14" s="348"/>
      <c r="I14" s="348"/>
      <c r="J14" s="348"/>
      <c r="K14" s="348"/>
      <c r="L14" s="348"/>
      <c r="M14" s="348"/>
      <c r="N14" s="348"/>
      <c r="O14" s="348"/>
      <c r="P14" s="348"/>
      <c r="Q14" s="348"/>
      <c r="R14" s="348"/>
      <c r="S14" s="348"/>
      <c r="T14" s="348"/>
      <c r="U14" s="348"/>
      <c r="V14" s="348"/>
      <c r="W14" s="348"/>
      <c r="X14" s="348"/>
      <c r="Y14" s="348"/>
      <c r="Z14" s="348"/>
      <c r="AA14" s="348"/>
      <c r="AB14" s="348"/>
      <c r="AC14" s="348"/>
      <c r="AD14" s="298"/>
    </row>
    <row r="15" spans="1:30" s="33" customFormat="1" ht="36" customHeight="1">
      <c r="B15" s="22"/>
      <c r="C15" s="395" t="s">
        <v>1123</v>
      </c>
      <c r="D15" s="348"/>
      <c r="E15" s="348"/>
      <c r="F15" s="348"/>
      <c r="G15" s="348"/>
      <c r="H15" s="348"/>
      <c r="I15" s="348"/>
      <c r="J15" s="348"/>
      <c r="K15" s="348"/>
      <c r="L15" s="348"/>
      <c r="M15" s="348"/>
      <c r="N15" s="348"/>
      <c r="O15" s="348"/>
      <c r="P15" s="348"/>
      <c r="Q15" s="348"/>
      <c r="R15" s="348"/>
      <c r="S15" s="348"/>
      <c r="T15" s="348"/>
      <c r="U15" s="348"/>
      <c r="V15" s="348"/>
      <c r="W15" s="348"/>
      <c r="X15" s="348"/>
      <c r="Y15" s="348"/>
      <c r="Z15" s="348"/>
      <c r="AA15" s="348"/>
      <c r="AB15" s="348"/>
      <c r="AC15" s="348"/>
      <c r="AD15" s="396"/>
    </row>
    <row r="16" spans="1:30" s="33" customFormat="1" ht="15" customHeight="1">
      <c r="B16" s="157"/>
      <c r="C16" s="463" t="s">
        <v>1124</v>
      </c>
      <c r="D16" s="284"/>
      <c r="E16" s="284"/>
      <c r="F16" s="284"/>
      <c r="G16" s="284"/>
      <c r="H16" s="284"/>
      <c r="I16" s="284"/>
      <c r="J16" s="284"/>
      <c r="K16" s="284"/>
      <c r="L16" s="284"/>
      <c r="M16" s="284"/>
      <c r="N16" s="284"/>
      <c r="O16" s="284"/>
      <c r="P16" s="284"/>
      <c r="Q16" s="284"/>
      <c r="R16" s="284"/>
      <c r="S16" s="284"/>
      <c r="T16" s="284"/>
      <c r="U16" s="284"/>
      <c r="V16" s="284"/>
      <c r="W16" s="284"/>
      <c r="X16" s="284"/>
      <c r="Y16" s="284"/>
      <c r="Z16" s="284"/>
      <c r="AA16" s="284"/>
      <c r="AB16" s="284"/>
      <c r="AC16" s="284"/>
      <c r="AD16" s="464"/>
    </row>
    <row r="17" spans="1:30" s="33" customFormat="1" ht="15" customHeight="1">
      <c r="A17" s="79"/>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row>
    <row r="18" spans="1:30" s="33" customFormat="1" ht="60" customHeight="1">
      <c r="A18" s="32" t="s">
        <v>1408</v>
      </c>
      <c r="B18" s="357" t="s">
        <v>1409</v>
      </c>
      <c r="C18" s="348"/>
      <c r="D18" s="348"/>
      <c r="E18" s="348"/>
      <c r="F18" s="348"/>
      <c r="G18" s="348"/>
      <c r="H18" s="348"/>
      <c r="I18" s="348"/>
      <c r="J18" s="348"/>
      <c r="K18" s="348"/>
      <c r="L18" s="348"/>
      <c r="M18" s="348"/>
      <c r="N18" s="348"/>
      <c r="O18" s="348"/>
      <c r="P18" s="348"/>
      <c r="Q18" s="348"/>
      <c r="R18" s="348"/>
      <c r="S18" s="348"/>
      <c r="T18" s="348"/>
      <c r="U18" s="348"/>
      <c r="V18" s="348"/>
      <c r="W18" s="348"/>
      <c r="X18" s="348"/>
      <c r="Y18" s="348"/>
      <c r="Z18" s="348"/>
      <c r="AA18" s="348"/>
      <c r="AB18" s="348"/>
      <c r="AC18" s="348"/>
      <c r="AD18" s="348"/>
    </row>
    <row r="19" spans="1:30" s="33" customFormat="1" ht="36" customHeight="1">
      <c r="A19" s="79"/>
      <c r="B19" s="29"/>
      <c r="C19" s="359" t="s">
        <v>1410</v>
      </c>
      <c r="D19" s="348"/>
      <c r="E19" s="348"/>
      <c r="F19" s="348"/>
      <c r="G19" s="348"/>
      <c r="H19" s="348"/>
      <c r="I19" s="348"/>
      <c r="J19" s="348"/>
      <c r="K19" s="348"/>
      <c r="L19" s="348"/>
      <c r="M19" s="348"/>
      <c r="N19" s="348"/>
      <c r="O19" s="348"/>
      <c r="P19" s="348"/>
      <c r="Q19" s="348"/>
      <c r="R19" s="348"/>
      <c r="S19" s="348"/>
      <c r="T19" s="348"/>
      <c r="U19" s="348"/>
      <c r="V19" s="348"/>
      <c r="W19" s="348"/>
      <c r="X19" s="348"/>
      <c r="Y19" s="348"/>
      <c r="Z19" s="348"/>
      <c r="AA19" s="348"/>
      <c r="AB19" s="348"/>
      <c r="AC19" s="348"/>
      <c r="AD19" s="348"/>
    </row>
    <row r="20" spans="1:30" s="33" customFormat="1" ht="24" customHeight="1">
      <c r="A20" s="79"/>
      <c r="B20" s="29"/>
      <c r="C20" s="349" t="s">
        <v>1411</v>
      </c>
      <c r="D20" s="348"/>
      <c r="E20" s="348"/>
      <c r="F20" s="348"/>
      <c r="G20" s="348"/>
      <c r="H20" s="348"/>
      <c r="I20" s="348"/>
      <c r="J20" s="348"/>
      <c r="K20" s="348"/>
      <c r="L20" s="348"/>
      <c r="M20" s="348"/>
      <c r="N20" s="348"/>
      <c r="O20" s="348"/>
      <c r="P20" s="348"/>
      <c r="Q20" s="348"/>
      <c r="R20" s="348"/>
      <c r="S20" s="348"/>
      <c r="T20" s="348"/>
      <c r="U20" s="348"/>
      <c r="V20" s="348"/>
      <c r="W20" s="348"/>
      <c r="X20" s="348"/>
      <c r="Y20" s="348"/>
      <c r="Z20" s="348"/>
      <c r="AA20" s="348"/>
      <c r="AB20" s="348"/>
      <c r="AC20" s="348"/>
      <c r="AD20" s="348"/>
    </row>
    <row r="21" spans="1:30" s="33" customFormat="1" ht="24" customHeight="1">
      <c r="A21" s="79"/>
      <c r="B21" s="29"/>
      <c r="C21" s="339" t="s">
        <v>1412</v>
      </c>
      <c r="D21" s="348"/>
      <c r="E21" s="348"/>
      <c r="F21" s="348"/>
      <c r="G21" s="348"/>
      <c r="H21" s="348"/>
      <c r="I21" s="348"/>
      <c r="J21" s="348"/>
      <c r="K21" s="348"/>
      <c r="L21" s="348"/>
      <c r="M21" s="348"/>
      <c r="N21" s="348"/>
      <c r="O21" s="348"/>
      <c r="P21" s="348"/>
      <c r="Q21" s="348"/>
      <c r="R21" s="348"/>
      <c r="S21" s="348"/>
      <c r="T21" s="348"/>
      <c r="U21" s="348"/>
      <c r="V21" s="348"/>
      <c r="W21" s="348"/>
      <c r="X21" s="348"/>
      <c r="Y21" s="348"/>
      <c r="Z21" s="348"/>
      <c r="AA21" s="348"/>
      <c r="AB21" s="348"/>
      <c r="AC21" s="348"/>
      <c r="AD21" s="348"/>
    </row>
    <row r="22" spans="1:30" s="33" customFormat="1" ht="24" customHeight="1">
      <c r="A22" s="79"/>
      <c r="B22" s="29"/>
      <c r="C22" s="339" t="s">
        <v>1413</v>
      </c>
      <c r="D22" s="348"/>
      <c r="E22" s="348"/>
      <c r="F22" s="348"/>
      <c r="G22" s="348"/>
      <c r="H22" s="348"/>
      <c r="I22" s="348"/>
      <c r="J22" s="348"/>
      <c r="K22" s="348"/>
      <c r="L22" s="348"/>
      <c r="M22" s="348"/>
      <c r="N22" s="348"/>
      <c r="O22" s="348"/>
      <c r="P22" s="348"/>
      <c r="Q22" s="348"/>
      <c r="R22" s="348"/>
      <c r="S22" s="348"/>
      <c r="T22" s="348"/>
      <c r="U22" s="348"/>
      <c r="V22" s="348"/>
      <c r="W22" s="348"/>
      <c r="X22" s="348"/>
      <c r="Y22" s="348"/>
      <c r="Z22" s="348"/>
      <c r="AA22" s="348"/>
      <c r="AB22" s="348"/>
      <c r="AC22" s="348"/>
      <c r="AD22" s="348"/>
    </row>
    <row r="23" spans="1:30" s="33" customFormat="1" ht="24" customHeight="1">
      <c r="A23" s="79"/>
      <c r="B23" s="29"/>
      <c r="C23" s="339" t="s">
        <v>1414</v>
      </c>
      <c r="D23" s="348"/>
      <c r="E23" s="348"/>
      <c r="F23" s="348"/>
      <c r="G23" s="348"/>
      <c r="H23" s="348"/>
      <c r="I23" s="348"/>
      <c r="J23" s="348"/>
      <c r="K23" s="348"/>
      <c r="L23" s="348"/>
      <c r="M23" s="348"/>
      <c r="N23" s="348"/>
      <c r="O23" s="348"/>
      <c r="P23" s="348"/>
      <c r="Q23" s="348"/>
      <c r="R23" s="348"/>
      <c r="S23" s="348"/>
      <c r="T23" s="348"/>
      <c r="U23" s="348"/>
      <c r="V23" s="348"/>
      <c r="W23" s="348"/>
      <c r="X23" s="348"/>
      <c r="Y23" s="348"/>
      <c r="Z23" s="348"/>
      <c r="AA23" s="348"/>
      <c r="AB23" s="348"/>
      <c r="AC23" s="348"/>
      <c r="AD23" s="348"/>
    </row>
    <row r="24" spans="1:30" s="33" customFormat="1" ht="15" customHeight="1">
      <c r="A24" s="79"/>
      <c r="B24" s="94"/>
      <c r="C24" s="153"/>
      <c r="D24" s="153"/>
      <c r="E24" s="153"/>
      <c r="F24" s="153"/>
      <c r="G24" s="153"/>
      <c r="H24" s="153"/>
      <c r="I24" s="153"/>
      <c r="J24" s="153"/>
      <c r="K24" s="153"/>
      <c r="L24" s="153"/>
      <c r="M24" s="153"/>
      <c r="N24" s="153"/>
      <c r="O24" s="153"/>
      <c r="P24" s="153"/>
      <c r="Q24" s="153"/>
      <c r="R24" s="153"/>
      <c r="S24" s="153"/>
      <c r="T24" s="153"/>
      <c r="U24" s="153"/>
      <c r="V24" s="153"/>
      <c r="W24" s="153"/>
      <c r="X24" s="153"/>
      <c r="Y24" s="153"/>
      <c r="Z24" s="153"/>
      <c r="AA24" s="153"/>
      <c r="AB24" s="153"/>
      <c r="AC24" s="153"/>
      <c r="AD24" s="153"/>
    </row>
    <row r="25" spans="1:30" s="33" customFormat="1" ht="15" customHeight="1">
      <c r="A25" s="79"/>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374" t="s">
        <v>415</v>
      </c>
      <c r="AB25" s="284"/>
      <c r="AC25" s="284"/>
      <c r="AD25" s="284"/>
    </row>
    <row r="26" spans="1:30" s="33" customFormat="1" ht="15" customHeight="1">
      <c r="A26" s="79"/>
      <c r="B26" s="94"/>
      <c r="C26" s="347" t="s">
        <v>1415</v>
      </c>
      <c r="D26" s="295"/>
      <c r="E26" s="295"/>
      <c r="F26" s="295"/>
      <c r="G26" s="295"/>
      <c r="H26" s="295"/>
      <c r="I26" s="295"/>
      <c r="J26" s="295"/>
      <c r="K26" s="295"/>
      <c r="L26" s="295"/>
      <c r="M26" s="295"/>
      <c r="N26" s="295"/>
      <c r="O26" s="295"/>
      <c r="P26" s="295"/>
      <c r="Q26" s="295"/>
      <c r="R26" s="296"/>
      <c r="S26" s="347" t="s">
        <v>1416</v>
      </c>
      <c r="T26" s="295"/>
      <c r="U26" s="295"/>
      <c r="V26" s="295"/>
      <c r="W26" s="295"/>
      <c r="X26" s="296"/>
      <c r="Y26" s="347" t="s">
        <v>1417</v>
      </c>
      <c r="Z26" s="295"/>
      <c r="AA26" s="295"/>
      <c r="AB26" s="295"/>
      <c r="AC26" s="295"/>
      <c r="AD26" s="296"/>
    </row>
    <row r="27" spans="1:30" s="33" customFormat="1" ht="96" customHeight="1">
      <c r="A27" s="79"/>
      <c r="B27" s="94"/>
      <c r="C27" s="299"/>
      <c r="D27" s="284"/>
      <c r="E27" s="284"/>
      <c r="F27" s="284"/>
      <c r="G27" s="284"/>
      <c r="H27" s="284"/>
      <c r="I27" s="284"/>
      <c r="J27" s="284"/>
      <c r="K27" s="284"/>
      <c r="L27" s="284"/>
      <c r="M27" s="284"/>
      <c r="N27" s="284"/>
      <c r="O27" s="284"/>
      <c r="P27" s="284"/>
      <c r="Q27" s="284"/>
      <c r="R27" s="300"/>
      <c r="S27" s="299"/>
      <c r="T27" s="284"/>
      <c r="U27" s="284"/>
      <c r="V27" s="284"/>
      <c r="W27" s="284"/>
      <c r="X27" s="300"/>
      <c r="Y27" s="299"/>
      <c r="Z27" s="284"/>
      <c r="AA27" s="284"/>
      <c r="AB27" s="284"/>
      <c r="AC27" s="284"/>
      <c r="AD27" s="300"/>
    </row>
    <row r="28" spans="1:30" s="33" customFormat="1" ht="15" customHeight="1">
      <c r="A28" s="79"/>
      <c r="B28" s="94"/>
      <c r="C28" s="203" t="s">
        <v>142</v>
      </c>
      <c r="D28" s="360" t="s">
        <v>1418</v>
      </c>
      <c r="E28" s="280"/>
      <c r="F28" s="280"/>
      <c r="G28" s="280"/>
      <c r="H28" s="280"/>
      <c r="I28" s="280"/>
      <c r="J28" s="280"/>
      <c r="K28" s="280"/>
      <c r="L28" s="280"/>
      <c r="M28" s="280"/>
      <c r="N28" s="280"/>
      <c r="O28" s="280"/>
      <c r="P28" s="280"/>
      <c r="Q28" s="280"/>
      <c r="R28" s="281"/>
      <c r="S28" s="342">
        <v>3</v>
      </c>
      <c r="T28" s="280"/>
      <c r="U28" s="280"/>
      <c r="V28" s="280"/>
      <c r="W28" s="280"/>
      <c r="X28" s="281"/>
      <c r="Y28" s="342"/>
      <c r="Z28" s="280"/>
      <c r="AA28" s="280"/>
      <c r="AB28" s="280"/>
      <c r="AC28" s="280"/>
      <c r="AD28" s="281"/>
    </row>
    <row r="29" spans="1:30" s="33" customFormat="1" ht="15" customHeight="1">
      <c r="A29" s="79"/>
      <c r="B29" s="94"/>
      <c r="C29" s="203" t="s">
        <v>143</v>
      </c>
      <c r="D29" s="360" t="s">
        <v>1419</v>
      </c>
      <c r="E29" s="280"/>
      <c r="F29" s="280"/>
      <c r="G29" s="280"/>
      <c r="H29" s="280"/>
      <c r="I29" s="280"/>
      <c r="J29" s="280"/>
      <c r="K29" s="280"/>
      <c r="L29" s="280"/>
      <c r="M29" s="280"/>
      <c r="N29" s="280"/>
      <c r="O29" s="280"/>
      <c r="P29" s="280"/>
      <c r="Q29" s="280"/>
      <c r="R29" s="281"/>
      <c r="S29" s="342"/>
      <c r="T29" s="280"/>
      <c r="U29" s="280"/>
      <c r="V29" s="280"/>
      <c r="W29" s="280"/>
      <c r="X29" s="281"/>
      <c r="Y29" s="342"/>
      <c r="Z29" s="280"/>
      <c r="AA29" s="280"/>
      <c r="AB29" s="280"/>
      <c r="AC29" s="280"/>
      <c r="AD29" s="281"/>
    </row>
    <row r="30" spans="1:30" s="33" customFormat="1" ht="15" customHeight="1">
      <c r="A30" s="79"/>
      <c r="B30" s="94"/>
      <c r="C30" s="203" t="s">
        <v>144</v>
      </c>
      <c r="D30" s="335" t="s">
        <v>1420</v>
      </c>
      <c r="E30" s="280"/>
      <c r="F30" s="280"/>
      <c r="G30" s="280"/>
      <c r="H30" s="280"/>
      <c r="I30" s="280"/>
      <c r="J30" s="280"/>
      <c r="K30" s="280"/>
      <c r="L30" s="280"/>
      <c r="M30" s="280"/>
      <c r="N30" s="280"/>
      <c r="O30" s="280"/>
      <c r="P30" s="280"/>
      <c r="Q30" s="280"/>
      <c r="R30" s="281"/>
      <c r="S30" s="342"/>
      <c r="T30" s="280"/>
      <c r="U30" s="280"/>
      <c r="V30" s="280"/>
      <c r="W30" s="280"/>
      <c r="X30" s="281"/>
      <c r="Y30" s="342"/>
      <c r="Z30" s="280"/>
      <c r="AA30" s="280"/>
      <c r="AB30" s="280"/>
      <c r="AC30" s="280"/>
      <c r="AD30" s="281"/>
    </row>
    <row r="31" spans="1:30" s="33" customFormat="1" ht="15" customHeight="1">
      <c r="A31" s="79"/>
      <c r="B31" s="94"/>
      <c r="C31" s="203" t="s">
        <v>145</v>
      </c>
      <c r="D31" s="335" t="s">
        <v>1421</v>
      </c>
      <c r="E31" s="280"/>
      <c r="F31" s="280"/>
      <c r="G31" s="280"/>
      <c r="H31" s="280"/>
      <c r="I31" s="280"/>
      <c r="J31" s="280"/>
      <c r="K31" s="280"/>
      <c r="L31" s="280"/>
      <c r="M31" s="280"/>
      <c r="N31" s="280"/>
      <c r="O31" s="280"/>
      <c r="P31" s="280"/>
      <c r="Q31" s="280"/>
      <c r="R31" s="281"/>
      <c r="S31" s="342"/>
      <c r="T31" s="280"/>
      <c r="U31" s="280"/>
      <c r="V31" s="280"/>
      <c r="W31" s="280"/>
      <c r="X31" s="281"/>
      <c r="Y31" s="342"/>
      <c r="Z31" s="280"/>
      <c r="AA31" s="280"/>
      <c r="AB31" s="280"/>
      <c r="AC31" s="280"/>
      <c r="AD31" s="281"/>
    </row>
    <row r="32" spans="1:30" s="33" customFormat="1" ht="15" customHeight="1">
      <c r="A32" s="79"/>
      <c r="B32" s="94"/>
      <c r="C32" s="203" t="s">
        <v>146</v>
      </c>
      <c r="D32" s="335" t="s">
        <v>1422</v>
      </c>
      <c r="E32" s="280"/>
      <c r="F32" s="280"/>
      <c r="G32" s="280"/>
      <c r="H32" s="280"/>
      <c r="I32" s="280"/>
      <c r="J32" s="280"/>
      <c r="K32" s="280"/>
      <c r="L32" s="280"/>
      <c r="M32" s="280"/>
      <c r="N32" s="280"/>
      <c r="O32" s="280"/>
      <c r="P32" s="280"/>
      <c r="Q32" s="280"/>
      <c r="R32" s="281"/>
      <c r="S32" s="342"/>
      <c r="T32" s="280"/>
      <c r="U32" s="280"/>
      <c r="V32" s="280"/>
      <c r="W32" s="280"/>
      <c r="X32" s="281"/>
      <c r="Y32" s="342"/>
      <c r="Z32" s="280"/>
      <c r="AA32" s="280"/>
      <c r="AB32" s="280"/>
      <c r="AC32" s="280"/>
      <c r="AD32" s="281"/>
    </row>
    <row r="33" spans="1:30" s="33" customFormat="1" ht="24" customHeight="1">
      <c r="A33" s="79"/>
      <c r="B33" s="94"/>
      <c r="C33" s="203" t="s">
        <v>147</v>
      </c>
      <c r="D33" s="335" t="s">
        <v>1423</v>
      </c>
      <c r="E33" s="280"/>
      <c r="F33" s="280"/>
      <c r="G33" s="280"/>
      <c r="H33" s="280"/>
      <c r="I33" s="280"/>
      <c r="J33" s="280"/>
      <c r="K33" s="280"/>
      <c r="L33" s="280"/>
      <c r="M33" s="280"/>
      <c r="N33" s="280"/>
      <c r="O33" s="280"/>
      <c r="P33" s="280"/>
      <c r="Q33" s="280"/>
      <c r="R33" s="281"/>
      <c r="S33" s="342"/>
      <c r="T33" s="280"/>
      <c r="U33" s="280"/>
      <c r="V33" s="280"/>
      <c r="W33" s="280"/>
      <c r="X33" s="281"/>
      <c r="Y33" s="342"/>
      <c r="Z33" s="280"/>
      <c r="AA33" s="280"/>
      <c r="AB33" s="280"/>
      <c r="AC33" s="280"/>
      <c r="AD33" s="281"/>
    </row>
    <row r="34" spans="1:30" s="33" customFormat="1" ht="15" customHeight="1">
      <c r="A34" s="79"/>
      <c r="B34" s="94"/>
      <c r="C34" s="203" t="s">
        <v>148</v>
      </c>
      <c r="D34" s="335" t="s">
        <v>1424</v>
      </c>
      <c r="E34" s="280"/>
      <c r="F34" s="280"/>
      <c r="G34" s="280"/>
      <c r="H34" s="280"/>
      <c r="I34" s="280"/>
      <c r="J34" s="280"/>
      <c r="K34" s="280"/>
      <c r="L34" s="280"/>
      <c r="M34" s="280"/>
      <c r="N34" s="280"/>
      <c r="O34" s="280"/>
      <c r="P34" s="280"/>
      <c r="Q34" s="280"/>
      <c r="R34" s="281"/>
      <c r="S34" s="342"/>
      <c r="T34" s="280"/>
      <c r="U34" s="280"/>
      <c r="V34" s="280"/>
      <c r="W34" s="280"/>
      <c r="X34" s="281"/>
      <c r="Y34" s="342"/>
      <c r="Z34" s="280"/>
      <c r="AA34" s="280"/>
      <c r="AB34" s="280"/>
      <c r="AC34" s="280"/>
      <c r="AD34" s="281"/>
    </row>
    <row r="35" spans="1:30" s="33" customFormat="1" ht="15" customHeight="1">
      <c r="A35" s="79"/>
      <c r="B35" s="94"/>
      <c r="C35" s="203" t="s">
        <v>149</v>
      </c>
      <c r="D35" s="335" t="s">
        <v>1425</v>
      </c>
      <c r="E35" s="280"/>
      <c r="F35" s="280"/>
      <c r="G35" s="280"/>
      <c r="H35" s="280"/>
      <c r="I35" s="280"/>
      <c r="J35" s="280"/>
      <c r="K35" s="280"/>
      <c r="L35" s="280"/>
      <c r="M35" s="280"/>
      <c r="N35" s="280"/>
      <c r="O35" s="280"/>
      <c r="P35" s="280"/>
      <c r="Q35" s="280"/>
      <c r="R35" s="281"/>
      <c r="S35" s="342"/>
      <c r="T35" s="280"/>
      <c r="U35" s="280"/>
      <c r="V35" s="280"/>
      <c r="W35" s="280"/>
      <c r="X35" s="281"/>
      <c r="Y35" s="342"/>
      <c r="Z35" s="280"/>
      <c r="AA35" s="280"/>
      <c r="AB35" s="280"/>
      <c r="AC35" s="280"/>
      <c r="AD35" s="281"/>
    </row>
    <row r="36" spans="1:30" s="33" customFormat="1" ht="24" customHeight="1">
      <c r="A36" s="79"/>
      <c r="B36" s="94"/>
      <c r="C36" s="203" t="s">
        <v>150</v>
      </c>
      <c r="D36" s="335" t="s">
        <v>1426</v>
      </c>
      <c r="E36" s="280"/>
      <c r="F36" s="280"/>
      <c r="G36" s="280"/>
      <c r="H36" s="280"/>
      <c r="I36" s="280"/>
      <c r="J36" s="280"/>
      <c r="K36" s="280"/>
      <c r="L36" s="280"/>
      <c r="M36" s="280"/>
      <c r="N36" s="280"/>
      <c r="O36" s="280"/>
      <c r="P36" s="280"/>
      <c r="Q36" s="280"/>
      <c r="R36" s="281"/>
      <c r="S36" s="342"/>
      <c r="T36" s="280"/>
      <c r="U36" s="280"/>
      <c r="V36" s="280"/>
      <c r="W36" s="280"/>
      <c r="X36" s="281"/>
      <c r="Y36" s="342"/>
      <c r="Z36" s="280"/>
      <c r="AA36" s="280"/>
      <c r="AB36" s="280"/>
      <c r="AC36" s="280"/>
      <c r="AD36" s="281"/>
    </row>
    <row r="37" spans="1:30" s="33" customFormat="1" ht="15" customHeight="1">
      <c r="A37" s="79"/>
      <c r="B37" s="94"/>
      <c r="C37" s="203" t="s">
        <v>151</v>
      </c>
      <c r="D37" s="335" t="s">
        <v>1427</v>
      </c>
      <c r="E37" s="280"/>
      <c r="F37" s="280"/>
      <c r="G37" s="280"/>
      <c r="H37" s="280"/>
      <c r="I37" s="280"/>
      <c r="J37" s="280"/>
      <c r="K37" s="280"/>
      <c r="L37" s="280"/>
      <c r="M37" s="280"/>
      <c r="N37" s="280"/>
      <c r="O37" s="280"/>
      <c r="P37" s="280"/>
      <c r="Q37" s="280"/>
      <c r="R37" s="281"/>
      <c r="S37" s="342"/>
      <c r="T37" s="280"/>
      <c r="U37" s="280"/>
      <c r="V37" s="280"/>
      <c r="W37" s="280"/>
      <c r="X37" s="281"/>
      <c r="Y37" s="342"/>
      <c r="Z37" s="280"/>
      <c r="AA37" s="280"/>
      <c r="AB37" s="280"/>
      <c r="AC37" s="280"/>
      <c r="AD37" s="281"/>
    </row>
    <row r="38" spans="1:30" s="33" customFormat="1" ht="24" customHeight="1">
      <c r="A38" s="79"/>
      <c r="B38" s="94"/>
      <c r="C38" s="203" t="s">
        <v>152</v>
      </c>
      <c r="D38" s="335" t="s">
        <v>1428</v>
      </c>
      <c r="E38" s="280"/>
      <c r="F38" s="280"/>
      <c r="G38" s="280"/>
      <c r="H38" s="280"/>
      <c r="I38" s="280"/>
      <c r="J38" s="280"/>
      <c r="K38" s="280"/>
      <c r="L38" s="280"/>
      <c r="M38" s="280"/>
      <c r="N38" s="280"/>
      <c r="O38" s="280"/>
      <c r="P38" s="280"/>
      <c r="Q38" s="280"/>
      <c r="R38" s="281"/>
      <c r="S38" s="342"/>
      <c r="T38" s="280"/>
      <c r="U38" s="280"/>
      <c r="V38" s="280"/>
      <c r="W38" s="280"/>
      <c r="X38" s="281"/>
      <c r="Y38" s="342"/>
      <c r="Z38" s="280"/>
      <c r="AA38" s="280"/>
      <c r="AB38" s="280"/>
      <c r="AC38" s="280"/>
      <c r="AD38" s="281"/>
    </row>
    <row r="39" spans="1:30" s="33" customFormat="1" ht="24" customHeight="1">
      <c r="A39" s="79"/>
      <c r="B39" s="94"/>
      <c r="C39" s="203" t="s">
        <v>153</v>
      </c>
      <c r="D39" s="335" t="s">
        <v>1429</v>
      </c>
      <c r="E39" s="280"/>
      <c r="F39" s="280"/>
      <c r="G39" s="280"/>
      <c r="H39" s="280"/>
      <c r="I39" s="280"/>
      <c r="J39" s="280"/>
      <c r="K39" s="280"/>
      <c r="L39" s="280"/>
      <c r="M39" s="280"/>
      <c r="N39" s="280"/>
      <c r="O39" s="280"/>
      <c r="P39" s="280"/>
      <c r="Q39" s="280"/>
      <c r="R39" s="281"/>
      <c r="S39" s="342"/>
      <c r="T39" s="280"/>
      <c r="U39" s="280"/>
      <c r="V39" s="280"/>
      <c r="W39" s="280"/>
      <c r="X39" s="281"/>
      <c r="Y39" s="342"/>
      <c r="Z39" s="280"/>
      <c r="AA39" s="280"/>
      <c r="AB39" s="280"/>
      <c r="AC39" s="280"/>
      <c r="AD39" s="281"/>
    </row>
    <row r="40" spans="1:30" s="33" customFormat="1" ht="15" customHeight="1">
      <c r="A40" s="79"/>
      <c r="B40" s="94"/>
      <c r="C40" s="203" t="s">
        <v>154</v>
      </c>
      <c r="D40" s="335" t="s">
        <v>1430</v>
      </c>
      <c r="E40" s="280"/>
      <c r="F40" s="280"/>
      <c r="G40" s="280"/>
      <c r="H40" s="280"/>
      <c r="I40" s="280"/>
      <c r="J40" s="280"/>
      <c r="K40" s="280"/>
      <c r="L40" s="280"/>
      <c r="M40" s="280"/>
      <c r="N40" s="280"/>
      <c r="O40" s="280"/>
      <c r="P40" s="280"/>
      <c r="Q40" s="280"/>
      <c r="R40" s="281"/>
      <c r="S40" s="342"/>
      <c r="T40" s="280"/>
      <c r="U40" s="280"/>
      <c r="V40" s="280"/>
      <c r="W40" s="280"/>
      <c r="X40" s="281"/>
      <c r="Y40" s="342"/>
      <c r="Z40" s="280"/>
      <c r="AA40" s="280"/>
      <c r="AB40" s="280"/>
      <c r="AC40" s="280"/>
      <c r="AD40" s="281"/>
    </row>
    <row r="41" spans="1:30" s="33" customFormat="1" ht="15" customHeight="1">
      <c r="A41" s="79"/>
      <c r="B41" s="94"/>
      <c r="C41" s="203" t="s">
        <v>155</v>
      </c>
      <c r="D41" s="335" t="s">
        <v>1431</v>
      </c>
      <c r="E41" s="280"/>
      <c r="F41" s="280"/>
      <c r="G41" s="280"/>
      <c r="H41" s="280"/>
      <c r="I41" s="280"/>
      <c r="J41" s="280"/>
      <c r="K41" s="280"/>
      <c r="L41" s="280"/>
      <c r="M41" s="280"/>
      <c r="N41" s="280"/>
      <c r="O41" s="280"/>
      <c r="P41" s="280"/>
      <c r="Q41" s="280"/>
      <c r="R41" s="281"/>
      <c r="S41" s="342"/>
      <c r="T41" s="280"/>
      <c r="U41" s="280"/>
      <c r="V41" s="280"/>
      <c r="W41" s="280"/>
      <c r="X41" s="281"/>
      <c r="Y41" s="342"/>
      <c r="Z41" s="280"/>
      <c r="AA41" s="280"/>
      <c r="AB41" s="280"/>
      <c r="AC41" s="280"/>
      <c r="AD41" s="281"/>
    </row>
    <row r="42" spans="1:30" s="33" customFormat="1" ht="24" customHeight="1">
      <c r="A42" s="79"/>
      <c r="B42" s="94"/>
      <c r="C42" s="203" t="s">
        <v>156</v>
      </c>
      <c r="D42" s="335" t="s">
        <v>1432</v>
      </c>
      <c r="E42" s="280"/>
      <c r="F42" s="280"/>
      <c r="G42" s="280"/>
      <c r="H42" s="280"/>
      <c r="I42" s="280"/>
      <c r="J42" s="280"/>
      <c r="K42" s="280"/>
      <c r="L42" s="280"/>
      <c r="M42" s="280"/>
      <c r="N42" s="280"/>
      <c r="O42" s="280"/>
      <c r="P42" s="280"/>
      <c r="Q42" s="280"/>
      <c r="R42" s="281"/>
      <c r="S42" s="342"/>
      <c r="T42" s="280"/>
      <c r="U42" s="280"/>
      <c r="V42" s="280"/>
      <c r="W42" s="280"/>
      <c r="X42" s="281"/>
      <c r="Y42" s="342"/>
      <c r="Z42" s="280"/>
      <c r="AA42" s="280"/>
      <c r="AB42" s="280"/>
      <c r="AC42" s="280"/>
      <c r="AD42" s="281"/>
    </row>
    <row r="43" spans="1:30" s="33" customFormat="1" ht="15" customHeight="1">
      <c r="A43" s="79"/>
      <c r="B43" s="94"/>
      <c r="C43" s="203" t="s">
        <v>157</v>
      </c>
      <c r="D43" s="335" t="s">
        <v>1433</v>
      </c>
      <c r="E43" s="280"/>
      <c r="F43" s="280"/>
      <c r="G43" s="280"/>
      <c r="H43" s="280"/>
      <c r="I43" s="280"/>
      <c r="J43" s="280"/>
      <c r="K43" s="280"/>
      <c r="L43" s="280"/>
      <c r="M43" s="280"/>
      <c r="N43" s="280"/>
      <c r="O43" s="280"/>
      <c r="P43" s="280"/>
      <c r="Q43" s="280"/>
      <c r="R43" s="281"/>
      <c r="S43" s="342"/>
      <c r="T43" s="280"/>
      <c r="U43" s="280"/>
      <c r="V43" s="280"/>
      <c r="W43" s="280"/>
      <c r="X43" s="281"/>
      <c r="Y43" s="342"/>
      <c r="Z43" s="280"/>
      <c r="AA43" s="280"/>
      <c r="AB43" s="280"/>
      <c r="AC43" s="280"/>
      <c r="AD43" s="281"/>
    </row>
    <row r="44" spans="1:30" s="33" customFormat="1" ht="24" customHeight="1">
      <c r="A44" s="79"/>
      <c r="B44" s="94"/>
      <c r="C44" s="203" t="s">
        <v>158</v>
      </c>
      <c r="D44" s="335" t="s">
        <v>1434</v>
      </c>
      <c r="E44" s="280"/>
      <c r="F44" s="280"/>
      <c r="G44" s="280"/>
      <c r="H44" s="280"/>
      <c r="I44" s="280"/>
      <c r="J44" s="280"/>
      <c r="K44" s="280"/>
      <c r="L44" s="280"/>
      <c r="M44" s="280"/>
      <c r="N44" s="280"/>
      <c r="O44" s="280"/>
      <c r="P44" s="280"/>
      <c r="Q44" s="280"/>
      <c r="R44" s="281"/>
      <c r="S44" s="342"/>
      <c r="T44" s="280"/>
      <c r="U44" s="280"/>
      <c r="V44" s="280"/>
      <c r="W44" s="280"/>
      <c r="X44" s="281"/>
      <c r="Y44" s="342"/>
      <c r="Z44" s="280"/>
      <c r="AA44" s="280"/>
      <c r="AB44" s="280"/>
      <c r="AC44" s="280"/>
      <c r="AD44" s="281"/>
    </row>
    <row r="45" spans="1:30" s="33" customFormat="1" ht="15" customHeight="1">
      <c r="A45" s="79"/>
      <c r="B45" s="94"/>
      <c r="C45" s="203" t="s">
        <v>159</v>
      </c>
      <c r="D45" s="335" t="s">
        <v>1435</v>
      </c>
      <c r="E45" s="280"/>
      <c r="F45" s="280"/>
      <c r="G45" s="280"/>
      <c r="H45" s="280"/>
      <c r="I45" s="280"/>
      <c r="J45" s="280"/>
      <c r="K45" s="280"/>
      <c r="L45" s="280"/>
      <c r="M45" s="280"/>
      <c r="N45" s="280"/>
      <c r="O45" s="280"/>
      <c r="P45" s="280"/>
      <c r="Q45" s="280"/>
      <c r="R45" s="281"/>
      <c r="S45" s="342"/>
      <c r="T45" s="280"/>
      <c r="U45" s="280"/>
      <c r="V45" s="280"/>
      <c r="W45" s="280"/>
      <c r="X45" s="281"/>
      <c r="Y45" s="342"/>
      <c r="Z45" s="280"/>
      <c r="AA45" s="280"/>
      <c r="AB45" s="280"/>
      <c r="AC45" s="280"/>
      <c r="AD45" s="281"/>
    </row>
    <row r="46" spans="1:30" s="33" customFormat="1" ht="15" customHeight="1">
      <c r="A46" s="79"/>
      <c r="B46" s="94"/>
      <c r="C46" s="203" t="s">
        <v>160</v>
      </c>
      <c r="D46" s="335" t="s">
        <v>1436</v>
      </c>
      <c r="E46" s="280"/>
      <c r="F46" s="280"/>
      <c r="G46" s="280"/>
      <c r="H46" s="280"/>
      <c r="I46" s="280"/>
      <c r="J46" s="280"/>
      <c r="K46" s="280"/>
      <c r="L46" s="280"/>
      <c r="M46" s="280"/>
      <c r="N46" s="280"/>
      <c r="O46" s="280"/>
      <c r="P46" s="280"/>
      <c r="Q46" s="280"/>
      <c r="R46" s="281"/>
      <c r="S46" s="342"/>
      <c r="T46" s="280"/>
      <c r="U46" s="280"/>
      <c r="V46" s="280"/>
      <c r="W46" s="280"/>
      <c r="X46" s="281"/>
      <c r="Y46" s="342"/>
      <c r="Z46" s="280"/>
      <c r="AA46" s="280"/>
      <c r="AB46" s="280"/>
      <c r="AC46" s="280"/>
      <c r="AD46" s="281"/>
    </row>
    <row r="47" spans="1:30" s="33" customFormat="1" ht="15" customHeight="1">
      <c r="A47" s="79"/>
      <c r="B47" s="94"/>
      <c r="C47" s="203" t="s">
        <v>161</v>
      </c>
      <c r="D47" s="335" t="s">
        <v>1437</v>
      </c>
      <c r="E47" s="280"/>
      <c r="F47" s="280"/>
      <c r="G47" s="280"/>
      <c r="H47" s="280"/>
      <c r="I47" s="280"/>
      <c r="J47" s="280"/>
      <c r="K47" s="280"/>
      <c r="L47" s="280"/>
      <c r="M47" s="280"/>
      <c r="N47" s="280"/>
      <c r="O47" s="280"/>
      <c r="P47" s="280"/>
      <c r="Q47" s="280"/>
      <c r="R47" s="281"/>
      <c r="S47" s="342"/>
      <c r="T47" s="280"/>
      <c r="U47" s="280"/>
      <c r="V47" s="280"/>
      <c r="W47" s="280"/>
      <c r="X47" s="281"/>
      <c r="Y47" s="342"/>
      <c r="Z47" s="280"/>
      <c r="AA47" s="280"/>
      <c r="AB47" s="280"/>
      <c r="AC47" s="280"/>
      <c r="AD47" s="281"/>
    </row>
    <row r="48" spans="1:30" s="33" customFormat="1" ht="24" customHeight="1">
      <c r="A48" s="79"/>
      <c r="B48" s="94"/>
      <c r="C48" s="203" t="s">
        <v>162</v>
      </c>
      <c r="D48" s="335" t="s">
        <v>1438</v>
      </c>
      <c r="E48" s="280"/>
      <c r="F48" s="280"/>
      <c r="G48" s="280"/>
      <c r="H48" s="280"/>
      <c r="I48" s="280"/>
      <c r="J48" s="280"/>
      <c r="K48" s="280"/>
      <c r="L48" s="280"/>
      <c r="M48" s="280"/>
      <c r="N48" s="280"/>
      <c r="O48" s="280"/>
      <c r="P48" s="280"/>
      <c r="Q48" s="280"/>
      <c r="R48" s="281"/>
      <c r="S48" s="342"/>
      <c r="T48" s="280"/>
      <c r="U48" s="280"/>
      <c r="V48" s="280"/>
      <c r="W48" s="280"/>
      <c r="X48" s="281"/>
      <c r="Y48" s="342"/>
      <c r="Z48" s="280"/>
      <c r="AA48" s="280"/>
      <c r="AB48" s="280"/>
      <c r="AC48" s="280"/>
      <c r="AD48" s="281"/>
    </row>
    <row r="49" spans="1:30" s="33" customFormat="1" ht="15" customHeight="1">
      <c r="A49" s="79"/>
      <c r="B49" s="94"/>
      <c r="C49" s="203" t="s">
        <v>163</v>
      </c>
      <c r="D49" s="335" t="s">
        <v>1439</v>
      </c>
      <c r="E49" s="280"/>
      <c r="F49" s="280"/>
      <c r="G49" s="280"/>
      <c r="H49" s="280"/>
      <c r="I49" s="280"/>
      <c r="J49" s="280"/>
      <c r="K49" s="280"/>
      <c r="L49" s="280"/>
      <c r="M49" s="280"/>
      <c r="N49" s="280"/>
      <c r="O49" s="280"/>
      <c r="P49" s="280"/>
      <c r="Q49" s="280"/>
      <c r="R49" s="281"/>
      <c r="S49" s="342"/>
      <c r="T49" s="280"/>
      <c r="U49" s="280"/>
      <c r="V49" s="280"/>
      <c r="W49" s="280"/>
      <c r="X49" s="281"/>
      <c r="Y49" s="342"/>
      <c r="Z49" s="280"/>
      <c r="AA49" s="280"/>
      <c r="AB49" s="280"/>
      <c r="AC49" s="280"/>
      <c r="AD49" s="281"/>
    </row>
    <row r="50" spans="1:30" s="33" customFormat="1" ht="15" customHeight="1">
      <c r="A50" s="79"/>
      <c r="B50" s="94"/>
      <c r="C50" s="203" t="s">
        <v>164</v>
      </c>
      <c r="D50" s="335" t="s">
        <v>1440</v>
      </c>
      <c r="E50" s="280"/>
      <c r="F50" s="280"/>
      <c r="G50" s="280"/>
      <c r="H50" s="280"/>
      <c r="I50" s="280"/>
      <c r="J50" s="280"/>
      <c r="K50" s="280"/>
      <c r="L50" s="280"/>
      <c r="M50" s="280"/>
      <c r="N50" s="280"/>
      <c r="O50" s="280"/>
      <c r="P50" s="280"/>
      <c r="Q50" s="280"/>
      <c r="R50" s="281"/>
      <c r="S50" s="342"/>
      <c r="T50" s="280"/>
      <c r="U50" s="280"/>
      <c r="V50" s="280"/>
      <c r="W50" s="280"/>
      <c r="X50" s="281"/>
      <c r="Y50" s="342"/>
      <c r="Z50" s="280"/>
      <c r="AA50" s="280"/>
      <c r="AB50" s="280"/>
      <c r="AC50" s="280"/>
      <c r="AD50" s="281"/>
    </row>
    <row r="51" spans="1:30" s="33" customFormat="1" ht="15" customHeight="1">
      <c r="A51" s="79"/>
      <c r="B51" s="94"/>
      <c r="C51" s="203" t="s">
        <v>165</v>
      </c>
      <c r="D51" s="335" t="s">
        <v>1441</v>
      </c>
      <c r="E51" s="280"/>
      <c r="F51" s="280"/>
      <c r="G51" s="280"/>
      <c r="H51" s="280"/>
      <c r="I51" s="280"/>
      <c r="J51" s="280"/>
      <c r="K51" s="280"/>
      <c r="L51" s="280"/>
      <c r="M51" s="280"/>
      <c r="N51" s="280"/>
      <c r="O51" s="280"/>
      <c r="P51" s="280"/>
      <c r="Q51" s="280"/>
      <c r="R51" s="281"/>
      <c r="S51" s="342"/>
      <c r="T51" s="280"/>
      <c r="U51" s="280"/>
      <c r="V51" s="280"/>
      <c r="W51" s="280"/>
      <c r="X51" s="281"/>
      <c r="Y51" s="342"/>
      <c r="Z51" s="280"/>
      <c r="AA51" s="280"/>
      <c r="AB51" s="280"/>
      <c r="AC51" s="280"/>
      <c r="AD51" s="281"/>
    </row>
    <row r="52" spans="1:30" s="33" customFormat="1" ht="15" customHeight="1">
      <c r="A52" s="79"/>
      <c r="B52" s="94"/>
      <c r="C52" s="265"/>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s="33" customFormat="1" ht="15" customHeight="1">
      <c r="A53" s="79"/>
      <c r="B53" s="94"/>
      <c r="C53" s="265"/>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374" t="s">
        <v>418</v>
      </c>
      <c r="AB53" s="284"/>
      <c r="AC53" s="284"/>
      <c r="AD53" s="284"/>
    </row>
    <row r="54" spans="1:30" s="33" customFormat="1" ht="15" customHeight="1">
      <c r="A54" s="79"/>
      <c r="B54" s="94"/>
      <c r="C54" s="498" t="s">
        <v>1415</v>
      </c>
      <c r="D54" s="295"/>
      <c r="E54" s="295"/>
      <c r="F54" s="295"/>
      <c r="G54" s="295"/>
      <c r="H54" s="296"/>
      <c r="I54" s="279" t="s">
        <v>1442</v>
      </c>
      <c r="J54" s="280"/>
      <c r="K54" s="280"/>
      <c r="L54" s="280"/>
      <c r="M54" s="280"/>
      <c r="N54" s="280"/>
      <c r="O54" s="280"/>
      <c r="P54" s="281"/>
      <c r="Q54" s="279" t="s">
        <v>1443</v>
      </c>
      <c r="R54" s="280"/>
      <c r="S54" s="280"/>
      <c r="T54" s="280"/>
      <c r="U54" s="280"/>
      <c r="V54" s="280"/>
      <c r="W54" s="280"/>
      <c r="X54" s="280"/>
      <c r="Y54" s="281"/>
      <c r="Z54" s="279" t="s">
        <v>1444</v>
      </c>
      <c r="AA54" s="295"/>
      <c r="AB54" s="295"/>
      <c r="AC54" s="295"/>
      <c r="AD54" s="296"/>
    </row>
    <row r="55" spans="1:30" s="33" customFormat="1" ht="96" customHeight="1">
      <c r="A55" s="79"/>
      <c r="B55" s="94"/>
      <c r="C55" s="299"/>
      <c r="D55" s="284"/>
      <c r="E55" s="284"/>
      <c r="F55" s="284"/>
      <c r="G55" s="284"/>
      <c r="H55" s="300"/>
      <c r="I55" s="282" t="s">
        <v>1445</v>
      </c>
      <c r="J55" s="281"/>
      <c r="K55" s="282" t="s">
        <v>1446</v>
      </c>
      <c r="L55" s="281"/>
      <c r="M55" s="282" t="s">
        <v>1447</v>
      </c>
      <c r="N55" s="280"/>
      <c r="O55" s="280"/>
      <c r="P55" s="281"/>
      <c r="Q55" s="282" t="s">
        <v>1445</v>
      </c>
      <c r="R55" s="281"/>
      <c r="S55" s="282" t="s">
        <v>1446</v>
      </c>
      <c r="T55" s="281"/>
      <c r="U55" s="282" t="s">
        <v>1447</v>
      </c>
      <c r="V55" s="280"/>
      <c r="W55" s="280"/>
      <c r="X55" s="281"/>
      <c r="Y55" s="241" t="s">
        <v>1448</v>
      </c>
      <c r="Z55" s="299"/>
      <c r="AA55" s="284"/>
      <c r="AB55" s="284"/>
      <c r="AC55" s="284"/>
      <c r="AD55" s="300"/>
    </row>
    <row r="56" spans="1:30" s="33" customFormat="1" ht="15" customHeight="1">
      <c r="A56" s="79"/>
      <c r="B56" s="94"/>
      <c r="C56" s="203" t="s">
        <v>142</v>
      </c>
      <c r="D56" s="497" t="s">
        <v>1418</v>
      </c>
      <c r="E56" s="280"/>
      <c r="F56" s="280"/>
      <c r="G56" s="280"/>
      <c r="H56" s="280"/>
      <c r="I56" s="342"/>
      <c r="J56" s="281"/>
      <c r="K56" s="342"/>
      <c r="L56" s="281"/>
      <c r="M56" s="342"/>
      <c r="N56" s="280"/>
      <c r="O56" s="280"/>
      <c r="P56" s="281"/>
      <c r="Q56" s="342"/>
      <c r="R56" s="281"/>
      <c r="S56" s="342"/>
      <c r="T56" s="281"/>
      <c r="U56" s="342"/>
      <c r="V56" s="280"/>
      <c r="W56" s="280"/>
      <c r="X56" s="281"/>
      <c r="Y56" s="244"/>
      <c r="Z56" s="282"/>
      <c r="AA56" s="280"/>
      <c r="AB56" s="280"/>
      <c r="AC56" s="280"/>
      <c r="AD56" s="281"/>
    </row>
    <row r="57" spans="1:30" s="33" customFormat="1" ht="36" customHeight="1">
      <c r="A57" s="79"/>
      <c r="B57" s="94"/>
      <c r="C57" s="203" t="s">
        <v>143</v>
      </c>
      <c r="D57" s="497" t="s">
        <v>1419</v>
      </c>
      <c r="E57" s="280"/>
      <c r="F57" s="280"/>
      <c r="G57" s="280"/>
      <c r="H57" s="280"/>
      <c r="I57" s="342"/>
      <c r="J57" s="281"/>
      <c r="K57" s="342"/>
      <c r="L57" s="281"/>
      <c r="M57" s="342"/>
      <c r="N57" s="280"/>
      <c r="O57" s="280"/>
      <c r="P57" s="281"/>
      <c r="Q57" s="342"/>
      <c r="R57" s="281"/>
      <c r="S57" s="342"/>
      <c r="T57" s="281"/>
      <c r="U57" s="342"/>
      <c r="V57" s="280"/>
      <c r="W57" s="280"/>
      <c r="X57" s="281"/>
      <c r="Y57" s="244"/>
      <c r="Z57" s="282"/>
      <c r="AA57" s="280"/>
      <c r="AB57" s="280"/>
      <c r="AC57" s="280"/>
      <c r="AD57" s="281"/>
    </row>
    <row r="58" spans="1:30" s="33" customFormat="1" ht="48" customHeight="1">
      <c r="A58" s="79"/>
      <c r="B58" s="94"/>
      <c r="C58" s="203" t="s">
        <v>144</v>
      </c>
      <c r="D58" s="422" t="s">
        <v>1420</v>
      </c>
      <c r="E58" s="280"/>
      <c r="F58" s="280"/>
      <c r="G58" s="280"/>
      <c r="H58" s="280"/>
      <c r="I58" s="342"/>
      <c r="J58" s="281"/>
      <c r="K58" s="342"/>
      <c r="L58" s="281"/>
      <c r="M58" s="342"/>
      <c r="N58" s="280"/>
      <c r="O58" s="280"/>
      <c r="P58" s="281"/>
      <c r="Q58" s="342"/>
      <c r="R58" s="281"/>
      <c r="S58" s="342"/>
      <c r="T58" s="281"/>
      <c r="U58" s="342"/>
      <c r="V58" s="280"/>
      <c r="W58" s="280"/>
      <c r="X58" s="281"/>
      <c r="Y58" s="244"/>
      <c r="Z58" s="282"/>
      <c r="AA58" s="280"/>
      <c r="AB58" s="280"/>
      <c r="AC58" s="280"/>
      <c r="AD58" s="281"/>
    </row>
    <row r="59" spans="1:30" s="33" customFormat="1" ht="15" customHeight="1">
      <c r="A59" s="79"/>
      <c r="B59" s="94"/>
      <c r="C59" s="203" t="s">
        <v>145</v>
      </c>
      <c r="D59" s="422" t="s">
        <v>1421</v>
      </c>
      <c r="E59" s="280"/>
      <c r="F59" s="280"/>
      <c r="G59" s="280"/>
      <c r="H59" s="280"/>
      <c r="I59" s="342"/>
      <c r="J59" s="281"/>
      <c r="K59" s="342"/>
      <c r="L59" s="281"/>
      <c r="M59" s="342"/>
      <c r="N59" s="280"/>
      <c r="O59" s="280"/>
      <c r="P59" s="281"/>
      <c r="Q59" s="342"/>
      <c r="R59" s="281"/>
      <c r="S59" s="342"/>
      <c r="T59" s="281"/>
      <c r="U59" s="342"/>
      <c r="V59" s="280"/>
      <c r="W59" s="280"/>
      <c r="X59" s="281"/>
      <c r="Y59" s="244"/>
      <c r="Z59" s="282"/>
      <c r="AA59" s="280"/>
      <c r="AB59" s="280"/>
      <c r="AC59" s="280"/>
      <c r="AD59" s="281"/>
    </row>
    <row r="60" spans="1:30" s="33" customFormat="1" ht="36" customHeight="1">
      <c r="A60" s="79"/>
      <c r="B60" s="94"/>
      <c r="C60" s="203" t="s">
        <v>146</v>
      </c>
      <c r="D60" s="422" t="s">
        <v>1422</v>
      </c>
      <c r="E60" s="280"/>
      <c r="F60" s="280"/>
      <c r="G60" s="280"/>
      <c r="H60" s="280"/>
      <c r="I60" s="342"/>
      <c r="J60" s="281"/>
      <c r="K60" s="342"/>
      <c r="L60" s="281"/>
      <c r="M60" s="342"/>
      <c r="N60" s="280"/>
      <c r="O60" s="280"/>
      <c r="P60" s="281"/>
      <c r="Q60" s="342"/>
      <c r="R60" s="281"/>
      <c r="S60" s="342"/>
      <c r="T60" s="281"/>
      <c r="U60" s="342"/>
      <c r="V60" s="280"/>
      <c r="W60" s="280"/>
      <c r="X60" s="281"/>
      <c r="Y60" s="244"/>
      <c r="Z60" s="282"/>
      <c r="AA60" s="280"/>
      <c r="AB60" s="280"/>
      <c r="AC60" s="280"/>
      <c r="AD60" s="281"/>
    </row>
    <row r="61" spans="1:30" s="33" customFormat="1" ht="60" customHeight="1">
      <c r="A61" s="79"/>
      <c r="B61" s="94"/>
      <c r="C61" s="203" t="s">
        <v>147</v>
      </c>
      <c r="D61" s="422" t="s">
        <v>1423</v>
      </c>
      <c r="E61" s="280"/>
      <c r="F61" s="280"/>
      <c r="G61" s="280"/>
      <c r="H61" s="280"/>
      <c r="I61" s="342"/>
      <c r="J61" s="281"/>
      <c r="K61" s="342"/>
      <c r="L61" s="281"/>
      <c r="M61" s="342"/>
      <c r="N61" s="280"/>
      <c r="O61" s="280"/>
      <c r="P61" s="281"/>
      <c r="Q61" s="342"/>
      <c r="R61" s="281"/>
      <c r="S61" s="342"/>
      <c r="T61" s="281"/>
      <c r="U61" s="342"/>
      <c r="V61" s="280"/>
      <c r="W61" s="280"/>
      <c r="X61" s="281"/>
      <c r="Y61" s="244"/>
      <c r="Z61" s="282"/>
      <c r="AA61" s="280"/>
      <c r="AB61" s="280"/>
      <c r="AC61" s="280"/>
      <c r="AD61" s="281"/>
    </row>
    <row r="62" spans="1:30" s="33" customFormat="1" ht="36" customHeight="1">
      <c r="A62" s="79"/>
      <c r="B62" s="94"/>
      <c r="C62" s="203" t="s">
        <v>148</v>
      </c>
      <c r="D62" s="422" t="s">
        <v>1424</v>
      </c>
      <c r="E62" s="280"/>
      <c r="F62" s="280"/>
      <c r="G62" s="280"/>
      <c r="H62" s="280"/>
      <c r="I62" s="342"/>
      <c r="J62" s="281"/>
      <c r="K62" s="342"/>
      <c r="L62" s="281"/>
      <c r="M62" s="342"/>
      <c r="N62" s="280"/>
      <c r="O62" s="280"/>
      <c r="P62" s="281"/>
      <c r="Q62" s="342"/>
      <c r="R62" s="281"/>
      <c r="S62" s="342"/>
      <c r="T62" s="281"/>
      <c r="U62" s="342"/>
      <c r="V62" s="280"/>
      <c r="W62" s="280"/>
      <c r="X62" s="281"/>
      <c r="Y62" s="244"/>
      <c r="Z62" s="282"/>
      <c r="AA62" s="280"/>
      <c r="AB62" s="280"/>
      <c r="AC62" s="280"/>
      <c r="AD62" s="281"/>
    </row>
    <row r="63" spans="1:30" s="33" customFormat="1" ht="15" customHeight="1">
      <c r="A63" s="79"/>
      <c r="B63" s="94"/>
      <c r="C63" s="203" t="s">
        <v>149</v>
      </c>
      <c r="D63" s="422" t="s">
        <v>1425</v>
      </c>
      <c r="E63" s="280"/>
      <c r="F63" s="280"/>
      <c r="G63" s="280"/>
      <c r="H63" s="280"/>
      <c r="I63" s="342"/>
      <c r="J63" s="281"/>
      <c r="K63" s="342"/>
      <c r="L63" s="281"/>
      <c r="M63" s="342"/>
      <c r="N63" s="280"/>
      <c r="O63" s="280"/>
      <c r="P63" s="281"/>
      <c r="Q63" s="342"/>
      <c r="R63" s="281"/>
      <c r="S63" s="342"/>
      <c r="T63" s="281"/>
      <c r="U63" s="342"/>
      <c r="V63" s="280"/>
      <c r="W63" s="280"/>
      <c r="X63" s="281"/>
      <c r="Y63" s="244"/>
      <c r="Z63" s="282"/>
      <c r="AA63" s="280"/>
      <c r="AB63" s="280"/>
      <c r="AC63" s="280"/>
      <c r="AD63" s="281"/>
    </row>
    <row r="64" spans="1:30" s="33" customFormat="1" ht="60" customHeight="1">
      <c r="A64" s="79"/>
      <c r="B64" s="94"/>
      <c r="C64" s="203" t="s">
        <v>150</v>
      </c>
      <c r="D64" s="422" t="s">
        <v>1426</v>
      </c>
      <c r="E64" s="280"/>
      <c r="F64" s="280"/>
      <c r="G64" s="280"/>
      <c r="H64" s="280"/>
      <c r="I64" s="342"/>
      <c r="J64" s="281"/>
      <c r="K64" s="342"/>
      <c r="L64" s="281"/>
      <c r="M64" s="342"/>
      <c r="N64" s="280"/>
      <c r="O64" s="280"/>
      <c r="P64" s="281"/>
      <c r="Q64" s="342"/>
      <c r="R64" s="281"/>
      <c r="S64" s="342"/>
      <c r="T64" s="281"/>
      <c r="U64" s="342"/>
      <c r="V64" s="280"/>
      <c r="W64" s="280"/>
      <c r="X64" s="281"/>
      <c r="Y64" s="244"/>
      <c r="Z64" s="282"/>
      <c r="AA64" s="280"/>
      <c r="AB64" s="280"/>
      <c r="AC64" s="280"/>
      <c r="AD64" s="281"/>
    </row>
    <row r="65" spans="1:30" s="33" customFormat="1" ht="36" customHeight="1">
      <c r="A65" s="79"/>
      <c r="B65" s="94"/>
      <c r="C65" s="203" t="s">
        <v>151</v>
      </c>
      <c r="D65" s="422" t="s">
        <v>1427</v>
      </c>
      <c r="E65" s="280"/>
      <c r="F65" s="280"/>
      <c r="G65" s="280"/>
      <c r="H65" s="280"/>
      <c r="I65" s="342"/>
      <c r="J65" s="281"/>
      <c r="K65" s="342"/>
      <c r="L65" s="281"/>
      <c r="M65" s="342"/>
      <c r="N65" s="280"/>
      <c r="O65" s="280"/>
      <c r="P65" s="281"/>
      <c r="Q65" s="342"/>
      <c r="R65" s="281"/>
      <c r="S65" s="342"/>
      <c r="T65" s="281"/>
      <c r="U65" s="342"/>
      <c r="V65" s="280"/>
      <c r="W65" s="280"/>
      <c r="X65" s="281"/>
      <c r="Y65" s="244"/>
      <c r="Z65" s="282"/>
      <c r="AA65" s="280"/>
      <c r="AB65" s="280"/>
      <c r="AC65" s="280"/>
      <c r="AD65" s="281"/>
    </row>
    <row r="66" spans="1:30" s="33" customFormat="1" ht="84" customHeight="1">
      <c r="A66" s="79"/>
      <c r="B66" s="94"/>
      <c r="C66" s="203" t="s">
        <v>152</v>
      </c>
      <c r="D66" s="422" t="s">
        <v>1428</v>
      </c>
      <c r="E66" s="280"/>
      <c r="F66" s="280"/>
      <c r="G66" s="280"/>
      <c r="H66" s="280"/>
      <c r="I66" s="342"/>
      <c r="J66" s="281"/>
      <c r="K66" s="342"/>
      <c r="L66" s="281"/>
      <c r="M66" s="342"/>
      <c r="N66" s="280"/>
      <c r="O66" s="280"/>
      <c r="P66" s="281"/>
      <c r="Q66" s="342"/>
      <c r="R66" s="281"/>
      <c r="S66" s="342"/>
      <c r="T66" s="281"/>
      <c r="U66" s="342"/>
      <c r="V66" s="280"/>
      <c r="W66" s="280"/>
      <c r="X66" s="281"/>
      <c r="Y66" s="244"/>
      <c r="Z66" s="282"/>
      <c r="AA66" s="280"/>
      <c r="AB66" s="280"/>
      <c r="AC66" s="280"/>
      <c r="AD66" s="281"/>
    </row>
    <row r="67" spans="1:30" s="33" customFormat="1" ht="72" customHeight="1">
      <c r="A67" s="79"/>
      <c r="B67" s="94"/>
      <c r="C67" s="203" t="s">
        <v>153</v>
      </c>
      <c r="D67" s="422" t="s">
        <v>1429</v>
      </c>
      <c r="E67" s="280"/>
      <c r="F67" s="280"/>
      <c r="G67" s="280"/>
      <c r="H67" s="280"/>
      <c r="I67" s="342"/>
      <c r="J67" s="281"/>
      <c r="K67" s="342"/>
      <c r="L67" s="281"/>
      <c r="M67" s="342"/>
      <c r="N67" s="280"/>
      <c r="O67" s="280"/>
      <c r="P67" s="281"/>
      <c r="Q67" s="342"/>
      <c r="R67" s="281"/>
      <c r="S67" s="342"/>
      <c r="T67" s="281"/>
      <c r="U67" s="342"/>
      <c r="V67" s="280"/>
      <c r="W67" s="280"/>
      <c r="X67" s="281"/>
      <c r="Y67" s="244"/>
      <c r="Z67" s="282"/>
      <c r="AA67" s="280"/>
      <c r="AB67" s="280"/>
      <c r="AC67" s="280"/>
      <c r="AD67" s="281"/>
    </row>
    <row r="68" spans="1:30" s="33" customFormat="1" ht="15" customHeight="1">
      <c r="A68" s="79"/>
      <c r="B68" s="94"/>
      <c r="C68" s="203" t="s">
        <v>154</v>
      </c>
      <c r="D68" s="422" t="s">
        <v>1430</v>
      </c>
      <c r="E68" s="280"/>
      <c r="F68" s="280"/>
      <c r="G68" s="280"/>
      <c r="H68" s="280"/>
      <c r="I68" s="342"/>
      <c r="J68" s="281"/>
      <c r="K68" s="342"/>
      <c r="L68" s="281"/>
      <c r="M68" s="342"/>
      <c r="N68" s="280"/>
      <c r="O68" s="280"/>
      <c r="P68" s="281"/>
      <c r="Q68" s="342"/>
      <c r="R68" s="281"/>
      <c r="S68" s="342"/>
      <c r="T68" s="281"/>
      <c r="U68" s="342"/>
      <c r="V68" s="280"/>
      <c r="W68" s="280"/>
      <c r="X68" s="281"/>
      <c r="Y68" s="244"/>
      <c r="Z68" s="282"/>
      <c r="AA68" s="280"/>
      <c r="AB68" s="280"/>
      <c r="AC68" s="280"/>
      <c r="AD68" s="281"/>
    </row>
    <row r="69" spans="1:30" s="33" customFormat="1" ht="24" customHeight="1">
      <c r="A69" s="79"/>
      <c r="B69" s="94"/>
      <c r="C69" s="203" t="s">
        <v>155</v>
      </c>
      <c r="D69" s="422" t="s">
        <v>1431</v>
      </c>
      <c r="E69" s="280"/>
      <c r="F69" s="280"/>
      <c r="G69" s="280"/>
      <c r="H69" s="280"/>
      <c r="I69" s="342"/>
      <c r="J69" s="281"/>
      <c r="K69" s="342"/>
      <c r="L69" s="281"/>
      <c r="M69" s="342"/>
      <c r="N69" s="280"/>
      <c r="O69" s="280"/>
      <c r="P69" s="281"/>
      <c r="Q69" s="342"/>
      <c r="R69" s="281"/>
      <c r="S69" s="342"/>
      <c r="T69" s="281"/>
      <c r="U69" s="342"/>
      <c r="V69" s="280"/>
      <c r="W69" s="280"/>
      <c r="X69" s="281"/>
      <c r="Y69" s="244"/>
      <c r="Z69" s="282"/>
      <c r="AA69" s="280"/>
      <c r="AB69" s="280"/>
      <c r="AC69" s="280"/>
      <c r="AD69" s="281"/>
    </row>
    <row r="70" spans="1:30" s="33" customFormat="1" ht="48" customHeight="1">
      <c r="A70" s="79"/>
      <c r="B70" s="94"/>
      <c r="C70" s="203" t="s">
        <v>156</v>
      </c>
      <c r="D70" s="422" t="s">
        <v>1432</v>
      </c>
      <c r="E70" s="280"/>
      <c r="F70" s="280"/>
      <c r="G70" s="280"/>
      <c r="H70" s="280"/>
      <c r="I70" s="342"/>
      <c r="J70" s="281"/>
      <c r="K70" s="342"/>
      <c r="L70" s="281"/>
      <c r="M70" s="342"/>
      <c r="N70" s="280"/>
      <c r="O70" s="280"/>
      <c r="P70" s="281"/>
      <c r="Q70" s="342"/>
      <c r="R70" s="281"/>
      <c r="S70" s="342"/>
      <c r="T70" s="281"/>
      <c r="U70" s="342"/>
      <c r="V70" s="280"/>
      <c r="W70" s="280"/>
      <c r="X70" s="281"/>
      <c r="Y70" s="244"/>
      <c r="Z70" s="282"/>
      <c r="AA70" s="280"/>
      <c r="AB70" s="280"/>
      <c r="AC70" s="280"/>
      <c r="AD70" s="281"/>
    </row>
    <row r="71" spans="1:30" s="33" customFormat="1" ht="24" customHeight="1">
      <c r="A71" s="79"/>
      <c r="B71" s="94"/>
      <c r="C71" s="203" t="s">
        <v>157</v>
      </c>
      <c r="D71" s="422" t="s">
        <v>1433</v>
      </c>
      <c r="E71" s="280"/>
      <c r="F71" s="280"/>
      <c r="G71" s="280"/>
      <c r="H71" s="280"/>
      <c r="I71" s="342"/>
      <c r="J71" s="281"/>
      <c r="K71" s="342"/>
      <c r="L71" s="281"/>
      <c r="M71" s="342"/>
      <c r="N71" s="280"/>
      <c r="O71" s="280"/>
      <c r="P71" s="281"/>
      <c r="Q71" s="342"/>
      <c r="R71" s="281"/>
      <c r="S71" s="342"/>
      <c r="T71" s="281"/>
      <c r="U71" s="342"/>
      <c r="V71" s="280"/>
      <c r="W71" s="280"/>
      <c r="X71" s="281"/>
      <c r="Y71" s="244"/>
      <c r="Z71" s="282"/>
      <c r="AA71" s="280"/>
      <c r="AB71" s="280"/>
      <c r="AC71" s="280"/>
      <c r="AD71" s="281"/>
    </row>
    <row r="72" spans="1:30" s="33" customFormat="1" ht="60" customHeight="1">
      <c r="A72" s="79"/>
      <c r="B72" s="94"/>
      <c r="C72" s="203" t="s">
        <v>158</v>
      </c>
      <c r="D72" s="422" t="s">
        <v>1434</v>
      </c>
      <c r="E72" s="280"/>
      <c r="F72" s="280"/>
      <c r="G72" s="280"/>
      <c r="H72" s="280"/>
      <c r="I72" s="342"/>
      <c r="J72" s="281"/>
      <c r="K72" s="342"/>
      <c r="L72" s="281"/>
      <c r="M72" s="342"/>
      <c r="N72" s="280"/>
      <c r="O72" s="280"/>
      <c r="P72" s="281"/>
      <c r="Q72" s="342"/>
      <c r="R72" s="281"/>
      <c r="S72" s="342"/>
      <c r="T72" s="281"/>
      <c r="U72" s="342"/>
      <c r="V72" s="280"/>
      <c r="W72" s="280"/>
      <c r="X72" s="281"/>
      <c r="Y72" s="244"/>
      <c r="Z72" s="282"/>
      <c r="AA72" s="280"/>
      <c r="AB72" s="280"/>
      <c r="AC72" s="280"/>
      <c r="AD72" s="281"/>
    </row>
    <row r="73" spans="1:30" s="33" customFormat="1" ht="15" customHeight="1">
      <c r="A73" s="79"/>
      <c r="B73" s="94"/>
      <c r="C73" s="203" t="s">
        <v>159</v>
      </c>
      <c r="D73" s="422" t="s">
        <v>1435</v>
      </c>
      <c r="E73" s="280"/>
      <c r="F73" s="280"/>
      <c r="G73" s="280"/>
      <c r="H73" s="280"/>
      <c r="I73" s="342"/>
      <c r="J73" s="281"/>
      <c r="K73" s="342"/>
      <c r="L73" s="281"/>
      <c r="M73" s="342"/>
      <c r="N73" s="280"/>
      <c r="O73" s="280"/>
      <c r="P73" s="281"/>
      <c r="Q73" s="342"/>
      <c r="R73" s="281"/>
      <c r="S73" s="342"/>
      <c r="T73" s="281"/>
      <c r="U73" s="342"/>
      <c r="V73" s="280"/>
      <c r="W73" s="280"/>
      <c r="X73" s="281"/>
      <c r="Y73" s="244"/>
      <c r="Z73" s="282"/>
      <c r="AA73" s="280"/>
      <c r="AB73" s="280"/>
      <c r="AC73" s="280"/>
      <c r="AD73" s="281"/>
    </row>
    <row r="74" spans="1:30" s="33" customFormat="1" ht="36" customHeight="1">
      <c r="A74" s="79"/>
      <c r="B74" s="94"/>
      <c r="C74" s="203" t="s">
        <v>160</v>
      </c>
      <c r="D74" s="422" t="s">
        <v>1436</v>
      </c>
      <c r="E74" s="280"/>
      <c r="F74" s="280"/>
      <c r="G74" s="280"/>
      <c r="H74" s="280"/>
      <c r="I74" s="342"/>
      <c r="J74" s="281"/>
      <c r="K74" s="342"/>
      <c r="L74" s="281"/>
      <c r="M74" s="342"/>
      <c r="N74" s="280"/>
      <c r="O74" s="280"/>
      <c r="P74" s="281"/>
      <c r="Q74" s="342"/>
      <c r="R74" s="281"/>
      <c r="S74" s="342"/>
      <c r="T74" s="281"/>
      <c r="U74" s="342"/>
      <c r="V74" s="280"/>
      <c r="W74" s="280"/>
      <c r="X74" s="281"/>
      <c r="Y74" s="244"/>
      <c r="Z74" s="282"/>
      <c r="AA74" s="280"/>
      <c r="AB74" s="280"/>
      <c r="AC74" s="280"/>
      <c r="AD74" s="281"/>
    </row>
    <row r="75" spans="1:30" s="33" customFormat="1" ht="15" customHeight="1">
      <c r="A75" s="79"/>
      <c r="B75" s="94"/>
      <c r="C75" s="203" t="s">
        <v>161</v>
      </c>
      <c r="D75" s="422" t="s">
        <v>1437</v>
      </c>
      <c r="E75" s="280"/>
      <c r="F75" s="280"/>
      <c r="G75" s="280"/>
      <c r="H75" s="280"/>
      <c r="I75" s="342"/>
      <c r="J75" s="281"/>
      <c r="K75" s="342"/>
      <c r="L75" s="281"/>
      <c r="M75" s="342"/>
      <c r="N75" s="280"/>
      <c r="O75" s="280"/>
      <c r="P75" s="281"/>
      <c r="Q75" s="342"/>
      <c r="R75" s="281"/>
      <c r="S75" s="342"/>
      <c r="T75" s="281"/>
      <c r="U75" s="342"/>
      <c r="V75" s="280"/>
      <c r="W75" s="280"/>
      <c r="X75" s="281"/>
      <c r="Y75" s="244"/>
      <c r="Z75" s="282"/>
      <c r="AA75" s="280"/>
      <c r="AB75" s="280"/>
      <c r="AC75" s="280"/>
      <c r="AD75" s="281"/>
    </row>
    <row r="76" spans="1:30" s="33" customFormat="1" ht="60" customHeight="1">
      <c r="A76" s="79"/>
      <c r="B76" s="94"/>
      <c r="C76" s="203" t="s">
        <v>162</v>
      </c>
      <c r="D76" s="422" t="s">
        <v>1438</v>
      </c>
      <c r="E76" s="280"/>
      <c r="F76" s="280"/>
      <c r="G76" s="280"/>
      <c r="H76" s="280"/>
      <c r="I76" s="342"/>
      <c r="J76" s="281"/>
      <c r="K76" s="342"/>
      <c r="L76" s="281"/>
      <c r="M76" s="342"/>
      <c r="N76" s="280"/>
      <c r="O76" s="280"/>
      <c r="P76" s="281"/>
      <c r="Q76" s="342"/>
      <c r="R76" s="281"/>
      <c r="S76" s="342"/>
      <c r="T76" s="281"/>
      <c r="U76" s="342"/>
      <c r="V76" s="280"/>
      <c r="W76" s="280"/>
      <c r="X76" s="281"/>
      <c r="Y76" s="244"/>
      <c r="Z76" s="282"/>
      <c r="AA76" s="280"/>
      <c r="AB76" s="280"/>
      <c r="AC76" s="280"/>
      <c r="AD76" s="281"/>
    </row>
    <row r="77" spans="1:30" s="33" customFormat="1" ht="36" customHeight="1">
      <c r="A77" s="79"/>
      <c r="B77" s="94"/>
      <c r="C77" s="203" t="s">
        <v>163</v>
      </c>
      <c r="D77" s="422" t="s">
        <v>1439</v>
      </c>
      <c r="E77" s="280"/>
      <c r="F77" s="280"/>
      <c r="G77" s="280"/>
      <c r="H77" s="280"/>
      <c r="I77" s="342"/>
      <c r="J77" s="281"/>
      <c r="K77" s="342"/>
      <c r="L77" s="281"/>
      <c r="M77" s="342"/>
      <c r="N77" s="280"/>
      <c r="O77" s="280"/>
      <c r="P77" s="281"/>
      <c r="Q77" s="342"/>
      <c r="R77" s="281"/>
      <c r="S77" s="342"/>
      <c r="T77" s="281"/>
      <c r="U77" s="342"/>
      <c r="V77" s="280"/>
      <c r="W77" s="280"/>
      <c r="X77" s="281"/>
      <c r="Y77" s="244"/>
      <c r="Z77" s="282"/>
      <c r="AA77" s="280"/>
      <c r="AB77" s="280"/>
      <c r="AC77" s="280"/>
      <c r="AD77" s="281"/>
    </row>
    <row r="78" spans="1:30" s="33" customFormat="1" ht="24" customHeight="1">
      <c r="A78" s="79"/>
      <c r="B78" s="94"/>
      <c r="C78" s="203" t="s">
        <v>164</v>
      </c>
      <c r="D78" s="422" t="s">
        <v>1440</v>
      </c>
      <c r="E78" s="280"/>
      <c r="F78" s="280"/>
      <c r="G78" s="280"/>
      <c r="H78" s="280"/>
      <c r="I78" s="342"/>
      <c r="J78" s="281"/>
      <c r="K78" s="342"/>
      <c r="L78" s="281"/>
      <c r="M78" s="342"/>
      <c r="N78" s="280"/>
      <c r="O78" s="280"/>
      <c r="P78" s="281"/>
      <c r="Q78" s="342"/>
      <c r="R78" s="281"/>
      <c r="S78" s="342"/>
      <c r="T78" s="281"/>
      <c r="U78" s="342"/>
      <c r="V78" s="280"/>
      <c r="W78" s="280"/>
      <c r="X78" s="281"/>
      <c r="Y78" s="244"/>
      <c r="Z78" s="282"/>
      <c r="AA78" s="280"/>
      <c r="AB78" s="280"/>
      <c r="AC78" s="280"/>
      <c r="AD78" s="281"/>
    </row>
    <row r="79" spans="1:30" s="33" customFormat="1" ht="24" customHeight="1">
      <c r="A79" s="79"/>
      <c r="B79" s="94"/>
      <c r="C79" s="203" t="s">
        <v>165</v>
      </c>
      <c r="D79" s="422" t="s">
        <v>1441</v>
      </c>
      <c r="E79" s="280"/>
      <c r="F79" s="280"/>
      <c r="G79" s="280"/>
      <c r="H79" s="280"/>
      <c r="I79" s="342"/>
      <c r="J79" s="281"/>
      <c r="K79" s="342"/>
      <c r="L79" s="281"/>
      <c r="M79" s="342"/>
      <c r="N79" s="280"/>
      <c r="O79" s="280"/>
      <c r="P79" s="281"/>
      <c r="Q79" s="342"/>
      <c r="R79" s="281"/>
      <c r="S79" s="342"/>
      <c r="T79" s="281"/>
      <c r="U79" s="342"/>
      <c r="V79" s="280"/>
      <c r="W79" s="280"/>
      <c r="X79" s="281"/>
      <c r="Y79" s="244"/>
      <c r="Z79" s="282"/>
      <c r="AA79" s="280"/>
      <c r="AB79" s="280"/>
      <c r="AC79" s="280"/>
      <c r="AD79" s="281"/>
    </row>
    <row r="80" spans="1:30" s="33" customFormat="1" ht="15" customHeight="1">
      <c r="A80" s="79"/>
      <c r="B80" s="94"/>
      <c r="C80" s="265"/>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1" s="33" customFormat="1" ht="45" customHeight="1">
      <c r="A81" s="79"/>
      <c r="B81" s="94"/>
      <c r="C81" s="496" t="s">
        <v>1449</v>
      </c>
      <c r="D81" s="348"/>
      <c r="E81" s="348"/>
      <c r="F81" s="342"/>
      <c r="G81" s="280"/>
      <c r="H81" s="280"/>
      <c r="I81" s="280"/>
      <c r="J81" s="280"/>
      <c r="K81" s="280"/>
      <c r="L81" s="280"/>
      <c r="M81" s="280"/>
      <c r="N81" s="280"/>
      <c r="O81" s="280"/>
      <c r="P81" s="280"/>
      <c r="Q81" s="280"/>
      <c r="R81" s="280"/>
      <c r="S81" s="280"/>
      <c r="T81" s="280"/>
      <c r="U81" s="280"/>
      <c r="V81" s="280"/>
      <c r="W81" s="280"/>
      <c r="X81" s="280"/>
      <c r="Y81" s="280"/>
      <c r="Z81" s="280"/>
      <c r="AA81" s="280"/>
      <c r="AB81" s="280"/>
      <c r="AC81" s="280"/>
      <c r="AD81" s="281"/>
    </row>
    <row r="82" spans="1:31" s="33" customFormat="1" ht="15" customHeight="1">
      <c r="A82" s="79"/>
      <c r="B82" s="94"/>
      <c r="C82" s="94"/>
      <c r="D82" s="94"/>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row>
    <row r="83" spans="1:31" s="29" customFormat="1" ht="24" customHeight="1">
      <c r="A83" s="79"/>
      <c r="B83" s="31"/>
      <c r="C83" s="339" t="s">
        <v>248</v>
      </c>
      <c r="D83" s="350"/>
      <c r="E83" s="350"/>
      <c r="F83" s="350"/>
      <c r="G83" s="350"/>
      <c r="H83" s="350"/>
      <c r="I83" s="350"/>
      <c r="J83" s="350"/>
      <c r="K83" s="350"/>
      <c r="L83" s="350"/>
      <c r="M83" s="350"/>
      <c r="N83" s="350"/>
      <c r="O83" s="350"/>
      <c r="P83" s="350"/>
      <c r="Q83" s="350"/>
      <c r="R83" s="350"/>
      <c r="S83" s="350"/>
      <c r="T83" s="350"/>
      <c r="U83" s="350"/>
      <c r="V83" s="350"/>
      <c r="W83" s="350"/>
      <c r="X83" s="350"/>
      <c r="Y83" s="350"/>
      <c r="Z83" s="350"/>
      <c r="AA83" s="350"/>
      <c r="AB83" s="350"/>
      <c r="AC83" s="350"/>
      <c r="AD83" s="350"/>
      <c r="AE83" s="236"/>
    </row>
    <row r="84" spans="1:31" s="29" customFormat="1" ht="60" customHeight="1">
      <c r="A84" s="79"/>
      <c r="B84" s="31"/>
      <c r="C84" s="340"/>
      <c r="D84" s="337"/>
      <c r="E84" s="337"/>
      <c r="F84" s="337"/>
      <c r="G84" s="337"/>
      <c r="H84" s="337"/>
      <c r="I84" s="337"/>
      <c r="J84" s="337"/>
      <c r="K84" s="337"/>
      <c r="L84" s="337"/>
      <c r="M84" s="337"/>
      <c r="N84" s="337"/>
      <c r="O84" s="337"/>
      <c r="P84" s="337"/>
      <c r="Q84" s="337"/>
      <c r="R84" s="337"/>
      <c r="S84" s="337"/>
      <c r="T84" s="337"/>
      <c r="U84" s="337"/>
      <c r="V84" s="337"/>
      <c r="W84" s="337"/>
      <c r="X84" s="337"/>
      <c r="Y84" s="337"/>
      <c r="Z84" s="337"/>
      <c r="AA84" s="337"/>
      <c r="AB84" s="337"/>
      <c r="AC84" s="337"/>
      <c r="AD84" s="338"/>
      <c r="AE84" s="236"/>
    </row>
    <row r="85" spans="1:31" s="29" customFormat="1" ht="15" customHeight="1">
      <c r="A85" s="79"/>
      <c r="B85" s="31"/>
      <c r="C85" s="31"/>
      <c r="D85" s="31"/>
      <c r="E85" s="31"/>
      <c r="F85" s="31"/>
      <c r="G85" s="152"/>
      <c r="H85" s="236"/>
      <c r="I85" s="236"/>
      <c r="J85" s="236"/>
      <c r="K85" s="236"/>
      <c r="L85" s="236"/>
      <c r="M85" s="236"/>
      <c r="N85" s="236"/>
      <c r="O85" s="236"/>
      <c r="P85" s="236"/>
      <c r="Q85" s="236"/>
      <c r="R85" s="236"/>
      <c r="S85" s="236"/>
      <c r="T85" s="236"/>
      <c r="U85" s="236"/>
      <c r="V85" s="236"/>
      <c r="W85" s="236"/>
      <c r="X85" s="236"/>
      <c r="Y85" s="236"/>
      <c r="Z85" s="236"/>
      <c r="AA85" s="236"/>
      <c r="AB85" s="236"/>
      <c r="AC85" s="236"/>
      <c r="AD85" s="236"/>
      <c r="AE85" s="236"/>
    </row>
    <row r="86" spans="1:31" s="29" customFormat="1" ht="15" customHeight="1">
      <c r="A86" s="79"/>
      <c r="B86" s="31"/>
      <c r="C86" s="31"/>
      <c r="D86" s="31"/>
      <c r="E86" s="31"/>
      <c r="F86" s="31"/>
      <c r="G86" s="152"/>
      <c r="H86" s="236"/>
      <c r="I86" s="236"/>
      <c r="J86" s="236"/>
      <c r="K86" s="236"/>
      <c r="L86" s="236"/>
      <c r="M86" s="236"/>
      <c r="N86" s="236"/>
      <c r="O86" s="236"/>
      <c r="P86" s="236"/>
      <c r="Q86" s="236"/>
      <c r="R86" s="236"/>
      <c r="S86" s="236"/>
      <c r="T86" s="236"/>
      <c r="U86" s="236"/>
      <c r="V86" s="236"/>
      <c r="W86" s="236"/>
      <c r="X86" s="236"/>
      <c r="Y86" s="236"/>
      <c r="Z86" s="236"/>
      <c r="AA86" s="236"/>
      <c r="AB86" s="236"/>
      <c r="AC86" s="236"/>
      <c r="AD86" s="236"/>
      <c r="AE86" s="236"/>
    </row>
    <row r="87" spans="1:31" s="29" customFormat="1" ht="15" customHeight="1">
      <c r="A87" s="79"/>
      <c r="B87" s="31"/>
      <c r="C87" s="31"/>
      <c r="D87" s="31"/>
      <c r="E87" s="31"/>
      <c r="F87" s="31"/>
      <c r="G87" s="152"/>
      <c r="H87" s="236"/>
      <c r="I87" s="236"/>
      <c r="J87" s="236"/>
      <c r="K87" s="236"/>
      <c r="L87" s="236"/>
      <c r="M87" s="236"/>
      <c r="N87" s="236"/>
      <c r="O87" s="236"/>
      <c r="P87" s="236"/>
      <c r="Q87" s="236"/>
      <c r="R87" s="236"/>
      <c r="S87" s="236"/>
      <c r="T87" s="236"/>
      <c r="U87" s="236"/>
      <c r="V87" s="236"/>
      <c r="W87" s="236"/>
      <c r="X87" s="236"/>
      <c r="Y87" s="236"/>
      <c r="Z87" s="236"/>
      <c r="AA87" s="236"/>
      <c r="AB87" s="236"/>
      <c r="AC87" s="236"/>
      <c r="AD87" s="236"/>
      <c r="AE87" s="236"/>
    </row>
    <row r="88" spans="1:31" s="29" customFormat="1" ht="15" customHeight="1">
      <c r="A88" s="79"/>
      <c r="B88" s="31"/>
      <c r="C88" s="31"/>
      <c r="D88" s="31"/>
      <c r="E88" s="31"/>
      <c r="F88" s="31"/>
      <c r="G88" s="152"/>
      <c r="H88" s="236"/>
      <c r="I88" s="236"/>
      <c r="J88" s="236"/>
      <c r="K88" s="236"/>
      <c r="L88" s="236"/>
      <c r="M88" s="236"/>
      <c r="N88" s="236"/>
      <c r="O88" s="236"/>
      <c r="P88" s="236"/>
      <c r="Q88" s="236"/>
      <c r="R88" s="236"/>
      <c r="S88" s="236"/>
      <c r="T88" s="236"/>
      <c r="U88" s="236"/>
      <c r="V88" s="236"/>
      <c r="W88" s="236"/>
      <c r="X88" s="236"/>
      <c r="Y88" s="236"/>
      <c r="Z88" s="236"/>
      <c r="AA88" s="236"/>
      <c r="AB88" s="236"/>
      <c r="AC88" s="236"/>
      <c r="AD88" s="236"/>
      <c r="AE88" s="236"/>
    </row>
    <row r="89" spans="1:31" s="29" customFormat="1" ht="15" customHeight="1">
      <c r="A89" s="79"/>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spans="1:31" s="33" customFormat="1" ht="15" customHeight="1">
      <c r="A90" s="79"/>
      <c r="B90" s="94"/>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row>
    <row r="91" spans="1:31" s="31" customFormat="1" ht="15" hidden="1" customHeight="1"/>
    <row r="92" spans="1:31" s="31" customFormat="1" ht="15" hidden="1" customHeight="1"/>
    <row r="93" spans="1:31" s="31" customFormat="1" ht="15" hidden="1" customHeight="1"/>
    <row r="94" spans="1:31" s="31" customFormat="1" ht="15" hidden="1" customHeight="1"/>
    <row r="95" spans="1:31" s="31" customFormat="1" ht="15" hidden="1" customHeight="1"/>
    <row r="96" spans="1:31" s="33" customFormat="1" hidden="1"/>
  </sheetData>
  <mergeCells count="301">
    <mergeCell ref="B1:AD1"/>
    <mergeCell ref="B3:AD3"/>
    <mergeCell ref="B5:AD5"/>
    <mergeCell ref="AA7:AD7"/>
    <mergeCell ref="B9:AD9"/>
    <mergeCell ref="B10:AD10"/>
    <mergeCell ref="C16:AD16"/>
    <mergeCell ref="C23:AD23"/>
    <mergeCell ref="AA25:AD25"/>
    <mergeCell ref="C11:AD11"/>
    <mergeCell ref="C12:AD12"/>
    <mergeCell ref="C13:AD13"/>
    <mergeCell ref="C14:AD14"/>
    <mergeCell ref="C15:AD15"/>
    <mergeCell ref="B18:AD18"/>
    <mergeCell ref="C19:AD19"/>
    <mergeCell ref="C20:AD20"/>
    <mergeCell ref="C21:AD21"/>
    <mergeCell ref="C22:AD22"/>
    <mergeCell ref="D33:R33"/>
    <mergeCell ref="S33:X33"/>
    <mergeCell ref="Y33:AD33"/>
    <mergeCell ref="D34:R34"/>
    <mergeCell ref="S34:X34"/>
    <mergeCell ref="Y34:AD34"/>
    <mergeCell ref="D40:R40"/>
    <mergeCell ref="S40:X40"/>
    <mergeCell ref="D47:R47"/>
    <mergeCell ref="S36:X36"/>
    <mergeCell ref="Y36:AD36"/>
    <mergeCell ref="D37:R37"/>
    <mergeCell ref="S37:X37"/>
    <mergeCell ref="Y37:AD37"/>
    <mergeCell ref="Y39:AD39"/>
    <mergeCell ref="D35:R35"/>
    <mergeCell ref="S35:X35"/>
    <mergeCell ref="Y35:AD35"/>
    <mergeCell ref="Y40:AD40"/>
    <mergeCell ref="D41:R41"/>
    <mergeCell ref="S41:X41"/>
    <mergeCell ref="Y41:AD41"/>
    <mergeCell ref="D42:R42"/>
    <mergeCell ref="S42:X42"/>
    <mergeCell ref="S29:X29"/>
    <mergeCell ref="Y29:AD29"/>
    <mergeCell ref="S30:X30"/>
    <mergeCell ref="Y30:AD30"/>
    <mergeCell ref="D30:R30"/>
    <mergeCell ref="D31:R31"/>
    <mergeCell ref="S31:X31"/>
    <mergeCell ref="Y31:AD31"/>
    <mergeCell ref="D32:R32"/>
    <mergeCell ref="S32:X32"/>
    <mergeCell ref="Y32:AD32"/>
    <mergeCell ref="C83:AD83"/>
    <mergeCell ref="C84:AD84"/>
    <mergeCell ref="C26:R27"/>
    <mergeCell ref="S26:X27"/>
    <mergeCell ref="Y26:AD27"/>
    <mergeCell ref="D28:R28"/>
    <mergeCell ref="S28:X28"/>
    <mergeCell ref="Y28:AD28"/>
    <mergeCell ref="D29:R29"/>
    <mergeCell ref="D44:R44"/>
    <mergeCell ref="S44:X44"/>
    <mergeCell ref="Y44:AD44"/>
    <mergeCell ref="D45:R45"/>
    <mergeCell ref="S45:X45"/>
    <mergeCell ref="Y45:AD45"/>
    <mergeCell ref="D46:R46"/>
    <mergeCell ref="S46:X46"/>
    <mergeCell ref="Y46:AD46"/>
    <mergeCell ref="D38:R38"/>
    <mergeCell ref="S38:X38"/>
    <mergeCell ref="Y38:AD38"/>
    <mergeCell ref="D39:R39"/>
    <mergeCell ref="S39:X39"/>
    <mergeCell ref="D36:R36"/>
    <mergeCell ref="Y42:AD42"/>
    <mergeCell ref="D43:R43"/>
    <mergeCell ref="S43:X43"/>
    <mergeCell ref="Y43:AD43"/>
    <mergeCell ref="S47:X47"/>
    <mergeCell ref="Y47:AD47"/>
    <mergeCell ref="D48:R48"/>
    <mergeCell ref="S48:X48"/>
    <mergeCell ref="Y48:AD48"/>
    <mergeCell ref="D49:R49"/>
    <mergeCell ref="S49:X49"/>
    <mergeCell ref="Y49:AD49"/>
    <mergeCell ref="D50:R50"/>
    <mergeCell ref="S50:X50"/>
    <mergeCell ref="Y50:AD50"/>
    <mergeCell ref="D51:R51"/>
    <mergeCell ref="S51:X51"/>
    <mergeCell ref="Y51:AD51"/>
    <mergeCell ref="AA53:AD53"/>
    <mergeCell ref="C54:H55"/>
    <mergeCell ref="I54:P54"/>
    <mergeCell ref="Q54:Y54"/>
    <mergeCell ref="Z54:AD55"/>
    <mergeCell ref="I55:J55"/>
    <mergeCell ref="K55:L55"/>
    <mergeCell ref="M55:P55"/>
    <mergeCell ref="Q55:R55"/>
    <mergeCell ref="S55:T55"/>
    <mergeCell ref="U55:X55"/>
    <mergeCell ref="D56:H56"/>
    <mergeCell ref="Z56:AD56"/>
    <mergeCell ref="D57:H57"/>
    <mergeCell ref="Z57:AD57"/>
    <mergeCell ref="D58:H58"/>
    <mergeCell ref="Z58:AD58"/>
    <mergeCell ref="D59:H59"/>
    <mergeCell ref="Z59:AD59"/>
    <mergeCell ref="D60:H60"/>
    <mergeCell ref="Z60:AD60"/>
    <mergeCell ref="I56:J56"/>
    <mergeCell ref="K56:L56"/>
    <mergeCell ref="M56:P56"/>
    <mergeCell ref="Q56:R56"/>
    <mergeCell ref="S56:T56"/>
    <mergeCell ref="U56:X56"/>
    <mergeCell ref="I57:J57"/>
    <mergeCell ref="K57:L57"/>
    <mergeCell ref="M57:P57"/>
    <mergeCell ref="Q57:R57"/>
    <mergeCell ref="S57:T57"/>
    <mergeCell ref="U57:X57"/>
    <mergeCell ref="I58:J58"/>
    <mergeCell ref="K58:L58"/>
    <mergeCell ref="D61:H61"/>
    <mergeCell ref="Z61:AD61"/>
    <mergeCell ref="D62:H62"/>
    <mergeCell ref="Z62:AD62"/>
    <mergeCell ref="D63:H63"/>
    <mergeCell ref="Z63:AD63"/>
    <mergeCell ref="D64:H64"/>
    <mergeCell ref="Z64:AD64"/>
    <mergeCell ref="D65:H65"/>
    <mergeCell ref="Z65:AD65"/>
    <mergeCell ref="I62:J62"/>
    <mergeCell ref="K62:L62"/>
    <mergeCell ref="M62:P62"/>
    <mergeCell ref="Q62:R62"/>
    <mergeCell ref="S62:T62"/>
    <mergeCell ref="U62:X62"/>
    <mergeCell ref="I63:J63"/>
    <mergeCell ref="K63:L63"/>
    <mergeCell ref="M63:P63"/>
    <mergeCell ref="Q63:R63"/>
    <mergeCell ref="S63:T63"/>
    <mergeCell ref="U63:X63"/>
    <mergeCell ref="I64:J64"/>
    <mergeCell ref="K64:L64"/>
    <mergeCell ref="D66:H66"/>
    <mergeCell ref="Z66:AD66"/>
    <mergeCell ref="D67:H67"/>
    <mergeCell ref="Z67:AD67"/>
    <mergeCell ref="D68:H68"/>
    <mergeCell ref="Z68:AD68"/>
    <mergeCell ref="D69:H69"/>
    <mergeCell ref="Z69:AD69"/>
    <mergeCell ref="D70:H70"/>
    <mergeCell ref="Z70:AD70"/>
    <mergeCell ref="I66:J66"/>
    <mergeCell ref="K66:L66"/>
    <mergeCell ref="M66:P66"/>
    <mergeCell ref="Q66:R66"/>
    <mergeCell ref="S66:T66"/>
    <mergeCell ref="U66:X66"/>
    <mergeCell ref="I67:J67"/>
    <mergeCell ref="K67:L67"/>
    <mergeCell ref="M67:P67"/>
    <mergeCell ref="Q67:R67"/>
    <mergeCell ref="S67:T67"/>
    <mergeCell ref="U67:X67"/>
    <mergeCell ref="I68:J68"/>
    <mergeCell ref="K68:L68"/>
    <mergeCell ref="D71:H71"/>
    <mergeCell ref="Z71:AD71"/>
    <mergeCell ref="D72:H72"/>
    <mergeCell ref="Z72:AD72"/>
    <mergeCell ref="D73:H73"/>
    <mergeCell ref="Z73:AD73"/>
    <mergeCell ref="D74:H74"/>
    <mergeCell ref="Z74:AD74"/>
    <mergeCell ref="D75:H75"/>
    <mergeCell ref="Z75:AD75"/>
    <mergeCell ref="I72:J72"/>
    <mergeCell ref="K72:L72"/>
    <mergeCell ref="M72:P72"/>
    <mergeCell ref="Q72:R72"/>
    <mergeCell ref="S72:T72"/>
    <mergeCell ref="U72:X72"/>
    <mergeCell ref="I73:J73"/>
    <mergeCell ref="K73:L73"/>
    <mergeCell ref="M73:P73"/>
    <mergeCell ref="Q73:R73"/>
    <mergeCell ref="S73:T73"/>
    <mergeCell ref="U73:X73"/>
    <mergeCell ref="I74:J74"/>
    <mergeCell ref="K74:L74"/>
    <mergeCell ref="D76:H76"/>
    <mergeCell ref="Z76:AD76"/>
    <mergeCell ref="D77:H77"/>
    <mergeCell ref="Z77:AD77"/>
    <mergeCell ref="D78:H78"/>
    <mergeCell ref="Z78:AD78"/>
    <mergeCell ref="D79:H79"/>
    <mergeCell ref="Z79:AD79"/>
    <mergeCell ref="C81:E81"/>
    <mergeCell ref="F81:AD81"/>
    <mergeCell ref="I76:J76"/>
    <mergeCell ref="K76:L76"/>
    <mergeCell ref="M76:P76"/>
    <mergeCell ref="Q76:R76"/>
    <mergeCell ref="S76:T76"/>
    <mergeCell ref="U76:X76"/>
    <mergeCell ref="I77:J77"/>
    <mergeCell ref="K77:L77"/>
    <mergeCell ref="M77:P77"/>
    <mergeCell ref="Q77:R77"/>
    <mergeCell ref="S77:T77"/>
    <mergeCell ref="U77:X77"/>
    <mergeCell ref="I78:J78"/>
    <mergeCell ref="K78:L78"/>
    <mergeCell ref="M58:P58"/>
    <mergeCell ref="Q58:R58"/>
    <mergeCell ref="S58:T58"/>
    <mergeCell ref="U58:X58"/>
    <mergeCell ref="I59:J59"/>
    <mergeCell ref="K59:L59"/>
    <mergeCell ref="M59:P59"/>
    <mergeCell ref="Q59:R59"/>
    <mergeCell ref="S59:T59"/>
    <mergeCell ref="U59:X59"/>
    <mergeCell ref="I60:J60"/>
    <mergeCell ref="K60:L60"/>
    <mergeCell ref="M60:P60"/>
    <mergeCell ref="Q60:R60"/>
    <mergeCell ref="S60:T60"/>
    <mergeCell ref="U60:X60"/>
    <mergeCell ref="I61:J61"/>
    <mergeCell ref="K61:L61"/>
    <mergeCell ref="M61:P61"/>
    <mergeCell ref="Q61:R61"/>
    <mergeCell ref="S61:T61"/>
    <mergeCell ref="U61:X61"/>
    <mergeCell ref="M64:P64"/>
    <mergeCell ref="Q64:R64"/>
    <mergeCell ref="S64:T64"/>
    <mergeCell ref="U64:X64"/>
    <mergeCell ref="I65:J65"/>
    <mergeCell ref="K65:L65"/>
    <mergeCell ref="M65:P65"/>
    <mergeCell ref="Q65:R65"/>
    <mergeCell ref="S65:T65"/>
    <mergeCell ref="U65:X65"/>
    <mergeCell ref="M68:P68"/>
    <mergeCell ref="Q68:R68"/>
    <mergeCell ref="S68:T68"/>
    <mergeCell ref="U68:X68"/>
    <mergeCell ref="I69:J69"/>
    <mergeCell ref="K69:L69"/>
    <mergeCell ref="M69:P69"/>
    <mergeCell ref="Q69:R69"/>
    <mergeCell ref="S69:T69"/>
    <mergeCell ref="U69:X69"/>
    <mergeCell ref="I70:J70"/>
    <mergeCell ref="K70:L70"/>
    <mergeCell ref="M70:P70"/>
    <mergeCell ref="Q70:R70"/>
    <mergeCell ref="S70:T70"/>
    <mergeCell ref="U70:X70"/>
    <mergeCell ref="I71:J71"/>
    <mergeCell ref="K71:L71"/>
    <mergeCell ref="M71:P71"/>
    <mergeCell ref="Q71:R71"/>
    <mergeCell ref="S71:T71"/>
    <mergeCell ref="U71:X71"/>
    <mergeCell ref="M74:P74"/>
    <mergeCell ref="Q74:R74"/>
    <mergeCell ref="S74:T74"/>
    <mergeCell ref="U74:X74"/>
    <mergeCell ref="I75:J75"/>
    <mergeCell ref="K75:L75"/>
    <mergeCell ref="M75:P75"/>
    <mergeCell ref="Q75:R75"/>
    <mergeCell ref="S75:T75"/>
    <mergeCell ref="U75:X75"/>
    <mergeCell ref="M78:P78"/>
    <mergeCell ref="Q78:R78"/>
    <mergeCell ref="S78:T78"/>
    <mergeCell ref="U78:X78"/>
    <mergeCell ref="I79:J79"/>
    <mergeCell ref="K79:L79"/>
    <mergeCell ref="M79:P79"/>
    <mergeCell ref="Q79:R79"/>
    <mergeCell ref="S79:T79"/>
    <mergeCell ref="U79:X79"/>
  </mergeCells>
  <conditionalFormatting sqref="Y28">
    <cfRule type="expression" dxfId="46" priority="1" stopIfTrue="1">
      <formula>OR(S28=2,S28=3,S28=9)</formula>
    </cfRule>
  </conditionalFormatting>
  <conditionalFormatting sqref="I56">
    <cfRule type="expression" dxfId="45" priority="2" stopIfTrue="1">
      <formula>OR(S28=2,S28=3,S28=9)</formula>
    </cfRule>
  </conditionalFormatting>
  <conditionalFormatting sqref="K56">
    <cfRule type="expression" dxfId="44" priority="3" stopIfTrue="1">
      <formula>OR(S28=2,S28=3,S28=9)</formula>
    </cfRule>
  </conditionalFormatting>
  <conditionalFormatting sqref="M56">
    <cfRule type="expression" dxfId="43" priority="4" stopIfTrue="1">
      <formula>OR(S28=2,S28=3,S28=9)</formula>
    </cfRule>
  </conditionalFormatting>
  <conditionalFormatting sqref="Q56">
    <cfRule type="expression" dxfId="42" priority="5" stopIfTrue="1">
      <formula>OR(S28=2,S28=3,S28=9)</formula>
    </cfRule>
  </conditionalFormatting>
  <conditionalFormatting sqref="S56">
    <cfRule type="expression" dxfId="41" priority="6" stopIfTrue="1">
      <formula>OR(S28=2,S28=3,S28=9)</formula>
    </cfRule>
  </conditionalFormatting>
  <conditionalFormatting sqref="U56">
    <cfRule type="expression" dxfId="40" priority="7" stopIfTrue="1">
      <formula>OR(S28=2,S28=3,S28=9)</formula>
    </cfRule>
  </conditionalFormatting>
  <conditionalFormatting sqref="Y56">
    <cfRule type="expression" dxfId="39" priority="8" stopIfTrue="1">
      <formula>OR(S28=2,S28=3,S28=9)</formula>
    </cfRule>
  </conditionalFormatting>
  <conditionalFormatting sqref="Z56">
    <cfRule type="expression" dxfId="38" priority="9" stopIfTrue="1">
      <formula>OR(S28=2,S28=3,S28=9)</formula>
    </cfRule>
  </conditionalFormatting>
  <conditionalFormatting sqref="AA56">
    <cfRule type="expression" dxfId="37" priority="10" stopIfTrue="1">
      <formula>OR(S28=2,S28=3,S28=9)</formula>
    </cfRule>
  </conditionalFormatting>
  <dataValidations count="4">
    <dataValidation type="list" allowBlank="1" showInputMessage="1" showErrorMessage="1" sqref="S28" xr:uid="{00000000-0002-0000-0B00-000000000000}">
      <formula1>"="",1,2,3,9"</formula1>
    </dataValidation>
    <dataValidation type="whole" allowBlank="1" showInputMessage="1" showErrorMessage="1" sqref="M56:M79 U56:U79" xr:uid="{00000000-0002-0000-0B00-000001000000}">
      <formula1>2000</formula1>
      <formula2>2050</formula2>
    </dataValidation>
    <dataValidation type="whole" allowBlank="1" showInputMessage="1" showErrorMessage="1" sqref="K56:K79 S56:S79" xr:uid="{00000000-0002-0000-0B00-000003000000}">
      <formula1>1</formula1>
      <formula2>12</formula2>
    </dataValidation>
    <dataValidation type="whole" allowBlank="1" showInputMessage="1" showErrorMessage="1" sqref="I56:I79 Q56:Q79" xr:uid="{00000000-0002-0000-0B00-000005000000}">
      <formula1>1</formula1>
      <formula2>31</formula2>
    </dataValidation>
  </dataValidations>
  <hyperlinks>
    <hyperlink ref="AA7" location="Índice!B27" display="Índice" xr:uid="{00000000-0004-0000-0B00-000000000000}"/>
  </hyperlinks>
  <pageMargins left="0.70866141732283472" right="0.70866141732283472" top="0.74803149606299213" bottom="0.74803149606299213" header="0.31496062992125978" footer="0.31496062992125978"/>
  <pageSetup scale="75" orientation="portrait"/>
  <headerFooter>
    <oddHeader>&amp;CMódulo 1 Sección VIII
Cuestionario</oddHeader>
    <oddFooter>&amp;LCenso Nacional de Sistema Penitenciario Federal 2022&amp;R&amp;P de &amp;N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32"/>
  <sheetViews>
    <sheetView tabSelected="1" topLeftCell="A125" zoomScaleNormal="100" workbookViewId="0">
      <selection activeCell="I40" sqref="I40:M40"/>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0" ht="15" customHeight="1">
      <c r="B2" s="78"/>
    </row>
    <row r="3" spans="1: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15" customHeight="1">
      <c r="B4" s="78"/>
    </row>
    <row r="5" spans="1:30" ht="45" customHeight="1">
      <c r="B5" s="271" t="s">
        <v>22</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0" ht="15" customHeight="1"/>
    <row r="7" spans="1:30" ht="15" customHeight="1">
      <c r="B7" s="78"/>
      <c r="AA7" s="277" t="s">
        <v>2</v>
      </c>
      <c r="AB7" s="270"/>
      <c r="AC7" s="270"/>
      <c r="AD7" s="270"/>
    </row>
    <row r="8" spans="1:30" ht="15" customHeight="1" thickBot="1">
      <c r="B8" s="78"/>
    </row>
    <row r="9" spans="1:30" s="33" customFormat="1" ht="15" customHeight="1" thickBot="1">
      <c r="B9" s="476" t="s">
        <v>1450</v>
      </c>
      <c r="C9" s="352"/>
      <c r="D9" s="352"/>
      <c r="E9" s="352"/>
      <c r="F9" s="352"/>
      <c r="G9" s="352"/>
      <c r="H9" s="352"/>
      <c r="I9" s="352"/>
      <c r="J9" s="352"/>
      <c r="K9" s="352"/>
      <c r="L9" s="352"/>
      <c r="M9" s="352"/>
      <c r="N9" s="352"/>
      <c r="O9" s="352"/>
      <c r="P9" s="352"/>
      <c r="Q9" s="352"/>
      <c r="R9" s="352"/>
      <c r="S9" s="352"/>
      <c r="T9" s="352"/>
      <c r="U9" s="352"/>
      <c r="V9" s="352"/>
      <c r="W9" s="352"/>
      <c r="X9" s="352"/>
      <c r="Y9" s="352"/>
      <c r="Z9" s="352"/>
      <c r="AA9" s="352"/>
      <c r="AB9" s="352"/>
      <c r="AC9" s="352"/>
      <c r="AD9" s="353"/>
    </row>
    <row r="10" spans="1:30" s="42" customFormat="1" ht="15" customHeight="1">
      <c r="A10" s="113"/>
      <c r="B10" s="455" t="s">
        <v>1380</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98"/>
    </row>
    <row r="11" spans="1:30" s="114" customFormat="1" ht="24" customHeight="1">
      <c r="A11" s="113"/>
      <c r="B11" s="161"/>
      <c r="C11" s="367" t="s">
        <v>1381</v>
      </c>
      <c r="D11" s="405"/>
      <c r="E11" s="405"/>
      <c r="F11" s="405"/>
      <c r="G11" s="405"/>
      <c r="H11" s="405"/>
      <c r="I11" s="405"/>
      <c r="J11" s="405"/>
      <c r="K11" s="405"/>
      <c r="L11" s="405"/>
      <c r="M11" s="405"/>
      <c r="N11" s="405"/>
      <c r="O11" s="405"/>
      <c r="P11" s="405"/>
      <c r="Q11" s="405"/>
      <c r="R11" s="405"/>
      <c r="S11" s="405"/>
      <c r="T11" s="405"/>
      <c r="U11" s="405"/>
      <c r="V11" s="405"/>
      <c r="W11" s="405"/>
      <c r="X11" s="405"/>
      <c r="Y11" s="405"/>
      <c r="Z11" s="405"/>
      <c r="AA11" s="405"/>
      <c r="AB11" s="405"/>
      <c r="AC11" s="405"/>
      <c r="AD11" s="298"/>
    </row>
    <row r="12" spans="1:30" s="33" customFormat="1" ht="24" customHeight="1">
      <c r="B12" s="22"/>
      <c r="C12" s="395" t="s">
        <v>179</v>
      </c>
      <c r="D12" s="348"/>
      <c r="E12" s="348"/>
      <c r="F12" s="348"/>
      <c r="G12" s="348"/>
      <c r="H12" s="348"/>
      <c r="I12" s="348"/>
      <c r="J12" s="348"/>
      <c r="K12" s="348"/>
      <c r="L12" s="348"/>
      <c r="M12" s="348"/>
      <c r="N12" s="348"/>
      <c r="O12" s="348"/>
      <c r="P12" s="348"/>
      <c r="Q12" s="348"/>
      <c r="R12" s="348"/>
      <c r="S12" s="348"/>
      <c r="T12" s="348"/>
      <c r="U12" s="348"/>
      <c r="V12" s="348"/>
      <c r="W12" s="348"/>
      <c r="X12" s="348"/>
      <c r="Y12" s="348"/>
      <c r="Z12" s="348"/>
      <c r="AA12" s="348"/>
      <c r="AB12" s="348"/>
      <c r="AC12" s="348"/>
      <c r="AD12" s="396"/>
    </row>
    <row r="13" spans="1:30" s="114" customFormat="1" ht="36" customHeight="1">
      <c r="A13" s="113"/>
      <c r="B13" s="23"/>
      <c r="C13" s="367" t="s">
        <v>180</v>
      </c>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c r="AC13" s="405"/>
      <c r="AD13" s="298"/>
    </row>
    <row r="14" spans="1:30" s="33" customFormat="1" ht="15" customHeight="1">
      <c r="B14" s="178"/>
      <c r="C14" s="367" t="s">
        <v>181</v>
      </c>
      <c r="D14" s="348"/>
      <c r="E14" s="348"/>
      <c r="F14" s="348"/>
      <c r="G14" s="348"/>
      <c r="H14" s="348"/>
      <c r="I14" s="348"/>
      <c r="J14" s="348"/>
      <c r="K14" s="348"/>
      <c r="L14" s="348"/>
      <c r="M14" s="348"/>
      <c r="N14" s="348"/>
      <c r="O14" s="348"/>
      <c r="P14" s="348"/>
      <c r="Q14" s="348"/>
      <c r="R14" s="348"/>
      <c r="S14" s="348"/>
      <c r="T14" s="348"/>
      <c r="U14" s="348"/>
      <c r="V14" s="348"/>
      <c r="W14" s="348"/>
      <c r="X14" s="348"/>
      <c r="Y14" s="348"/>
      <c r="Z14" s="348"/>
      <c r="AA14" s="348"/>
      <c r="AB14" s="348"/>
      <c r="AC14" s="348"/>
      <c r="AD14" s="298"/>
    </row>
    <row r="15" spans="1:30" ht="15" customHeight="1">
      <c r="B15" s="24"/>
      <c r="C15" s="395" t="s">
        <v>1451</v>
      </c>
      <c r="D15" s="270"/>
      <c r="E15" s="270"/>
      <c r="F15" s="270"/>
      <c r="G15" s="270"/>
      <c r="H15" s="270"/>
      <c r="I15" s="270"/>
      <c r="J15" s="270"/>
      <c r="K15" s="270"/>
      <c r="L15" s="270"/>
      <c r="M15" s="270"/>
      <c r="N15" s="270"/>
      <c r="O15" s="270"/>
      <c r="P15" s="270"/>
      <c r="Q15" s="270"/>
      <c r="R15" s="270"/>
      <c r="S15" s="270"/>
      <c r="T15" s="270"/>
      <c r="U15" s="270"/>
      <c r="V15" s="270"/>
      <c r="W15" s="270"/>
      <c r="X15" s="270"/>
      <c r="Y15" s="270"/>
      <c r="Z15" s="270"/>
      <c r="AA15" s="270"/>
      <c r="AB15" s="270"/>
      <c r="AC15" s="270"/>
      <c r="AD15" s="396"/>
    </row>
    <row r="16" spans="1:30" s="33" customFormat="1" ht="36" customHeight="1">
      <c r="B16" s="22"/>
      <c r="C16" s="395" t="s">
        <v>527</v>
      </c>
      <c r="D16" s="348"/>
      <c r="E16" s="348"/>
      <c r="F16" s="348"/>
      <c r="G16" s="348"/>
      <c r="H16" s="348"/>
      <c r="I16" s="348"/>
      <c r="J16" s="348"/>
      <c r="K16" s="348"/>
      <c r="L16" s="348"/>
      <c r="M16" s="348"/>
      <c r="N16" s="348"/>
      <c r="O16" s="348"/>
      <c r="P16" s="348"/>
      <c r="Q16" s="348"/>
      <c r="R16" s="348"/>
      <c r="S16" s="348"/>
      <c r="T16" s="348"/>
      <c r="U16" s="348"/>
      <c r="V16" s="348"/>
      <c r="W16" s="348"/>
      <c r="X16" s="348"/>
      <c r="Y16" s="348"/>
      <c r="Z16" s="348"/>
      <c r="AA16" s="348"/>
      <c r="AB16" s="348"/>
      <c r="AC16" s="348"/>
      <c r="AD16" s="396"/>
    </row>
    <row r="17" spans="1:34" s="33" customFormat="1" ht="15" customHeight="1">
      <c r="B17" s="157"/>
      <c r="C17" s="463" t="s">
        <v>528</v>
      </c>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464"/>
    </row>
    <row r="18" spans="1:34" s="33" customFormat="1" ht="15" customHeight="1">
      <c r="B18" s="503" t="s">
        <v>186</v>
      </c>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c r="AA18" s="295"/>
      <c r="AB18" s="295"/>
      <c r="AC18" s="295"/>
      <c r="AD18" s="296"/>
    </row>
    <row r="19" spans="1:34" s="33" customFormat="1" ht="60" customHeight="1">
      <c r="A19" s="87"/>
      <c r="B19" s="105"/>
      <c r="C19" s="404" t="s">
        <v>1452</v>
      </c>
      <c r="D19" s="348"/>
      <c r="E19" s="348"/>
      <c r="F19" s="348"/>
      <c r="G19" s="348"/>
      <c r="H19" s="348"/>
      <c r="I19" s="348"/>
      <c r="J19" s="348"/>
      <c r="K19" s="348"/>
      <c r="L19" s="348"/>
      <c r="M19" s="348"/>
      <c r="N19" s="348"/>
      <c r="O19" s="348"/>
      <c r="P19" s="348"/>
      <c r="Q19" s="348"/>
      <c r="R19" s="348"/>
      <c r="S19" s="348"/>
      <c r="T19" s="348"/>
      <c r="U19" s="348"/>
      <c r="V19" s="348"/>
      <c r="W19" s="348"/>
      <c r="X19" s="348"/>
      <c r="Y19" s="348"/>
      <c r="Z19" s="348"/>
      <c r="AA19" s="348"/>
      <c r="AB19" s="348"/>
      <c r="AC19" s="348"/>
      <c r="AD19" s="298"/>
    </row>
    <row r="20" spans="1:34" s="31" customFormat="1" ht="36" customHeight="1">
      <c r="A20" s="33"/>
      <c r="B20" s="105"/>
      <c r="C20" s="404" t="s">
        <v>1221</v>
      </c>
      <c r="D20" s="366"/>
      <c r="E20" s="366"/>
      <c r="F20" s="366"/>
      <c r="G20" s="366"/>
      <c r="H20" s="366"/>
      <c r="I20" s="366"/>
      <c r="J20" s="366"/>
      <c r="K20" s="366"/>
      <c r="L20" s="366"/>
      <c r="M20" s="366"/>
      <c r="N20" s="366"/>
      <c r="O20" s="366"/>
      <c r="P20" s="366"/>
      <c r="Q20" s="366"/>
      <c r="R20" s="366"/>
      <c r="S20" s="366"/>
      <c r="T20" s="366"/>
      <c r="U20" s="366"/>
      <c r="V20" s="366"/>
      <c r="W20" s="366"/>
      <c r="X20" s="366"/>
      <c r="Y20" s="366"/>
      <c r="Z20" s="366"/>
      <c r="AA20" s="366"/>
      <c r="AB20" s="366"/>
      <c r="AC20" s="366"/>
      <c r="AD20" s="298"/>
    </row>
    <row r="21" spans="1:34" s="31" customFormat="1" ht="36" customHeight="1">
      <c r="A21" s="33"/>
      <c r="B21" s="88"/>
      <c r="C21" s="403" t="s">
        <v>1222</v>
      </c>
      <c r="D21" s="284"/>
      <c r="E21" s="284"/>
      <c r="F21" s="284"/>
      <c r="G21" s="284"/>
      <c r="H21" s="284"/>
      <c r="I21" s="284"/>
      <c r="J21" s="284"/>
      <c r="K21" s="284"/>
      <c r="L21" s="284"/>
      <c r="M21" s="284"/>
      <c r="N21" s="284"/>
      <c r="O21" s="284"/>
      <c r="P21" s="284"/>
      <c r="Q21" s="284"/>
      <c r="R21" s="284"/>
      <c r="S21" s="284"/>
      <c r="T21" s="284"/>
      <c r="U21" s="284"/>
      <c r="V21" s="284"/>
      <c r="W21" s="284"/>
      <c r="X21" s="284"/>
      <c r="Y21" s="284"/>
      <c r="Z21" s="284"/>
      <c r="AA21" s="284"/>
      <c r="AB21" s="284"/>
      <c r="AC21" s="284"/>
      <c r="AD21" s="300"/>
    </row>
    <row r="22" spans="1:34" s="31" customFormat="1" ht="1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row>
    <row r="23" spans="1:34" s="29" customFormat="1" ht="48" customHeight="1">
      <c r="A23" s="32" t="s">
        <v>1453</v>
      </c>
      <c r="B23" s="357" t="s">
        <v>1454</v>
      </c>
      <c r="C23" s="350"/>
      <c r="D23" s="350"/>
      <c r="E23" s="350"/>
      <c r="F23" s="350"/>
      <c r="G23" s="350"/>
      <c r="H23" s="350"/>
      <c r="I23" s="350"/>
      <c r="J23" s="350"/>
      <c r="K23" s="350"/>
      <c r="L23" s="350"/>
      <c r="M23" s="350"/>
      <c r="N23" s="350"/>
      <c r="O23" s="350"/>
      <c r="P23" s="350"/>
      <c r="Q23" s="350"/>
      <c r="R23" s="350"/>
      <c r="S23" s="350"/>
      <c r="T23" s="350"/>
      <c r="U23" s="350"/>
      <c r="V23" s="350"/>
      <c r="W23" s="350"/>
      <c r="X23" s="350"/>
      <c r="Y23" s="350"/>
      <c r="Z23" s="350"/>
      <c r="AA23" s="350"/>
      <c r="AB23" s="350"/>
      <c r="AC23" s="350"/>
      <c r="AD23" s="350"/>
      <c r="AE23" s="94"/>
      <c r="AF23" s="94"/>
      <c r="AG23" s="94"/>
      <c r="AH23" s="94"/>
    </row>
    <row r="24" spans="1:34" s="29" customFormat="1" ht="36" customHeight="1">
      <c r="A24" s="94"/>
      <c r="C24" s="359" t="s">
        <v>1455</v>
      </c>
      <c r="D24" s="350"/>
      <c r="E24" s="350"/>
      <c r="F24" s="350"/>
      <c r="G24" s="350"/>
      <c r="H24" s="350"/>
      <c r="I24" s="350"/>
      <c r="J24" s="350"/>
      <c r="K24" s="350"/>
      <c r="L24" s="350"/>
      <c r="M24" s="350"/>
      <c r="N24" s="350"/>
      <c r="O24" s="350"/>
      <c r="P24" s="350"/>
      <c r="Q24" s="350"/>
      <c r="R24" s="350"/>
      <c r="S24" s="350"/>
      <c r="T24" s="350"/>
      <c r="U24" s="350"/>
      <c r="V24" s="350"/>
      <c r="W24" s="350"/>
      <c r="X24" s="350"/>
      <c r="Y24" s="350"/>
      <c r="Z24" s="350"/>
      <c r="AA24" s="350"/>
      <c r="AB24" s="350"/>
      <c r="AC24" s="350"/>
      <c r="AD24" s="350"/>
    </row>
    <row r="25" spans="1:34" s="29" customFormat="1" ht="15" customHeight="1">
      <c r="A25" s="94"/>
      <c r="C25" s="359" t="s">
        <v>1456</v>
      </c>
      <c r="D25" s="350"/>
      <c r="E25" s="350"/>
      <c r="F25" s="350"/>
      <c r="G25" s="350"/>
      <c r="H25" s="350"/>
      <c r="I25" s="350"/>
      <c r="J25" s="350"/>
      <c r="K25" s="350"/>
      <c r="L25" s="350"/>
      <c r="M25" s="350"/>
      <c r="N25" s="350"/>
      <c r="O25" s="350"/>
      <c r="P25" s="350"/>
      <c r="Q25" s="350"/>
      <c r="R25" s="350"/>
      <c r="S25" s="350"/>
      <c r="T25" s="350"/>
      <c r="U25" s="350"/>
      <c r="V25" s="350"/>
      <c r="W25" s="350"/>
      <c r="X25" s="350"/>
      <c r="Y25" s="350"/>
      <c r="Z25" s="350"/>
      <c r="AA25" s="350"/>
      <c r="AB25" s="350"/>
      <c r="AC25" s="350"/>
      <c r="AD25" s="350"/>
    </row>
    <row r="26" spans="1:34" s="29" customFormat="1" ht="15" customHeight="1">
      <c r="A26" s="94"/>
      <c r="C26" s="359" t="s">
        <v>1457</v>
      </c>
      <c r="D26" s="350"/>
      <c r="E26" s="350"/>
      <c r="F26" s="350"/>
      <c r="G26" s="350"/>
      <c r="H26" s="350"/>
      <c r="I26" s="350"/>
      <c r="J26" s="350"/>
      <c r="K26" s="350"/>
      <c r="L26" s="350"/>
      <c r="M26" s="350"/>
      <c r="N26" s="350"/>
      <c r="O26" s="350"/>
      <c r="P26" s="350"/>
      <c r="Q26" s="350"/>
      <c r="R26" s="350"/>
      <c r="S26" s="350"/>
      <c r="T26" s="350"/>
      <c r="U26" s="350"/>
      <c r="V26" s="350"/>
      <c r="W26" s="350"/>
      <c r="X26" s="350"/>
      <c r="Y26" s="350"/>
      <c r="Z26" s="350"/>
      <c r="AA26" s="350"/>
      <c r="AB26" s="350"/>
      <c r="AC26" s="350"/>
      <c r="AD26" s="350"/>
    </row>
    <row r="27" spans="1:34" s="29" customFormat="1" ht="36" customHeight="1">
      <c r="A27" s="94"/>
      <c r="C27" s="359" t="s">
        <v>1458</v>
      </c>
      <c r="D27" s="350"/>
      <c r="E27" s="350"/>
      <c r="F27" s="350"/>
      <c r="G27" s="350"/>
      <c r="H27" s="350"/>
      <c r="I27" s="350"/>
      <c r="J27" s="350"/>
      <c r="K27" s="350"/>
      <c r="L27" s="350"/>
      <c r="M27" s="350"/>
      <c r="N27" s="350"/>
      <c r="O27" s="350"/>
      <c r="P27" s="350"/>
      <c r="Q27" s="350"/>
      <c r="R27" s="350"/>
      <c r="S27" s="350"/>
      <c r="T27" s="350"/>
      <c r="U27" s="350"/>
      <c r="V27" s="350"/>
      <c r="W27" s="350"/>
      <c r="X27" s="350"/>
      <c r="Y27" s="350"/>
      <c r="Z27" s="350"/>
      <c r="AA27" s="350"/>
      <c r="AB27" s="350"/>
      <c r="AC27" s="350"/>
      <c r="AD27" s="350"/>
    </row>
    <row r="28" spans="1:34" s="29" customFormat="1" ht="24" customHeight="1">
      <c r="A28" s="94"/>
      <c r="C28" s="359" t="s">
        <v>1459</v>
      </c>
      <c r="D28" s="350"/>
      <c r="E28" s="350"/>
      <c r="F28" s="350"/>
      <c r="G28" s="350"/>
      <c r="H28" s="350"/>
      <c r="I28" s="350"/>
      <c r="J28" s="350"/>
      <c r="K28" s="350"/>
      <c r="L28" s="350"/>
      <c r="M28" s="350"/>
      <c r="N28" s="350"/>
      <c r="O28" s="350"/>
      <c r="P28" s="350"/>
      <c r="Q28" s="350"/>
      <c r="R28" s="350"/>
      <c r="S28" s="350"/>
      <c r="T28" s="350"/>
      <c r="U28" s="350"/>
      <c r="V28" s="350"/>
      <c r="W28" s="350"/>
      <c r="X28" s="350"/>
      <c r="Y28" s="350"/>
      <c r="Z28" s="350"/>
      <c r="AA28" s="350"/>
      <c r="AB28" s="350"/>
      <c r="AC28" s="350"/>
      <c r="AD28" s="350"/>
    </row>
    <row r="29" spans="1:34" s="29" customFormat="1" ht="24" customHeight="1">
      <c r="A29" s="94"/>
      <c r="C29" s="359" t="s">
        <v>1460</v>
      </c>
      <c r="D29" s="350"/>
      <c r="E29" s="350"/>
      <c r="F29" s="350"/>
      <c r="G29" s="350"/>
      <c r="H29" s="350"/>
      <c r="I29" s="350"/>
      <c r="J29" s="350"/>
      <c r="K29" s="350"/>
      <c r="L29" s="350"/>
      <c r="M29" s="350"/>
      <c r="N29" s="350"/>
      <c r="O29" s="350"/>
      <c r="P29" s="350"/>
      <c r="Q29" s="350"/>
      <c r="R29" s="350"/>
      <c r="S29" s="350"/>
      <c r="T29" s="350"/>
      <c r="U29" s="350"/>
      <c r="V29" s="350"/>
      <c r="W29" s="350"/>
      <c r="X29" s="350"/>
      <c r="Y29" s="350"/>
      <c r="Z29" s="350"/>
      <c r="AA29" s="350"/>
      <c r="AB29" s="350"/>
      <c r="AC29" s="350"/>
      <c r="AD29" s="350"/>
    </row>
    <row r="30" spans="1:34" s="29" customFormat="1" ht="24" customHeight="1">
      <c r="A30" s="94"/>
      <c r="C30" s="359" t="s">
        <v>1461</v>
      </c>
      <c r="D30" s="350"/>
      <c r="E30" s="350"/>
      <c r="F30" s="350"/>
      <c r="G30" s="350"/>
      <c r="H30" s="350"/>
      <c r="I30" s="350"/>
      <c r="J30" s="350"/>
      <c r="K30" s="350"/>
      <c r="L30" s="350"/>
      <c r="M30" s="350"/>
      <c r="N30" s="350"/>
      <c r="O30" s="350"/>
      <c r="P30" s="350"/>
      <c r="Q30" s="350"/>
      <c r="R30" s="350"/>
      <c r="S30" s="350"/>
      <c r="T30" s="350"/>
      <c r="U30" s="350"/>
      <c r="V30" s="350"/>
      <c r="W30" s="350"/>
      <c r="X30" s="350"/>
      <c r="Y30" s="350"/>
      <c r="Z30" s="350"/>
      <c r="AA30" s="350"/>
      <c r="AB30" s="350"/>
      <c r="AC30" s="350"/>
      <c r="AD30" s="350"/>
    </row>
    <row r="31" spans="1:34" s="29" customFormat="1" ht="15" customHeight="1">
      <c r="A31" s="94"/>
      <c r="C31" s="359" t="s">
        <v>1462</v>
      </c>
      <c r="D31" s="350"/>
      <c r="E31" s="350"/>
      <c r="F31" s="350"/>
      <c r="G31" s="350"/>
      <c r="H31" s="350"/>
      <c r="I31" s="350"/>
      <c r="J31" s="350"/>
      <c r="K31" s="350"/>
      <c r="L31" s="350"/>
      <c r="M31" s="350"/>
      <c r="N31" s="350"/>
      <c r="O31" s="350"/>
      <c r="P31" s="350"/>
      <c r="Q31" s="350"/>
      <c r="R31" s="350"/>
      <c r="S31" s="350"/>
      <c r="T31" s="350"/>
      <c r="U31" s="350"/>
      <c r="V31" s="350"/>
      <c r="W31" s="350"/>
      <c r="X31" s="350"/>
      <c r="Y31" s="350"/>
      <c r="Z31" s="350"/>
      <c r="AA31" s="350"/>
      <c r="AB31" s="350"/>
      <c r="AC31" s="350"/>
      <c r="AD31" s="350"/>
    </row>
    <row r="32" spans="1:34" s="29" customFormat="1" ht="36" customHeight="1">
      <c r="A32" s="94"/>
      <c r="C32" s="359" t="s">
        <v>1463</v>
      </c>
      <c r="D32" s="350"/>
      <c r="E32" s="350"/>
      <c r="F32" s="350"/>
      <c r="G32" s="350"/>
      <c r="H32" s="350"/>
      <c r="I32" s="350"/>
      <c r="J32" s="350"/>
      <c r="K32" s="350"/>
      <c r="L32" s="350"/>
      <c r="M32" s="350"/>
      <c r="N32" s="350"/>
      <c r="O32" s="350"/>
      <c r="P32" s="350"/>
      <c r="Q32" s="350"/>
      <c r="R32" s="350"/>
      <c r="S32" s="350"/>
      <c r="T32" s="350"/>
      <c r="U32" s="350"/>
      <c r="V32" s="350"/>
      <c r="W32" s="350"/>
      <c r="X32" s="350"/>
      <c r="Y32" s="350"/>
      <c r="Z32" s="350"/>
      <c r="AA32" s="350"/>
      <c r="AB32" s="350"/>
      <c r="AC32" s="350"/>
      <c r="AD32" s="350"/>
    </row>
    <row r="33" spans="1:34" s="29" customFormat="1" ht="24" customHeight="1">
      <c r="A33" s="94"/>
      <c r="C33" s="359" t="s">
        <v>1464</v>
      </c>
      <c r="D33" s="350"/>
      <c r="E33" s="350"/>
      <c r="F33" s="350"/>
      <c r="G33" s="350"/>
      <c r="H33" s="350"/>
      <c r="I33" s="350"/>
      <c r="J33" s="350"/>
      <c r="K33" s="350"/>
      <c r="L33" s="350"/>
      <c r="M33" s="350"/>
      <c r="N33" s="350"/>
      <c r="O33" s="350"/>
      <c r="P33" s="350"/>
      <c r="Q33" s="350"/>
      <c r="R33" s="350"/>
      <c r="S33" s="350"/>
      <c r="T33" s="350"/>
      <c r="U33" s="350"/>
      <c r="V33" s="350"/>
      <c r="W33" s="350"/>
      <c r="X33" s="350"/>
      <c r="Y33" s="350"/>
      <c r="Z33" s="350"/>
      <c r="AA33" s="350"/>
      <c r="AB33" s="350"/>
      <c r="AC33" s="350"/>
      <c r="AD33" s="350"/>
    </row>
    <row r="34" spans="1:34" s="29" customFormat="1" ht="24" customHeight="1">
      <c r="A34" s="94"/>
      <c r="C34" s="359" t="s">
        <v>1465</v>
      </c>
      <c r="D34" s="350"/>
      <c r="E34" s="350"/>
      <c r="F34" s="350"/>
      <c r="G34" s="350"/>
      <c r="H34" s="350"/>
      <c r="I34" s="350"/>
      <c r="J34" s="350"/>
      <c r="K34" s="350"/>
      <c r="L34" s="350"/>
      <c r="M34" s="350"/>
      <c r="N34" s="350"/>
      <c r="O34" s="350"/>
      <c r="P34" s="350"/>
      <c r="Q34" s="350"/>
      <c r="R34" s="350"/>
      <c r="S34" s="350"/>
      <c r="T34" s="350"/>
      <c r="U34" s="350"/>
      <c r="V34" s="350"/>
      <c r="W34" s="350"/>
      <c r="X34" s="350"/>
      <c r="Y34" s="350"/>
      <c r="Z34" s="350"/>
      <c r="AA34" s="350"/>
      <c r="AB34" s="350"/>
      <c r="AC34" s="350"/>
      <c r="AD34" s="350"/>
    </row>
    <row r="35" spans="1:34" s="29" customFormat="1" ht="36" customHeight="1">
      <c r="A35" s="94"/>
      <c r="C35" s="359" t="s">
        <v>1466</v>
      </c>
      <c r="D35" s="350"/>
      <c r="E35" s="350"/>
      <c r="F35" s="350"/>
      <c r="G35" s="350"/>
      <c r="H35" s="350"/>
      <c r="I35" s="350"/>
      <c r="J35" s="350"/>
      <c r="K35" s="350"/>
      <c r="L35" s="350"/>
      <c r="M35" s="350"/>
      <c r="N35" s="350"/>
      <c r="O35" s="350"/>
      <c r="P35" s="350"/>
      <c r="Q35" s="350"/>
      <c r="R35" s="350"/>
      <c r="S35" s="350"/>
      <c r="T35" s="350"/>
      <c r="U35" s="350"/>
      <c r="V35" s="350"/>
      <c r="W35" s="350"/>
      <c r="X35" s="350"/>
      <c r="Y35" s="350"/>
      <c r="Z35" s="350"/>
      <c r="AA35" s="350"/>
      <c r="AB35" s="350"/>
      <c r="AC35" s="350"/>
      <c r="AD35" s="350"/>
    </row>
    <row r="36" spans="1:34" s="29" customFormat="1" ht="15" customHeight="1">
      <c r="A36" s="94"/>
    </row>
    <row r="37" spans="1:34" s="29" customFormat="1" ht="15" customHeight="1">
      <c r="A37" s="94"/>
      <c r="AA37" s="374" t="s">
        <v>415</v>
      </c>
      <c r="AB37" s="284"/>
      <c r="AC37" s="284"/>
      <c r="AD37" s="284"/>
    </row>
    <row r="38" spans="1:34" s="29" customFormat="1" ht="72" customHeight="1">
      <c r="A38" s="79"/>
      <c r="B38" s="94"/>
      <c r="C38" s="347" t="s">
        <v>211</v>
      </c>
      <c r="D38" s="295"/>
      <c r="E38" s="295"/>
      <c r="F38" s="295"/>
      <c r="G38" s="295"/>
      <c r="H38" s="296"/>
      <c r="I38" s="347" t="s">
        <v>1467</v>
      </c>
      <c r="J38" s="295"/>
      <c r="K38" s="295"/>
      <c r="L38" s="295"/>
      <c r="M38" s="296"/>
      <c r="N38" s="341" t="s">
        <v>1468</v>
      </c>
      <c r="O38" s="296"/>
      <c r="P38" s="347" t="s">
        <v>1469</v>
      </c>
      <c r="Q38" s="280"/>
      <c r="R38" s="280"/>
      <c r="S38" s="280"/>
      <c r="T38" s="280"/>
      <c r="U38" s="280"/>
      <c r="V38" s="280"/>
      <c r="W38" s="280"/>
      <c r="X38" s="280"/>
      <c r="Y38" s="280"/>
      <c r="Z38" s="280"/>
      <c r="AA38" s="280"/>
      <c r="AB38" s="280"/>
      <c r="AC38" s="280"/>
      <c r="AD38" s="281"/>
      <c r="AE38" s="94"/>
      <c r="AF38" s="94"/>
      <c r="AG38" s="94"/>
      <c r="AH38" s="94"/>
    </row>
    <row r="39" spans="1:34" s="29" customFormat="1" ht="15" customHeight="1">
      <c r="A39" s="79"/>
      <c r="B39" s="94"/>
      <c r="C39" s="299"/>
      <c r="D39" s="284"/>
      <c r="E39" s="284"/>
      <c r="F39" s="284"/>
      <c r="G39" s="284"/>
      <c r="H39" s="300"/>
      <c r="I39" s="299"/>
      <c r="J39" s="284"/>
      <c r="K39" s="284"/>
      <c r="L39" s="284"/>
      <c r="M39" s="300"/>
      <c r="N39" s="299"/>
      <c r="O39" s="300"/>
      <c r="P39" s="127" t="s">
        <v>142</v>
      </c>
      <c r="Q39" s="127" t="s">
        <v>143</v>
      </c>
      <c r="R39" s="127" t="s">
        <v>144</v>
      </c>
      <c r="S39" s="127" t="s">
        <v>145</v>
      </c>
      <c r="T39" s="127" t="s">
        <v>146</v>
      </c>
      <c r="U39" s="127" t="s">
        <v>147</v>
      </c>
      <c r="V39" s="127" t="s">
        <v>148</v>
      </c>
      <c r="W39" s="127" t="s">
        <v>149</v>
      </c>
      <c r="X39" s="127" t="s">
        <v>150</v>
      </c>
      <c r="Y39" s="127" t="s">
        <v>1470</v>
      </c>
      <c r="Z39" s="127" t="s">
        <v>152</v>
      </c>
      <c r="AA39" s="127" t="s">
        <v>153</v>
      </c>
      <c r="AB39" s="127" t="s">
        <v>154</v>
      </c>
      <c r="AC39" s="127" t="s">
        <v>155</v>
      </c>
      <c r="AD39" s="127" t="s">
        <v>244</v>
      </c>
      <c r="AE39" s="94"/>
      <c r="AF39" s="94"/>
      <c r="AG39" s="94"/>
      <c r="AH39" s="94"/>
    </row>
    <row r="40" spans="1:34" s="29" customFormat="1" ht="15" customHeight="1">
      <c r="A40" s="79"/>
      <c r="B40" s="94"/>
      <c r="C40" s="97" t="s">
        <v>142</v>
      </c>
      <c r="D40" s="335"/>
      <c r="E40" s="280"/>
      <c r="F40" s="280"/>
      <c r="G40" s="280"/>
      <c r="H40" s="281"/>
      <c r="I40" s="342">
        <v>9</v>
      </c>
      <c r="J40" s="280"/>
      <c r="K40" s="280"/>
      <c r="L40" s="280"/>
      <c r="M40" s="281"/>
      <c r="N40" s="342"/>
      <c r="O40" s="281"/>
      <c r="P40" s="106"/>
      <c r="Q40" s="106"/>
      <c r="R40" s="106"/>
      <c r="S40" s="106"/>
      <c r="T40" s="21"/>
      <c r="U40" s="21"/>
      <c r="V40" s="21"/>
      <c r="W40" s="21"/>
      <c r="X40" s="21"/>
      <c r="Y40" s="21"/>
      <c r="Z40" s="21"/>
      <c r="AA40" s="21"/>
      <c r="AB40" s="21"/>
      <c r="AC40" s="21"/>
      <c r="AD40" s="21"/>
      <c r="AE40" s="94"/>
      <c r="AF40" s="94"/>
      <c r="AG40" s="94"/>
      <c r="AH40" s="94"/>
    </row>
    <row r="41" spans="1:34" s="31" customFormat="1" ht="15" customHeight="1">
      <c r="A41" s="94"/>
      <c r="C41" s="100" t="s">
        <v>143</v>
      </c>
      <c r="D41" s="335"/>
      <c r="E41" s="280"/>
      <c r="F41" s="280"/>
      <c r="G41" s="280"/>
      <c r="H41" s="281"/>
      <c r="I41" s="342"/>
      <c r="J41" s="280"/>
      <c r="K41" s="280"/>
      <c r="L41" s="280"/>
      <c r="M41" s="281"/>
      <c r="N41" s="342"/>
      <c r="O41" s="281"/>
      <c r="P41" s="106"/>
      <c r="Q41" s="106"/>
      <c r="R41" s="106"/>
      <c r="S41" s="106"/>
      <c r="T41" s="21"/>
      <c r="U41" s="21"/>
      <c r="V41" s="21"/>
      <c r="W41" s="21"/>
      <c r="X41" s="21"/>
      <c r="Y41" s="21"/>
      <c r="Z41" s="21"/>
      <c r="AA41" s="21"/>
      <c r="AB41" s="21"/>
      <c r="AC41" s="21"/>
      <c r="AD41" s="21"/>
      <c r="AE41" s="29"/>
    </row>
    <row r="42" spans="1:34" s="29" customFormat="1" ht="15" customHeight="1">
      <c r="A42" s="94"/>
      <c r="C42" s="100" t="s">
        <v>144</v>
      </c>
      <c r="D42" s="335"/>
      <c r="E42" s="280"/>
      <c r="F42" s="280"/>
      <c r="G42" s="280"/>
      <c r="H42" s="281"/>
      <c r="I42" s="342"/>
      <c r="J42" s="280"/>
      <c r="K42" s="280"/>
      <c r="L42" s="280"/>
      <c r="M42" s="281"/>
      <c r="N42" s="342"/>
      <c r="O42" s="281"/>
      <c r="P42" s="106"/>
      <c r="Q42" s="106"/>
      <c r="R42" s="106"/>
      <c r="S42" s="106"/>
      <c r="T42" s="21"/>
      <c r="U42" s="21"/>
      <c r="V42" s="21"/>
      <c r="W42" s="21"/>
      <c r="X42" s="21"/>
      <c r="Y42" s="21"/>
      <c r="Z42" s="21"/>
      <c r="AA42" s="21"/>
      <c r="AB42" s="21"/>
      <c r="AC42" s="21"/>
      <c r="AD42" s="21"/>
    </row>
    <row r="43" spans="1:34" s="29" customFormat="1" ht="15" customHeight="1">
      <c r="A43" s="94"/>
      <c r="C43" s="100" t="s">
        <v>145</v>
      </c>
      <c r="D43" s="335"/>
      <c r="E43" s="280"/>
      <c r="F43" s="280"/>
      <c r="G43" s="280"/>
      <c r="H43" s="281"/>
      <c r="I43" s="342"/>
      <c r="J43" s="280"/>
      <c r="K43" s="280"/>
      <c r="L43" s="280"/>
      <c r="M43" s="281"/>
      <c r="N43" s="342"/>
      <c r="O43" s="281"/>
      <c r="P43" s="106"/>
      <c r="Q43" s="106"/>
      <c r="R43" s="106"/>
      <c r="S43" s="106"/>
      <c r="T43" s="21"/>
      <c r="U43" s="21"/>
      <c r="V43" s="21"/>
      <c r="W43" s="21"/>
      <c r="X43" s="21"/>
      <c r="Y43" s="21"/>
      <c r="Z43" s="21"/>
      <c r="AA43" s="21"/>
      <c r="AB43" s="21"/>
      <c r="AC43" s="21"/>
      <c r="AD43" s="21"/>
    </row>
    <row r="44" spans="1:34" s="29" customFormat="1" ht="15" customHeight="1">
      <c r="A44" s="94"/>
      <c r="C44" s="100" t="s">
        <v>146</v>
      </c>
      <c r="D44" s="335"/>
      <c r="E44" s="280"/>
      <c r="F44" s="280"/>
      <c r="G44" s="280"/>
      <c r="H44" s="281"/>
      <c r="I44" s="342"/>
      <c r="J44" s="280"/>
      <c r="K44" s="280"/>
      <c r="L44" s="280"/>
      <c r="M44" s="281"/>
      <c r="N44" s="342"/>
      <c r="O44" s="281"/>
      <c r="P44" s="106"/>
      <c r="Q44" s="106"/>
      <c r="R44" s="106"/>
      <c r="S44" s="106"/>
      <c r="T44" s="21"/>
      <c r="U44" s="21"/>
      <c r="V44" s="21"/>
      <c r="W44" s="21"/>
      <c r="X44" s="21"/>
      <c r="Y44" s="21"/>
      <c r="Z44" s="21"/>
      <c r="AA44" s="21"/>
      <c r="AB44" s="21"/>
      <c r="AC44" s="21"/>
      <c r="AD44" s="21"/>
    </row>
    <row r="45" spans="1:34" s="29" customFormat="1" ht="15" customHeight="1">
      <c r="A45" s="94"/>
      <c r="C45" s="100" t="s">
        <v>147</v>
      </c>
      <c r="D45" s="335"/>
      <c r="E45" s="280"/>
      <c r="F45" s="280"/>
      <c r="G45" s="280"/>
      <c r="H45" s="281"/>
      <c r="I45" s="342"/>
      <c r="J45" s="280"/>
      <c r="K45" s="280"/>
      <c r="L45" s="280"/>
      <c r="M45" s="281"/>
      <c r="N45" s="342"/>
      <c r="O45" s="281"/>
      <c r="P45" s="106"/>
      <c r="Q45" s="106"/>
      <c r="R45" s="106"/>
      <c r="S45" s="106"/>
      <c r="T45" s="21"/>
      <c r="U45" s="21"/>
      <c r="V45" s="21"/>
      <c r="W45" s="21"/>
      <c r="X45" s="21"/>
      <c r="Y45" s="21"/>
      <c r="Z45" s="21"/>
      <c r="AA45" s="21"/>
      <c r="AB45" s="21"/>
      <c r="AC45" s="21"/>
      <c r="AD45" s="21"/>
    </row>
    <row r="46" spans="1:34" s="29" customFormat="1" ht="15" customHeight="1">
      <c r="A46" s="94"/>
      <c r="C46" s="100" t="s">
        <v>148</v>
      </c>
      <c r="D46" s="335"/>
      <c r="E46" s="280"/>
      <c r="F46" s="280"/>
      <c r="G46" s="280"/>
      <c r="H46" s="281"/>
      <c r="I46" s="342"/>
      <c r="J46" s="280"/>
      <c r="K46" s="280"/>
      <c r="L46" s="280"/>
      <c r="M46" s="281"/>
      <c r="N46" s="342"/>
      <c r="O46" s="281"/>
      <c r="P46" s="106"/>
      <c r="Q46" s="106"/>
      <c r="R46" s="106"/>
      <c r="S46" s="106"/>
      <c r="T46" s="21"/>
      <c r="U46" s="21"/>
      <c r="V46" s="21"/>
      <c r="W46" s="21"/>
      <c r="X46" s="21"/>
      <c r="Y46" s="21"/>
      <c r="Z46" s="21"/>
      <c r="AA46" s="21"/>
      <c r="AB46" s="21"/>
      <c r="AC46" s="21"/>
      <c r="AD46" s="21"/>
    </row>
    <row r="47" spans="1:34" s="31" customFormat="1" ht="15" customHeight="1">
      <c r="A47" s="94"/>
      <c r="C47" s="100" t="s">
        <v>149</v>
      </c>
      <c r="D47" s="335"/>
      <c r="E47" s="280"/>
      <c r="F47" s="280"/>
      <c r="G47" s="280"/>
      <c r="H47" s="281"/>
      <c r="I47" s="342"/>
      <c r="J47" s="280"/>
      <c r="K47" s="280"/>
      <c r="L47" s="280"/>
      <c r="M47" s="281"/>
      <c r="N47" s="342"/>
      <c r="O47" s="281"/>
      <c r="P47" s="106"/>
      <c r="Q47" s="106"/>
      <c r="R47" s="106"/>
      <c r="S47" s="106"/>
      <c r="T47" s="21"/>
      <c r="U47" s="21"/>
      <c r="V47" s="21"/>
      <c r="W47" s="21"/>
      <c r="X47" s="21"/>
      <c r="Y47" s="21"/>
      <c r="Z47" s="21"/>
      <c r="AA47" s="21"/>
      <c r="AB47" s="21"/>
      <c r="AC47" s="21"/>
      <c r="AD47" s="21"/>
      <c r="AE47" s="29"/>
    </row>
    <row r="48" spans="1:34" s="29" customFormat="1" ht="15" customHeight="1">
      <c r="A48" s="94"/>
      <c r="C48" s="100" t="s">
        <v>150</v>
      </c>
      <c r="D48" s="335"/>
      <c r="E48" s="280"/>
      <c r="F48" s="280"/>
      <c r="G48" s="280"/>
      <c r="H48" s="281"/>
      <c r="I48" s="342"/>
      <c r="J48" s="280"/>
      <c r="K48" s="280"/>
      <c r="L48" s="280"/>
      <c r="M48" s="281"/>
      <c r="N48" s="342"/>
      <c r="O48" s="281"/>
      <c r="P48" s="106"/>
      <c r="Q48" s="106"/>
      <c r="R48" s="106"/>
      <c r="S48" s="106"/>
      <c r="T48" s="21"/>
      <c r="U48" s="21"/>
      <c r="V48" s="21"/>
      <c r="W48" s="21"/>
      <c r="X48" s="21"/>
      <c r="Y48" s="21"/>
      <c r="Z48" s="21"/>
      <c r="AA48" s="21"/>
      <c r="AB48" s="21"/>
      <c r="AC48" s="21"/>
      <c r="AD48" s="21"/>
    </row>
    <row r="49" spans="1:31" s="29" customFormat="1" ht="15" customHeight="1">
      <c r="A49" s="94"/>
      <c r="C49" s="100" t="s">
        <v>151</v>
      </c>
      <c r="D49" s="335"/>
      <c r="E49" s="280"/>
      <c r="F49" s="280"/>
      <c r="G49" s="280"/>
      <c r="H49" s="281"/>
      <c r="I49" s="342"/>
      <c r="J49" s="280"/>
      <c r="K49" s="280"/>
      <c r="L49" s="280"/>
      <c r="M49" s="281"/>
      <c r="N49" s="342"/>
      <c r="O49" s="281"/>
      <c r="P49" s="106"/>
      <c r="Q49" s="106"/>
      <c r="R49" s="106"/>
      <c r="S49" s="106"/>
      <c r="T49" s="21"/>
      <c r="U49" s="21"/>
      <c r="V49" s="21"/>
      <c r="W49" s="21"/>
      <c r="X49" s="21"/>
      <c r="Y49" s="21"/>
      <c r="Z49" s="21"/>
      <c r="AA49" s="21"/>
      <c r="AB49" s="21"/>
      <c r="AC49" s="21"/>
      <c r="AD49" s="21"/>
    </row>
    <row r="50" spans="1:31" s="29" customFormat="1" ht="15" customHeight="1">
      <c r="A50" s="94"/>
      <c r="C50" s="100" t="s">
        <v>152</v>
      </c>
      <c r="D50" s="335"/>
      <c r="E50" s="280"/>
      <c r="F50" s="280"/>
      <c r="G50" s="280"/>
      <c r="H50" s="281"/>
      <c r="I50" s="342"/>
      <c r="J50" s="280"/>
      <c r="K50" s="280"/>
      <c r="L50" s="280"/>
      <c r="M50" s="281"/>
      <c r="N50" s="342"/>
      <c r="O50" s="281"/>
      <c r="P50" s="106"/>
      <c r="Q50" s="106"/>
      <c r="R50" s="106"/>
      <c r="S50" s="106"/>
      <c r="T50" s="21"/>
      <c r="U50" s="21"/>
      <c r="V50" s="21"/>
      <c r="W50" s="21"/>
      <c r="X50" s="21"/>
      <c r="Y50" s="21"/>
      <c r="Z50" s="21"/>
      <c r="AA50" s="21"/>
      <c r="AB50" s="21"/>
      <c r="AC50" s="21"/>
      <c r="AD50" s="21"/>
    </row>
    <row r="51" spans="1:31" s="29" customFormat="1" ht="15" customHeight="1">
      <c r="A51" s="94"/>
      <c r="C51" s="100" t="s">
        <v>153</v>
      </c>
      <c r="D51" s="335"/>
      <c r="E51" s="280"/>
      <c r="F51" s="280"/>
      <c r="G51" s="280"/>
      <c r="H51" s="281"/>
      <c r="I51" s="342"/>
      <c r="J51" s="280"/>
      <c r="K51" s="280"/>
      <c r="L51" s="280"/>
      <c r="M51" s="281"/>
      <c r="N51" s="342"/>
      <c r="O51" s="281"/>
      <c r="P51" s="106"/>
      <c r="Q51" s="106"/>
      <c r="R51" s="106"/>
      <c r="S51" s="106"/>
      <c r="T51" s="21"/>
      <c r="U51" s="21"/>
      <c r="V51" s="21"/>
      <c r="W51" s="21"/>
      <c r="X51" s="21"/>
      <c r="Y51" s="21"/>
      <c r="Z51" s="21"/>
      <c r="AA51" s="21"/>
      <c r="AB51" s="21"/>
      <c r="AC51" s="21"/>
      <c r="AD51" s="21"/>
    </row>
    <row r="52" spans="1:31" s="29" customFormat="1" ht="15" customHeight="1">
      <c r="A52" s="94"/>
      <c r="C52" s="100" t="s">
        <v>154</v>
      </c>
      <c r="D52" s="335"/>
      <c r="E52" s="280"/>
      <c r="F52" s="280"/>
      <c r="G52" s="280"/>
      <c r="H52" s="281"/>
      <c r="I52" s="342"/>
      <c r="J52" s="280"/>
      <c r="K52" s="280"/>
      <c r="L52" s="280"/>
      <c r="M52" s="281"/>
      <c r="N52" s="342"/>
      <c r="O52" s="281"/>
      <c r="P52" s="106"/>
      <c r="Q52" s="106"/>
      <c r="R52" s="106"/>
      <c r="S52" s="106"/>
      <c r="T52" s="21"/>
      <c r="U52" s="21"/>
      <c r="V52" s="21"/>
      <c r="W52" s="21"/>
      <c r="X52" s="21"/>
      <c r="Y52" s="21"/>
      <c r="Z52" s="21"/>
      <c r="AA52" s="21"/>
      <c r="AB52" s="21"/>
      <c r="AC52" s="21"/>
      <c r="AD52" s="21"/>
    </row>
    <row r="53" spans="1:31" s="31" customFormat="1" ht="15" customHeight="1">
      <c r="A53" s="94"/>
      <c r="C53" s="100" t="s">
        <v>155</v>
      </c>
      <c r="D53" s="335"/>
      <c r="E53" s="280"/>
      <c r="F53" s="280"/>
      <c r="G53" s="280"/>
      <c r="H53" s="281"/>
      <c r="I53" s="342"/>
      <c r="J53" s="280"/>
      <c r="K53" s="280"/>
      <c r="L53" s="280"/>
      <c r="M53" s="281"/>
      <c r="N53" s="342"/>
      <c r="O53" s="281"/>
      <c r="P53" s="106"/>
      <c r="Q53" s="106"/>
      <c r="R53" s="106"/>
      <c r="S53" s="106"/>
      <c r="T53" s="21"/>
      <c r="U53" s="21"/>
      <c r="V53" s="21"/>
      <c r="W53" s="21"/>
      <c r="X53" s="21"/>
      <c r="Y53" s="21"/>
      <c r="Z53" s="21"/>
      <c r="AA53" s="21"/>
      <c r="AB53" s="21"/>
      <c r="AC53" s="21"/>
      <c r="AD53" s="21"/>
      <c r="AE53" s="29"/>
    </row>
    <row r="54" spans="1:31" s="29" customFormat="1" ht="15" customHeight="1">
      <c r="A54" s="94"/>
      <c r="C54" s="100" t="s">
        <v>156</v>
      </c>
      <c r="D54" s="335"/>
      <c r="E54" s="280"/>
      <c r="F54" s="280"/>
      <c r="G54" s="280"/>
      <c r="H54" s="281"/>
      <c r="I54" s="342"/>
      <c r="J54" s="280"/>
      <c r="K54" s="280"/>
      <c r="L54" s="280"/>
      <c r="M54" s="281"/>
      <c r="N54" s="342"/>
      <c r="O54" s="281"/>
      <c r="P54" s="106"/>
      <c r="Q54" s="106"/>
      <c r="R54" s="106"/>
      <c r="S54" s="106"/>
      <c r="T54" s="21"/>
      <c r="U54" s="21"/>
      <c r="V54" s="21"/>
      <c r="W54" s="21"/>
      <c r="X54" s="21"/>
      <c r="Y54" s="21"/>
      <c r="Z54" s="21"/>
      <c r="AA54" s="21"/>
      <c r="AB54" s="21"/>
      <c r="AC54" s="21"/>
      <c r="AD54" s="21"/>
    </row>
    <row r="55" spans="1:31" s="29" customFormat="1" ht="15" customHeight="1">
      <c r="A55" s="94"/>
      <c r="C55" s="100" t="s">
        <v>157</v>
      </c>
      <c r="D55" s="335"/>
      <c r="E55" s="280"/>
      <c r="F55" s="280"/>
      <c r="G55" s="280"/>
      <c r="H55" s="281"/>
      <c r="I55" s="342"/>
      <c r="J55" s="280"/>
      <c r="K55" s="280"/>
      <c r="L55" s="280"/>
      <c r="M55" s="281"/>
      <c r="N55" s="342"/>
      <c r="O55" s="281"/>
      <c r="P55" s="106"/>
      <c r="Q55" s="106"/>
      <c r="R55" s="106"/>
      <c r="S55" s="106"/>
      <c r="T55" s="21"/>
      <c r="U55" s="21"/>
      <c r="V55" s="21"/>
      <c r="W55" s="21"/>
      <c r="X55" s="21"/>
      <c r="Y55" s="21"/>
      <c r="Z55" s="21"/>
      <c r="AA55" s="21"/>
      <c r="AB55" s="21"/>
      <c r="AC55" s="21"/>
      <c r="AD55" s="21"/>
    </row>
    <row r="56" spans="1:31" s="29" customFormat="1" ht="15" customHeight="1">
      <c r="A56" s="94"/>
      <c r="C56" s="100" t="s">
        <v>158</v>
      </c>
      <c r="D56" s="335"/>
      <c r="E56" s="280"/>
      <c r="F56" s="280"/>
      <c r="G56" s="280"/>
      <c r="H56" s="281"/>
      <c r="I56" s="342"/>
      <c r="J56" s="280"/>
      <c r="K56" s="280"/>
      <c r="L56" s="280"/>
      <c r="M56" s="281"/>
      <c r="N56" s="342"/>
      <c r="O56" s="281"/>
      <c r="P56" s="106"/>
      <c r="Q56" s="106"/>
      <c r="R56" s="106"/>
      <c r="S56" s="106"/>
      <c r="T56" s="21"/>
      <c r="U56" s="21"/>
      <c r="V56" s="21"/>
      <c r="W56" s="21"/>
      <c r="X56" s="21"/>
      <c r="Y56" s="21"/>
      <c r="Z56" s="21"/>
      <c r="AA56" s="21"/>
      <c r="AB56" s="21"/>
      <c r="AC56" s="21"/>
      <c r="AD56" s="21"/>
    </row>
    <row r="57" spans="1:31" s="29" customFormat="1" ht="15" customHeight="1">
      <c r="A57" s="94"/>
      <c r="C57" s="100" t="s">
        <v>159</v>
      </c>
      <c r="D57" s="335"/>
      <c r="E57" s="280"/>
      <c r="F57" s="280"/>
      <c r="G57" s="280"/>
      <c r="H57" s="281"/>
      <c r="I57" s="342"/>
      <c r="J57" s="280"/>
      <c r="K57" s="280"/>
      <c r="L57" s="280"/>
      <c r="M57" s="281"/>
      <c r="N57" s="342"/>
      <c r="O57" s="281"/>
      <c r="P57" s="106"/>
      <c r="Q57" s="106"/>
      <c r="R57" s="106"/>
      <c r="S57" s="106"/>
      <c r="T57" s="21"/>
      <c r="U57" s="21"/>
      <c r="V57" s="21"/>
      <c r="W57" s="21"/>
      <c r="X57" s="21"/>
      <c r="Y57" s="21"/>
      <c r="Z57" s="21"/>
      <c r="AA57" s="21"/>
      <c r="AB57" s="21"/>
      <c r="AC57" s="21"/>
      <c r="AD57" s="21"/>
    </row>
    <row r="58" spans="1:31" s="29" customFormat="1" ht="15" customHeight="1">
      <c r="A58" s="94"/>
      <c r="C58" s="100" t="s">
        <v>160</v>
      </c>
      <c r="D58" s="335"/>
      <c r="E58" s="280"/>
      <c r="F58" s="280"/>
      <c r="G58" s="280"/>
      <c r="H58" s="281"/>
      <c r="I58" s="342"/>
      <c r="J58" s="280"/>
      <c r="K58" s="280"/>
      <c r="L58" s="280"/>
      <c r="M58" s="281"/>
      <c r="N58" s="342"/>
      <c r="O58" s="281"/>
      <c r="P58" s="106"/>
      <c r="Q58" s="106"/>
      <c r="R58" s="106"/>
      <c r="S58" s="106"/>
      <c r="T58" s="21"/>
      <c r="U58" s="21"/>
      <c r="V58" s="21"/>
      <c r="W58" s="21"/>
      <c r="X58" s="21"/>
      <c r="Y58" s="21"/>
      <c r="Z58" s="21"/>
      <c r="AA58" s="21"/>
      <c r="AB58" s="21"/>
      <c r="AC58" s="21"/>
      <c r="AD58" s="21"/>
    </row>
    <row r="59" spans="1:31" s="31" customFormat="1" ht="15" customHeight="1">
      <c r="A59" s="94"/>
      <c r="C59" s="100" t="s">
        <v>161</v>
      </c>
      <c r="D59" s="335"/>
      <c r="E59" s="280"/>
      <c r="F59" s="280"/>
      <c r="G59" s="280"/>
      <c r="H59" s="281"/>
      <c r="I59" s="342"/>
      <c r="J59" s="280"/>
      <c r="K59" s="280"/>
      <c r="L59" s="280"/>
      <c r="M59" s="281"/>
      <c r="N59" s="342"/>
      <c r="O59" s="281"/>
      <c r="P59" s="106"/>
      <c r="Q59" s="106"/>
      <c r="R59" s="106"/>
      <c r="S59" s="106"/>
      <c r="T59" s="21"/>
      <c r="U59" s="21"/>
      <c r="V59" s="21"/>
      <c r="W59" s="21"/>
      <c r="X59" s="21"/>
      <c r="Y59" s="21"/>
      <c r="Z59" s="21"/>
      <c r="AA59" s="21"/>
      <c r="AB59" s="21"/>
      <c r="AC59" s="21"/>
      <c r="AD59" s="21"/>
      <c r="AE59" s="29"/>
    </row>
    <row r="60" spans="1:31" s="29" customFormat="1" ht="15" customHeight="1">
      <c r="A60" s="94"/>
      <c r="C60" s="100" t="s">
        <v>162</v>
      </c>
      <c r="D60" s="335"/>
      <c r="E60" s="280"/>
      <c r="F60" s="280"/>
      <c r="G60" s="280"/>
      <c r="H60" s="281"/>
      <c r="I60" s="342"/>
      <c r="J60" s="280"/>
      <c r="K60" s="280"/>
      <c r="L60" s="280"/>
      <c r="M60" s="281"/>
      <c r="N60" s="342"/>
      <c r="O60" s="281"/>
      <c r="P60" s="106"/>
      <c r="Q60" s="106"/>
      <c r="R60" s="106"/>
      <c r="S60" s="106"/>
      <c r="T60" s="21"/>
      <c r="U60" s="21"/>
      <c r="V60" s="21"/>
      <c r="W60" s="21"/>
      <c r="X60" s="21"/>
      <c r="Y60" s="21"/>
      <c r="Z60" s="21"/>
      <c r="AA60" s="21"/>
      <c r="AB60" s="21"/>
      <c r="AC60" s="21"/>
      <c r="AD60" s="21"/>
    </row>
    <row r="61" spans="1:31" s="29" customFormat="1" ht="15" customHeight="1">
      <c r="A61" s="94"/>
      <c r="C61" s="100" t="s">
        <v>163</v>
      </c>
      <c r="D61" s="335"/>
      <c r="E61" s="280"/>
      <c r="F61" s="280"/>
      <c r="G61" s="280"/>
      <c r="H61" s="281"/>
      <c r="I61" s="342"/>
      <c r="J61" s="280"/>
      <c r="K61" s="280"/>
      <c r="L61" s="280"/>
      <c r="M61" s="281"/>
      <c r="N61" s="342"/>
      <c r="O61" s="281"/>
      <c r="P61" s="106"/>
      <c r="Q61" s="106"/>
      <c r="R61" s="106"/>
      <c r="S61" s="106"/>
      <c r="T61" s="21"/>
      <c r="U61" s="21"/>
      <c r="V61" s="21"/>
      <c r="W61" s="21"/>
      <c r="X61" s="21"/>
      <c r="Y61" s="21"/>
      <c r="Z61" s="21"/>
      <c r="AA61" s="21"/>
      <c r="AB61" s="21"/>
      <c r="AC61" s="21"/>
      <c r="AD61" s="21"/>
    </row>
    <row r="62" spans="1:31" s="29" customFormat="1" ht="15" customHeight="1">
      <c r="A62" s="94"/>
      <c r="C62" s="100" t="s">
        <v>164</v>
      </c>
      <c r="D62" s="335"/>
      <c r="E62" s="280"/>
      <c r="F62" s="280"/>
      <c r="G62" s="280"/>
      <c r="H62" s="281"/>
      <c r="I62" s="342"/>
      <c r="J62" s="280"/>
      <c r="K62" s="280"/>
      <c r="L62" s="280"/>
      <c r="M62" s="281"/>
      <c r="N62" s="342"/>
      <c r="O62" s="281"/>
      <c r="P62" s="106"/>
      <c r="Q62" s="106"/>
      <c r="R62" s="106"/>
      <c r="S62" s="106"/>
      <c r="T62" s="21"/>
      <c r="U62" s="106"/>
      <c r="V62" s="21"/>
      <c r="W62" s="21"/>
      <c r="X62" s="21"/>
      <c r="Y62" s="21"/>
      <c r="Z62" s="21"/>
      <c r="AA62" s="21"/>
      <c r="AB62" s="21"/>
      <c r="AC62" s="21"/>
      <c r="AD62" s="21"/>
    </row>
    <row r="63" spans="1:31" s="29" customFormat="1" ht="15" customHeight="1">
      <c r="A63" s="94"/>
      <c r="C63" s="100" t="s">
        <v>165</v>
      </c>
      <c r="D63" s="335"/>
      <c r="E63" s="280"/>
      <c r="F63" s="280"/>
      <c r="G63" s="280"/>
      <c r="H63" s="281"/>
      <c r="I63" s="342"/>
      <c r="J63" s="280"/>
      <c r="K63" s="280"/>
      <c r="L63" s="280"/>
      <c r="M63" s="281"/>
      <c r="N63" s="342"/>
      <c r="O63" s="281"/>
      <c r="P63" s="106"/>
      <c r="Q63" s="106"/>
      <c r="R63" s="106"/>
      <c r="S63" s="106"/>
      <c r="T63" s="21"/>
      <c r="U63" s="21"/>
      <c r="V63" s="21"/>
      <c r="W63" s="21"/>
      <c r="X63" s="21"/>
      <c r="Y63" s="21"/>
      <c r="Z63" s="21"/>
      <c r="AA63" s="21"/>
      <c r="AB63" s="21"/>
      <c r="AC63" s="21"/>
      <c r="AD63" s="21"/>
    </row>
    <row r="64" spans="1:31" s="29" customFormat="1" ht="15" customHeight="1">
      <c r="A64" s="94"/>
      <c r="C64" s="100" t="s">
        <v>166</v>
      </c>
      <c r="D64" s="335"/>
      <c r="E64" s="280"/>
      <c r="F64" s="280"/>
      <c r="G64" s="280"/>
      <c r="H64" s="281"/>
      <c r="I64" s="342"/>
      <c r="J64" s="280"/>
      <c r="K64" s="280"/>
      <c r="L64" s="280"/>
      <c r="M64" s="281"/>
      <c r="N64" s="342"/>
      <c r="O64" s="281"/>
      <c r="P64" s="106"/>
      <c r="Q64" s="106"/>
      <c r="R64" s="106"/>
      <c r="S64" s="106"/>
      <c r="T64" s="21"/>
      <c r="U64" s="21"/>
      <c r="V64" s="21"/>
      <c r="W64" s="21"/>
      <c r="X64" s="21"/>
      <c r="Y64" s="21"/>
      <c r="Z64" s="21"/>
      <c r="AA64" s="21"/>
      <c r="AB64" s="21"/>
      <c r="AC64" s="21"/>
      <c r="AD64" s="21"/>
    </row>
    <row r="65" spans="1:30" s="29" customFormat="1" ht="15" customHeight="1">
      <c r="A65" s="94"/>
      <c r="C65" s="265"/>
      <c r="D65" s="262"/>
      <c r="E65" s="262"/>
      <c r="F65" s="262"/>
      <c r="G65" s="262"/>
      <c r="H65" s="262"/>
      <c r="I65" s="262"/>
      <c r="J65" s="262"/>
      <c r="K65" s="262"/>
      <c r="L65" s="236"/>
      <c r="M65" s="145" t="s">
        <v>285</v>
      </c>
      <c r="N65" s="342">
        <f>IF(AND(SUM(N40:N64)=0,COUNTIF(N40:N64,"NS")&gt;0),"NS",IF(AND(SUM(N40:N64)=0, COUNTIF(N40:N64,"NA")&gt;0),"NA",SUM(N40:N64)))</f>
        <v>0</v>
      </c>
      <c r="O65" s="281"/>
      <c r="P65" s="106">
        <f t="shared" ref="P65:AD65" si="0">IF(AND(SUM(P40:P64)=0,COUNTIF(P40:P64,"NS")&gt;0),"NS",IF(AND(SUM(P40:P64)=0, COUNTIF(P40:P64,"NA")&gt;0),"NA",SUM(P40:P64)))</f>
        <v>0</v>
      </c>
      <c r="Q65" s="106">
        <f t="shared" si="0"/>
        <v>0</v>
      </c>
      <c r="R65" s="106">
        <f t="shared" si="0"/>
        <v>0</v>
      </c>
      <c r="S65" s="106">
        <f t="shared" si="0"/>
        <v>0</v>
      </c>
      <c r="T65" s="21">
        <f t="shared" si="0"/>
        <v>0</v>
      </c>
      <c r="U65" s="21">
        <f t="shared" si="0"/>
        <v>0</v>
      </c>
      <c r="V65" s="21">
        <f t="shared" si="0"/>
        <v>0</v>
      </c>
      <c r="W65" s="21">
        <f t="shared" si="0"/>
        <v>0</v>
      </c>
      <c r="X65" s="21">
        <f t="shared" si="0"/>
        <v>0</v>
      </c>
      <c r="Y65" s="21">
        <f t="shared" si="0"/>
        <v>0</v>
      </c>
      <c r="Z65" s="21">
        <f t="shared" si="0"/>
        <v>0</v>
      </c>
      <c r="AA65" s="21">
        <f t="shared" si="0"/>
        <v>0</v>
      </c>
      <c r="AB65" s="21">
        <f t="shared" si="0"/>
        <v>0</v>
      </c>
      <c r="AC65" s="21">
        <f t="shared" si="0"/>
        <v>0</v>
      </c>
      <c r="AD65" s="21">
        <f t="shared" si="0"/>
        <v>0</v>
      </c>
    </row>
    <row r="66" spans="1:30" s="29" customFormat="1" ht="15" customHeight="1">
      <c r="A66" s="94"/>
    </row>
    <row r="67" spans="1:30" s="29" customFormat="1" ht="15" customHeight="1">
      <c r="A67" s="94"/>
      <c r="AA67" s="501" t="s">
        <v>418</v>
      </c>
      <c r="AB67" s="350"/>
      <c r="AC67" s="350"/>
      <c r="AD67" s="350"/>
    </row>
    <row r="68" spans="1:30" s="29" customFormat="1" ht="72" customHeight="1">
      <c r="A68" s="94"/>
      <c r="C68" s="347" t="s">
        <v>211</v>
      </c>
      <c r="D68" s="295"/>
      <c r="E68" s="295"/>
      <c r="F68" s="295"/>
      <c r="G68" s="295"/>
      <c r="H68" s="295"/>
      <c r="I68" s="296"/>
      <c r="J68" s="347" t="s">
        <v>1471</v>
      </c>
      <c r="K68" s="280"/>
      <c r="L68" s="280"/>
      <c r="M68" s="280"/>
      <c r="N68" s="281"/>
      <c r="O68" s="502" t="s">
        <v>1472</v>
      </c>
      <c r="P68" s="280"/>
      <c r="Q68" s="280"/>
      <c r="R68" s="280"/>
      <c r="S68" s="280"/>
      <c r="T68" s="280"/>
      <c r="U68" s="280"/>
      <c r="V68" s="280"/>
      <c r="W68" s="280"/>
      <c r="X68" s="280"/>
      <c r="Y68" s="280"/>
      <c r="Z68" s="280"/>
      <c r="AA68" s="280"/>
      <c r="AB68" s="280"/>
      <c r="AC68" s="280"/>
      <c r="AD68" s="281"/>
    </row>
    <row r="69" spans="1:30" s="29" customFormat="1" ht="15" customHeight="1">
      <c r="A69" s="94"/>
      <c r="C69" s="299"/>
      <c r="D69" s="284"/>
      <c r="E69" s="284"/>
      <c r="F69" s="284"/>
      <c r="G69" s="284"/>
      <c r="H69" s="284"/>
      <c r="I69" s="300"/>
      <c r="J69" s="127" t="s">
        <v>142</v>
      </c>
      <c r="K69" s="127" t="s">
        <v>143</v>
      </c>
      <c r="L69" s="127" t="s">
        <v>144</v>
      </c>
      <c r="M69" s="127" t="s">
        <v>145</v>
      </c>
      <c r="N69" s="127" t="s">
        <v>150</v>
      </c>
      <c r="O69" s="127" t="s">
        <v>142</v>
      </c>
      <c r="P69" s="127" t="s">
        <v>143</v>
      </c>
      <c r="Q69" s="127" t="s">
        <v>144</v>
      </c>
      <c r="R69" s="127" t="s">
        <v>145</v>
      </c>
      <c r="S69" s="127" t="s">
        <v>146</v>
      </c>
      <c r="T69" s="127" t="s">
        <v>147</v>
      </c>
      <c r="U69" s="127" t="s">
        <v>148</v>
      </c>
      <c r="V69" s="127" t="s">
        <v>149</v>
      </c>
      <c r="W69" s="127" t="s">
        <v>150</v>
      </c>
      <c r="X69" s="127" t="s">
        <v>151</v>
      </c>
      <c r="Y69" s="127" t="s">
        <v>152</v>
      </c>
      <c r="Z69" s="127" t="s">
        <v>153</v>
      </c>
      <c r="AA69" s="127" t="s">
        <v>154</v>
      </c>
      <c r="AB69" s="127" t="s">
        <v>155</v>
      </c>
      <c r="AC69" s="127" t="s">
        <v>156</v>
      </c>
      <c r="AD69" s="127" t="s">
        <v>244</v>
      </c>
    </row>
    <row r="70" spans="1:30" s="29" customFormat="1" ht="15" customHeight="1">
      <c r="A70" s="94"/>
      <c r="C70" s="253" t="s">
        <v>142</v>
      </c>
      <c r="D70" s="335"/>
      <c r="E70" s="280"/>
      <c r="F70" s="280"/>
      <c r="G70" s="280"/>
      <c r="H70" s="280"/>
      <c r="I70" s="281"/>
      <c r="J70" s="106"/>
      <c r="K70" s="106"/>
      <c r="L70" s="106"/>
      <c r="M70" s="106"/>
      <c r="N70" s="106"/>
      <c r="O70" s="106"/>
      <c r="P70" s="106"/>
      <c r="Q70" s="106"/>
      <c r="R70" s="106"/>
      <c r="S70" s="106"/>
      <c r="T70" s="106"/>
      <c r="U70" s="106"/>
      <c r="V70" s="106"/>
      <c r="W70" s="106"/>
      <c r="X70" s="106"/>
      <c r="Y70" s="106"/>
      <c r="Z70" s="106"/>
      <c r="AA70" s="106"/>
      <c r="AB70" s="106"/>
      <c r="AC70" s="106"/>
      <c r="AD70" s="106"/>
    </row>
    <row r="71" spans="1:30" s="29" customFormat="1" ht="15" customHeight="1">
      <c r="A71" s="94"/>
      <c r="C71" s="253" t="s">
        <v>143</v>
      </c>
      <c r="D71" s="335"/>
      <c r="E71" s="280"/>
      <c r="F71" s="280"/>
      <c r="G71" s="280"/>
      <c r="H71" s="280"/>
      <c r="I71" s="281"/>
      <c r="J71" s="106"/>
      <c r="K71" s="106"/>
      <c r="L71" s="106"/>
      <c r="M71" s="106"/>
      <c r="N71" s="106"/>
      <c r="O71" s="106"/>
      <c r="P71" s="106"/>
      <c r="Q71" s="106"/>
      <c r="R71" s="106"/>
      <c r="S71" s="106"/>
      <c r="T71" s="106"/>
      <c r="U71" s="106"/>
      <c r="V71" s="106"/>
      <c r="W71" s="106"/>
      <c r="X71" s="106"/>
      <c r="Y71" s="106"/>
      <c r="Z71" s="106"/>
      <c r="AA71" s="106"/>
      <c r="AB71" s="106"/>
      <c r="AC71" s="106"/>
      <c r="AD71" s="106"/>
    </row>
    <row r="72" spans="1:30" s="29" customFormat="1" ht="15" customHeight="1">
      <c r="A72" s="94"/>
      <c r="C72" s="253" t="s">
        <v>144</v>
      </c>
      <c r="D72" s="335"/>
      <c r="E72" s="280"/>
      <c r="F72" s="280"/>
      <c r="G72" s="280"/>
      <c r="H72" s="280"/>
      <c r="I72" s="281"/>
      <c r="J72" s="106"/>
      <c r="K72" s="106"/>
      <c r="L72" s="106"/>
      <c r="M72" s="106"/>
      <c r="N72" s="106"/>
      <c r="O72" s="106"/>
      <c r="P72" s="106"/>
      <c r="Q72" s="106"/>
      <c r="R72" s="106"/>
      <c r="S72" s="106"/>
      <c r="T72" s="106"/>
      <c r="U72" s="106"/>
      <c r="V72" s="106"/>
      <c r="W72" s="106"/>
      <c r="X72" s="106"/>
      <c r="Y72" s="106"/>
      <c r="Z72" s="106"/>
      <c r="AA72" s="106"/>
      <c r="AB72" s="106"/>
      <c r="AC72" s="106"/>
      <c r="AD72" s="106"/>
    </row>
    <row r="73" spans="1:30" s="29" customFormat="1" ht="15" customHeight="1">
      <c r="A73" s="94"/>
      <c r="C73" s="253" t="s">
        <v>145</v>
      </c>
      <c r="D73" s="335"/>
      <c r="E73" s="280"/>
      <c r="F73" s="280"/>
      <c r="G73" s="280"/>
      <c r="H73" s="280"/>
      <c r="I73" s="281"/>
      <c r="J73" s="106"/>
      <c r="K73" s="106"/>
      <c r="L73" s="106"/>
      <c r="M73" s="106"/>
      <c r="N73" s="106"/>
      <c r="O73" s="106"/>
      <c r="P73" s="106"/>
      <c r="Q73" s="106"/>
      <c r="R73" s="106"/>
      <c r="S73" s="106"/>
      <c r="T73" s="106"/>
      <c r="U73" s="106"/>
      <c r="V73" s="106"/>
      <c r="W73" s="106"/>
      <c r="X73" s="106"/>
      <c r="Y73" s="106"/>
      <c r="Z73" s="106"/>
      <c r="AA73" s="106"/>
      <c r="AB73" s="106"/>
      <c r="AC73" s="106"/>
      <c r="AD73" s="106"/>
    </row>
    <row r="74" spans="1:30" s="29" customFormat="1" ht="15" customHeight="1">
      <c r="A74" s="94"/>
      <c r="C74" s="253" t="s">
        <v>146</v>
      </c>
      <c r="D74" s="335"/>
      <c r="E74" s="280"/>
      <c r="F74" s="280"/>
      <c r="G74" s="280"/>
      <c r="H74" s="280"/>
      <c r="I74" s="281"/>
      <c r="J74" s="106"/>
      <c r="K74" s="106"/>
      <c r="L74" s="106"/>
      <c r="M74" s="106"/>
      <c r="N74" s="106"/>
      <c r="O74" s="106"/>
      <c r="P74" s="106"/>
      <c r="Q74" s="106"/>
      <c r="R74" s="106"/>
      <c r="S74" s="106"/>
      <c r="T74" s="106"/>
      <c r="U74" s="106"/>
      <c r="V74" s="106"/>
      <c r="W74" s="106"/>
      <c r="X74" s="106"/>
      <c r="Y74" s="106"/>
      <c r="Z74" s="106"/>
      <c r="AA74" s="106"/>
      <c r="AB74" s="106"/>
      <c r="AC74" s="106"/>
      <c r="AD74" s="106"/>
    </row>
    <row r="75" spans="1:30" s="29" customFormat="1" ht="15" customHeight="1">
      <c r="A75" s="94"/>
      <c r="C75" s="253" t="s">
        <v>147</v>
      </c>
      <c r="D75" s="335"/>
      <c r="E75" s="280"/>
      <c r="F75" s="280"/>
      <c r="G75" s="280"/>
      <c r="H75" s="280"/>
      <c r="I75" s="281"/>
      <c r="J75" s="106"/>
      <c r="K75" s="106"/>
      <c r="L75" s="106"/>
      <c r="M75" s="106"/>
      <c r="N75" s="106"/>
      <c r="O75" s="106"/>
      <c r="P75" s="106"/>
      <c r="Q75" s="106"/>
      <c r="R75" s="106"/>
      <c r="S75" s="106"/>
      <c r="T75" s="106"/>
      <c r="U75" s="106"/>
      <c r="V75" s="106"/>
      <c r="W75" s="106"/>
      <c r="X75" s="106"/>
      <c r="Y75" s="106"/>
      <c r="Z75" s="106"/>
      <c r="AA75" s="106"/>
      <c r="AB75" s="106"/>
      <c r="AC75" s="106"/>
      <c r="AD75" s="106"/>
    </row>
    <row r="76" spans="1:30" s="29" customFormat="1" ht="15" customHeight="1">
      <c r="A76" s="94"/>
      <c r="C76" s="253" t="s">
        <v>148</v>
      </c>
      <c r="D76" s="335"/>
      <c r="E76" s="280"/>
      <c r="F76" s="280"/>
      <c r="G76" s="280"/>
      <c r="H76" s="280"/>
      <c r="I76" s="281"/>
      <c r="J76" s="106"/>
      <c r="K76" s="106"/>
      <c r="L76" s="106"/>
      <c r="M76" s="106"/>
      <c r="N76" s="106"/>
      <c r="O76" s="106"/>
      <c r="P76" s="106"/>
      <c r="Q76" s="106"/>
      <c r="R76" s="106"/>
      <c r="S76" s="106"/>
      <c r="T76" s="106"/>
      <c r="U76" s="106"/>
      <c r="V76" s="106"/>
      <c r="W76" s="106"/>
      <c r="X76" s="106"/>
      <c r="Y76" s="106"/>
      <c r="Z76" s="106"/>
      <c r="AA76" s="106"/>
      <c r="AB76" s="106"/>
      <c r="AC76" s="106"/>
      <c r="AD76" s="106"/>
    </row>
    <row r="77" spans="1:30" s="29" customFormat="1" ht="15" customHeight="1">
      <c r="A77" s="94"/>
      <c r="C77" s="253" t="s">
        <v>149</v>
      </c>
      <c r="D77" s="335"/>
      <c r="E77" s="280"/>
      <c r="F77" s="280"/>
      <c r="G77" s="280"/>
      <c r="H77" s="280"/>
      <c r="I77" s="281"/>
      <c r="J77" s="106"/>
      <c r="K77" s="106"/>
      <c r="L77" s="106"/>
      <c r="M77" s="106"/>
      <c r="N77" s="106"/>
      <c r="O77" s="106"/>
      <c r="P77" s="106"/>
      <c r="Q77" s="106"/>
      <c r="R77" s="106"/>
      <c r="S77" s="106"/>
      <c r="T77" s="106"/>
      <c r="U77" s="106"/>
      <c r="V77" s="106"/>
      <c r="W77" s="106"/>
      <c r="X77" s="106"/>
      <c r="Y77" s="106"/>
      <c r="Z77" s="106"/>
      <c r="AA77" s="106"/>
      <c r="AB77" s="106"/>
      <c r="AC77" s="106"/>
      <c r="AD77" s="106"/>
    </row>
    <row r="78" spans="1:30" s="29" customFormat="1" ht="15" customHeight="1">
      <c r="A78" s="94"/>
      <c r="C78" s="253" t="s">
        <v>150</v>
      </c>
      <c r="D78" s="335"/>
      <c r="E78" s="280"/>
      <c r="F78" s="280"/>
      <c r="G78" s="280"/>
      <c r="H78" s="280"/>
      <c r="I78" s="281"/>
      <c r="J78" s="106"/>
      <c r="K78" s="106"/>
      <c r="L78" s="106"/>
      <c r="M78" s="106"/>
      <c r="N78" s="106"/>
      <c r="O78" s="106"/>
      <c r="P78" s="106"/>
      <c r="Q78" s="106"/>
      <c r="R78" s="106"/>
      <c r="S78" s="106"/>
      <c r="T78" s="106"/>
      <c r="U78" s="106"/>
      <c r="V78" s="106"/>
      <c r="W78" s="106"/>
      <c r="X78" s="106"/>
      <c r="Y78" s="106"/>
      <c r="Z78" s="106"/>
      <c r="AA78" s="106"/>
      <c r="AB78" s="106"/>
      <c r="AC78" s="106"/>
      <c r="AD78" s="106"/>
    </row>
    <row r="79" spans="1:30" s="29" customFormat="1" ht="15" customHeight="1">
      <c r="A79" s="94"/>
      <c r="C79" s="253" t="s">
        <v>151</v>
      </c>
      <c r="D79" s="335"/>
      <c r="E79" s="280"/>
      <c r="F79" s="280"/>
      <c r="G79" s="280"/>
      <c r="H79" s="280"/>
      <c r="I79" s="281"/>
      <c r="J79" s="106"/>
      <c r="K79" s="106"/>
      <c r="L79" s="106"/>
      <c r="M79" s="106"/>
      <c r="N79" s="106"/>
      <c r="O79" s="106"/>
      <c r="P79" s="106"/>
      <c r="Q79" s="106"/>
      <c r="R79" s="106"/>
      <c r="S79" s="106"/>
      <c r="T79" s="106"/>
      <c r="U79" s="106"/>
      <c r="V79" s="106"/>
      <c r="W79" s="106"/>
      <c r="X79" s="106"/>
      <c r="Y79" s="106"/>
      <c r="Z79" s="106"/>
      <c r="AA79" s="106"/>
      <c r="AB79" s="106"/>
      <c r="AC79" s="106"/>
      <c r="AD79" s="106"/>
    </row>
    <row r="80" spans="1:30" s="29" customFormat="1" ht="15" customHeight="1">
      <c r="A80" s="94"/>
      <c r="C80" s="253" t="s">
        <v>152</v>
      </c>
      <c r="D80" s="335"/>
      <c r="E80" s="280"/>
      <c r="F80" s="280"/>
      <c r="G80" s="280"/>
      <c r="H80" s="280"/>
      <c r="I80" s="281"/>
      <c r="J80" s="106"/>
      <c r="K80" s="106"/>
      <c r="L80" s="106"/>
      <c r="M80" s="106"/>
      <c r="N80" s="106"/>
      <c r="O80" s="106"/>
      <c r="P80" s="106"/>
      <c r="Q80" s="106"/>
      <c r="R80" s="106"/>
      <c r="S80" s="106"/>
      <c r="T80" s="106"/>
      <c r="U80" s="106"/>
      <c r="V80" s="106"/>
      <c r="W80" s="106"/>
      <c r="X80" s="106"/>
      <c r="Y80" s="106"/>
      <c r="Z80" s="106"/>
      <c r="AA80" s="106"/>
      <c r="AB80" s="106"/>
      <c r="AC80" s="106"/>
      <c r="AD80" s="106"/>
    </row>
    <row r="81" spans="1:30" s="29" customFormat="1" ht="15" customHeight="1">
      <c r="A81" s="94"/>
      <c r="C81" s="253" t="s">
        <v>153</v>
      </c>
      <c r="D81" s="335"/>
      <c r="E81" s="280"/>
      <c r="F81" s="280"/>
      <c r="G81" s="280"/>
      <c r="H81" s="280"/>
      <c r="I81" s="281"/>
      <c r="J81" s="106"/>
      <c r="K81" s="106"/>
      <c r="L81" s="106"/>
      <c r="M81" s="106"/>
      <c r="N81" s="106"/>
      <c r="O81" s="106"/>
      <c r="P81" s="106"/>
      <c r="Q81" s="106"/>
      <c r="R81" s="106"/>
      <c r="S81" s="106"/>
      <c r="T81" s="106"/>
      <c r="U81" s="106"/>
      <c r="V81" s="106"/>
      <c r="W81" s="106"/>
      <c r="X81" s="106"/>
      <c r="Y81" s="106"/>
      <c r="Z81" s="106"/>
      <c r="AA81" s="106"/>
      <c r="AB81" s="106"/>
      <c r="AC81" s="106"/>
      <c r="AD81" s="106"/>
    </row>
    <row r="82" spans="1:30" s="29" customFormat="1" ht="15" customHeight="1">
      <c r="A82" s="94"/>
      <c r="C82" s="253" t="s">
        <v>154</v>
      </c>
      <c r="D82" s="335"/>
      <c r="E82" s="280"/>
      <c r="F82" s="280"/>
      <c r="G82" s="280"/>
      <c r="H82" s="280"/>
      <c r="I82" s="281"/>
      <c r="J82" s="106"/>
      <c r="K82" s="106"/>
      <c r="L82" s="106"/>
      <c r="M82" s="106"/>
      <c r="N82" s="106"/>
      <c r="O82" s="106"/>
      <c r="P82" s="106"/>
      <c r="Q82" s="106"/>
      <c r="R82" s="106"/>
      <c r="S82" s="106"/>
      <c r="T82" s="106"/>
      <c r="U82" s="106"/>
      <c r="V82" s="106"/>
      <c r="W82" s="106"/>
      <c r="X82" s="106"/>
      <c r="Y82" s="106"/>
      <c r="Z82" s="106"/>
      <c r="AA82" s="106"/>
      <c r="AB82" s="106"/>
      <c r="AC82" s="106"/>
      <c r="AD82" s="106"/>
    </row>
    <row r="83" spans="1:30" s="29" customFormat="1" ht="15" customHeight="1">
      <c r="A83" s="94"/>
      <c r="C83" s="253" t="s">
        <v>155</v>
      </c>
      <c r="D83" s="335"/>
      <c r="E83" s="280"/>
      <c r="F83" s="280"/>
      <c r="G83" s="280"/>
      <c r="H83" s="280"/>
      <c r="I83" s="281"/>
      <c r="J83" s="106"/>
      <c r="K83" s="106"/>
      <c r="L83" s="106"/>
      <c r="M83" s="106"/>
      <c r="N83" s="106"/>
      <c r="O83" s="106"/>
      <c r="P83" s="106"/>
      <c r="Q83" s="106"/>
      <c r="R83" s="106"/>
      <c r="S83" s="106"/>
      <c r="T83" s="106"/>
      <c r="U83" s="106"/>
      <c r="V83" s="106"/>
      <c r="W83" s="106"/>
      <c r="X83" s="106"/>
      <c r="Y83" s="106"/>
      <c r="Z83" s="106"/>
      <c r="AA83" s="106"/>
      <c r="AB83" s="106"/>
      <c r="AC83" s="106"/>
      <c r="AD83" s="106"/>
    </row>
    <row r="84" spans="1:30" s="29" customFormat="1" ht="15" customHeight="1">
      <c r="A84" s="94"/>
      <c r="C84" s="253" t="s">
        <v>156</v>
      </c>
      <c r="D84" s="335"/>
      <c r="E84" s="280"/>
      <c r="F84" s="280"/>
      <c r="G84" s="280"/>
      <c r="H84" s="280"/>
      <c r="I84" s="281"/>
      <c r="J84" s="106"/>
      <c r="K84" s="106"/>
      <c r="L84" s="106"/>
      <c r="M84" s="106"/>
      <c r="N84" s="106"/>
      <c r="O84" s="106"/>
      <c r="P84" s="106"/>
      <c r="Q84" s="106"/>
      <c r="R84" s="106"/>
      <c r="S84" s="106"/>
      <c r="T84" s="106"/>
      <c r="U84" s="106"/>
      <c r="V84" s="106"/>
      <c r="W84" s="106"/>
      <c r="X84" s="106"/>
      <c r="Y84" s="106"/>
      <c r="Z84" s="106"/>
      <c r="AA84" s="106"/>
      <c r="AB84" s="106"/>
      <c r="AC84" s="106"/>
      <c r="AD84" s="106"/>
    </row>
    <row r="85" spans="1:30" s="29" customFormat="1" ht="15" customHeight="1">
      <c r="A85" s="94"/>
      <c r="C85" s="253" t="s">
        <v>157</v>
      </c>
      <c r="D85" s="335"/>
      <c r="E85" s="280"/>
      <c r="F85" s="280"/>
      <c r="G85" s="280"/>
      <c r="H85" s="280"/>
      <c r="I85" s="281"/>
      <c r="J85" s="106"/>
      <c r="K85" s="106"/>
      <c r="L85" s="106"/>
      <c r="M85" s="106"/>
      <c r="N85" s="106"/>
      <c r="O85" s="106"/>
      <c r="P85" s="106"/>
      <c r="Q85" s="106"/>
      <c r="R85" s="106"/>
      <c r="S85" s="106"/>
      <c r="T85" s="106"/>
      <c r="U85" s="106"/>
      <c r="V85" s="106"/>
      <c r="W85" s="106"/>
      <c r="X85" s="106"/>
      <c r="Y85" s="106"/>
      <c r="Z85" s="106"/>
      <c r="AA85" s="106"/>
      <c r="AB85" s="106"/>
      <c r="AC85" s="106"/>
      <c r="AD85" s="106"/>
    </row>
    <row r="86" spans="1:30" s="29" customFormat="1" ht="15" customHeight="1">
      <c r="A86" s="94"/>
      <c r="C86" s="253" t="s">
        <v>158</v>
      </c>
      <c r="D86" s="335"/>
      <c r="E86" s="280"/>
      <c r="F86" s="280"/>
      <c r="G86" s="280"/>
      <c r="H86" s="280"/>
      <c r="I86" s="281"/>
      <c r="J86" s="106"/>
      <c r="K86" s="106"/>
      <c r="L86" s="106"/>
      <c r="M86" s="106"/>
      <c r="N86" s="106"/>
      <c r="O86" s="106"/>
      <c r="P86" s="106"/>
      <c r="Q86" s="106"/>
      <c r="R86" s="106"/>
      <c r="S86" s="106"/>
      <c r="T86" s="106"/>
      <c r="U86" s="106"/>
      <c r="V86" s="106"/>
      <c r="W86" s="106"/>
      <c r="X86" s="106"/>
      <c r="Y86" s="106"/>
      <c r="Z86" s="106"/>
      <c r="AA86" s="106"/>
      <c r="AB86" s="106"/>
      <c r="AC86" s="106"/>
      <c r="AD86" s="106"/>
    </row>
    <row r="87" spans="1:30" s="29" customFormat="1" ht="15" customHeight="1">
      <c r="A87" s="94"/>
      <c r="C87" s="253" t="s">
        <v>159</v>
      </c>
      <c r="D87" s="335"/>
      <c r="E87" s="280"/>
      <c r="F87" s="280"/>
      <c r="G87" s="280"/>
      <c r="H87" s="280"/>
      <c r="I87" s="281"/>
      <c r="J87" s="106"/>
      <c r="K87" s="106"/>
      <c r="L87" s="106"/>
      <c r="M87" s="106"/>
      <c r="N87" s="106"/>
      <c r="O87" s="106"/>
      <c r="P87" s="106"/>
      <c r="Q87" s="106"/>
      <c r="R87" s="106"/>
      <c r="S87" s="106"/>
      <c r="T87" s="106"/>
      <c r="U87" s="106"/>
      <c r="V87" s="106"/>
      <c r="W87" s="106"/>
      <c r="X87" s="106"/>
      <c r="Y87" s="106"/>
      <c r="Z87" s="106"/>
      <c r="AA87" s="106"/>
      <c r="AB87" s="106"/>
      <c r="AC87" s="106"/>
      <c r="AD87" s="106"/>
    </row>
    <row r="88" spans="1:30" s="29" customFormat="1" ht="15" customHeight="1">
      <c r="A88" s="94"/>
      <c r="C88" s="253" t="s">
        <v>160</v>
      </c>
      <c r="D88" s="335"/>
      <c r="E88" s="280"/>
      <c r="F88" s="280"/>
      <c r="G88" s="280"/>
      <c r="H88" s="280"/>
      <c r="I88" s="281"/>
      <c r="J88" s="106"/>
      <c r="K88" s="106"/>
      <c r="L88" s="106"/>
      <c r="M88" s="106"/>
      <c r="N88" s="106"/>
      <c r="O88" s="106"/>
      <c r="P88" s="106"/>
      <c r="Q88" s="106"/>
      <c r="R88" s="106"/>
      <c r="S88" s="106"/>
      <c r="T88" s="106"/>
      <c r="U88" s="106"/>
      <c r="V88" s="106"/>
      <c r="W88" s="106"/>
      <c r="X88" s="106"/>
      <c r="Y88" s="106"/>
      <c r="Z88" s="106"/>
      <c r="AA88" s="106"/>
      <c r="AB88" s="106"/>
      <c r="AC88" s="106"/>
      <c r="AD88" s="106"/>
    </row>
    <row r="89" spans="1:30" s="29" customFormat="1" ht="15" customHeight="1">
      <c r="A89" s="94"/>
      <c r="C89" s="253" t="s">
        <v>161</v>
      </c>
      <c r="D89" s="335"/>
      <c r="E89" s="280"/>
      <c r="F89" s="280"/>
      <c r="G89" s="280"/>
      <c r="H89" s="280"/>
      <c r="I89" s="281"/>
      <c r="J89" s="106"/>
      <c r="K89" s="106"/>
      <c r="L89" s="106"/>
      <c r="M89" s="106"/>
      <c r="N89" s="106"/>
      <c r="O89" s="106"/>
      <c r="P89" s="106"/>
      <c r="Q89" s="106"/>
      <c r="R89" s="106"/>
      <c r="S89" s="106"/>
      <c r="T89" s="106"/>
      <c r="U89" s="106"/>
      <c r="V89" s="106"/>
      <c r="W89" s="106"/>
      <c r="X89" s="106"/>
      <c r="Y89" s="106"/>
      <c r="Z89" s="106"/>
      <c r="AA89" s="106"/>
      <c r="AB89" s="106"/>
      <c r="AC89" s="106"/>
      <c r="AD89" s="106"/>
    </row>
    <row r="90" spans="1:30" s="29" customFormat="1" ht="15" customHeight="1">
      <c r="A90" s="94"/>
      <c r="C90" s="253" t="s">
        <v>162</v>
      </c>
      <c r="D90" s="335"/>
      <c r="E90" s="280"/>
      <c r="F90" s="280"/>
      <c r="G90" s="280"/>
      <c r="H90" s="280"/>
      <c r="I90" s="281"/>
      <c r="J90" s="106"/>
      <c r="K90" s="106"/>
      <c r="L90" s="106"/>
      <c r="M90" s="106"/>
      <c r="N90" s="106"/>
      <c r="O90" s="106"/>
      <c r="P90" s="106"/>
      <c r="Q90" s="106"/>
      <c r="R90" s="106"/>
      <c r="S90" s="106"/>
      <c r="T90" s="106"/>
      <c r="U90" s="106"/>
      <c r="V90" s="106"/>
      <c r="W90" s="106"/>
      <c r="X90" s="106"/>
      <c r="Y90" s="106"/>
      <c r="Z90" s="106"/>
      <c r="AA90" s="106"/>
      <c r="AB90" s="106"/>
      <c r="AC90" s="106"/>
      <c r="AD90" s="106"/>
    </row>
    <row r="91" spans="1:30" s="29" customFormat="1" ht="15" customHeight="1">
      <c r="A91" s="94"/>
      <c r="C91" s="253" t="s">
        <v>163</v>
      </c>
      <c r="D91" s="335"/>
      <c r="E91" s="280"/>
      <c r="F91" s="280"/>
      <c r="G91" s="280"/>
      <c r="H91" s="280"/>
      <c r="I91" s="281"/>
      <c r="J91" s="106"/>
      <c r="K91" s="106"/>
      <c r="L91" s="106"/>
      <c r="M91" s="106"/>
      <c r="N91" s="106"/>
      <c r="O91" s="106"/>
      <c r="P91" s="106"/>
      <c r="Q91" s="106"/>
      <c r="R91" s="106"/>
      <c r="S91" s="106"/>
      <c r="T91" s="106"/>
      <c r="U91" s="106"/>
      <c r="V91" s="106"/>
      <c r="W91" s="106"/>
      <c r="X91" s="106"/>
      <c r="Y91" s="106"/>
      <c r="Z91" s="106"/>
      <c r="AA91" s="106"/>
      <c r="AB91" s="106"/>
      <c r="AC91" s="106"/>
      <c r="AD91" s="106"/>
    </row>
    <row r="92" spans="1:30" s="29" customFormat="1" ht="15" customHeight="1">
      <c r="A92" s="94"/>
      <c r="C92" s="253" t="s">
        <v>164</v>
      </c>
      <c r="D92" s="335"/>
      <c r="E92" s="280"/>
      <c r="F92" s="280"/>
      <c r="G92" s="280"/>
      <c r="H92" s="280"/>
      <c r="I92" s="281"/>
      <c r="J92" s="106"/>
      <c r="K92" s="106"/>
      <c r="L92" s="106"/>
      <c r="M92" s="106"/>
      <c r="N92" s="106"/>
      <c r="O92" s="106"/>
      <c r="P92" s="106"/>
      <c r="Q92" s="106"/>
      <c r="R92" s="106"/>
      <c r="S92" s="106"/>
      <c r="T92" s="106"/>
      <c r="U92" s="106"/>
      <c r="V92" s="106"/>
      <c r="W92" s="106"/>
      <c r="X92" s="106"/>
      <c r="Y92" s="106"/>
      <c r="Z92" s="106"/>
      <c r="AA92" s="106"/>
      <c r="AB92" s="106"/>
      <c r="AC92" s="106"/>
      <c r="AD92" s="106"/>
    </row>
    <row r="93" spans="1:30" s="29" customFormat="1" ht="15" customHeight="1">
      <c r="A93" s="94"/>
      <c r="C93" s="253" t="s">
        <v>165</v>
      </c>
      <c r="D93" s="335"/>
      <c r="E93" s="280"/>
      <c r="F93" s="280"/>
      <c r="G93" s="280"/>
      <c r="H93" s="280"/>
      <c r="I93" s="281"/>
      <c r="J93" s="106"/>
      <c r="K93" s="106"/>
      <c r="L93" s="106"/>
      <c r="M93" s="106"/>
      <c r="N93" s="106"/>
      <c r="O93" s="106"/>
      <c r="P93" s="106"/>
      <c r="Q93" s="106"/>
      <c r="R93" s="106"/>
      <c r="S93" s="106"/>
      <c r="T93" s="106"/>
      <c r="U93" s="106"/>
      <c r="V93" s="106"/>
      <c r="W93" s="106"/>
      <c r="X93" s="106"/>
      <c r="Y93" s="106"/>
      <c r="Z93" s="106"/>
      <c r="AA93" s="106"/>
      <c r="AB93" s="106"/>
      <c r="AC93" s="106"/>
      <c r="AD93" s="106"/>
    </row>
    <row r="94" spans="1:30" s="29" customFormat="1" ht="15" customHeight="1">
      <c r="A94" s="94"/>
      <c r="C94" s="253" t="s">
        <v>166</v>
      </c>
      <c r="D94" s="335"/>
      <c r="E94" s="280"/>
      <c r="F94" s="280"/>
      <c r="G94" s="280"/>
      <c r="H94" s="280"/>
      <c r="I94" s="281"/>
      <c r="J94" s="106"/>
      <c r="K94" s="106"/>
      <c r="L94" s="106"/>
      <c r="M94" s="106"/>
      <c r="N94" s="106"/>
      <c r="O94" s="106"/>
      <c r="P94" s="106"/>
      <c r="Q94" s="106"/>
      <c r="R94" s="106"/>
      <c r="S94" s="106"/>
      <c r="T94" s="106"/>
      <c r="U94" s="106"/>
      <c r="V94" s="106"/>
      <c r="W94" s="106"/>
      <c r="X94" s="106"/>
      <c r="Y94" s="106"/>
      <c r="Z94" s="106"/>
      <c r="AA94" s="106"/>
      <c r="AB94" s="106"/>
      <c r="AC94" s="106"/>
      <c r="AD94" s="106"/>
    </row>
    <row r="95" spans="1:30" s="29" customFormat="1" ht="15" customHeight="1">
      <c r="A95" s="94"/>
      <c r="E95" s="104"/>
      <c r="F95" s="104"/>
      <c r="G95" s="104"/>
      <c r="H95" s="104"/>
      <c r="I95" s="104"/>
      <c r="J95" s="106">
        <f t="shared" ref="J95:AD95" si="1">IF(AND(SUM(J70:J94)=0,COUNTIF(J70:J94,"NS")&gt;0),"NS",IF(AND(SUM(J70:J94)=0, COUNTIF(J70:J94,"NA")&gt;0),"NA",SUM(J70:J94)))</f>
        <v>0</v>
      </c>
      <c r="K95" s="106">
        <f t="shared" si="1"/>
        <v>0</v>
      </c>
      <c r="L95" s="106">
        <f t="shared" si="1"/>
        <v>0</v>
      </c>
      <c r="M95" s="106">
        <f t="shared" si="1"/>
        <v>0</v>
      </c>
      <c r="N95" s="106">
        <f t="shared" si="1"/>
        <v>0</v>
      </c>
      <c r="O95" s="106">
        <f t="shared" si="1"/>
        <v>0</v>
      </c>
      <c r="P95" s="106">
        <f t="shared" si="1"/>
        <v>0</v>
      </c>
      <c r="Q95" s="106">
        <f t="shared" si="1"/>
        <v>0</v>
      </c>
      <c r="R95" s="106">
        <f t="shared" si="1"/>
        <v>0</v>
      </c>
      <c r="S95" s="106">
        <f t="shared" si="1"/>
        <v>0</v>
      </c>
      <c r="T95" s="106">
        <f t="shared" si="1"/>
        <v>0</v>
      </c>
      <c r="U95" s="106">
        <f t="shared" si="1"/>
        <v>0</v>
      </c>
      <c r="V95" s="106">
        <f t="shared" si="1"/>
        <v>0</v>
      </c>
      <c r="W95" s="106">
        <f t="shared" si="1"/>
        <v>0</v>
      </c>
      <c r="X95" s="106">
        <f t="shared" si="1"/>
        <v>0</v>
      </c>
      <c r="Y95" s="106">
        <f t="shared" si="1"/>
        <v>0</v>
      </c>
      <c r="Z95" s="106">
        <f t="shared" si="1"/>
        <v>0</v>
      </c>
      <c r="AA95" s="106">
        <f t="shared" si="1"/>
        <v>0</v>
      </c>
      <c r="AB95" s="106">
        <f t="shared" si="1"/>
        <v>0</v>
      </c>
      <c r="AC95" s="106">
        <f t="shared" si="1"/>
        <v>0</v>
      </c>
      <c r="AD95" s="106">
        <f t="shared" si="1"/>
        <v>0</v>
      </c>
    </row>
    <row r="96" spans="1:30" s="29" customFormat="1" ht="15" customHeight="1">
      <c r="A96" s="94"/>
    </row>
    <row r="97" spans="1:33" s="29" customFormat="1" ht="45" customHeight="1">
      <c r="A97" s="94"/>
      <c r="C97" s="362" t="s">
        <v>1473</v>
      </c>
      <c r="D97" s="350"/>
      <c r="E97" s="350"/>
      <c r="F97" s="342"/>
      <c r="G97" s="280"/>
      <c r="H97" s="280"/>
      <c r="I97" s="280"/>
      <c r="J97" s="280"/>
      <c r="K97" s="280"/>
      <c r="L97" s="280"/>
      <c r="M97" s="280"/>
      <c r="N97" s="280"/>
      <c r="O97" s="280"/>
      <c r="P97" s="280"/>
      <c r="Q97" s="280"/>
      <c r="R97" s="280"/>
      <c r="S97" s="280"/>
      <c r="T97" s="280"/>
      <c r="U97" s="280"/>
      <c r="V97" s="280"/>
      <c r="W97" s="280"/>
      <c r="X97" s="280"/>
      <c r="Y97" s="280"/>
      <c r="Z97" s="280"/>
      <c r="AA97" s="280"/>
      <c r="AB97" s="280"/>
      <c r="AC97" s="280"/>
      <c r="AD97" s="281"/>
    </row>
    <row r="98" spans="1:33" s="29" customFormat="1" ht="15" customHeight="1">
      <c r="A98" s="94"/>
    </row>
    <row r="99" spans="1:33" s="29" customFormat="1" ht="45" customHeight="1">
      <c r="A99" s="94"/>
      <c r="C99" s="362" t="s">
        <v>1231</v>
      </c>
      <c r="D99" s="350"/>
      <c r="E99" s="350"/>
      <c r="F99" s="342"/>
      <c r="G99" s="280"/>
      <c r="H99" s="280"/>
      <c r="I99" s="280"/>
      <c r="J99" s="280"/>
      <c r="K99" s="280"/>
      <c r="L99" s="280"/>
      <c r="M99" s="280"/>
      <c r="N99" s="280"/>
      <c r="O99" s="280"/>
      <c r="P99" s="280"/>
      <c r="Q99" s="280"/>
      <c r="R99" s="280"/>
      <c r="S99" s="280"/>
      <c r="T99" s="280"/>
      <c r="U99" s="280"/>
      <c r="V99" s="280"/>
      <c r="W99" s="280"/>
      <c r="X99" s="280"/>
      <c r="Y99" s="280"/>
      <c r="Z99" s="280"/>
      <c r="AA99" s="280"/>
      <c r="AB99" s="280"/>
      <c r="AC99" s="280"/>
      <c r="AD99" s="281"/>
    </row>
    <row r="100" spans="1:33" s="29" customFormat="1" ht="15" customHeight="1">
      <c r="A100" s="94"/>
    </row>
    <row r="101" spans="1:33" s="29" customFormat="1" ht="15" customHeight="1">
      <c r="A101" s="94"/>
      <c r="C101" s="347" t="s">
        <v>1474</v>
      </c>
      <c r="D101" s="280"/>
      <c r="E101" s="280"/>
      <c r="F101" s="280"/>
      <c r="G101" s="280"/>
      <c r="H101" s="280"/>
      <c r="I101" s="280"/>
      <c r="J101" s="280"/>
      <c r="K101" s="280"/>
      <c r="L101" s="280"/>
      <c r="M101" s="280"/>
      <c r="N101" s="280"/>
      <c r="O101" s="281"/>
      <c r="P101" s="112"/>
      <c r="Q101" s="347" t="s">
        <v>1232</v>
      </c>
      <c r="R101" s="280"/>
      <c r="S101" s="280"/>
      <c r="T101" s="280"/>
      <c r="U101" s="280"/>
      <c r="V101" s="280"/>
      <c r="W101" s="280"/>
      <c r="X101" s="280"/>
      <c r="Y101" s="280"/>
      <c r="Z101" s="280"/>
      <c r="AA101" s="280"/>
      <c r="AB101" s="280"/>
      <c r="AC101" s="280"/>
      <c r="AD101" s="281"/>
    </row>
    <row r="102" spans="1:33" s="29" customFormat="1" ht="24" customHeight="1">
      <c r="A102" s="94"/>
      <c r="C102" s="230" t="s">
        <v>142</v>
      </c>
      <c r="D102" s="335" t="s">
        <v>1475</v>
      </c>
      <c r="E102" s="280"/>
      <c r="F102" s="280"/>
      <c r="G102" s="280"/>
      <c r="H102" s="280"/>
      <c r="I102" s="280"/>
      <c r="J102" s="280"/>
      <c r="K102" s="280"/>
      <c r="L102" s="280"/>
      <c r="M102" s="280"/>
      <c r="N102" s="280"/>
      <c r="O102" s="281"/>
      <c r="Q102" s="230" t="s">
        <v>142</v>
      </c>
      <c r="R102" s="360" t="s">
        <v>1233</v>
      </c>
      <c r="S102" s="280"/>
      <c r="T102" s="280"/>
      <c r="U102" s="280"/>
      <c r="V102" s="280"/>
      <c r="W102" s="280"/>
      <c r="X102" s="280"/>
      <c r="Y102" s="280"/>
      <c r="Z102" s="280"/>
      <c r="AA102" s="280"/>
      <c r="AB102" s="280"/>
      <c r="AC102" s="280"/>
      <c r="AD102" s="281"/>
    </row>
    <row r="103" spans="1:33" s="29" customFormat="1" ht="24" customHeight="1">
      <c r="A103" s="94"/>
      <c r="C103" s="230" t="s">
        <v>143</v>
      </c>
      <c r="D103" s="335" t="s">
        <v>1476</v>
      </c>
      <c r="E103" s="280"/>
      <c r="F103" s="280"/>
      <c r="G103" s="280"/>
      <c r="H103" s="280"/>
      <c r="I103" s="280"/>
      <c r="J103" s="280"/>
      <c r="K103" s="280"/>
      <c r="L103" s="280"/>
      <c r="M103" s="280"/>
      <c r="N103" s="280"/>
      <c r="O103" s="281"/>
      <c r="Q103" s="230" t="s">
        <v>143</v>
      </c>
      <c r="R103" s="360" t="s">
        <v>1235</v>
      </c>
      <c r="S103" s="280"/>
      <c r="T103" s="280"/>
      <c r="U103" s="280"/>
      <c r="V103" s="280"/>
      <c r="W103" s="280"/>
      <c r="X103" s="280"/>
      <c r="Y103" s="280"/>
      <c r="Z103" s="280"/>
      <c r="AA103" s="280"/>
      <c r="AB103" s="280"/>
      <c r="AC103" s="280"/>
      <c r="AD103" s="281"/>
    </row>
    <row r="104" spans="1:33" s="29" customFormat="1" ht="36" customHeight="1">
      <c r="A104" s="94"/>
      <c r="C104" s="230" t="s">
        <v>144</v>
      </c>
      <c r="D104" s="335" t="s">
        <v>1477</v>
      </c>
      <c r="E104" s="280"/>
      <c r="F104" s="280"/>
      <c r="G104" s="280"/>
      <c r="H104" s="280"/>
      <c r="I104" s="280"/>
      <c r="J104" s="280"/>
      <c r="K104" s="280"/>
      <c r="L104" s="280"/>
      <c r="M104" s="280"/>
      <c r="N104" s="280"/>
      <c r="O104" s="281"/>
      <c r="Q104" s="230" t="s">
        <v>144</v>
      </c>
      <c r="R104" s="360" t="s">
        <v>1237</v>
      </c>
      <c r="S104" s="280"/>
      <c r="T104" s="280"/>
      <c r="U104" s="280"/>
      <c r="V104" s="280"/>
      <c r="W104" s="280"/>
      <c r="X104" s="280"/>
      <c r="Y104" s="280"/>
      <c r="Z104" s="280"/>
      <c r="AA104" s="280"/>
      <c r="AB104" s="280"/>
      <c r="AC104" s="280"/>
      <c r="AD104" s="281"/>
    </row>
    <row r="105" spans="1:33" s="29" customFormat="1" ht="24" customHeight="1">
      <c r="A105" s="94"/>
      <c r="C105" s="230" t="s">
        <v>145</v>
      </c>
      <c r="D105" s="335" t="s">
        <v>1478</v>
      </c>
      <c r="E105" s="280"/>
      <c r="F105" s="280"/>
      <c r="G105" s="280"/>
      <c r="H105" s="280"/>
      <c r="I105" s="280"/>
      <c r="J105" s="280"/>
      <c r="K105" s="280"/>
      <c r="L105" s="280"/>
      <c r="M105" s="280"/>
      <c r="N105" s="280"/>
      <c r="O105" s="281"/>
      <c r="Q105" s="230" t="s">
        <v>145</v>
      </c>
      <c r="R105" s="360" t="s">
        <v>1239</v>
      </c>
      <c r="S105" s="280"/>
      <c r="T105" s="280"/>
      <c r="U105" s="280"/>
      <c r="V105" s="280"/>
      <c r="W105" s="280"/>
      <c r="X105" s="280"/>
      <c r="Y105" s="280"/>
      <c r="Z105" s="280"/>
      <c r="AA105" s="280"/>
      <c r="AB105" s="280"/>
      <c r="AC105" s="280"/>
      <c r="AD105" s="281"/>
      <c r="AE105" s="33"/>
      <c r="AF105" s="33"/>
      <c r="AG105" s="33"/>
    </row>
    <row r="106" spans="1:33" s="29" customFormat="1" ht="24" customHeight="1">
      <c r="A106" s="94"/>
      <c r="C106" s="127" t="s">
        <v>146</v>
      </c>
      <c r="D106" s="335" t="s">
        <v>1479</v>
      </c>
      <c r="E106" s="280"/>
      <c r="F106" s="280"/>
      <c r="G106" s="280"/>
      <c r="H106" s="280"/>
      <c r="I106" s="280"/>
      <c r="J106" s="280"/>
      <c r="K106" s="280"/>
      <c r="L106" s="280"/>
      <c r="M106" s="280"/>
      <c r="N106" s="280"/>
      <c r="O106" s="281"/>
      <c r="Q106" s="127" t="s">
        <v>146</v>
      </c>
      <c r="R106" s="373" t="s">
        <v>1241</v>
      </c>
      <c r="S106" s="280"/>
      <c r="T106" s="280"/>
      <c r="U106" s="280"/>
      <c r="V106" s="280"/>
      <c r="W106" s="280"/>
      <c r="X106" s="280"/>
      <c r="Y106" s="280"/>
      <c r="Z106" s="280"/>
      <c r="AA106" s="280"/>
      <c r="AB106" s="280"/>
      <c r="AC106" s="280"/>
      <c r="AD106" s="281"/>
      <c r="AE106" s="33"/>
      <c r="AF106" s="33"/>
      <c r="AG106" s="33"/>
    </row>
    <row r="107" spans="1:33" s="29" customFormat="1" ht="36" customHeight="1">
      <c r="A107" s="94"/>
      <c r="C107" s="127" t="s">
        <v>147</v>
      </c>
      <c r="D107" s="335" t="s">
        <v>1480</v>
      </c>
      <c r="E107" s="280"/>
      <c r="F107" s="280"/>
      <c r="G107" s="280"/>
      <c r="H107" s="280"/>
      <c r="I107" s="280"/>
      <c r="J107" s="280"/>
      <c r="K107" s="280"/>
      <c r="L107" s="280"/>
      <c r="M107" s="280"/>
      <c r="N107" s="280"/>
      <c r="O107" s="281"/>
      <c r="Q107" s="127" t="s">
        <v>147</v>
      </c>
      <c r="R107" s="373" t="s">
        <v>1481</v>
      </c>
      <c r="S107" s="280"/>
      <c r="T107" s="280"/>
      <c r="U107" s="280"/>
      <c r="V107" s="280"/>
      <c r="W107" s="280"/>
      <c r="X107" s="280"/>
      <c r="Y107" s="280"/>
      <c r="Z107" s="280"/>
      <c r="AA107" s="280"/>
      <c r="AB107" s="280"/>
      <c r="AC107" s="280"/>
      <c r="AD107" s="281"/>
      <c r="AE107" s="33"/>
      <c r="AF107" s="33"/>
      <c r="AG107" s="33"/>
    </row>
    <row r="108" spans="1:33" s="29" customFormat="1" ht="15" customHeight="1">
      <c r="A108" s="94"/>
      <c r="C108" s="127" t="s">
        <v>148</v>
      </c>
      <c r="D108" s="335" t="s">
        <v>1482</v>
      </c>
      <c r="E108" s="280"/>
      <c r="F108" s="280"/>
      <c r="G108" s="280"/>
      <c r="H108" s="280"/>
      <c r="I108" s="280"/>
      <c r="J108" s="280"/>
      <c r="K108" s="280"/>
      <c r="L108" s="280"/>
      <c r="M108" s="280"/>
      <c r="N108" s="280"/>
      <c r="O108" s="281"/>
      <c r="Q108" s="127" t="s">
        <v>148</v>
      </c>
      <c r="R108" s="373" t="s">
        <v>1245</v>
      </c>
      <c r="S108" s="280"/>
      <c r="T108" s="280"/>
      <c r="U108" s="280"/>
      <c r="V108" s="280"/>
      <c r="W108" s="280"/>
      <c r="X108" s="280"/>
      <c r="Y108" s="280"/>
      <c r="Z108" s="280"/>
      <c r="AA108" s="280"/>
      <c r="AB108" s="280"/>
      <c r="AC108" s="280"/>
      <c r="AD108" s="281"/>
      <c r="AE108" s="33"/>
      <c r="AF108" s="33"/>
      <c r="AG108" s="33"/>
    </row>
    <row r="109" spans="1:33" s="29" customFormat="1" ht="24" customHeight="1">
      <c r="A109" s="94"/>
      <c r="C109" s="127" t="s">
        <v>149</v>
      </c>
      <c r="D109" s="335" t="s">
        <v>1483</v>
      </c>
      <c r="E109" s="280"/>
      <c r="F109" s="280"/>
      <c r="G109" s="280"/>
      <c r="H109" s="280"/>
      <c r="I109" s="280"/>
      <c r="J109" s="280"/>
      <c r="K109" s="280"/>
      <c r="L109" s="280"/>
      <c r="M109" s="280"/>
      <c r="N109" s="280"/>
      <c r="O109" s="281"/>
      <c r="Q109" s="127" t="s">
        <v>149</v>
      </c>
      <c r="R109" s="373" t="s">
        <v>1247</v>
      </c>
      <c r="S109" s="280"/>
      <c r="T109" s="280"/>
      <c r="U109" s="280"/>
      <c r="V109" s="280"/>
      <c r="W109" s="280"/>
      <c r="X109" s="280"/>
      <c r="Y109" s="280"/>
      <c r="Z109" s="280"/>
      <c r="AA109" s="280"/>
      <c r="AB109" s="280"/>
      <c r="AC109" s="280"/>
      <c r="AD109" s="281"/>
      <c r="AE109" s="33"/>
      <c r="AF109" s="33"/>
      <c r="AG109" s="33"/>
    </row>
    <row r="110" spans="1:33" s="29" customFormat="1" ht="24" customHeight="1">
      <c r="A110" s="94"/>
      <c r="C110" s="127" t="s">
        <v>150</v>
      </c>
      <c r="D110" s="335" t="s">
        <v>1484</v>
      </c>
      <c r="E110" s="280"/>
      <c r="F110" s="280"/>
      <c r="G110" s="280"/>
      <c r="H110" s="280"/>
      <c r="I110" s="280"/>
      <c r="J110" s="280"/>
      <c r="K110" s="280"/>
      <c r="L110" s="280"/>
      <c r="M110" s="280"/>
      <c r="N110" s="280"/>
      <c r="O110" s="281"/>
      <c r="Q110" s="127" t="s">
        <v>150</v>
      </c>
      <c r="R110" s="373" t="s">
        <v>1234</v>
      </c>
      <c r="S110" s="280"/>
      <c r="T110" s="280"/>
      <c r="U110" s="280"/>
      <c r="V110" s="280"/>
      <c r="W110" s="280"/>
      <c r="X110" s="280"/>
      <c r="Y110" s="280"/>
      <c r="Z110" s="280"/>
      <c r="AA110" s="280"/>
      <c r="AB110" s="280"/>
      <c r="AC110" s="280"/>
      <c r="AD110" s="281"/>
      <c r="AE110" s="33"/>
      <c r="AF110" s="33"/>
      <c r="AG110" s="33"/>
    </row>
    <row r="111" spans="1:33" s="29" customFormat="1" ht="24" customHeight="1">
      <c r="A111" s="94"/>
      <c r="C111" s="127" t="s">
        <v>151</v>
      </c>
      <c r="D111" s="335" t="s">
        <v>1485</v>
      </c>
      <c r="E111" s="280"/>
      <c r="F111" s="280"/>
      <c r="G111" s="280"/>
      <c r="H111" s="280"/>
      <c r="I111" s="280"/>
      <c r="J111" s="280"/>
      <c r="K111" s="280"/>
      <c r="L111" s="280"/>
      <c r="M111" s="280"/>
      <c r="N111" s="280"/>
      <c r="O111" s="281"/>
      <c r="Q111" s="127" t="s">
        <v>151</v>
      </c>
      <c r="R111" s="360" t="s">
        <v>1236</v>
      </c>
      <c r="S111" s="280"/>
      <c r="T111" s="280"/>
      <c r="U111" s="280"/>
      <c r="V111" s="280"/>
      <c r="W111" s="280"/>
      <c r="X111" s="280"/>
      <c r="Y111" s="280"/>
      <c r="Z111" s="280"/>
      <c r="AA111" s="280"/>
      <c r="AB111" s="280"/>
      <c r="AC111" s="280"/>
      <c r="AD111" s="281"/>
    </row>
    <row r="112" spans="1:33" s="29" customFormat="1" ht="23.25" customHeight="1">
      <c r="A112" s="94"/>
      <c r="C112" s="127" t="s">
        <v>152</v>
      </c>
      <c r="D112" s="335" t="s">
        <v>1486</v>
      </c>
      <c r="E112" s="280"/>
      <c r="F112" s="280"/>
      <c r="G112" s="280"/>
      <c r="H112" s="280"/>
      <c r="I112" s="280"/>
      <c r="J112" s="280"/>
      <c r="K112" s="280"/>
      <c r="L112" s="280"/>
      <c r="M112" s="280"/>
      <c r="N112" s="280"/>
      <c r="O112" s="281"/>
      <c r="Q112" s="127" t="s">
        <v>152</v>
      </c>
      <c r="R112" s="360" t="s">
        <v>1238</v>
      </c>
      <c r="S112" s="280"/>
      <c r="T112" s="280"/>
      <c r="U112" s="280"/>
      <c r="V112" s="280"/>
      <c r="W112" s="280"/>
      <c r="X112" s="280"/>
      <c r="Y112" s="280"/>
      <c r="Z112" s="280"/>
      <c r="AA112" s="280"/>
      <c r="AB112" s="280"/>
      <c r="AC112" s="280"/>
      <c r="AD112" s="281"/>
    </row>
    <row r="113" spans="1:31" s="29" customFormat="1" ht="24" customHeight="1">
      <c r="A113" s="94"/>
      <c r="C113" s="127" t="s">
        <v>153</v>
      </c>
      <c r="D113" s="335" t="s">
        <v>1487</v>
      </c>
      <c r="E113" s="280"/>
      <c r="F113" s="280"/>
      <c r="G113" s="280"/>
      <c r="H113" s="280"/>
      <c r="I113" s="280"/>
      <c r="J113" s="280"/>
      <c r="K113" s="280"/>
      <c r="L113" s="280"/>
      <c r="M113" s="280"/>
      <c r="N113" s="280"/>
      <c r="O113" s="281"/>
      <c r="Q113" s="127" t="s">
        <v>153</v>
      </c>
      <c r="R113" s="360" t="s">
        <v>1240</v>
      </c>
      <c r="S113" s="280"/>
      <c r="T113" s="280"/>
      <c r="U113" s="280"/>
      <c r="V113" s="280"/>
      <c r="W113" s="280"/>
      <c r="X113" s="280"/>
      <c r="Y113" s="280"/>
      <c r="Z113" s="280"/>
      <c r="AA113" s="280"/>
      <c r="AB113" s="280"/>
      <c r="AC113" s="280"/>
      <c r="AD113" s="281"/>
    </row>
    <row r="114" spans="1:31" s="29" customFormat="1" ht="15" customHeight="1">
      <c r="A114" s="94"/>
      <c r="C114" s="127" t="s">
        <v>154</v>
      </c>
      <c r="D114" s="335" t="s">
        <v>1488</v>
      </c>
      <c r="E114" s="280"/>
      <c r="F114" s="280"/>
      <c r="G114" s="280"/>
      <c r="H114" s="280"/>
      <c r="I114" s="280"/>
      <c r="J114" s="280"/>
      <c r="K114" s="280"/>
      <c r="L114" s="280"/>
      <c r="M114" s="280"/>
      <c r="N114" s="280"/>
      <c r="O114" s="281"/>
      <c r="Q114" s="127" t="s">
        <v>154</v>
      </c>
      <c r="R114" s="360" t="s">
        <v>1242</v>
      </c>
      <c r="S114" s="280"/>
      <c r="T114" s="280"/>
      <c r="U114" s="280"/>
      <c r="V114" s="280"/>
      <c r="W114" s="280"/>
      <c r="X114" s="280"/>
      <c r="Y114" s="280"/>
      <c r="Z114" s="280"/>
      <c r="AA114" s="280"/>
      <c r="AB114" s="280"/>
      <c r="AC114" s="280"/>
      <c r="AD114" s="281"/>
    </row>
    <row r="115" spans="1:31" s="29" customFormat="1" ht="15" customHeight="1">
      <c r="A115" s="94"/>
      <c r="C115" s="127" t="s">
        <v>155</v>
      </c>
      <c r="D115" s="360" t="s">
        <v>1489</v>
      </c>
      <c r="E115" s="280"/>
      <c r="F115" s="280"/>
      <c r="G115" s="280"/>
      <c r="H115" s="280"/>
      <c r="I115" s="280"/>
      <c r="J115" s="280"/>
      <c r="K115" s="280"/>
      <c r="L115" s="280"/>
      <c r="M115" s="280"/>
      <c r="N115" s="280"/>
      <c r="O115" s="281"/>
      <c r="Q115" s="127" t="s">
        <v>155</v>
      </c>
      <c r="R115" s="360" t="s">
        <v>1244</v>
      </c>
      <c r="S115" s="280"/>
      <c r="T115" s="280"/>
      <c r="U115" s="280"/>
      <c r="V115" s="280"/>
      <c r="W115" s="280"/>
      <c r="X115" s="280"/>
      <c r="Y115" s="280"/>
      <c r="Z115" s="280"/>
      <c r="AA115" s="280"/>
      <c r="AB115" s="280"/>
      <c r="AC115" s="280"/>
      <c r="AD115" s="281"/>
    </row>
    <row r="116" spans="1:31" s="29" customFormat="1" ht="15" customHeight="1">
      <c r="A116" s="94"/>
      <c r="C116" s="127" t="s">
        <v>244</v>
      </c>
      <c r="D116" s="500" t="s">
        <v>236</v>
      </c>
      <c r="E116" s="280"/>
      <c r="F116" s="280"/>
      <c r="G116" s="280"/>
      <c r="H116" s="280"/>
      <c r="I116" s="280"/>
      <c r="J116" s="280"/>
      <c r="K116" s="280"/>
      <c r="L116" s="280"/>
      <c r="M116" s="280"/>
      <c r="N116" s="280"/>
      <c r="O116" s="281"/>
      <c r="Q116" s="127" t="s">
        <v>156</v>
      </c>
      <c r="R116" s="360" t="s">
        <v>1246</v>
      </c>
      <c r="S116" s="280"/>
      <c r="T116" s="280"/>
      <c r="U116" s="280"/>
      <c r="V116" s="280"/>
      <c r="W116" s="280"/>
      <c r="X116" s="280"/>
      <c r="Y116" s="280"/>
      <c r="Z116" s="280"/>
      <c r="AA116" s="280"/>
      <c r="AB116" s="280"/>
      <c r="AC116" s="280"/>
      <c r="AD116" s="281"/>
    </row>
    <row r="117" spans="1:31" s="29" customFormat="1" ht="15" customHeight="1">
      <c r="A117" s="94"/>
      <c r="C117" s="193"/>
      <c r="D117" s="193"/>
      <c r="E117" s="193"/>
      <c r="F117" s="193"/>
      <c r="G117" s="193"/>
      <c r="H117" s="193"/>
      <c r="I117" s="193"/>
      <c r="J117" s="193"/>
      <c r="K117" s="193"/>
      <c r="L117" s="193"/>
      <c r="M117" s="193"/>
      <c r="N117" s="193"/>
      <c r="O117" s="193"/>
      <c r="Q117" s="127" t="s">
        <v>244</v>
      </c>
      <c r="R117" s="360" t="s">
        <v>236</v>
      </c>
      <c r="S117" s="280"/>
      <c r="T117" s="280"/>
      <c r="U117" s="280"/>
      <c r="V117" s="280"/>
      <c r="W117" s="280"/>
      <c r="X117" s="280"/>
      <c r="Y117" s="280"/>
      <c r="Z117" s="280"/>
      <c r="AA117" s="280"/>
      <c r="AB117" s="280"/>
      <c r="AC117" s="280"/>
      <c r="AD117" s="281"/>
    </row>
    <row r="118" spans="1:31" s="29" customFormat="1" ht="24" customHeight="1">
      <c r="A118" s="94"/>
      <c r="C118" s="498" t="s">
        <v>1490</v>
      </c>
      <c r="D118" s="280"/>
      <c r="E118" s="280"/>
      <c r="F118" s="280"/>
      <c r="G118" s="280"/>
      <c r="H118" s="280"/>
      <c r="I118" s="280"/>
      <c r="J118" s="280"/>
      <c r="K118" s="280"/>
      <c r="L118" s="280"/>
      <c r="M118" s="280"/>
      <c r="N118" s="280"/>
      <c r="O118" s="281"/>
    </row>
    <row r="119" spans="1:31" s="29" customFormat="1" ht="15" customHeight="1">
      <c r="A119" s="94"/>
      <c r="C119" s="230" t="s">
        <v>142</v>
      </c>
      <c r="D119" s="335" t="s">
        <v>1491</v>
      </c>
      <c r="E119" s="280"/>
      <c r="F119" s="280"/>
      <c r="G119" s="280"/>
      <c r="H119" s="280"/>
      <c r="I119" s="280"/>
      <c r="J119" s="280"/>
      <c r="K119" s="280"/>
      <c r="L119" s="280"/>
      <c r="M119" s="280"/>
      <c r="N119" s="280"/>
      <c r="O119" s="281"/>
    </row>
    <row r="120" spans="1:31" s="29" customFormat="1" ht="15" customHeight="1">
      <c r="A120" s="94"/>
      <c r="C120" s="230" t="s">
        <v>143</v>
      </c>
      <c r="D120" s="335" t="s">
        <v>1492</v>
      </c>
      <c r="E120" s="280"/>
      <c r="F120" s="280"/>
      <c r="G120" s="280"/>
      <c r="H120" s="280"/>
      <c r="I120" s="280"/>
      <c r="J120" s="280"/>
      <c r="K120" s="280"/>
      <c r="L120" s="280"/>
      <c r="M120" s="280"/>
      <c r="N120" s="280"/>
      <c r="O120" s="281"/>
    </row>
    <row r="121" spans="1:31" s="29" customFormat="1" ht="15" customHeight="1">
      <c r="A121" s="94"/>
      <c r="C121" s="230" t="s">
        <v>144</v>
      </c>
      <c r="D121" s="335" t="s">
        <v>1493</v>
      </c>
      <c r="E121" s="280"/>
      <c r="F121" s="280"/>
      <c r="G121" s="280"/>
      <c r="H121" s="280"/>
      <c r="I121" s="280"/>
      <c r="J121" s="280"/>
      <c r="K121" s="280"/>
      <c r="L121" s="280"/>
      <c r="M121" s="280"/>
      <c r="N121" s="280"/>
      <c r="O121" s="281"/>
    </row>
    <row r="122" spans="1:31" s="29" customFormat="1" ht="15" customHeight="1">
      <c r="A122" s="94"/>
      <c r="C122" s="230" t="s">
        <v>145</v>
      </c>
      <c r="D122" s="335" t="s">
        <v>1494</v>
      </c>
      <c r="E122" s="280"/>
      <c r="F122" s="280"/>
      <c r="G122" s="280"/>
      <c r="H122" s="280"/>
      <c r="I122" s="280"/>
      <c r="J122" s="280"/>
      <c r="K122" s="280"/>
      <c r="L122" s="280"/>
      <c r="M122" s="280"/>
      <c r="N122" s="280"/>
      <c r="O122" s="281"/>
    </row>
    <row r="123" spans="1:31" s="29" customFormat="1" ht="15" customHeight="1">
      <c r="A123" s="94"/>
      <c r="C123" s="127" t="s">
        <v>150</v>
      </c>
      <c r="D123" s="335" t="s">
        <v>236</v>
      </c>
      <c r="E123" s="280"/>
      <c r="F123" s="280"/>
      <c r="G123" s="280"/>
      <c r="H123" s="280"/>
      <c r="I123" s="280"/>
      <c r="J123" s="280"/>
      <c r="K123" s="280"/>
      <c r="L123" s="280"/>
      <c r="M123" s="280"/>
      <c r="N123" s="280"/>
      <c r="O123" s="281"/>
    </row>
    <row r="124" spans="1:31" s="29" customFormat="1" ht="15" customHeight="1">
      <c r="A124" s="94"/>
      <c r="C124" s="264"/>
      <c r="D124" s="194"/>
      <c r="E124" s="194"/>
      <c r="F124" s="194"/>
      <c r="G124" s="194"/>
      <c r="H124" s="194"/>
      <c r="I124" s="194"/>
      <c r="J124" s="194"/>
      <c r="K124" s="194"/>
      <c r="L124" s="194"/>
      <c r="M124" s="194"/>
      <c r="N124" s="194"/>
      <c r="O124" s="194"/>
    </row>
    <row r="125" spans="1:31" s="31" customFormat="1" ht="24" customHeight="1">
      <c r="A125" s="94"/>
      <c r="C125" s="359" t="s">
        <v>248</v>
      </c>
      <c r="D125" s="366"/>
      <c r="E125" s="366"/>
      <c r="F125" s="366"/>
      <c r="G125" s="366"/>
      <c r="H125" s="366"/>
      <c r="I125" s="366"/>
      <c r="J125" s="366"/>
      <c r="K125" s="366"/>
      <c r="L125" s="366"/>
      <c r="M125" s="366"/>
      <c r="N125" s="366"/>
      <c r="O125" s="366"/>
      <c r="P125" s="366"/>
      <c r="Q125" s="366"/>
      <c r="R125" s="366"/>
      <c r="S125" s="366"/>
      <c r="T125" s="366"/>
      <c r="U125" s="366"/>
      <c r="V125" s="366"/>
      <c r="W125" s="366"/>
      <c r="X125" s="366"/>
      <c r="Y125" s="366"/>
      <c r="Z125" s="366"/>
      <c r="AA125" s="366"/>
      <c r="AB125" s="366"/>
      <c r="AC125" s="366"/>
      <c r="AD125" s="366"/>
      <c r="AE125" s="29"/>
    </row>
    <row r="126" spans="1:31" s="31" customFormat="1" ht="60" customHeight="1">
      <c r="A126" s="94"/>
      <c r="C126" s="360"/>
      <c r="D126" s="280"/>
      <c r="E126" s="280"/>
      <c r="F126" s="280"/>
      <c r="G126" s="280"/>
      <c r="H126" s="280"/>
      <c r="I126" s="280"/>
      <c r="J126" s="280"/>
      <c r="K126" s="280"/>
      <c r="L126" s="280"/>
      <c r="M126" s="280"/>
      <c r="N126" s="280"/>
      <c r="O126" s="280"/>
      <c r="P126" s="280"/>
      <c r="Q126" s="280"/>
      <c r="R126" s="280"/>
      <c r="S126" s="280"/>
      <c r="T126" s="280"/>
      <c r="U126" s="280"/>
      <c r="V126" s="280"/>
      <c r="W126" s="280"/>
      <c r="X126" s="280"/>
      <c r="Y126" s="280"/>
      <c r="Z126" s="280"/>
      <c r="AA126" s="280"/>
      <c r="AB126" s="280"/>
      <c r="AC126" s="280"/>
      <c r="AD126" s="281"/>
      <c r="AE126" s="29"/>
    </row>
    <row r="127" spans="1:31" ht="15" customHeight="1">
      <c r="A127" s="107"/>
      <c r="B127" s="211"/>
      <c r="C127" s="211"/>
      <c r="D127" s="211"/>
      <c r="E127" s="211"/>
      <c r="F127" s="211"/>
      <c r="G127" s="211"/>
      <c r="H127" s="211"/>
      <c r="I127" s="211"/>
      <c r="J127" s="211"/>
      <c r="K127" s="211"/>
      <c r="L127" s="211"/>
      <c r="M127" s="211"/>
      <c r="N127" s="211"/>
      <c r="O127" s="211"/>
      <c r="P127" s="211"/>
      <c r="Q127" s="211"/>
      <c r="R127" s="211"/>
      <c r="S127" s="211"/>
      <c r="T127" s="211"/>
      <c r="U127" s="211"/>
      <c r="V127" s="211"/>
      <c r="W127" s="211"/>
      <c r="X127" s="211"/>
      <c r="Y127" s="211"/>
      <c r="Z127" s="211"/>
      <c r="AA127" s="211"/>
      <c r="AB127" s="211"/>
      <c r="AC127" s="211"/>
      <c r="AD127" s="211"/>
    </row>
    <row r="128" spans="1:31" ht="15" customHeight="1">
      <c r="A128" s="107"/>
      <c r="B128" s="211"/>
      <c r="C128" s="211"/>
      <c r="D128" s="211"/>
      <c r="E128" s="211"/>
      <c r="F128" s="211"/>
      <c r="G128" s="211"/>
      <c r="H128" s="211"/>
      <c r="I128" s="211"/>
      <c r="J128" s="211"/>
      <c r="K128" s="211"/>
      <c r="L128" s="211"/>
      <c r="M128" s="211"/>
      <c r="N128" s="211"/>
      <c r="O128" s="211"/>
      <c r="P128" s="211"/>
      <c r="Q128" s="211"/>
      <c r="R128" s="211"/>
      <c r="S128" s="211"/>
      <c r="T128" s="211"/>
      <c r="U128" s="211"/>
      <c r="V128" s="211"/>
      <c r="W128" s="211"/>
      <c r="X128" s="211"/>
      <c r="Y128" s="211"/>
      <c r="Z128" s="211"/>
      <c r="AA128" s="211"/>
      <c r="AB128" s="211"/>
      <c r="AC128" s="211"/>
      <c r="AD128" s="211"/>
    </row>
    <row r="129" spans="1:34" ht="15" customHeight="1">
      <c r="A129" s="107"/>
      <c r="B129" s="211"/>
      <c r="C129" s="211"/>
      <c r="D129" s="211"/>
      <c r="E129" s="211"/>
      <c r="F129" s="211"/>
      <c r="G129" s="211"/>
      <c r="H129" s="211"/>
      <c r="I129" s="211"/>
      <c r="J129" s="211"/>
      <c r="K129" s="211"/>
      <c r="L129" s="211"/>
      <c r="M129" s="211"/>
      <c r="N129" s="211"/>
      <c r="O129" s="211"/>
      <c r="P129" s="211"/>
      <c r="Q129" s="211"/>
      <c r="R129" s="211"/>
      <c r="S129" s="211"/>
      <c r="T129" s="211"/>
      <c r="U129" s="211"/>
      <c r="V129" s="211"/>
      <c r="W129" s="211"/>
      <c r="X129" s="211"/>
      <c r="Y129" s="211"/>
      <c r="Z129" s="211"/>
      <c r="AA129" s="211"/>
      <c r="AB129" s="211"/>
      <c r="AC129" s="211"/>
      <c r="AD129" s="211"/>
    </row>
    <row r="130" spans="1:34" ht="15" customHeight="1">
      <c r="A130" s="107"/>
      <c r="B130" s="211"/>
      <c r="C130" s="211"/>
      <c r="D130" s="211"/>
      <c r="E130" s="211"/>
      <c r="F130" s="211"/>
      <c r="G130" s="211"/>
      <c r="H130" s="211"/>
      <c r="I130" s="211"/>
      <c r="J130" s="211"/>
      <c r="K130" s="211"/>
      <c r="L130" s="211"/>
      <c r="M130" s="211"/>
      <c r="N130" s="211"/>
      <c r="O130" s="211"/>
      <c r="P130" s="211"/>
      <c r="Q130" s="211"/>
      <c r="R130" s="211"/>
      <c r="S130" s="211"/>
      <c r="T130" s="211"/>
      <c r="U130" s="211"/>
      <c r="V130" s="211"/>
      <c r="W130" s="211"/>
      <c r="X130" s="211"/>
      <c r="Y130" s="211"/>
      <c r="Z130" s="211"/>
      <c r="AA130" s="211"/>
      <c r="AB130" s="211"/>
      <c r="AC130" s="211"/>
      <c r="AD130" s="211"/>
    </row>
    <row r="131" spans="1:34" ht="15" customHeight="1">
      <c r="A131" s="134"/>
    </row>
    <row r="132" spans="1:34" s="33" customFormat="1" ht="15" customHeight="1">
      <c r="A132" s="134"/>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row>
  </sheetData>
  <mergeCells count="185">
    <mergeCell ref="B1:AD1"/>
    <mergeCell ref="B3:AD3"/>
    <mergeCell ref="B5:AD5"/>
    <mergeCell ref="AA7:AD7"/>
    <mergeCell ref="B9:AD9"/>
    <mergeCell ref="B10:AD10"/>
    <mergeCell ref="C17:AD17"/>
    <mergeCell ref="B18:AD18"/>
    <mergeCell ref="C20:AD20"/>
    <mergeCell ref="C21:AD21"/>
    <mergeCell ref="B23:AD23"/>
    <mergeCell ref="C11:AD11"/>
    <mergeCell ref="C12:AD12"/>
    <mergeCell ref="C13:AD13"/>
    <mergeCell ref="C14:AD14"/>
    <mergeCell ref="C15:AD15"/>
    <mergeCell ref="C16:AD16"/>
    <mergeCell ref="C19:AD19"/>
    <mergeCell ref="C30:AD30"/>
    <mergeCell ref="C31:AD31"/>
    <mergeCell ref="C32:AD32"/>
    <mergeCell ref="C33:AD33"/>
    <mergeCell ref="C34:AD34"/>
    <mergeCell ref="C35:AD35"/>
    <mergeCell ref="C24:AD24"/>
    <mergeCell ref="C25:AD25"/>
    <mergeCell ref="C26:AD26"/>
    <mergeCell ref="C27:AD27"/>
    <mergeCell ref="C28:AD28"/>
    <mergeCell ref="C29:AD29"/>
    <mergeCell ref="D41:H41"/>
    <mergeCell ref="I41:M41"/>
    <mergeCell ref="N41:O41"/>
    <mergeCell ref="D42:H42"/>
    <mergeCell ref="I42:M42"/>
    <mergeCell ref="N42:O42"/>
    <mergeCell ref="AA37:AD37"/>
    <mergeCell ref="C38:H39"/>
    <mergeCell ref="I38:M39"/>
    <mergeCell ref="N38:O39"/>
    <mergeCell ref="P38:AD38"/>
    <mergeCell ref="D40:H40"/>
    <mergeCell ref="I40:M40"/>
    <mergeCell ref="N40:O40"/>
    <mergeCell ref="D45:H45"/>
    <mergeCell ref="I45:M45"/>
    <mergeCell ref="N45:O45"/>
    <mergeCell ref="D46:H46"/>
    <mergeCell ref="I46:M46"/>
    <mergeCell ref="N46:O46"/>
    <mergeCell ref="D43:H43"/>
    <mergeCell ref="I43:M43"/>
    <mergeCell ref="N43:O43"/>
    <mergeCell ref="D44:H44"/>
    <mergeCell ref="I44:M44"/>
    <mergeCell ref="N44:O44"/>
    <mergeCell ref="D49:H49"/>
    <mergeCell ref="I49:M49"/>
    <mergeCell ref="N49:O49"/>
    <mergeCell ref="D50:H50"/>
    <mergeCell ref="I50:M50"/>
    <mergeCell ref="N50:O50"/>
    <mergeCell ref="D47:H47"/>
    <mergeCell ref="I47:M47"/>
    <mergeCell ref="N47:O47"/>
    <mergeCell ref="D48:H48"/>
    <mergeCell ref="I48:M48"/>
    <mergeCell ref="N48:O48"/>
    <mergeCell ref="D53:H53"/>
    <mergeCell ref="I53:M53"/>
    <mergeCell ref="N53:O53"/>
    <mergeCell ref="D54:H54"/>
    <mergeCell ref="I54:M54"/>
    <mergeCell ref="N54:O54"/>
    <mergeCell ref="D51:H51"/>
    <mergeCell ref="I51:M51"/>
    <mergeCell ref="N51:O51"/>
    <mergeCell ref="D52:H52"/>
    <mergeCell ref="I52:M52"/>
    <mergeCell ref="N52:O52"/>
    <mergeCell ref="D57:H57"/>
    <mergeCell ref="I57:M57"/>
    <mergeCell ref="N57:O57"/>
    <mergeCell ref="D58:H58"/>
    <mergeCell ref="I58:M58"/>
    <mergeCell ref="N58:O58"/>
    <mergeCell ref="D55:H55"/>
    <mergeCell ref="I55:M55"/>
    <mergeCell ref="N55:O55"/>
    <mergeCell ref="D56:H56"/>
    <mergeCell ref="I56:M56"/>
    <mergeCell ref="N56:O56"/>
    <mergeCell ref="D61:H61"/>
    <mergeCell ref="I61:M61"/>
    <mergeCell ref="N61:O61"/>
    <mergeCell ref="D62:H62"/>
    <mergeCell ref="I62:M62"/>
    <mergeCell ref="N62:O62"/>
    <mergeCell ref="D59:H59"/>
    <mergeCell ref="I59:M59"/>
    <mergeCell ref="N59:O59"/>
    <mergeCell ref="D60:H60"/>
    <mergeCell ref="I60:M60"/>
    <mergeCell ref="N60:O60"/>
    <mergeCell ref="N65:O65"/>
    <mergeCell ref="AA67:AD67"/>
    <mergeCell ref="C68:I69"/>
    <mergeCell ref="J68:N68"/>
    <mergeCell ref="O68:AD68"/>
    <mergeCell ref="D70:I70"/>
    <mergeCell ref="D63:H63"/>
    <mergeCell ref="I63:M63"/>
    <mergeCell ref="N63:O63"/>
    <mergeCell ref="D64:H64"/>
    <mergeCell ref="I64:M64"/>
    <mergeCell ref="N64:O64"/>
    <mergeCell ref="D77:I77"/>
    <mergeCell ref="D78:I78"/>
    <mergeCell ref="D79:I79"/>
    <mergeCell ref="D80:I80"/>
    <mergeCell ref="D81:I81"/>
    <mergeCell ref="D82:I82"/>
    <mergeCell ref="D71:I71"/>
    <mergeCell ref="D72:I72"/>
    <mergeCell ref="D73:I73"/>
    <mergeCell ref="D74:I74"/>
    <mergeCell ref="D75:I75"/>
    <mergeCell ref="D76:I76"/>
    <mergeCell ref="D89:I89"/>
    <mergeCell ref="D90:I90"/>
    <mergeCell ref="D91:I91"/>
    <mergeCell ref="D92:I92"/>
    <mergeCell ref="D93:I93"/>
    <mergeCell ref="D94:I94"/>
    <mergeCell ref="D83:I83"/>
    <mergeCell ref="D84:I84"/>
    <mergeCell ref="D85:I85"/>
    <mergeCell ref="D86:I86"/>
    <mergeCell ref="D87:I87"/>
    <mergeCell ref="D88:I88"/>
    <mergeCell ref="D102:O102"/>
    <mergeCell ref="R102:AD102"/>
    <mergeCell ref="D103:O103"/>
    <mergeCell ref="R103:AD103"/>
    <mergeCell ref="D104:O104"/>
    <mergeCell ref="R104:AD104"/>
    <mergeCell ref="C97:E97"/>
    <mergeCell ref="F97:AD97"/>
    <mergeCell ref="C99:E99"/>
    <mergeCell ref="F99:AD99"/>
    <mergeCell ref="C101:O101"/>
    <mergeCell ref="Q101:AD101"/>
    <mergeCell ref="D108:O108"/>
    <mergeCell ref="R108:AD108"/>
    <mergeCell ref="D109:O109"/>
    <mergeCell ref="R109:AD109"/>
    <mergeCell ref="D110:O110"/>
    <mergeCell ref="R110:AD110"/>
    <mergeCell ref="D105:O105"/>
    <mergeCell ref="R105:AD105"/>
    <mergeCell ref="D106:O106"/>
    <mergeCell ref="R106:AD106"/>
    <mergeCell ref="D107:O107"/>
    <mergeCell ref="R107:AD107"/>
    <mergeCell ref="D114:O114"/>
    <mergeCell ref="R114:AD114"/>
    <mergeCell ref="D115:O115"/>
    <mergeCell ref="R115:AD115"/>
    <mergeCell ref="D116:O116"/>
    <mergeCell ref="R116:AD116"/>
    <mergeCell ref="D111:O111"/>
    <mergeCell ref="R111:AD111"/>
    <mergeCell ref="D112:O112"/>
    <mergeCell ref="R112:AD112"/>
    <mergeCell ref="D113:O113"/>
    <mergeCell ref="R113:AD113"/>
    <mergeCell ref="D123:O123"/>
    <mergeCell ref="C125:AD125"/>
    <mergeCell ref="C126:AD126"/>
    <mergeCell ref="R117:AD117"/>
    <mergeCell ref="C118:O118"/>
    <mergeCell ref="D119:O119"/>
    <mergeCell ref="D120:O120"/>
    <mergeCell ref="D121:O121"/>
    <mergeCell ref="D122:O122"/>
  </mergeCells>
  <conditionalFormatting sqref="N40">
    <cfRule type="expression" dxfId="36" priority="1" stopIfTrue="1">
      <formula>OR(I40=2,I40=9)</formula>
    </cfRule>
  </conditionalFormatting>
  <conditionalFormatting sqref="P40">
    <cfRule type="expression" dxfId="35" priority="2" stopIfTrue="1">
      <formula>OR(I40=2,I40=9)</formula>
    </cfRule>
  </conditionalFormatting>
  <conditionalFormatting sqref="Q40">
    <cfRule type="expression" dxfId="34" priority="3" stopIfTrue="1">
      <formula>OR(I40=2,I40=9)</formula>
    </cfRule>
  </conditionalFormatting>
  <conditionalFormatting sqref="R40">
    <cfRule type="expression" dxfId="33" priority="4" stopIfTrue="1">
      <formula>OR(I40=2,I40=9)</formula>
    </cfRule>
  </conditionalFormatting>
  <conditionalFormatting sqref="S40">
    <cfRule type="expression" dxfId="32" priority="5" stopIfTrue="1">
      <formula>OR(I40=2,I40=9)</formula>
    </cfRule>
  </conditionalFormatting>
  <conditionalFormatting sqref="T40">
    <cfRule type="expression" dxfId="31" priority="6" stopIfTrue="1">
      <formula>OR(I40=2,I40=9)</formula>
    </cfRule>
  </conditionalFormatting>
  <conditionalFormatting sqref="U40">
    <cfRule type="expression" dxfId="30" priority="7" stopIfTrue="1">
      <formula>OR(I40=2,I40=9)</formula>
    </cfRule>
  </conditionalFormatting>
  <conditionalFormatting sqref="V40">
    <cfRule type="expression" dxfId="29" priority="8" stopIfTrue="1">
      <formula>OR(I40=2,I40=9)</formula>
    </cfRule>
  </conditionalFormatting>
  <conditionalFormatting sqref="W40">
    <cfRule type="expression" dxfId="28" priority="9" stopIfTrue="1">
      <formula>OR(I40=2,I40=9)</formula>
    </cfRule>
  </conditionalFormatting>
  <conditionalFormatting sqref="X40">
    <cfRule type="expression" dxfId="27" priority="10" stopIfTrue="1">
      <formula>OR(I40=2,I40=9)</formula>
    </cfRule>
  </conditionalFormatting>
  <conditionalFormatting sqref="Y40">
    <cfRule type="expression" dxfId="26" priority="11" stopIfTrue="1">
      <formula>OR(I40=2,I40=9)</formula>
    </cfRule>
  </conditionalFormatting>
  <conditionalFormatting sqref="Z40">
    <cfRule type="expression" dxfId="25" priority="12" stopIfTrue="1">
      <formula>OR(I40=2,I40=9)</formula>
    </cfRule>
  </conditionalFormatting>
  <conditionalFormatting sqref="AA40">
    <cfRule type="expression" dxfId="24" priority="13" stopIfTrue="1">
      <formula>OR(I40=2,I40=9)</formula>
    </cfRule>
  </conditionalFormatting>
  <conditionalFormatting sqref="AB40">
    <cfRule type="expression" dxfId="23" priority="14" stopIfTrue="1">
      <formula>OR(I40=2,I40=9)</formula>
    </cfRule>
  </conditionalFormatting>
  <conditionalFormatting sqref="AC40">
    <cfRule type="expression" dxfId="22" priority="15" stopIfTrue="1">
      <formula>OR(I40=2,I40=9)</formula>
    </cfRule>
  </conditionalFormatting>
  <conditionalFormatting sqref="AD40">
    <cfRule type="expression" dxfId="21" priority="16" stopIfTrue="1">
      <formula>OR(I40=2,I40=9)</formula>
    </cfRule>
  </conditionalFormatting>
  <conditionalFormatting sqref="J70">
    <cfRule type="expression" dxfId="20" priority="17" stopIfTrue="1">
      <formula>OR(I40=2,I40=9)</formula>
    </cfRule>
  </conditionalFormatting>
  <conditionalFormatting sqref="K70">
    <cfRule type="expression" dxfId="19" priority="18" stopIfTrue="1">
      <formula>OR(I40=2,I40=9)</formula>
    </cfRule>
  </conditionalFormatting>
  <conditionalFormatting sqref="L70">
    <cfRule type="expression" dxfId="18" priority="19" stopIfTrue="1">
      <formula>OR(I40=2,I40=9)</formula>
    </cfRule>
  </conditionalFormatting>
  <conditionalFormatting sqref="M70">
    <cfRule type="expression" dxfId="17" priority="20" stopIfTrue="1">
      <formula>OR(I40=2,I40=9)</formula>
    </cfRule>
  </conditionalFormatting>
  <conditionalFormatting sqref="N70">
    <cfRule type="expression" dxfId="16" priority="21" stopIfTrue="1">
      <formula>OR(I40=2,I40=9)</formula>
    </cfRule>
  </conditionalFormatting>
  <conditionalFormatting sqref="O70">
    <cfRule type="expression" dxfId="15" priority="22" stopIfTrue="1">
      <formula>OR(I40=2,I40=9)</formula>
    </cfRule>
  </conditionalFormatting>
  <conditionalFormatting sqref="P70">
    <cfRule type="expression" dxfId="14" priority="23" stopIfTrue="1">
      <formula>OR(I40=2,I40=9)</formula>
    </cfRule>
  </conditionalFormatting>
  <conditionalFormatting sqref="Q70">
    <cfRule type="expression" dxfId="13" priority="24" stopIfTrue="1">
      <formula>OR(I40=2,I40=9)</formula>
    </cfRule>
  </conditionalFormatting>
  <conditionalFormatting sqref="R70">
    <cfRule type="expression" dxfId="12" priority="25" stopIfTrue="1">
      <formula>OR(I40=2,I40=9)</formula>
    </cfRule>
  </conditionalFormatting>
  <conditionalFormatting sqref="S70">
    <cfRule type="expression" dxfId="11" priority="26" stopIfTrue="1">
      <formula>OR(I40=2,I40=9)</formula>
    </cfRule>
  </conditionalFormatting>
  <conditionalFormatting sqref="T70">
    <cfRule type="expression" dxfId="10" priority="27" stopIfTrue="1">
      <formula>OR(I40=2,I40=9)</formula>
    </cfRule>
  </conditionalFormatting>
  <conditionalFormatting sqref="U70">
    <cfRule type="expression" dxfId="9" priority="28" stopIfTrue="1">
      <formula>OR(I40=2,I40=9)</formula>
    </cfRule>
  </conditionalFormatting>
  <conditionalFormatting sqref="V70">
    <cfRule type="expression" dxfId="8" priority="29" stopIfTrue="1">
      <formula>OR(I40=2,I40=9)</formula>
    </cfRule>
  </conditionalFormatting>
  <conditionalFormatting sqref="W70">
    <cfRule type="expression" dxfId="7" priority="30" stopIfTrue="1">
      <formula>OR(I40=2,I40=9)</formula>
    </cfRule>
  </conditionalFormatting>
  <conditionalFormatting sqref="X70">
    <cfRule type="expression" dxfId="6" priority="31" stopIfTrue="1">
      <formula>OR(I40=2,I40=9)</formula>
    </cfRule>
  </conditionalFormatting>
  <conditionalFormatting sqref="Y70">
    <cfRule type="expression" dxfId="5" priority="32" stopIfTrue="1">
      <formula>OR(I40=2,I40=9)</formula>
    </cfRule>
  </conditionalFormatting>
  <conditionalFormatting sqref="Z70">
    <cfRule type="expression" dxfId="4" priority="33" stopIfTrue="1">
      <formula>OR(I40=2,I40=9)</formula>
    </cfRule>
  </conditionalFormatting>
  <conditionalFormatting sqref="AA70">
    <cfRule type="expression" dxfId="3" priority="34" stopIfTrue="1">
      <formula>OR(I40=2,I40=9)</formula>
    </cfRule>
  </conditionalFormatting>
  <conditionalFormatting sqref="AB70">
    <cfRule type="expression" dxfId="2" priority="35" stopIfTrue="1">
      <formula>OR(I40=2,I40=9)</formula>
    </cfRule>
  </conditionalFormatting>
  <conditionalFormatting sqref="AC70">
    <cfRule type="expression" dxfId="1" priority="36" stopIfTrue="1">
      <formula>OR(I40=2,I40=9)</formula>
    </cfRule>
  </conditionalFormatting>
  <conditionalFormatting sqref="AD70">
    <cfRule type="expression" dxfId="0" priority="37" stopIfTrue="1">
      <formula>OR(I40=2,I40=9)</formula>
    </cfRule>
  </conditionalFormatting>
  <dataValidations count="1">
    <dataValidation type="list" allowBlank="1" showInputMessage="1" showErrorMessage="1" sqref="I40" xr:uid="{00000000-0002-0000-0C00-000000000000}">
      <formula1>"="",1,2,9"</formula1>
    </dataValidation>
  </dataValidations>
  <hyperlinks>
    <hyperlink ref="AA7" location="Índice!B29" display="Índice" xr:uid="{00000000-0004-0000-0C00-000000000000}"/>
  </hyperlinks>
  <pageMargins left="0.70866141732283472" right="0.70866141732283472" top="0.74803149606299213" bottom="0.74803149606299213" header="0.31496062992125978" footer="0.31496062992125978"/>
  <pageSetup scale="75" orientation="portrait"/>
  <headerFooter>
    <oddHeader>&amp;CMódulo 1 Sección IX
Cuestionario</oddHeader>
    <oddFooter>&amp;LCenso Nacional de Sistema Penitenciario Federal 2022&amp;R&amp;P de &amp;N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52"/>
  <sheetViews>
    <sheetView topLeftCell="A13"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1"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1" ht="15" customHeight="1"/>
    <row r="3" spans="1:31"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1" ht="15" customHeight="1"/>
    <row r="5" spans="1:31" ht="45" customHeight="1">
      <c r="B5" s="320" t="s">
        <v>24</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1" ht="15" customHeight="1"/>
    <row r="7" spans="1:31" ht="15" customHeight="1">
      <c r="AA7" s="277" t="s">
        <v>2</v>
      </c>
      <c r="AB7" s="270"/>
      <c r="AC7" s="270"/>
      <c r="AD7" s="270"/>
    </row>
    <row r="8" spans="1:31" ht="15" customHeight="1"/>
    <row r="9" spans="1:31" ht="15" customHeight="1">
      <c r="AA9" s="504" t="s">
        <v>1495</v>
      </c>
      <c r="AB9" s="270"/>
      <c r="AC9" s="270"/>
      <c r="AD9" s="270"/>
    </row>
    <row r="10" spans="1:31" ht="15" customHeight="1"/>
    <row r="11" spans="1:31" ht="15" customHeight="1">
      <c r="A11" s="197"/>
      <c r="B11" s="394" t="s">
        <v>1496</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c r="AA11" s="295"/>
      <c r="AB11" s="295"/>
      <c r="AC11" s="295"/>
      <c r="AD11" s="296"/>
      <c r="AE11" s="42"/>
    </row>
    <row r="12" spans="1:31" ht="15" customHeight="1">
      <c r="A12" s="197"/>
      <c r="B12" s="198"/>
      <c r="C12" s="505" t="s">
        <v>1497</v>
      </c>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98"/>
      <c r="AE12" s="42"/>
    </row>
    <row r="13" spans="1:31" s="42" customFormat="1" ht="15" customHeight="1">
      <c r="A13" s="197"/>
      <c r="B13" s="198"/>
      <c r="C13" s="367" t="s">
        <v>1498</v>
      </c>
      <c r="D13" s="278"/>
      <c r="E13" s="278"/>
      <c r="F13" s="278"/>
      <c r="G13" s="278"/>
      <c r="H13" s="278"/>
      <c r="I13" s="278"/>
      <c r="J13" s="278"/>
      <c r="K13" s="278"/>
      <c r="L13" s="278"/>
      <c r="M13" s="278"/>
      <c r="N13" s="278"/>
      <c r="O13" s="278"/>
      <c r="P13" s="278"/>
      <c r="Q13" s="278"/>
      <c r="R13" s="278"/>
      <c r="S13" s="278"/>
      <c r="T13" s="278"/>
      <c r="U13" s="278"/>
      <c r="V13" s="278"/>
      <c r="W13" s="278"/>
      <c r="X13" s="278"/>
      <c r="Y13" s="278"/>
      <c r="Z13" s="278"/>
      <c r="AA13" s="278"/>
      <c r="AB13" s="278"/>
      <c r="AC13" s="278"/>
      <c r="AD13" s="298"/>
    </row>
    <row r="14" spans="1:31" s="42" customFormat="1" ht="24" customHeight="1">
      <c r="A14" s="197"/>
      <c r="B14" s="198"/>
      <c r="C14" s="367" t="s">
        <v>1499</v>
      </c>
      <c r="D14" s="278"/>
      <c r="E14" s="278"/>
      <c r="F14" s="278"/>
      <c r="G14" s="278"/>
      <c r="H14" s="278"/>
      <c r="I14" s="278"/>
      <c r="J14" s="278"/>
      <c r="K14" s="278"/>
      <c r="L14" s="278"/>
      <c r="M14" s="278"/>
      <c r="N14" s="278"/>
      <c r="O14" s="278"/>
      <c r="P14" s="278"/>
      <c r="Q14" s="278"/>
      <c r="R14" s="278"/>
      <c r="S14" s="278"/>
      <c r="T14" s="278"/>
      <c r="U14" s="278"/>
      <c r="V14" s="278"/>
      <c r="W14" s="278"/>
      <c r="X14" s="278"/>
      <c r="Y14" s="278"/>
      <c r="Z14" s="278"/>
      <c r="AA14" s="278"/>
      <c r="AB14" s="278"/>
      <c r="AC14" s="278"/>
      <c r="AD14" s="298"/>
    </row>
    <row r="15" spans="1:31" s="42" customFormat="1" ht="15" customHeight="1">
      <c r="A15" s="197"/>
      <c r="B15" s="195"/>
      <c r="C15" s="367" t="s">
        <v>1500</v>
      </c>
      <c r="D15" s="278"/>
      <c r="E15" s="278"/>
      <c r="F15" s="278"/>
      <c r="G15" s="278"/>
      <c r="H15" s="278"/>
      <c r="I15" s="278"/>
      <c r="J15" s="278"/>
      <c r="K15" s="278"/>
      <c r="L15" s="278"/>
      <c r="M15" s="278"/>
      <c r="N15" s="278"/>
      <c r="O15" s="278"/>
      <c r="P15" s="278"/>
      <c r="Q15" s="278"/>
      <c r="R15" s="278"/>
      <c r="S15" s="278"/>
      <c r="T15" s="278"/>
      <c r="U15" s="278"/>
      <c r="V15" s="278"/>
      <c r="W15" s="278"/>
      <c r="X15" s="278"/>
      <c r="Y15" s="278"/>
      <c r="Z15" s="278"/>
      <c r="AA15" s="278"/>
      <c r="AB15" s="278"/>
      <c r="AC15" s="278"/>
      <c r="AD15" s="298"/>
    </row>
    <row r="16" spans="1:31" s="42" customFormat="1" ht="24" customHeight="1">
      <c r="A16" s="197"/>
      <c r="B16" s="199"/>
      <c r="C16" s="400" t="s">
        <v>1501</v>
      </c>
      <c r="D16" s="284"/>
      <c r="E16" s="284"/>
      <c r="F16" s="284"/>
      <c r="G16" s="284"/>
      <c r="H16" s="284"/>
      <c r="I16" s="284"/>
      <c r="J16" s="284"/>
      <c r="K16" s="284"/>
      <c r="L16" s="284"/>
      <c r="M16" s="284"/>
      <c r="N16" s="284"/>
      <c r="O16" s="284"/>
      <c r="P16" s="284"/>
      <c r="Q16" s="284"/>
      <c r="R16" s="284"/>
      <c r="S16" s="284"/>
      <c r="T16" s="284"/>
      <c r="U16" s="284"/>
      <c r="V16" s="284"/>
      <c r="W16" s="284"/>
      <c r="X16" s="284"/>
      <c r="Y16" s="284"/>
      <c r="Z16" s="284"/>
      <c r="AA16" s="284"/>
      <c r="AB16" s="284"/>
      <c r="AC16" s="284"/>
      <c r="AD16" s="300"/>
    </row>
    <row r="17" spans="1:31">
      <c r="A17" s="197"/>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row>
    <row r="18" spans="1:31" ht="108" customHeight="1">
      <c r="A18" s="200"/>
      <c r="B18" s="223"/>
      <c r="C18" s="279" t="s">
        <v>211</v>
      </c>
      <c r="D18" s="280"/>
      <c r="E18" s="280"/>
      <c r="F18" s="280"/>
      <c r="G18" s="280"/>
      <c r="H18" s="280"/>
      <c r="I18" s="281"/>
      <c r="J18" s="506" t="s">
        <v>212</v>
      </c>
      <c r="K18" s="281"/>
      <c r="L18" s="506" t="s">
        <v>1502</v>
      </c>
      <c r="M18" s="281"/>
      <c r="N18" s="506" t="s">
        <v>1503</v>
      </c>
      <c r="O18" s="281"/>
      <c r="P18" s="506" t="s">
        <v>1504</v>
      </c>
      <c r="Q18" s="281"/>
      <c r="R18" s="454" t="s">
        <v>1505</v>
      </c>
      <c r="S18" s="280"/>
      <c r="T18" s="280"/>
      <c r="U18" s="280"/>
      <c r="V18" s="280"/>
      <c r="W18" s="281"/>
      <c r="X18" s="201" t="s">
        <v>1506</v>
      </c>
      <c r="Y18" s="454" t="s">
        <v>1507</v>
      </c>
      <c r="Z18" s="280"/>
      <c r="AA18" s="280"/>
      <c r="AB18" s="280"/>
      <c r="AC18" s="280"/>
      <c r="AD18" s="281"/>
      <c r="AE18" s="42"/>
    </row>
    <row r="19" spans="1:31">
      <c r="A19" s="200"/>
      <c r="B19" s="196"/>
      <c r="C19" s="92" t="s">
        <v>142</v>
      </c>
      <c r="D19" s="371"/>
      <c r="E19" s="280"/>
      <c r="F19" s="280"/>
      <c r="G19" s="280"/>
      <c r="H19" s="280"/>
      <c r="I19" s="281"/>
      <c r="J19" s="282"/>
      <c r="K19" s="281"/>
      <c r="L19" s="282"/>
      <c r="M19" s="281"/>
      <c r="N19" s="282"/>
      <c r="O19" s="281"/>
      <c r="P19" s="282"/>
      <c r="Q19" s="281"/>
      <c r="R19" s="282"/>
      <c r="S19" s="280"/>
      <c r="T19" s="280"/>
      <c r="U19" s="280"/>
      <c r="V19" s="280"/>
      <c r="W19" s="281"/>
      <c r="X19" s="224" t="s">
        <v>1508</v>
      </c>
      <c r="Y19" s="282"/>
      <c r="Z19" s="280"/>
      <c r="AA19" s="280"/>
      <c r="AB19" s="280"/>
      <c r="AC19" s="280"/>
      <c r="AD19" s="281"/>
      <c r="AE19" s="42"/>
    </row>
    <row r="20" spans="1:31">
      <c r="A20" s="200"/>
      <c r="B20" s="196"/>
      <c r="C20" s="246" t="s">
        <v>143</v>
      </c>
      <c r="D20" s="371"/>
      <c r="E20" s="280"/>
      <c r="F20" s="280"/>
      <c r="G20" s="280"/>
      <c r="H20" s="280"/>
      <c r="I20" s="281"/>
      <c r="J20" s="282"/>
      <c r="K20" s="281"/>
      <c r="L20" s="282"/>
      <c r="M20" s="281"/>
      <c r="N20" s="282"/>
      <c r="O20" s="281"/>
      <c r="P20" s="282"/>
      <c r="Q20" s="281"/>
      <c r="R20" s="282"/>
      <c r="S20" s="280"/>
      <c r="T20" s="280"/>
      <c r="U20" s="280"/>
      <c r="V20" s="280"/>
      <c r="W20" s="281"/>
      <c r="X20" s="224" t="s">
        <v>1508</v>
      </c>
      <c r="Y20" s="282"/>
      <c r="Z20" s="280"/>
      <c r="AA20" s="280"/>
      <c r="AB20" s="280"/>
      <c r="AC20" s="280"/>
      <c r="AD20" s="281"/>
      <c r="AE20" s="42"/>
    </row>
    <row r="21" spans="1:31">
      <c r="A21" s="200"/>
      <c r="B21" s="196"/>
      <c r="C21" s="246" t="s">
        <v>144</v>
      </c>
      <c r="D21" s="371"/>
      <c r="E21" s="280"/>
      <c r="F21" s="280"/>
      <c r="G21" s="280"/>
      <c r="H21" s="280"/>
      <c r="I21" s="281"/>
      <c r="J21" s="282"/>
      <c r="K21" s="281"/>
      <c r="L21" s="282"/>
      <c r="M21" s="281"/>
      <c r="N21" s="282"/>
      <c r="O21" s="281"/>
      <c r="P21" s="282"/>
      <c r="Q21" s="281"/>
      <c r="R21" s="282"/>
      <c r="S21" s="280"/>
      <c r="T21" s="280"/>
      <c r="U21" s="280"/>
      <c r="V21" s="280"/>
      <c r="W21" s="281"/>
      <c r="X21" s="224" t="s">
        <v>1508</v>
      </c>
      <c r="Y21" s="282"/>
      <c r="Z21" s="280"/>
      <c r="AA21" s="280"/>
      <c r="AB21" s="280"/>
      <c r="AC21" s="280"/>
      <c r="AD21" s="281"/>
      <c r="AE21" s="42"/>
    </row>
    <row r="22" spans="1:31">
      <c r="A22" s="200"/>
      <c r="B22" s="196"/>
      <c r="C22" s="246" t="s">
        <v>145</v>
      </c>
      <c r="D22" s="371"/>
      <c r="E22" s="280"/>
      <c r="F22" s="280"/>
      <c r="G22" s="280"/>
      <c r="H22" s="280"/>
      <c r="I22" s="281"/>
      <c r="J22" s="282"/>
      <c r="K22" s="281"/>
      <c r="L22" s="282"/>
      <c r="M22" s="281"/>
      <c r="N22" s="282"/>
      <c r="O22" s="281"/>
      <c r="P22" s="282"/>
      <c r="Q22" s="281"/>
      <c r="R22" s="282"/>
      <c r="S22" s="280"/>
      <c r="T22" s="280"/>
      <c r="U22" s="280"/>
      <c r="V22" s="280"/>
      <c r="W22" s="281"/>
      <c r="X22" s="224" t="s">
        <v>1508</v>
      </c>
      <c r="Y22" s="282"/>
      <c r="Z22" s="280"/>
      <c r="AA22" s="280"/>
      <c r="AB22" s="280"/>
      <c r="AC22" s="280"/>
      <c r="AD22" s="281"/>
      <c r="AE22" s="42"/>
    </row>
    <row r="23" spans="1:31">
      <c r="A23" s="200"/>
      <c r="B23" s="196"/>
      <c r="C23" s="246" t="s">
        <v>146</v>
      </c>
      <c r="D23" s="371"/>
      <c r="E23" s="280"/>
      <c r="F23" s="280"/>
      <c r="G23" s="280"/>
      <c r="H23" s="280"/>
      <c r="I23" s="281"/>
      <c r="J23" s="282"/>
      <c r="K23" s="281"/>
      <c r="L23" s="282"/>
      <c r="M23" s="281"/>
      <c r="N23" s="282"/>
      <c r="O23" s="281"/>
      <c r="P23" s="282"/>
      <c r="Q23" s="281"/>
      <c r="R23" s="282"/>
      <c r="S23" s="280"/>
      <c r="T23" s="280"/>
      <c r="U23" s="280"/>
      <c r="V23" s="280"/>
      <c r="W23" s="281"/>
      <c r="X23" s="224" t="s">
        <v>1508</v>
      </c>
      <c r="Y23" s="282"/>
      <c r="Z23" s="280"/>
      <c r="AA23" s="280"/>
      <c r="AB23" s="280"/>
      <c r="AC23" s="280"/>
      <c r="AD23" s="281"/>
      <c r="AE23" s="42"/>
    </row>
    <row r="24" spans="1:31">
      <c r="A24" s="200"/>
      <c r="B24" s="196"/>
      <c r="C24" s="246" t="s">
        <v>147</v>
      </c>
      <c r="D24" s="371"/>
      <c r="E24" s="280"/>
      <c r="F24" s="280"/>
      <c r="G24" s="280"/>
      <c r="H24" s="280"/>
      <c r="I24" s="281"/>
      <c r="J24" s="282"/>
      <c r="K24" s="281"/>
      <c r="L24" s="282"/>
      <c r="M24" s="281"/>
      <c r="N24" s="282"/>
      <c r="O24" s="281"/>
      <c r="P24" s="282"/>
      <c r="Q24" s="281"/>
      <c r="R24" s="282"/>
      <c r="S24" s="280"/>
      <c r="T24" s="280"/>
      <c r="U24" s="280"/>
      <c r="V24" s="280"/>
      <c r="W24" s="281"/>
      <c r="X24" s="224" t="s">
        <v>1508</v>
      </c>
      <c r="Y24" s="282"/>
      <c r="Z24" s="280"/>
      <c r="AA24" s="280"/>
      <c r="AB24" s="280"/>
      <c r="AC24" s="280"/>
      <c r="AD24" s="281"/>
      <c r="AE24" s="42"/>
    </row>
    <row r="25" spans="1:31">
      <c r="A25" s="200"/>
      <c r="B25" s="196"/>
      <c r="C25" s="246" t="s">
        <v>148</v>
      </c>
      <c r="D25" s="371"/>
      <c r="E25" s="280"/>
      <c r="F25" s="280"/>
      <c r="G25" s="280"/>
      <c r="H25" s="280"/>
      <c r="I25" s="281"/>
      <c r="J25" s="282"/>
      <c r="K25" s="281"/>
      <c r="L25" s="282"/>
      <c r="M25" s="281"/>
      <c r="N25" s="282"/>
      <c r="O25" s="281"/>
      <c r="P25" s="282"/>
      <c r="Q25" s="281"/>
      <c r="R25" s="282"/>
      <c r="S25" s="280"/>
      <c r="T25" s="280"/>
      <c r="U25" s="280"/>
      <c r="V25" s="280"/>
      <c r="W25" s="281"/>
      <c r="X25" s="224" t="s">
        <v>1508</v>
      </c>
      <c r="Y25" s="282"/>
      <c r="Z25" s="280"/>
      <c r="AA25" s="280"/>
      <c r="AB25" s="280"/>
      <c r="AC25" s="280"/>
      <c r="AD25" s="281"/>
      <c r="AE25" s="42"/>
    </row>
    <row r="26" spans="1:31">
      <c r="A26" s="200"/>
      <c r="B26" s="196"/>
      <c r="C26" s="246" t="s">
        <v>149</v>
      </c>
      <c r="D26" s="371"/>
      <c r="E26" s="280"/>
      <c r="F26" s="280"/>
      <c r="G26" s="280"/>
      <c r="H26" s="280"/>
      <c r="I26" s="281"/>
      <c r="J26" s="282"/>
      <c r="K26" s="281"/>
      <c r="L26" s="282"/>
      <c r="M26" s="281"/>
      <c r="N26" s="282"/>
      <c r="O26" s="281"/>
      <c r="P26" s="282"/>
      <c r="Q26" s="281"/>
      <c r="R26" s="282"/>
      <c r="S26" s="280"/>
      <c r="T26" s="280"/>
      <c r="U26" s="280"/>
      <c r="V26" s="280"/>
      <c r="W26" s="281"/>
      <c r="X26" s="224" t="s">
        <v>1508</v>
      </c>
      <c r="Y26" s="282"/>
      <c r="Z26" s="280"/>
      <c r="AA26" s="280"/>
      <c r="AB26" s="280"/>
      <c r="AC26" s="280"/>
      <c r="AD26" s="281"/>
      <c r="AE26" s="42"/>
    </row>
    <row r="27" spans="1:31">
      <c r="A27" s="200"/>
      <c r="B27" s="196"/>
      <c r="C27" s="246" t="s">
        <v>150</v>
      </c>
      <c r="D27" s="371"/>
      <c r="E27" s="280"/>
      <c r="F27" s="280"/>
      <c r="G27" s="280"/>
      <c r="H27" s="280"/>
      <c r="I27" s="281"/>
      <c r="J27" s="282"/>
      <c r="K27" s="281"/>
      <c r="L27" s="282"/>
      <c r="M27" s="281"/>
      <c r="N27" s="282"/>
      <c r="O27" s="281"/>
      <c r="P27" s="282"/>
      <c r="Q27" s="281"/>
      <c r="R27" s="282"/>
      <c r="S27" s="280"/>
      <c r="T27" s="280"/>
      <c r="U27" s="280"/>
      <c r="V27" s="280"/>
      <c r="W27" s="281"/>
      <c r="X27" s="224" t="s">
        <v>1508</v>
      </c>
      <c r="Y27" s="282"/>
      <c r="Z27" s="280"/>
      <c r="AA27" s="280"/>
      <c r="AB27" s="280"/>
      <c r="AC27" s="280"/>
      <c r="AD27" s="281"/>
      <c r="AE27" s="42"/>
    </row>
    <row r="28" spans="1:31">
      <c r="A28" s="200"/>
      <c r="B28" s="196"/>
      <c r="C28" s="246" t="s">
        <v>151</v>
      </c>
      <c r="D28" s="371"/>
      <c r="E28" s="280"/>
      <c r="F28" s="280"/>
      <c r="G28" s="280"/>
      <c r="H28" s="280"/>
      <c r="I28" s="281"/>
      <c r="J28" s="282"/>
      <c r="K28" s="281"/>
      <c r="L28" s="282"/>
      <c r="M28" s="281"/>
      <c r="N28" s="282"/>
      <c r="O28" s="281"/>
      <c r="P28" s="282"/>
      <c r="Q28" s="281"/>
      <c r="R28" s="282"/>
      <c r="S28" s="280"/>
      <c r="T28" s="280"/>
      <c r="U28" s="280"/>
      <c r="V28" s="280"/>
      <c r="W28" s="281"/>
      <c r="X28" s="224" t="s">
        <v>1508</v>
      </c>
      <c r="Y28" s="282"/>
      <c r="Z28" s="280"/>
      <c r="AA28" s="280"/>
      <c r="AB28" s="280"/>
      <c r="AC28" s="280"/>
      <c r="AD28" s="281"/>
      <c r="AE28" s="42"/>
    </row>
    <row r="29" spans="1:31">
      <c r="A29" s="200"/>
      <c r="B29" s="196"/>
      <c r="C29" s="246" t="s">
        <v>152</v>
      </c>
      <c r="D29" s="371"/>
      <c r="E29" s="280"/>
      <c r="F29" s="280"/>
      <c r="G29" s="280"/>
      <c r="H29" s="280"/>
      <c r="I29" s="281"/>
      <c r="J29" s="282"/>
      <c r="K29" s="281"/>
      <c r="L29" s="282"/>
      <c r="M29" s="281"/>
      <c r="N29" s="282"/>
      <c r="O29" s="281"/>
      <c r="P29" s="282"/>
      <c r="Q29" s="281"/>
      <c r="R29" s="282"/>
      <c r="S29" s="280"/>
      <c r="T29" s="280"/>
      <c r="U29" s="280"/>
      <c r="V29" s="280"/>
      <c r="W29" s="281"/>
      <c r="X29" s="224" t="s">
        <v>1508</v>
      </c>
      <c r="Y29" s="282"/>
      <c r="Z29" s="280"/>
      <c r="AA29" s="280"/>
      <c r="AB29" s="280"/>
      <c r="AC29" s="280"/>
      <c r="AD29" s="281"/>
      <c r="AE29" s="42"/>
    </row>
    <row r="30" spans="1:31">
      <c r="A30" s="200"/>
      <c r="B30" s="196"/>
      <c r="C30" s="246" t="s">
        <v>153</v>
      </c>
      <c r="D30" s="371"/>
      <c r="E30" s="280"/>
      <c r="F30" s="280"/>
      <c r="G30" s="280"/>
      <c r="H30" s="280"/>
      <c r="I30" s="281"/>
      <c r="J30" s="282"/>
      <c r="K30" s="281"/>
      <c r="L30" s="282"/>
      <c r="M30" s="281"/>
      <c r="N30" s="282"/>
      <c r="O30" s="281"/>
      <c r="P30" s="282"/>
      <c r="Q30" s="281"/>
      <c r="R30" s="282"/>
      <c r="S30" s="280"/>
      <c r="T30" s="280"/>
      <c r="U30" s="280"/>
      <c r="V30" s="280"/>
      <c r="W30" s="281"/>
      <c r="X30" s="224" t="s">
        <v>1508</v>
      </c>
      <c r="Y30" s="282"/>
      <c r="Z30" s="280"/>
      <c r="AA30" s="280"/>
      <c r="AB30" s="280"/>
      <c r="AC30" s="280"/>
      <c r="AD30" s="281"/>
      <c r="AE30" s="42"/>
    </row>
    <row r="31" spans="1:31">
      <c r="A31" s="200"/>
      <c r="B31" s="196"/>
      <c r="C31" s="246" t="s">
        <v>154</v>
      </c>
      <c r="D31" s="371"/>
      <c r="E31" s="280"/>
      <c r="F31" s="280"/>
      <c r="G31" s="280"/>
      <c r="H31" s="280"/>
      <c r="I31" s="281"/>
      <c r="J31" s="282"/>
      <c r="K31" s="281"/>
      <c r="L31" s="282"/>
      <c r="M31" s="281"/>
      <c r="N31" s="282"/>
      <c r="O31" s="281"/>
      <c r="P31" s="282"/>
      <c r="Q31" s="281"/>
      <c r="R31" s="282"/>
      <c r="S31" s="280"/>
      <c r="T31" s="280"/>
      <c r="U31" s="280"/>
      <c r="V31" s="280"/>
      <c r="W31" s="281"/>
      <c r="X31" s="224" t="s">
        <v>1508</v>
      </c>
      <c r="Y31" s="282"/>
      <c r="Z31" s="280"/>
      <c r="AA31" s="280"/>
      <c r="AB31" s="280"/>
      <c r="AC31" s="280"/>
      <c r="AD31" s="281"/>
      <c r="AE31" s="42"/>
    </row>
    <row r="32" spans="1:31">
      <c r="A32" s="200"/>
      <c r="B32" s="196"/>
      <c r="C32" s="246" t="s">
        <v>155</v>
      </c>
      <c r="D32" s="371"/>
      <c r="E32" s="280"/>
      <c r="F32" s="280"/>
      <c r="G32" s="280"/>
      <c r="H32" s="280"/>
      <c r="I32" s="281"/>
      <c r="J32" s="282"/>
      <c r="K32" s="281"/>
      <c r="L32" s="282"/>
      <c r="M32" s="281"/>
      <c r="N32" s="282"/>
      <c r="O32" s="281"/>
      <c r="P32" s="282"/>
      <c r="Q32" s="281"/>
      <c r="R32" s="282"/>
      <c r="S32" s="280"/>
      <c r="T32" s="280"/>
      <c r="U32" s="280"/>
      <c r="V32" s="280"/>
      <c r="W32" s="281"/>
      <c r="X32" s="224" t="s">
        <v>1508</v>
      </c>
      <c r="Y32" s="282"/>
      <c r="Z32" s="280"/>
      <c r="AA32" s="280"/>
      <c r="AB32" s="280"/>
      <c r="AC32" s="280"/>
      <c r="AD32" s="281"/>
      <c r="AE32" s="42"/>
    </row>
    <row r="33" spans="1:31">
      <c r="A33" s="200"/>
      <c r="B33" s="196"/>
      <c r="C33" s="246" t="s">
        <v>156</v>
      </c>
      <c r="D33" s="371"/>
      <c r="E33" s="280"/>
      <c r="F33" s="280"/>
      <c r="G33" s="280"/>
      <c r="H33" s="280"/>
      <c r="I33" s="281"/>
      <c r="J33" s="282"/>
      <c r="K33" s="281"/>
      <c r="L33" s="282"/>
      <c r="M33" s="281"/>
      <c r="N33" s="282"/>
      <c r="O33" s="281"/>
      <c r="P33" s="282"/>
      <c r="Q33" s="281"/>
      <c r="R33" s="282"/>
      <c r="S33" s="280"/>
      <c r="T33" s="280"/>
      <c r="U33" s="280"/>
      <c r="V33" s="280"/>
      <c r="W33" s="281"/>
      <c r="X33" s="224" t="s">
        <v>1508</v>
      </c>
      <c r="Y33" s="282"/>
      <c r="Z33" s="280"/>
      <c r="AA33" s="280"/>
      <c r="AB33" s="280"/>
      <c r="AC33" s="280"/>
      <c r="AD33" s="281"/>
      <c r="AE33" s="42"/>
    </row>
    <row r="34" spans="1:31">
      <c r="A34" s="200"/>
      <c r="B34" s="196"/>
      <c r="C34" s="246" t="s">
        <v>157</v>
      </c>
      <c r="D34" s="371"/>
      <c r="E34" s="280"/>
      <c r="F34" s="280"/>
      <c r="G34" s="280"/>
      <c r="H34" s="280"/>
      <c r="I34" s="281"/>
      <c r="J34" s="282"/>
      <c r="K34" s="281"/>
      <c r="L34" s="282"/>
      <c r="M34" s="281"/>
      <c r="N34" s="282"/>
      <c r="O34" s="281"/>
      <c r="P34" s="282"/>
      <c r="Q34" s="281"/>
      <c r="R34" s="282"/>
      <c r="S34" s="280"/>
      <c r="T34" s="280"/>
      <c r="U34" s="280"/>
      <c r="V34" s="280"/>
      <c r="W34" s="281"/>
      <c r="X34" s="224" t="s">
        <v>1508</v>
      </c>
      <c r="Y34" s="282"/>
      <c r="Z34" s="280"/>
      <c r="AA34" s="280"/>
      <c r="AB34" s="280"/>
      <c r="AC34" s="280"/>
      <c r="AD34" s="281"/>
      <c r="AE34" s="42"/>
    </row>
    <row r="35" spans="1:31">
      <c r="A35" s="200"/>
      <c r="B35" s="196"/>
      <c r="C35" s="246" t="s">
        <v>158</v>
      </c>
      <c r="D35" s="371"/>
      <c r="E35" s="280"/>
      <c r="F35" s="280"/>
      <c r="G35" s="280"/>
      <c r="H35" s="280"/>
      <c r="I35" s="281"/>
      <c r="J35" s="282"/>
      <c r="K35" s="281"/>
      <c r="L35" s="282"/>
      <c r="M35" s="281"/>
      <c r="N35" s="282"/>
      <c r="O35" s="281"/>
      <c r="P35" s="282"/>
      <c r="Q35" s="281"/>
      <c r="R35" s="282"/>
      <c r="S35" s="280"/>
      <c r="T35" s="280"/>
      <c r="U35" s="280"/>
      <c r="V35" s="280"/>
      <c r="W35" s="281"/>
      <c r="X35" s="224" t="s">
        <v>1508</v>
      </c>
      <c r="Y35" s="282"/>
      <c r="Z35" s="280"/>
      <c r="AA35" s="280"/>
      <c r="AB35" s="280"/>
      <c r="AC35" s="280"/>
      <c r="AD35" s="281"/>
      <c r="AE35" s="42"/>
    </row>
    <row r="36" spans="1:31">
      <c r="A36" s="200"/>
      <c r="B36" s="196"/>
      <c r="C36" s="246" t="s">
        <v>159</v>
      </c>
      <c r="D36" s="371"/>
      <c r="E36" s="280"/>
      <c r="F36" s="280"/>
      <c r="G36" s="280"/>
      <c r="H36" s="280"/>
      <c r="I36" s="281"/>
      <c r="J36" s="282"/>
      <c r="K36" s="281"/>
      <c r="L36" s="282"/>
      <c r="M36" s="281"/>
      <c r="N36" s="282"/>
      <c r="O36" s="281"/>
      <c r="P36" s="282"/>
      <c r="Q36" s="281"/>
      <c r="R36" s="282"/>
      <c r="S36" s="280"/>
      <c r="T36" s="280"/>
      <c r="U36" s="280"/>
      <c r="V36" s="280"/>
      <c r="W36" s="281"/>
      <c r="X36" s="224" t="s">
        <v>1508</v>
      </c>
      <c r="Y36" s="282"/>
      <c r="Z36" s="280"/>
      <c r="AA36" s="280"/>
      <c r="AB36" s="280"/>
      <c r="AC36" s="280"/>
      <c r="AD36" s="281"/>
      <c r="AE36" s="42"/>
    </row>
    <row r="37" spans="1:31">
      <c r="A37" s="200"/>
      <c r="B37" s="196"/>
      <c r="C37" s="246" t="s">
        <v>160</v>
      </c>
      <c r="D37" s="371"/>
      <c r="E37" s="280"/>
      <c r="F37" s="280"/>
      <c r="G37" s="280"/>
      <c r="H37" s="280"/>
      <c r="I37" s="281"/>
      <c r="J37" s="282"/>
      <c r="K37" s="281"/>
      <c r="L37" s="282"/>
      <c r="M37" s="281"/>
      <c r="N37" s="282"/>
      <c r="O37" s="281"/>
      <c r="P37" s="282"/>
      <c r="Q37" s="281"/>
      <c r="R37" s="282"/>
      <c r="S37" s="280"/>
      <c r="T37" s="280"/>
      <c r="U37" s="280"/>
      <c r="V37" s="280"/>
      <c r="W37" s="281"/>
      <c r="X37" s="224" t="s">
        <v>1508</v>
      </c>
      <c r="Y37" s="282"/>
      <c r="Z37" s="280"/>
      <c r="AA37" s="280"/>
      <c r="AB37" s="280"/>
      <c r="AC37" s="280"/>
      <c r="AD37" s="281"/>
      <c r="AE37" s="42"/>
    </row>
    <row r="38" spans="1:31">
      <c r="A38" s="200"/>
      <c r="B38" s="196"/>
      <c r="C38" s="246" t="s">
        <v>161</v>
      </c>
      <c r="D38" s="371"/>
      <c r="E38" s="280"/>
      <c r="F38" s="280"/>
      <c r="G38" s="280"/>
      <c r="H38" s="280"/>
      <c r="I38" s="281"/>
      <c r="J38" s="282"/>
      <c r="K38" s="281"/>
      <c r="L38" s="282"/>
      <c r="M38" s="281"/>
      <c r="N38" s="282"/>
      <c r="O38" s="281"/>
      <c r="P38" s="282"/>
      <c r="Q38" s="281"/>
      <c r="R38" s="282"/>
      <c r="S38" s="280"/>
      <c r="T38" s="280"/>
      <c r="U38" s="280"/>
      <c r="V38" s="280"/>
      <c r="W38" s="281"/>
      <c r="X38" s="224" t="s">
        <v>1508</v>
      </c>
      <c r="Y38" s="282"/>
      <c r="Z38" s="280"/>
      <c r="AA38" s="280"/>
      <c r="AB38" s="280"/>
      <c r="AC38" s="280"/>
      <c r="AD38" s="281"/>
      <c r="AE38" s="42"/>
    </row>
    <row r="39" spans="1:31">
      <c r="A39" s="200"/>
      <c r="B39" s="196"/>
      <c r="C39" s="246" t="s">
        <v>162</v>
      </c>
      <c r="D39" s="371"/>
      <c r="E39" s="280"/>
      <c r="F39" s="280"/>
      <c r="G39" s="280"/>
      <c r="H39" s="280"/>
      <c r="I39" s="281"/>
      <c r="J39" s="282"/>
      <c r="K39" s="281"/>
      <c r="L39" s="282"/>
      <c r="M39" s="281"/>
      <c r="N39" s="282"/>
      <c r="O39" s="281"/>
      <c r="P39" s="282"/>
      <c r="Q39" s="281"/>
      <c r="R39" s="282"/>
      <c r="S39" s="280"/>
      <c r="T39" s="280"/>
      <c r="U39" s="280"/>
      <c r="V39" s="280"/>
      <c r="W39" s="281"/>
      <c r="X39" s="224" t="s">
        <v>1508</v>
      </c>
      <c r="Y39" s="282"/>
      <c r="Z39" s="280"/>
      <c r="AA39" s="280"/>
      <c r="AB39" s="280"/>
      <c r="AC39" s="280"/>
      <c r="AD39" s="281"/>
      <c r="AE39" s="42"/>
    </row>
    <row r="40" spans="1:31">
      <c r="A40" s="200"/>
      <c r="B40" s="196"/>
      <c r="C40" s="246" t="s">
        <v>163</v>
      </c>
      <c r="D40" s="371"/>
      <c r="E40" s="280"/>
      <c r="F40" s="280"/>
      <c r="G40" s="280"/>
      <c r="H40" s="280"/>
      <c r="I40" s="281"/>
      <c r="J40" s="282"/>
      <c r="K40" s="281"/>
      <c r="L40" s="282"/>
      <c r="M40" s="281"/>
      <c r="N40" s="282"/>
      <c r="O40" s="281"/>
      <c r="P40" s="282"/>
      <c r="Q40" s="281"/>
      <c r="R40" s="282"/>
      <c r="S40" s="280"/>
      <c r="T40" s="280"/>
      <c r="U40" s="280"/>
      <c r="V40" s="280"/>
      <c r="W40" s="281"/>
      <c r="X40" s="224" t="s">
        <v>1508</v>
      </c>
      <c r="Y40" s="282"/>
      <c r="Z40" s="280"/>
      <c r="AA40" s="280"/>
      <c r="AB40" s="280"/>
      <c r="AC40" s="280"/>
      <c r="AD40" s="281"/>
      <c r="AE40" s="42"/>
    </row>
    <row r="41" spans="1:31">
      <c r="A41" s="200"/>
      <c r="B41" s="196"/>
      <c r="C41" s="246" t="s">
        <v>164</v>
      </c>
      <c r="D41" s="371"/>
      <c r="E41" s="280"/>
      <c r="F41" s="280"/>
      <c r="G41" s="280"/>
      <c r="H41" s="280"/>
      <c r="I41" s="281"/>
      <c r="J41" s="282"/>
      <c r="K41" s="281"/>
      <c r="L41" s="282"/>
      <c r="M41" s="281"/>
      <c r="N41" s="282"/>
      <c r="O41" s="281"/>
      <c r="P41" s="282"/>
      <c r="Q41" s="281"/>
      <c r="R41" s="282"/>
      <c r="S41" s="280"/>
      <c r="T41" s="280"/>
      <c r="U41" s="280"/>
      <c r="V41" s="280"/>
      <c r="W41" s="281"/>
      <c r="X41" s="224" t="s">
        <v>1508</v>
      </c>
      <c r="Y41" s="282"/>
      <c r="Z41" s="280"/>
      <c r="AA41" s="280"/>
      <c r="AB41" s="280"/>
      <c r="AC41" s="280"/>
      <c r="AD41" s="281"/>
      <c r="AE41" s="42"/>
    </row>
    <row r="42" spans="1:31">
      <c r="A42" s="200"/>
      <c r="B42" s="196"/>
      <c r="C42" s="246" t="s">
        <v>165</v>
      </c>
      <c r="D42" s="371"/>
      <c r="E42" s="280"/>
      <c r="F42" s="280"/>
      <c r="G42" s="280"/>
      <c r="H42" s="280"/>
      <c r="I42" s="281"/>
      <c r="J42" s="282"/>
      <c r="K42" s="281"/>
      <c r="L42" s="282"/>
      <c r="M42" s="281"/>
      <c r="N42" s="282"/>
      <c r="O42" s="281"/>
      <c r="P42" s="282"/>
      <c r="Q42" s="281"/>
      <c r="R42" s="282"/>
      <c r="S42" s="280"/>
      <c r="T42" s="280"/>
      <c r="U42" s="280"/>
      <c r="V42" s="280"/>
      <c r="W42" s="281"/>
      <c r="X42" s="224" t="s">
        <v>1508</v>
      </c>
      <c r="Y42" s="282"/>
      <c r="Z42" s="280"/>
      <c r="AA42" s="280"/>
      <c r="AB42" s="280"/>
      <c r="AC42" s="280"/>
      <c r="AD42" s="281"/>
      <c r="AE42" s="42"/>
    </row>
    <row r="43" spans="1:31">
      <c r="A43" s="200"/>
      <c r="B43" s="196"/>
      <c r="C43" s="246" t="s">
        <v>166</v>
      </c>
      <c r="D43" s="371"/>
      <c r="E43" s="280"/>
      <c r="F43" s="280"/>
      <c r="G43" s="280"/>
      <c r="H43" s="280"/>
      <c r="I43" s="281"/>
      <c r="J43" s="282"/>
      <c r="K43" s="281"/>
      <c r="L43" s="282"/>
      <c r="M43" s="281"/>
      <c r="N43" s="282"/>
      <c r="O43" s="281"/>
      <c r="P43" s="282"/>
      <c r="Q43" s="281"/>
      <c r="R43" s="282"/>
      <c r="S43" s="280"/>
      <c r="T43" s="280"/>
      <c r="U43" s="280"/>
      <c r="V43" s="280"/>
      <c r="W43" s="281"/>
      <c r="X43" s="224" t="s">
        <v>1508</v>
      </c>
      <c r="Y43" s="282"/>
      <c r="Z43" s="280"/>
      <c r="AA43" s="280"/>
      <c r="AB43" s="280"/>
      <c r="AC43" s="280"/>
      <c r="AD43" s="281"/>
      <c r="AE43" s="42"/>
    </row>
    <row r="45" spans="1:31" ht="24" customHeight="1">
      <c r="C45" s="384" t="s">
        <v>248</v>
      </c>
      <c r="D45" s="379"/>
      <c r="E45" s="379"/>
      <c r="F45" s="379"/>
      <c r="G45" s="379"/>
      <c r="H45" s="379"/>
      <c r="I45" s="379"/>
      <c r="J45" s="379"/>
      <c r="K45" s="379"/>
      <c r="L45" s="379"/>
      <c r="M45" s="379"/>
      <c r="N45" s="379"/>
      <c r="O45" s="379"/>
      <c r="P45" s="379"/>
      <c r="Q45" s="379"/>
      <c r="R45" s="379"/>
      <c r="S45" s="379"/>
      <c r="T45" s="379"/>
      <c r="U45" s="379"/>
      <c r="V45" s="379"/>
      <c r="W45" s="379"/>
      <c r="X45" s="379"/>
      <c r="Y45" s="379"/>
      <c r="Z45" s="379"/>
      <c r="AA45" s="379"/>
      <c r="AB45" s="379"/>
      <c r="AC45" s="379"/>
      <c r="AD45" s="379"/>
    </row>
    <row r="46" spans="1:31" ht="60" customHeight="1">
      <c r="C46" s="340"/>
      <c r="D46" s="337"/>
      <c r="E46" s="337"/>
      <c r="F46" s="337"/>
      <c r="G46" s="337"/>
      <c r="H46" s="337"/>
      <c r="I46" s="337"/>
      <c r="J46" s="337"/>
      <c r="K46" s="337"/>
      <c r="L46" s="337"/>
      <c r="M46" s="337"/>
      <c r="N46" s="337"/>
      <c r="O46" s="337"/>
      <c r="P46" s="337"/>
      <c r="Q46" s="337"/>
      <c r="R46" s="337"/>
      <c r="S46" s="337"/>
      <c r="T46" s="337"/>
      <c r="U46" s="337"/>
      <c r="V46" s="337"/>
      <c r="W46" s="337"/>
      <c r="X46" s="337"/>
      <c r="Y46" s="337"/>
      <c r="Z46" s="337"/>
      <c r="AA46" s="337"/>
      <c r="AB46" s="337"/>
      <c r="AC46" s="337"/>
      <c r="AD46" s="338"/>
    </row>
    <row r="49" s="19" customFormat="1"/>
    <row r="50" s="19" customFormat="1"/>
    <row r="51" s="19" customFormat="1"/>
    <row r="52" s="19" customFormat="1"/>
  </sheetData>
  <mergeCells count="195">
    <mergeCell ref="R18:W18"/>
    <mergeCell ref="Y18:AD18"/>
    <mergeCell ref="R19:W19"/>
    <mergeCell ref="Y19:AD19"/>
    <mergeCell ref="J18:K18"/>
    <mergeCell ref="C18:I18"/>
    <mergeCell ref="P18:Q18"/>
    <mergeCell ref="N18:O18"/>
    <mergeCell ref="L18:M18"/>
    <mergeCell ref="D19:I19"/>
    <mergeCell ref="J19:K19"/>
    <mergeCell ref="L19:M19"/>
    <mergeCell ref="N19:O19"/>
    <mergeCell ref="P19:Q19"/>
    <mergeCell ref="C15:AD15"/>
    <mergeCell ref="C16:AD16"/>
    <mergeCell ref="B1:AD1"/>
    <mergeCell ref="B3:AD3"/>
    <mergeCell ref="B5:AD5"/>
    <mergeCell ref="AA9:AD9"/>
    <mergeCell ref="B11:AD11"/>
    <mergeCell ref="C12:AD12"/>
    <mergeCell ref="AA7:AD7"/>
    <mergeCell ref="C13:AD13"/>
    <mergeCell ref="C14:AD14"/>
    <mergeCell ref="R20:W20"/>
    <mergeCell ref="Y20:AD20"/>
    <mergeCell ref="R21:W21"/>
    <mergeCell ref="Y21:AD21"/>
    <mergeCell ref="D20:I20"/>
    <mergeCell ref="J20:K20"/>
    <mergeCell ref="L20:M20"/>
    <mergeCell ref="N20:O20"/>
    <mergeCell ref="P20:Q20"/>
    <mergeCell ref="D21:I21"/>
    <mergeCell ref="J21:K21"/>
    <mergeCell ref="L21:M21"/>
    <mergeCell ref="N21:O21"/>
    <mergeCell ref="P21:Q21"/>
    <mergeCell ref="R22:W22"/>
    <mergeCell ref="Y22:AD22"/>
    <mergeCell ref="R23:W23"/>
    <mergeCell ref="Y23:AD23"/>
    <mergeCell ref="D22:I22"/>
    <mergeCell ref="J22:K22"/>
    <mergeCell ref="L22:M22"/>
    <mergeCell ref="N22:O22"/>
    <mergeCell ref="P22:Q22"/>
    <mergeCell ref="D23:I23"/>
    <mergeCell ref="J23:K23"/>
    <mergeCell ref="L23:M23"/>
    <mergeCell ref="N23:O23"/>
    <mergeCell ref="P23:Q23"/>
    <mergeCell ref="R24:W24"/>
    <mergeCell ref="Y24:AD24"/>
    <mergeCell ref="R25:W25"/>
    <mergeCell ref="Y25:AD25"/>
    <mergeCell ref="D24:I24"/>
    <mergeCell ref="J24:K24"/>
    <mergeCell ref="L24:M24"/>
    <mergeCell ref="N24:O24"/>
    <mergeCell ref="P24:Q24"/>
    <mergeCell ref="D25:I25"/>
    <mergeCell ref="J25:K25"/>
    <mergeCell ref="L25:M25"/>
    <mergeCell ref="N25:O25"/>
    <mergeCell ref="P25:Q25"/>
    <mergeCell ref="R26:W26"/>
    <mergeCell ref="Y26:AD26"/>
    <mergeCell ref="R27:W27"/>
    <mergeCell ref="Y27:AD27"/>
    <mergeCell ref="D26:I26"/>
    <mergeCell ref="J26:K26"/>
    <mergeCell ref="L26:M26"/>
    <mergeCell ref="N26:O26"/>
    <mergeCell ref="P26:Q26"/>
    <mergeCell ref="D27:I27"/>
    <mergeCell ref="J27:K27"/>
    <mergeCell ref="L27:M27"/>
    <mergeCell ref="N27:O27"/>
    <mergeCell ref="P27:Q27"/>
    <mergeCell ref="R28:W28"/>
    <mergeCell ref="Y28:AD28"/>
    <mergeCell ref="R29:W29"/>
    <mergeCell ref="Y29:AD29"/>
    <mergeCell ref="D28:I28"/>
    <mergeCell ref="J28:K28"/>
    <mergeCell ref="L28:M28"/>
    <mergeCell ref="N28:O28"/>
    <mergeCell ref="P28:Q28"/>
    <mergeCell ref="D29:I29"/>
    <mergeCell ref="J29:K29"/>
    <mergeCell ref="L29:M29"/>
    <mergeCell ref="N29:O29"/>
    <mergeCell ref="P29:Q29"/>
    <mergeCell ref="R30:W30"/>
    <mergeCell ref="Y30:AD30"/>
    <mergeCell ref="R31:W31"/>
    <mergeCell ref="Y31:AD31"/>
    <mergeCell ref="D30:I30"/>
    <mergeCell ref="J30:K30"/>
    <mergeCell ref="L30:M30"/>
    <mergeCell ref="N30:O30"/>
    <mergeCell ref="P30:Q30"/>
    <mergeCell ref="D31:I31"/>
    <mergeCell ref="J31:K31"/>
    <mergeCell ref="L31:M31"/>
    <mergeCell ref="N31:O31"/>
    <mergeCell ref="P31:Q31"/>
    <mergeCell ref="R32:W32"/>
    <mergeCell ref="Y32:AD32"/>
    <mergeCell ref="R33:W33"/>
    <mergeCell ref="Y33:AD33"/>
    <mergeCell ref="D32:I32"/>
    <mergeCell ref="J32:K32"/>
    <mergeCell ref="L32:M32"/>
    <mergeCell ref="N32:O32"/>
    <mergeCell ref="P32:Q32"/>
    <mergeCell ref="D33:I33"/>
    <mergeCell ref="J33:K33"/>
    <mergeCell ref="L33:M33"/>
    <mergeCell ref="N33:O33"/>
    <mergeCell ref="P33:Q33"/>
    <mergeCell ref="R34:W34"/>
    <mergeCell ref="Y34:AD34"/>
    <mergeCell ref="R35:W35"/>
    <mergeCell ref="Y35:AD35"/>
    <mergeCell ref="D34:I34"/>
    <mergeCell ref="J34:K34"/>
    <mergeCell ref="L34:M34"/>
    <mergeCell ref="N34:O34"/>
    <mergeCell ref="P34:Q34"/>
    <mergeCell ref="D35:I35"/>
    <mergeCell ref="J35:K35"/>
    <mergeCell ref="L35:M35"/>
    <mergeCell ref="N35:O35"/>
    <mergeCell ref="P35:Q35"/>
    <mergeCell ref="R36:W36"/>
    <mergeCell ref="Y36:AD36"/>
    <mergeCell ref="R37:W37"/>
    <mergeCell ref="Y37:AD37"/>
    <mergeCell ref="D36:I36"/>
    <mergeCell ref="J36:K36"/>
    <mergeCell ref="L36:M36"/>
    <mergeCell ref="N36:O36"/>
    <mergeCell ref="P36:Q36"/>
    <mergeCell ref="D37:I37"/>
    <mergeCell ref="J37:K37"/>
    <mergeCell ref="L37:M37"/>
    <mergeCell ref="N37:O37"/>
    <mergeCell ref="P37:Q37"/>
    <mergeCell ref="R38:W38"/>
    <mergeCell ref="Y38:AD38"/>
    <mergeCell ref="R39:W39"/>
    <mergeCell ref="Y39:AD39"/>
    <mergeCell ref="D38:I38"/>
    <mergeCell ref="J38:K38"/>
    <mergeCell ref="L38:M38"/>
    <mergeCell ref="N38:O38"/>
    <mergeCell ref="P38:Q38"/>
    <mergeCell ref="D39:I39"/>
    <mergeCell ref="J39:K39"/>
    <mergeCell ref="L39:M39"/>
    <mergeCell ref="N39:O39"/>
    <mergeCell ref="P39:Q39"/>
    <mergeCell ref="R40:W40"/>
    <mergeCell ref="Y40:AD40"/>
    <mergeCell ref="R41:W41"/>
    <mergeCell ref="Y41:AD41"/>
    <mergeCell ref="D40:I40"/>
    <mergeCell ref="J40:K40"/>
    <mergeCell ref="L40:M40"/>
    <mergeCell ref="N40:O40"/>
    <mergeCell ref="P40:Q40"/>
    <mergeCell ref="D41:I41"/>
    <mergeCell ref="J41:K41"/>
    <mergeCell ref="L41:M41"/>
    <mergeCell ref="N41:O41"/>
    <mergeCell ref="P41:Q41"/>
    <mergeCell ref="C45:AD45"/>
    <mergeCell ref="C46:AD46"/>
    <mergeCell ref="R42:W42"/>
    <mergeCell ref="Y42:AD42"/>
    <mergeCell ref="R43:W43"/>
    <mergeCell ref="Y43:AD43"/>
    <mergeCell ref="D42:I42"/>
    <mergeCell ref="J42:K42"/>
    <mergeCell ref="L42:M42"/>
    <mergeCell ref="N42:O42"/>
    <mergeCell ref="P42:Q42"/>
    <mergeCell ref="D43:I43"/>
    <mergeCell ref="J43:K43"/>
    <mergeCell ref="L43:M43"/>
    <mergeCell ref="N43:O43"/>
    <mergeCell ref="P43:Q43"/>
  </mergeCells>
  <hyperlinks>
    <hyperlink ref="AA7" location="Índice!B31" display="Índice" xr:uid="{00000000-0004-0000-0D00-000000000000}"/>
    <hyperlink ref="AA9" location="CNSIPEF_2022_M1_Secc1!A40" display="Pregunta 1.1" xr:uid="{00000000-0004-0000-0D00-000001000000}"/>
  </hyperlinks>
  <pageMargins left="0.70866141732283472" right="0.70866141732283472" top="0.74803149606299213" bottom="0.74803149606299213" header="0.31496062992125978" footer="0.31496062992125978"/>
  <pageSetup scale="75" orientation="portrait"/>
  <headerFooter>
    <oddHeader>&amp;CMódulo 1 
Complemento 1</oddHeader>
    <oddFooter>&amp;LCenso Nacional de Sistema Penitenciario Federal 2022&amp;R&amp;P de &amp;N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T50"/>
  <sheetViews>
    <sheetView topLeftCell="B1" zoomScaleNormal="100" workbookViewId="0">
      <selection activeCell="B1" sqref="B1:CS1"/>
    </sheetView>
  </sheetViews>
  <sheetFormatPr baseColWidth="10" defaultColWidth="0" defaultRowHeight="15" customHeight="1" zeroHeight="1"/>
  <cols>
    <col min="1" max="1" width="5.7109375" style="19" customWidth="1"/>
    <col min="2" max="97" width="3.7109375" style="19" customWidth="1"/>
    <col min="98" max="98" width="5.7109375" style="19" customWidth="1"/>
    <col min="99" max="99" width="11.42578125" style="19" hidden="1" customWidth="1"/>
    <col min="100" max="16384" width="11.42578125" style="19" hidden="1"/>
  </cols>
  <sheetData>
    <row r="1" spans="1:98"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c r="AE1" s="270"/>
      <c r="AF1" s="270"/>
      <c r="AG1" s="270"/>
      <c r="AH1" s="270"/>
      <c r="AI1" s="270"/>
      <c r="AJ1" s="270"/>
      <c r="AK1" s="270"/>
      <c r="AL1" s="270"/>
      <c r="AM1" s="270"/>
      <c r="AN1" s="270"/>
      <c r="AO1" s="270"/>
      <c r="AP1" s="270"/>
      <c r="AQ1" s="270"/>
      <c r="AR1" s="270"/>
      <c r="AS1" s="270"/>
      <c r="AT1" s="270"/>
      <c r="AU1" s="270"/>
      <c r="AV1" s="270"/>
      <c r="AW1" s="270"/>
      <c r="AX1" s="270"/>
      <c r="AY1" s="270"/>
      <c r="AZ1" s="270"/>
      <c r="BA1" s="270"/>
      <c r="BB1" s="270"/>
      <c r="BC1" s="270"/>
      <c r="BD1" s="270"/>
      <c r="BE1" s="270"/>
      <c r="BF1" s="270"/>
      <c r="BG1" s="270"/>
      <c r="BH1" s="270"/>
      <c r="BI1" s="270"/>
      <c r="BJ1" s="270"/>
      <c r="BK1" s="270"/>
      <c r="BL1" s="270"/>
      <c r="BM1" s="270"/>
      <c r="BN1" s="270"/>
      <c r="BO1" s="270"/>
      <c r="BP1" s="270"/>
      <c r="BQ1" s="270"/>
      <c r="BR1" s="270"/>
      <c r="BS1" s="270"/>
      <c r="BT1" s="270"/>
      <c r="BU1" s="270"/>
      <c r="BV1" s="270"/>
      <c r="BW1" s="270"/>
      <c r="BX1" s="270"/>
      <c r="BY1" s="270"/>
      <c r="BZ1" s="270"/>
      <c r="CA1" s="270"/>
      <c r="CB1" s="270"/>
      <c r="CC1" s="270"/>
      <c r="CD1" s="270"/>
      <c r="CE1" s="270"/>
      <c r="CF1" s="270"/>
      <c r="CG1" s="270"/>
      <c r="CH1" s="270"/>
      <c r="CI1" s="270"/>
      <c r="CJ1" s="270"/>
      <c r="CK1" s="270"/>
      <c r="CL1" s="270"/>
      <c r="CM1" s="270"/>
      <c r="CN1" s="270"/>
      <c r="CO1" s="270"/>
      <c r="CP1" s="270"/>
      <c r="CQ1" s="270"/>
      <c r="CR1" s="270"/>
      <c r="CS1" s="270"/>
    </row>
    <row r="2" spans="1:98" ht="15" customHeight="1"/>
    <row r="3" spans="1:98"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c r="AE3" s="270"/>
      <c r="AF3" s="270"/>
      <c r="AG3" s="270"/>
      <c r="AH3" s="270"/>
      <c r="AI3" s="270"/>
      <c r="AJ3" s="270"/>
      <c r="AK3" s="270"/>
      <c r="AL3" s="270"/>
      <c r="AM3" s="270"/>
      <c r="AN3" s="270"/>
      <c r="AO3" s="270"/>
      <c r="AP3" s="270"/>
      <c r="AQ3" s="270"/>
      <c r="AR3" s="270"/>
      <c r="AS3" s="270"/>
      <c r="AT3" s="270"/>
      <c r="AU3" s="270"/>
      <c r="AV3" s="270"/>
      <c r="AW3" s="270"/>
      <c r="AX3" s="270"/>
      <c r="AY3" s="270"/>
      <c r="AZ3" s="270"/>
      <c r="BA3" s="270"/>
      <c r="BB3" s="270"/>
      <c r="BC3" s="270"/>
      <c r="BD3" s="270"/>
      <c r="BE3" s="270"/>
      <c r="BF3" s="270"/>
      <c r="BG3" s="270"/>
      <c r="BH3" s="270"/>
      <c r="BI3" s="270"/>
      <c r="BJ3" s="270"/>
      <c r="BK3" s="270"/>
      <c r="BL3" s="270"/>
      <c r="BM3" s="270"/>
      <c r="BN3" s="270"/>
      <c r="BO3" s="270"/>
      <c r="BP3" s="270"/>
      <c r="BQ3" s="270"/>
      <c r="BR3" s="270"/>
      <c r="BS3" s="270"/>
      <c r="BT3" s="270"/>
      <c r="BU3" s="270"/>
      <c r="BV3" s="270"/>
      <c r="BW3" s="270"/>
      <c r="BX3" s="270"/>
      <c r="BY3" s="270"/>
      <c r="BZ3" s="270"/>
      <c r="CA3" s="270"/>
      <c r="CB3" s="270"/>
      <c r="CC3" s="270"/>
      <c r="CD3" s="270"/>
      <c r="CE3" s="270"/>
      <c r="CF3" s="270"/>
      <c r="CG3" s="270"/>
      <c r="CH3" s="270"/>
      <c r="CI3" s="270"/>
      <c r="CJ3" s="270"/>
      <c r="CK3" s="270"/>
      <c r="CL3" s="270"/>
      <c r="CM3" s="270"/>
      <c r="CN3" s="270"/>
      <c r="CO3" s="270"/>
      <c r="CP3" s="270"/>
      <c r="CQ3" s="270"/>
      <c r="CR3" s="270"/>
      <c r="CS3" s="270"/>
    </row>
    <row r="4" spans="1:98" ht="15" customHeight="1"/>
    <row r="5" spans="1:98" ht="45" customHeight="1">
      <c r="B5" s="320" t="s">
        <v>25</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B5" s="270"/>
      <c r="BC5" s="270"/>
      <c r="BD5" s="270"/>
      <c r="BE5" s="270"/>
      <c r="BF5" s="270"/>
      <c r="BG5" s="270"/>
      <c r="BH5" s="270"/>
      <c r="BI5" s="270"/>
      <c r="BJ5" s="270"/>
      <c r="BK5" s="270"/>
      <c r="BL5" s="270"/>
      <c r="BM5" s="270"/>
      <c r="BN5" s="270"/>
      <c r="BO5" s="270"/>
      <c r="BP5" s="270"/>
      <c r="BQ5" s="270"/>
      <c r="BR5" s="270"/>
      <c r="BS5" s="270"/>
      <c r="BT5" s="270"/>
      <c r="BU5" s="270"/>
      <c r="BV5" s="270"/>
      <c r="BW5" s="270"/>
      <c r="BX5" s="270"/>
      <c r="BY5" s="270"/>
      <c r="BZ5" s="270"/>
      <c r="CA5" s="270"/>
      <c r="CB5" s="270"/>
      <c r="CC5" s="270"/>
      <c r="CD5" s="270"/>
      <c r="CE5" s="270"/>
      <c r="CF5" s="270"/>
      <c r="CG5" s="270"/>
      <c r="CH5" s="270"/>
      <c r="CI5" s="270"/>
      <c r="CJ5" s="270"/>
      <c r="CK5" s="270"/>
      <c r="CL5" s="270"/>
      <c r="CM5" s="270"/>
      <c r="CN5" s="270"/>
      <c r="CO5" s="270"/>
      <c r="CP5" s="270"/>
      <c r="CQ5" s="270"/>
      <c r="CR5" s="270"/>
      <c r="CS5" s="270"/>
    </row>
    <row r="6" spans="1:98" ht="15" customHeight="1"/>
    <row r="7" spans="1:98" ht="15" customHeight="1">
      <c r="CP7" s="277" t="s">
        <v>2</v>
      </c>
      <c r="CQ7" s="270"/>
      <c r="CR7" s="270"/>
      <c r="CS7" s="270"/>
    </row>
    <row r="8" spans="1:98" ht="15" customHeight="1"/>
    <row r="9" spans="1:98" ht="15" customHeight="1">
      <c r="CP9" s="504" t="s">
        <v>1509</v>
      </c>
      <c r="CQ9" s="270"/>
      <c r="CR9" s="270"/>
      <c r="CS9" s="270"/>
    </row>
    <row r="10" spans="1:98" ht="15" customHeight="1"/>
    <row r="11" spans="1:98" ht="15" customHeight="1">
      <c r="A11" s="197"/>
      <c r="B11" s="507" t="s">
        <v>1496</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c r="AA11" s="295"/>
      <c r="AB11" s="295"/>
      <c r="AC11" s="295"/>
      <c r="AD11" s="295"/>
      <c r="AE11" s="295"/>
      <c r="AF11" s="295"/>
      <c r="AG11" s="295"/>
      <c r="AH11" s="295"/>
      <c r="AI11" s="295"/>
      <c r="AJ11" s="295"/>
      <c r="AK11" s="295"/>
      <c r="AL11" s="295"/>
      <c r="AM11" s="295"/>
      <c r="AN11" s="295"/>
      <c r="AO11" s="295"/>
      <c r="AP11" s="295"/>
      <c r="AQ11" s="295"/>
      <c r="AR11" s="295"/>
      <c r="AS11" s="295"/>
      <c r="AT11" s="295"/>
      <c r="AU11" s="295"/>
      <c r="AV11" s="295"/>
      <c r="AW11" s="295"/>
      <c r="AX11" s="295"/>
      <c r="AY11" s="295"/>
      <c r="AZ11" s="295"/>
      <c r="BA11" s="295"/>
      <c r="BB11" s="295"/>
      <c r="BC11" s="295"/>
      <c r="BD11" s="295"/>
      <c r="BE11" s="295"/>
      <c r="BF11" s="295"/>
      <c r="BG11" s="295"/>
      <c r="BH11" s="295"/>
      <c r="BI11" s="295"/>
      <c r="BJ11" s="295"/>
      <c r="BK11" s="295"/>
      <c r="BL11" s="295"/>
      <c r="BM11" s="295"/>
      <c r="BN11" s="295"/>
      <c r="BO11" s="295"/>
      <c r="BP11" s="295"/>
      <c r="BQ11" s="295"/>
      <c r="BR11" s="295"/>
      <c r="BS11" s="295"/>
      <c r="BT11" s="295"/>
      <c r="BU11" s="295"/>
      <c r="BV11" s="295"/>
      <c r="BW11" s="295"/>
      <c r="BX11" s="295"/>
      <c r="BY11" s="295"/>
      <c r="BZ11" s="295"/>
      <c r="CA11" s="295"/>
      <c r="CB11" s="295"/>
      <c r="CC11" s="295"/>
      <c r="CD11" s="295"/>
      <c r="CE11" s="295"/>
      <c r="CF11" s="295"/>
      <c r="CG11" s="295"/>
      <c r="CH11" s="295"/>
      <c r="CI11" s="295"/>
      <c r="CJ11" s="295"/>
      <c r="CK11" s="295"/>
      <c r="CL11" s="295"/>
      <c r="CM11" s="295"/>
      <c r="CN11" s="295"/>
      <c r="CO11" s="295"/>
      <c r="CP11" s="295"/>
      <c r="CQ11" s="295"/>
      <c r="CR11" s="295"/>
      <c r="CS11" s="296"/>
      <c r="CT11" s="42"/>
    </row>
    <row r="12" spans="1:98" ht="15" customHeight="1">
      <c r="A12" s="197"/>
      <c r="B12" s="198"/>
      <c r="C12" s="505" t="s">
        <v>1497</v>
      </c>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70"/>
      <c r="AE12" s="270"/>
      <c r="AF12" s="270"/>
      <c r="AG12" s="270"/>
      <c r="AH12" s="270"/>
      <c r="AI12" s="270"/>
      <c r="AJ12" s="270"/>
      <c r="AK12" s="270"/>
      <c r="AL12" s="270"/>
      <c r="AM12" s="270"/>
      <c r="AN12" s="270"/>
      <c r="AO12" s="270"/>
      <c r="AP12" s="270"/>
      <c r="AQ12" s="270"/>
      <c r="AR12" s="270"/>
      <c r="AS12" s="270"/>
      <c r="AT12" s="270"/>
      <c r="AU12" s="270"/>
      <c r="AV12" s="270"/>
      <c r="AW12" s="270"/>
      <c r="AX12" s="270"/>
      <c r="AY12" s="270"/>
      <c r="AZ12" s="270"/>
      <c r="BA12" s="270"/>
      <c r="BB12" s="270"/>
      <c r="BC12" s="270"/>
      <c r="BD12" s="270"/>
      <c r="BE12" s="270"/>
      <c r="BF12" s="270"/>
      <c r="BG12" s="270"/>
      <c r="BH12" s="270"/>
      <c r="BI12" s="270"/>
      <c r="BJ12" s="270"/>
      <c r="BK12" s="270"/>
      <c r="BL12" s="270"/>
      <c r="BM12" s="270"/>
      <c r="BN12" s="270"/>
      <c r="BO12" s="270"/>
      <c r="BP12" s="270"/>
      <c r="BQ12" s="270"/>
      <c r="BR12" s="270"/>
      <c r="BS12" s="270"/>
      <c r="BT12" s="270"/>
      <c r="BU12" s="270"/>
      <c r="BV12" s="270"/>
      <c r="BW12" s="270"/>
      <c r="BX12" s="270"/>
      <c r="BY12" s="270"/>
      <c r="BZ12" s="270"/>
      <c r="CA12" s="270"/>
      <c r="CB12" s="270"/>
      <c r="CC12" s="270"/>
      <c r="CD12" s="270"/>
      <c r="CE12" s="270"/>
      <c r="CF12" s="270"/>
      <c r="CG12" s="270"/>
      <c r="CH12" s="270"/>
      <c r="CI12" s="270"/>
      <c r="CJ12" s="270"/>
      <c r="CK12" s="270"/>
      <c r="CL12" s="270"/>
      <c r="CM12" s="270"/>
      <c r="CN12" s="270"/>
      <c r="CO12" s="270"/>
      <c r="CP12" s="270"/>
      <c r="CQ12" s="270"/>
      <c r="CR12" s="270"/>
      <c r="CS12" s="298"/>
      <c r="CT12" s="42"/>
    </row>
    <row r="13" spans="1:98" ht="15" customHeight="1">
      <c r="A13" s="197"/>
      <c r="B13" s="199"/>
      <c r="C13" s="508" t="s">
        <v>1510</v>
      </c>
      <c r="D13" s="284"/>
      <c r="E13" s="284"/>
      <c r="F13" s="284"/>
      <c r="G13" s="284"/>
      <c r="H13" s="284"/>
      <c r="I13" s="284"/>
      <c r="J13" s="284"/>
      <c r="K13" s="284"/>
      <c r="L13" s="284"/>
      <c r="M13" s="284"/>
      <c r="N13" s="284"/>
      <c r="O13" s="284"/>
      <c r="P13" s="284"/>
      <c r="Q13" s="284"/>
      <c r="R13" s="284"/>
      <c r="S13" s="284"/>
      <c r="T13" s="284"/>
      <c r="U13" s="284"/>
      <c r="V13" s="284"/>
      <c r="W13" s="284"/>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284"/>
      <c r="AY13" s="284"/>
      <c r="AZ13" s="284"/>
      <c r="BA13" s="284"/>
      <c r="BB13" s="284"/>
      <c r="BC13" s="284"/>
      <c r="BD13" s="284"/>
      <c r="BE13" s="284"/>
      <c r="BF13" s="284"/>
      <c r="BG13" s="284"/>
      <c r="BH13" s="284"/>
      <c r="BI13" s="284"/>
      <c r="BJ13" s="284"/>
      <c r="BK13" s="284"/>
      <c r="BL13" s="284"/>
      <c r="BM13" s="284"/>
      <c r="BN13" s="284"/>
      <c r="BO13" s="284"/>
      <c r="BP13" s="284"/>
      <c r="BQ13" s="284"/>
      <c r="BR13" s="284"/>
      <c r="BS13" s="284"/>
      <c r="BT13" s="284"/>
      <c r="BU13" s="284"/>
      <c r="BV13" s="284"/>
      <c r="BW13" s="284"/>
      <c r="BX13" s="284"/>
      <c r="BY13" s="284"/>
      <c r="BZ13" s="284"/>
      <c r="CA13" s="284"/>
      <c r="CB13" s="284"/>
      <c r="CC13" s="284"/>
      <c r="CD13" s="284"/>
      <c r="CE13" s="284"/>
      <c r="CF13" s="284"/>
      <c r="CG13" s="284"/>
      <c r="CH13" s="284"/>
      <c r="CI13" s="284"/>
      <c r="CJ13" s="284"/>
      <c r="CK13" s="284"/>
      <c r="CL13" s="284"/>
      <c r="CM13" s="284"/>
      <c r="CN13" s="284"/>
      <c r="CO13" s="284"/>
      <c r="CP13" s="284"/>
      <c r="CQ13" s="284"/>
      <c r="CR13" s="284"/>
      <c r="CS13" s="300"/>
      <c r="CT13" s="42"/>
    </row>
    <row r="14" spans="1:98">
      <c r="A14" s="197"/>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row>
    <row r="15" spans="1:98" ht="15" customHeight="1">
      <c r="A15" s="200"/>
      <c r="B15" s="223"/>
      <c r="C15" s="279" t="s">
        <v>211</v>
      </c>
      <c r="D15" s="295"/>
      <c r="E15" s="295"/>
      <c r="F15" s="295"/>
      <c r="G15" s="296"/>
      <c r="H15" s="279" t="s">
        <v>1511</v>
      </c>
      <c r="I15" s="280"/>
      <c r="J15" s="280"/>
      <c r="K15" s="280"/>
      <c r="L15" s="280"/>
      <c r="M15" s="280"/>
      <c r="N15" s="280"/>
      <c r="O15" s="280"/>
      <c r="P15" s="280"/>
      <c r="Q15" s="280"/>
      <c r="R15" s="280"/>
      <c r="S15" s="280"/>
      <c r="T15" s="280"/>
      <c r="U15" s="280"/>
      <c r="V15" s="280"/>
      <c r="W15" s="280"/>
      <c r="X15" s="280"/>
      <c r="Y15" s="281"/>
      <c r="Z15" s="279" t="s">
        <v>1512</v>
      </c>
      <c r="AA15" s="280"/>
      <c r="AB15" s="280"/>
      <c r="AC15" s="280"/>
      <c r="AD15" s="280"/>
      <c r="AE15" s="280"/>
      <c r="AF15" s="280"/>
      <c r="AG15" s="280"/>
      <c r="AH15" s="280"/>
      <c r="AI15" s="280"/>
      <c r="AJ15" s="280"/>
      <c r="AK15" s="280"/>
      <c r="AL15" s="280"/>
      <c r="AM15" s="280"/>
      <c r="AN15" s="280"/>
      <c r="AO15" s="280"/>
      <c r="AP15" s="280"/>
      <c r="AQ15" s="281"/>
      <c r="AR15" s="279" t="s">
        <v>1513</v>
      </c>
      <c r="AS15" s="280"/>
      <c r="AT15" s="280"/>
      <c r="AU15" s="280"/>
      <c r="AV15" s="280"/>
      <c r="AW15" s="280"/>
      <c r="AX15" s="280"/>
      <c r="AY15" s="280"/>
      <c r="AZ15" s="280"/>
      <c r="BA15" s="280"/>
      <c r="BB15" s="280"/>
      <c r="BC15" s="280"/>
      <c r="BD15" s="280"/>
      <c r="BE15" s="280"/>
      <c r="BF15" s="280"/>
      <c r="BG15" s="280"/>
      <c r="BH15" s="280"/>
      <c r="BI15" s="281"/>
      <c r="BJ15" s="279" t="s">
        <v>1514</v>
      </c>
      <c r="BK15" s="280"/>
      <c r="BL15" s="280"/>
      <c r="BM15" s="280"/>
      <c r="BN15" s="280"/>
      <c r="BO15" s="280"/>
      <c r="BP15" s="280"/>
      <c r="BQ15" s="280"/>
      <c r="BR15" s="280"/>
      <c r="BS15" s="280"/>
      <c r="BT15" s="280"/>
      <c r="BU15" s="280"/>
      <c r="BV15" s="280"/>
      <c r="BW15" s="280"/>
      <c r="BX15" s="280"/>
      <c r="BY15" s="280"/>
      <c r="BZ15" s="280"/>
      <c r="CA15" s="281"/>
      <c r="CB15" s="279" t="s">
        <v>1515</v>
      </c>
      <c r="CC15" s="280"/>
      <c r="CD15" s="280"/>
      <c r="CE15" s="280"/>
      <c r="CF15" s="280"/>
      <c r="CG15" s="280"/>
      <c r="CH15" s="280"/>
      <c r="CI15" s="280"/>
      <c r="CJ15" s="280"/>
      <c r="CK15" s="280"/>
      <c r="CL15" s="280"/>
      <c r="CM15" s="280"/>
      <c r="CN15" s="280"/>
      <c r="CO15" s="280"/>
      <c r="CP15" s="280"/>
      <c r="CQ15" s="280"/>
      <c r="CR15" s="280"/>
      <c r="CS15" s="281"/>
      <c r="CT15" s="42"/>
    </row>
    <row r="16" spans="1:98" ht="48" customHeight="1">
      <c r="A16" s="200"/>
      <c r="B16" s="223"/>
      <c r="C16" s="299"/>
      <c r="D16" s="284"/>
      <c r="E16" s="284"/>
      <c r="F16" s="284"/>
      <c r="G16" s="300"/>
      <c r="H16" s="282" t="s">
        <v>1516</v>
      </c>
      <c r="I16" s="280"/>
      <c r="J16" s="280"/>
      <c r="K16" s="280"/>
      <c r="L16" s="280"/>
      <c r="M16" s="281"/>
      <c r="N16" s="282" t="s">
        <v>1517</v>
      </c>
      <c r="O16" s="280"/>
      <c r="P16" s="280"/>
      <c r="Q16" s="280"/>
      <c r="R16" s="280"/>
      <c r="S16" s="281"/>
      <c r="T16" s="282" t="s">
        <v>1518</v>
      </c>
      <c r="U16" s="280"/>
      <c r="V16" s="280"/>
      <c r="W16" s="280"/>
      <c r="X16" s="280"/>
      <c r="Y16" s="281"/>
      <c r="Z16" s="282" t="s">
        <v>1516</v>
      </c>
      <c r="AA16" s="280"/>
      <c r="AB16" s="280"/>
      <c r="AC16" s="280"/>
      <c r="AD16" s="280"/>
      <c r="AE16" s="281"/>
      <c r="AF16" s="282" t="s">
        <v>1517</v>
      </c>
      <c r="AG16" s="280"/>
      <c r="AH16" s="280"/>
      <c r="AI16" s="280"/>
      <c r="AJ16" s="280"/>
      <c r="AK16" s="281"/>
      <c r="AL16" s="282" t="s">
        <v>1518</v>
      </c>
      <c r="AM16" s="280"/>
      <c r="AN16" s="280"/>
      <c r="AO16" s="280"/>
      <c r="AP16" s="280"/>
      <c r="AQ16" s="281"/>
      <c r="AR16" s="282" t="s">
        <v>1516</v>
      </c>
      <c r="AS16" s="280"/>
      <c r="AT16" s="280"/>
      <c r="AU16" s="280"/>
      <c r="AV16" s="280"/>
      <c r="AW16" s="281"/>
      <c r="AX16" s="282" t="s">
        <v>1517</v>
      </c>
      <c r="AY16" s="280"/>
      <c r="AZ16" s="280"/>
      <c r="BA16" s="280"/>
      <c r="BB16" s="280"/>
      <c r="BC16" s="281"/>
      <c r="BD16" s="282" t="s">
        <v>1518</v>
      </c>
      <c r="BE16" s="280"/>
      <c r="BF16" s="280"/>
      <c r="BG16" s="280"/>
      <c r="BH16" s="280"/>
      <c r="BI16" s="281"/>
      <c r="BJ16" s="282" t="s">
        <v>1516</v>
      </c>
      <c r="BK16" s="280"/>
      <c r="BL16" s="280"/>
      <c r="BM16" s="280"/>
      <c r="BN16" s="280"/>
      <c r="BO16" s="281"/>
      <c r="BP16" s="282" t="s">
        <v>1517</v>
      </c>
      <c r="BQ16" s="280"/>
      <c r="BR16" s="280"/>
      <c r="BS16" s="280"/>
      <c r="BT16" s="280"/>
      <c r="BU16" s="281"/>
      <c r="BV16" s="282" t="s">
        <v>1518</v>
      </c>
      <c r="BW16" s="280"/>
      <c r="BX16" s="280"/>
      <c r="BY16" s="280"/>
      <c r="BZ16" s="280"/>
      <c r="CA16" s="281"/>
      <c r="CB16" s="282" t="s">
        <v>1516</v>
      </c>
      <c r="CC16" s="280"/>
      <c r="CD16" s="280"/>
      <c r="CE16" s="280"/>
      <c r="CF16" s="280"/>
      <c r="CG16" s="281"/>
      <c r="CH16" s="282" t="s">
        <v>1517</v>
      </c>
      <c r="CI16" s="280"/>
      <c r="CJ16" s="280"/>
      <c r="CK16" s="280"/>
      <c r="CL16" s="280"/>
      <c r="CM16" s="281"/>
      <c r="CN16" s="282" t="s">
        <v>1518</v>
      </c>
      <c r="CO16" s="280"/>
      <c r="CP16" s="280"/>
      <c r="CQ16" s="280"/>
      <c r="CR16" s="280"/>
      <c r="CS16" s="281"/>
      <c r="CT16" s="42"/>
    </row>
    <row r="17" spans="1:98">
      <c r="A17" s="200"/>
      <c r="B17" s="196"/>
      <c r="C17" s="92" t="s">
        <v>142</v>
      </c>
      <c r="D17" s="371"/>
      <c r="E17" s="280"/>
      <c r="F17" s="280"/>
      <c r="G17" s="281"/>
      <c r="H17" s="282"/>
      <c r="I17" s="280"/>
      <c r="J17" s="280"/>
      <c r="K17" s="280"/>
      <c r="L17" s="280"/>
      <c r="M17" s="281"/>
      <c r="N17" s="282"/>
      <c r="O17" s="280"/>
      <c r="P17" s="280"/>
      <c r="Q17" s="280"/>
      <c r="R17" s="280"/>
      <c r="S17" s="281"/>
      <c r="T17" s="282"/>
      <c r="U17" s="280"/>
      <c r="V17" s="280"/>
      <c r="W17" s="280"/>
      <c r="X17" s="280"/>
      <c r="Y17" s="281"/>
      <c r="Z17" s="282"/>
      <c r="AA17" s="280"/>
      <c r="AB17" s="280"/>
      <c r="AC17" s="280"/>
      <c r="AD17" s="280"/>
      <c r="AE17" s="281"/>
      <c r="AF17" s="282"/>
      <c r="AG17" s="280"/>
      <c r="AH17" s="280"/>
      <c r="AI17" s="280"/>
      <c r="AJ17" s="280"/>
      <c r="AK17" s="281"/>
      <c r="AL17" s="282"/>
      <c r="AM17" s="280"/>
      <c r="AN17" s="280"/>
      <c r="AO17" s="280"/>
      <c r="AP17" s="280"/>
      <c r="AQ17" s="281"/>
      <c r="AR17" s="282"/>
      <c r="AS17" s="280"/>
      <c r="AT17" s="280"/>
      <c r="AU17" s="280"/>
      <c r="AV17" s="280"/>
      <c r="AW17" s="281"/>
      <c r="AX17" s="282"/>
      <c r="AY17" s="280"/>
      <c r="AZ17" s="280"/>
      <c r="BA17" s="280"/>
      <c r="BB17" s="280"/>
      <c r="BC17" s="281"/>
      <c r="BD17" s="282"/>
      <c r="BE17" s="280"/>
      <c r="BF17" s="280"/>
      <c r="BG17" s="280"/>
      <c r="BH17" s="280"/>
      <c r="BI17" s="281"/>
      <c r="BJ17" s="282"/>
      <c r="BK17" s="280"/>
      <c r="BL17" s="280"/>
      <c r="BM17" s="280"/>
      <c r="BN17" s="280"/>
      <c r="BO17" s="281"/>
      <c r="BP17" s="282"/>
      <c r="BQ17" s="280"/>
      <c r="BR17" s="280"/>
      <c r="BS17" s="280"/>
      <c r="BT17" s="280"/>
      <c r="BU17" s="281"/>
      <c r="BV17" s="282"/>
      <c r="BW17" s="280"/>
      <c r="BX17" s="280"/>
      <c r="BY17" s="280"/>
      <c r="BZ17" s="280"/>
      <c r="CA17" s="281"/>
      <c r="CB17" s="282"/>
      <c r="CC17" s="280"/>
      <c r="CD17" s="280"/>
      <c r="CE17" s="280"/>
      <c r="CF17" s="280"/>
      <c r="CG17" s="281"/>
      <c r="CH17" s="282"/>
      <c r="CI17" s="280"/>
      <c r="CJ17" s="280"/>
      <c r="CK17" s="280"/>
      <c r="CL17" s="280"/>
      <c r="CM17" s="281"/>
      <c r="CN17" s="282"/>
      <c r="CO17" s="280"/>
      <c r="CP17" s="280"/>
      <c r="CQ17" s="280"/>
      <c r="CR17" s="280"/>
      <c r="CS17" s="281"/>
      <c r="CT17" s="42"/>
    </row>
    <row r="18" spans="1:98">
      <c r="A18" s="200"/>
      <c r="B18" s="196"/>
      <c r="C18" s="246" t="s">
        <v>143</v>
      </c>
      <c r="D18" s="371"/>
      <c r="E18" s="280"/>
      <c r="F18" s="280"/>
      <c r="G18" s="281"/>
      <c r="H18" s="282"/>
      <c r="I18" s="280"/>
      <c r="J18" s="280"/>
      <c r="K18" s="280"/>
      <c r="L18" s="280"/>
      <c r="M18" s="281"/>
      <c r="N18" s="282"/>
      <c r="O18" s="280"/>
      <c r="P18" s="280"/>
      <c r="Q18" s="280"/>
      <c r="R18" s="280"/>
      <c r="S18" s="281"/>
      <c r="T18" s="282"/>
      <c r="U18" s="280"/>
      <c r="V18" s="280"/>
      <c r="W18" s="280"/>
      <c r="X18" s="280"/>
      <c r="Y18" s="281"/>
      <c r="Z18" s="282"/>
      <c r="AA18" s="280"/>
      <c r="AB18" s="280"/>
      <c r="AC18" s="280"/>
      <c r="AD18" s="280"/>
      <c r="AE18" s="281"/>
      <c r="AF18" s="282"/>
      <c r="AG18" s="280"/>
      <c r="AH18" s="280"/>
      <c r="AI18" s="280"/>
      <c r="AJ18" s="280"/>
      <c r="AK18" s="281"/>
      <c r="AL18" s="282"/>
      <c r="AM18" s="280"/>
      <c r="AN18" s="280"/>
      <c r="AO18" s="280"/>
      <c r="AP18" s="280"/>
      <c r="AQ18" s="281"/>
      <c r="AR18" s="282"/>
      <c r="AS18" s="280"/>
      <c r="AT18" s="280"/>
      <c r="AU18" s="280"/>
      <c r="AV18" s="280"/>
      <c r="AW18" s="281"/>
      <c r="AX18" s="282"/>
      <c r="AY18" s="280"/>
      <c r="AZ18" s="280"/>
      <c r="BA18" s="280"/>
      <c r="BB18" s="280"/>
      <c r="BC18" s="281"/>
      <c r="BD18" s="282"/>
      <c r="BE18" s="280"/>
      <c r="BF18" s="280"/>
      <c r="BG18" s="280"/>
      <c r="BH18" s="280"/>
      <c r="BI18" s="281"/>
      <c r="BJ18" s="282"/>
      <c r="BK18" s="280"/>
      <c r="BL18" s="280"/>
      <c r="BM18" s="280"/>
      <c r="BN18" s="280"/>
      <c r="BO18" s="281"/>
      <c r="BP18" s="282"/>
      <c r="BQ18" s="280"/>
      <c r="BR18" s="280"/>
      <c r="BS18" s="280"/>
      <c r="BT18" s="280"/>
      <c r="BU18" s="281"/>
      <c r="BV18" s="282"/>
      <c r="BW18" s="280"/>
      <c r="BX18" s="280"/>
      <c r="BY18" s="280"/>
      <c r="BZ18" s="280"/>
      <c r="CA18" s="281"/>
      <c r="CB18" s="282"/>
      <c r="CC18" s="280"/>
      <c r="CD18" s="280"/>
      <c r="CE18" s="280"/>
      <c r="CF18" s="280"/>
      <c r="CG18" s="281"/>
      <c r="CH18" s="282"/>
      <c r="CI18" s="280"/>
      <c r="CJ18" s="280"/>
      <c r="CK18" s="280"/>
      <c r="CL18" s="280"/>
      <c r="CM18" s="281"/>
      <c r="CN18" s="282"/>
      <c r="CO18" s="280"/>
      <c r="CP18" s="280"/>
      <c r="CQ18" s="280"/>
      <c r="CR18" s="280"/>
      <c r="CS18" s="281"/>
      <c r="CT18" s="42"/>
    </row>
    <row r="19" spans="1:98">
      <c r="A19" s="200"/>
      <c r="B19" s="196"/>
      <c r="C19" s="246" t="s">
        <v>144</v>
      </c>
      <c r="D19" s="371"/>
      <c r="E19" s="280"/>
      <c r="F19" s="280"/>
      <c r="G19" s="281"/>
      <c r="H19" s="282"/>
      <c r="I19" s="280"/>
      <c r="J19" s="280"/>
      <c r="K19" s="280"/>
      <c r="L19" s="280"/>
      <c r="M19" s="281"/>
      <c r="N19" s="282"/>
      <c r="O19" s="280"/>
      <c r="P19" s="280"/>
      <c r="Q19" s="280"/>
      <c r="R19" s="280"/>
      <c r="S19" s="281"/>
      <c r="T19" s="282"/>
      <c r="U19" s="280"/>
      <c r="V19" s="280"/>
      <c r="W19" s="280"/>
      <c r="X19" s="280"/>
      <c r="Y19" s="281"/>
      <c r="Z19" s="282"/>
      <c r="AA19" s="280"/>
      <c r="AB19" s="280"/>
      <c r="AC19" s="280"/>
      <c r="AD19" s="280"/>
      <c r="AE19" s="281"/>
      <c r="AF19" s="282"/>
      <c r="AG19" s="280"/>
      <c r="AH19" s="280"/>
      <c r="AI19" s="280"/>
      <c r="AJ19" s="280"/>
      <c r="AK19" s="281"/>
      <c r="AL19" s="282"/>
      <c r="AM19" s="280"/>
      <c r="AN19" s="280"/>
      <c r="AO19" s="280"/>
      <c r="AP19" s="280"/>
      <c r="AQ19" s="281"/>
      <c r="AR19" s="282"/>
      <c r="AS19" s="280"/>
      <c r="AT19" s="280"/>
      <c r="AU19" s="280"/>
      <c r="AV19" s="280"/>
      <c r="AW19" s="281"/>
      <c r="AX19" s="282"/>
      <c r="AY19" s="280"/>
      <c r="AZ19" s="280"/>
      <c r="BA19" s="280"/>
      <c r="BB19" s="280"/>
      <c r="BC19" s="281"/>
      <c r="BD19" s="282"/>
      <c r="BE19" s="280"/>
      <c r="BF19" s="280"/>
      <c r="BG19" s="280"/>
      <c r="BH19" s="280"/>
      <c r="BI19" s="281"/>
      <c r="BJ19" s="282"/>
      <c r="BK19" s="280"/>
      <c r="BL19" s="280"/>
      <c r="BM19" s="280"/>
      <c r="BN19" s="280"/>
      <c r="BO19" s="281"/>
      <c r="BP19" s="282"/>
      <c r="BQ19" s="280"/>
      <c r="BR19" s="280"/>
      <c r="BS19" s="280"/>
      <c r="BT19" s="280"/>
      <c r="BU19" s="281"/>
      <c r="BV19" s="282"/>
      <c r="BW19" s="280"/>
      <c r="BX19" s="280"/>
      <c r="BY19" s="280"/>
      <c r="BZ19" s="280"/>
      <c r="CA19" s="281"/>
      <c r="CB19" s="282"/>
      <c r="CC19" s="280"/>
      <c r="CD19" s="280"/>
      <c r="CE19" s="280"/>
      <c r="CF19" s="280"/>
      <c r="CG19" s="281"/>
      <c r="CH19" s="282"/>
      <c r="CI19" s="280"/>
      <c r="CJ19" s="280"/>
      <c r="CK19" s="280"/>
      <c r="CL19" s="280"/>
      <c r="CM19" s="281"/>
      <c r="CN19" s="282"/>
      <c r="CO19" s="280"/>
      <c r="CP19" s="280"/>
      <c r="CQ19" s="280"/>
      <c r="CR19" s="280"/>
      <c r="CS19" s="281"/>
      <c r="CT19" s="42"/>
    </row>
    <row r="20" spans="1:98">
      <c r="A20" s="200"/>
      <c r="B20" s="196"/>
      <c r="C20" s="246" t="s">
        <v>145</v>
      </c>
      <c r="D20" s="371"/>
      <c r="E20" s="280"/>
      <c r="F20" s="280"/>
      <c r="G20" s="281"/>
      <c r="H20" s="282"/>
      <c r="I20" s="280"/>
      <c r="J20" s="280"/>
      <c r="K20" s="280"/>
      <c r="L20" s="280"/>
      <c r="M20" s="281"/>
      <c r="N20" s="282"/>
      <c r="O20" s="280"/>
      <c r="P20" s="280"/>
      <c r="Q20" s="280"/>
      <c r="R20" s="280"/>
      <c r="S20" s="281"/>
      <c r="T20" s="282"/>
      <c r="U20" s="280"/>
      <c r="V20" s="280"/>
      <c r="W20" s="280"/>
      <c r="X20" s="280"/>
      <c r="Y20" s="281"/>
      <c r="Z20" s="282"/>
      <c r="AA20" s="280"/>
      <c r="AB20" s="280"/>
      <c r="AC20" s="280"/>
      <c r="AD20" s="280"/>
      <c r="AE20" s="281"/>
      <c r="AF20" s="282"/>
      <c r="AG20" s="280"/>
      <c r="AH20" s="280"/>
      <c r="AI20" s="280"/>
      <c r="AJ20" s="280"/>
      <c r="AK20" s="281"/>
      <c r="AL20" s="282"/>
      <c r="AM20" s="280"/>
      <c r="AN20" s="280"/>
      <c r="AO20" s="280"/>
      <c r="AP20" s="280"/>
      <c r="AQ20" s="281"/>
      <c r="AR20" s="282"/>
      <c r="AS20" s="280"/>
      <c r="AT20" s="280"/>
      <c r="AU20" s="280"/>
      <c r="AV20" s="280"/>
      <c r="AW20" s="281"/>
      <c r="AX20" s="282"/>
      <c r="AY20" s="280"/>
      <c r="AZ20" s="280"/>
      <c r="BA20" s="280"/>
      <c r="BB20" s="280"/>
      <c r="BC20" s="281"/>
      <c r="BD20" s="282"/>
      <c r="BE20" s="280"/>
      <c r="BF20" s="280"/>
      <c r="BG20" s="280"/>
      <c r="BH20" s="280"/>
      <c r="BI20" s="281"/>
      <c r="BJ20" s="282"/>
      <c r="BK20" s="280"/>
      <c r="BL20" s="280"/>
      <c r="BM20" s="280"/>
      <c r="BN20" s="280"/>
      <c r="BO20" s="281"/>
      <c r="BP20" s="282"/>
      <c r="BQ20" s="280"/>
      <c r="BR20" s="280"/>
      <c r="BS20" s="280"/>
      <c r="BT20" s="280"/>
      <c r="BU20" s="281"/>
      <c r="BV20" s="282"/>
      <c r="BW20" s="280"/>
      <c r="BX20" s="280"/>
      <c r="BY20" s="280"/>
      <c r="BZ20" s="280"/>
      <c r="CA20" s="281"/>
      <c r="CB20" s="282"/>
      <c r="CC20" s="280"/>
      <c r="CD20" s="280"/>
      <c r="CE20" s="280"/>
      <c r="CF20" s="280"/>
      <c r="CG20" s="281"/>
      <c r="CH20" s="282"/>
      <c r="CI20" s="280"/>
      <c r="CJ20" s="280"/>
      <c r="CK20" s="280"/>
      <c r="CL20" s="280"/>
      <c r="CM20" s="281"/>
      <c r="CN20" s="282"/>
      <c r="CO20" s="280"/>
      <c r="CP20" s="280"/>
      <c r="CQ20" s="280"/>
      <c r="CR20" s="280"/>
      <c r="CS20" s="281"/>
      <c r="CT20" s="42"/>
    </row>
    <row r="21" spans="1:98">
      <c r="A21" s="200"/>
      <c r="B21" s="196"/>
      <c r="C21" s="246" t="s">
        <v>146</v>
      </c>
      <c r="D21" s="371"/>
      <c r="E21" s="280"/>
      <c r="F21" s="280"/>
      <c r="G21" s="281"/>
      <c r="H21" s="282"/>
      <c r="I21" s="280"/>
      <c r="J21" s="280"/>
      <c r="K21" s="280"/>
      <c r="L21" s="280"/>
      <c r="M21" s="281"/>
      <c r="N21" s="282"/>
      <c r="O21" s="280"/>
      <c r="P21" s="280"/>
      <c r="Q21" s="280"/>
      <c r="R21" s="280"/>
      <c r="S21" s="281"/>
      <c r="T21" s="282"/>
      <c r="U21" s="280"/>
      <c r="V21" s="280"/>
      <c r="W21" s="280"/>
      <c r="X21" s="280"/>
      <c r="Y21" s="281"/>
      <c r="Z21" s="282"/>
      <c r="AA21" s="280"/>
      <c r="AB21" s="280"/>
      <c r="AC21" s="280"/>
      <c r="AD21" s="280"/>
      <c r="AE21" s="281"/>
      <c r="AF21" s="282"/>
      <c r="AG21" s="280"/>
      <c r="AH21" s="280"/>
      <c r="AI21" s="280"/>
      <c r="AJ21" s="280"/>
      <c r="AK21" s="281"/>
      <c r="AL21" s="282"/>
      <c r="AM21" s="280"/>
      <c r="AN21" s="280"/>
      <c r="AO21" s="280"/>
      <c r="AP21" s="280"/>
      <c r="AQ21" s="281"/>
      <c r="AR21" s="282"/>
      <c r="AS21" s="280"/>
      <c r="AT21" s="280"/>
      <c r="AU21" s="280"/>
      <c r="AV21" s="280"/>
      <c r="AW21" s="281"/>
      <c r="AX21" s="282"/>
      <c r="AY21" s="280"/>
      <c r="AZ21" s="280"/>
      <c r="BA21" s="280"/>
      <c r="BB21" s="280"/>
      <c r="BC21" s="281"/>
      <c r="BD21" s="282"/>
      <c r="BE21" s="280"/>
      <c r="BF21" s="280"/>
      <c r="BG21" s="280"/>
      <c r="BH21" s="280"/>
      <c r="BI21" s="281"/>
      <c r="BJ21" s="282"/>
      <c r="BK21" s="280"/>
      <c r="BL21" s="280"/>
      <c r="BM21" s="280"/>
      <c r="BN21" s="280"/>
      <c r="BO21" s="281"/>
      <c r="BP21" s="282"/>
      <c r="BQ21" s="280"/>
      <c r="BR21" s="280"/>
      <c r="BS21" s="280"/>
      <c r="BT21" s="280"/>
      <c r="BU21" s="281"/>
      <c r="BV21" s="282"/>
      <c r="BW21" s="280"/>
      <c r="BX21" s="280"/>
      <c r="BY21" s="280"/>
      <c r="BZ21" s="280"/>
      <c r="CA21" s="281"/>
      <c r="CB21" s="282"/>
      <c r="CC21" s="280"/>
      <c r="CD21" s="280"/>
      <c r="CE21" s="280"/>
      <c r="CF21" s="280"/>
      <c r="CG21" s="281"/>
      <c r="CH21" s="282"/>
      <c r="CI21" s="280"/>
      <c r="CJ21" s="280"/>
      <c r="CK21" s="280"/>
      <c r="CL21" s="280"/>
      <c r="CM21" s="281"/>
      <c r="CN21" s="282"/>
      <c r="CO21" s="280"/>
      <c r="CP21" s="280"/>
      <c r="CQ21" s="280"/>
      <c r="CR21" s="280"/>
      <c r="CS21" s="281"/>
      <c r="CT21" s="42"/>
    </row>
    <row r="22" spans="1:98">
      <c r="A22" s="200"/>
      <c r="B22" s="196"/>
      <c r="C22" s="246" t="s">
        <v>147</v>
      </c>
      <c r="D22" s="371"/>
      <c r="E22" s="280"/>
      <c r="F22" s="280"/>
      <c r="G22" s="281"/>
      <c r="H22" s="282"/>
      <c r="I22" s="280"/>
      <c r="J22" s="280"/>
      <c r="K22" s="280"/>
      <c r="L22" s="280"/>
      <c r="M22" s="281"/>
      <c r="N22" s="282"/>
      <c r="O22" s="280"/>
      <c r="P22" s="280"/>
      <c r="Q22" s="280"/>
      <c r="R22" s="280"/>
      <c r="S22" s="281"/>
      <c r="T22" s="282"/>
      <c r="U22" s="280"/>
      <c r="V22" s="280"/>
      <c r="W22" s="280"/>
      <c r="X22" s="280"/>
      <c r="Y22" s="281"/>
      <c r="Z22" s="282"/>
      <c r="AA22" s="280"/>
      <c r="AB22" s="280"/>
      <c r="AC22" s="280"/>
      <c r="AD22" s="280"/>
      <c r="AE22" s="281"/>
      <c r="AF22" s="282"/>
      <c r="AG22" s="280"/>
      <c r="AH22" s="280"/>
      <c r="AI22" s="280"/>
      <c r="AJ22" s="280"/>
      <c r="AK22" s="281"/>
      <c r="AL22" s="282"/>
      <c r="AM22" s="280"/>
      <c r="AN22" s="280"/>
      <c r="AO22" s="280"/>
      <c r="AP22" s="280"/>
      <c r="AQ22" s="281"/>
      <c r="AR22" s="282"/>
      <c r="AS22" s="280"/>
      <c r="AT22" s="280"/>
      <c r="AU22" s="280"/>
      <c r="AV22" s="280"/>
      <c r="AW22" s="281"/>
      <c r="AX22" s="282"/>
      <c r="AY22" s="280"/>
      <c r="AZ22" s="280"/>
      <c r="BA22" s="280"/>
      <c r="BB22" s="280"/>
      <c r="BC22" s="281"/>
      <c r="BD22" s="282"/>
      <c r="BE22" s="280"/>
      <c r="BF22" s="280"/>
      <c r="BG22" s="280"/>
      <c r="BH22" s="280"/>
      <c r="BI22" s="281"/>
      <c r="BJ22" s="282"/>
      <c r="BK22" s="280"/>
      <c r="BL22" s="280"/>
      <c r="BM22" s="280"/>
      <c r="BN22" s="280"/>
      <c r="BO22" s="281"/>
      <c r="BP22" s="282"/>
      <c r="BQ22" s="280"/>
      <c r="BR22" s="280"/>
      <c r="BS22" s="280"/>
      <c r="BT22" s="280"/>
      <c r="BU22" s="281"/>
      <c r="BV22" s="282"/>
      <c r="BW22" s="280"/>
      <c r="BX22" s="280"/>
      <c r="BY22" s="280"/>
      <c r="BZ22" s="280"/>
      <c r="CA22" s="281"/>
      <c r="CB22" s="282"/>
      <c r="CC22" s="280"/>
      <c r="CD22" s="280"/>
      <c r="CE22" s="280"/>
      <c r="CF22" s="280"/>
      <c r="CG22" s="281"/>
      <c r="CH22" s="282"/>
      <c r="CI22" s="280"/>
      <c r="CJ22" s="280"/>
      <c r="CK22" s="280"/>
      <c r="CL22" s="280"/>
      <c r="CM22" s="281"/>
      <c r="CN22" s="282"/>
      <c r="CO22" s="280"/>
      <c r="CP22" s="280"/>
      <c r="CQ22" s="280"/>
      <c r="CR22" s="280"/>
      <c r="CS22" s="281"/>
      <c r="CT22" s="42"/>
    </row>
    <row r="23" spans="1:98">
      <c r="A23" s="200"/>
      <c r="B23" s="196"/>
      <c r="C23" s="246" t="s">
        <v>148</v>
      </c>
      <c r="D23" s="371"/>
      <c r="E23" s="280"/>
      <c r="F23" s="280"/>
      <c r="G23" s="281"/>
      <c r="H23" s="282"/>
      <c r="I23" s="280"/>
      <c r="J23" s="280"/>
      <c r="K23" s="280"/>
      <c r="L23" s="280"/>
      <c r="M23" s="281"/>
      <c r="N23" s="282"/>
      <c r="O23" s="280"/>
      <c r="P23" s="280"/>
      <c r="Q23" s="280"/>
      <c r="R23" s="280"/>
      <c r="S23" s="281"/>
      <c r="T23" s="282"/>
      <c r="U23" s="280"/>
      <c r="V23" s="280"/>
      <c r="W23" s="280"/>
      <c r="X23" s="280"/>
      <c r="Y23" s="281"/>
      <c r="Z23" s="282"/>
      <c r="AA23" s="280"/>
      <c r="AB23" s="280"/>
      <c r="AC23" s="280"/>
      <c r="AD23" s="280"/>
      <c r="AE23" s="281"/>
      <c r="AF23" s="282"/>
      <c r="AG23" s="280"/>
      <c r="AH23" s="280"/>
      <c r="AI23" s="280"/>
      <c r="AJ23" s="280"/>
      <c r="AK23" s="281"/>
      <c r="AL23" s="282"/>
      <c r="AM23" s="280"/>
      <c r="AN23" s="280"/>
      <c r="AO23" s="280"/>
      <c r="AP23" s="280"/>
      <c r="AQ23" s="281"/>
      <c r="AR23" s="282"/>
      <c r="AS23" s="280"/>
      <c r="AT23" s="280"/>
      <c r="AU23" s="280"/>
      <c r="AV23" s="280"/>
      <c r="AW23" s="281"/>
      <c r="AX23" s="282"/>
      <c r="AY23" s="280"/>
      <c r="AZ23" s="280"/>
      <c r="BA23" s="280"/>
      <c r="BB23" s="280"/>
      <c r="BC23" s="281"/>
      <c r="BD23" s="282"/>
      <c r="BE23" s="280"/>
      <c r="BF23" s="280"/>
      <c r="BG23" s="280"/>
      <c r="BH23" s="280"/>
      <c r="BI23" s="281"/>
      <c r="BJ23" s="282"/>
      <c r="BK23" s="280"/>
      <c r="BL23" s="280"/>
      <c r="BM23" s="280"/>
      <c r="BN23" s="280"/>
      <c r="BO23" s="281"/>
      <c r="BP23" s="282"/>
      <c r="BQ23" s="280"/>
      <c r="BR23" s="280"/>
      <c r="BS23" s="280"/>
      <c r="BT23" s="280"/>
      <c r="BU23" s="281"/>
      <c r="BV23" s="282"/>
      <c r="BW23" s="280"/>
      <c r="BX23" s="280"/>
      <c r="BY23" s="280"/>
      <c r="BZ23" s="280"/>
      <c r="CA23" s="281"/>
      <c r="CB23" s="282"/>
      <c r="CC23" s="280"/>
      <c r="CD23" s="280"/>
      <c r="CE23" s="280"/>
      <c r="CF23" s="280"/>
      <c r="CG23" s="281"/>
      <c r="CH23" s="282"/>
      <c r="CI23" s="280"/>
      <c r="CJ23" s="280"/>
      <c r="CK23" s="280"/>
      <c r="CL23" s="280"/>
      <c r="CM23" s="281"/>
      <c r="CN23" s="282"/>
      <c r="CO23" s="280"/>
      <c r="CP23" s="280"/>
      <c r="CQ23" s="280"/>
      <c r="CR23" s="280"/>
      <c r="CS23" s="281"/>
      <c r="CT23" s="42"/>
    </row>
    <row r="24" spans="1:98">
      <c r="A24" s="200"/>
      <c r="B24" s="196"/>
      <c r="C24" s="246" t="s">
        <v>149</v>
      </c>
      <c r="D24" s="371"/>
      <c r="E24" s="280"/>
      <c r="F24" s="280"/>
      <c r="G24" s="281"/>
      <c r="H24" s="282"/>
      <c r="I24" s="280"/>
      <c r="J24" s="280"/>
      <c r="K24" s="280"/>
      <c r="L24" s="280"/>
      <c r="M24" s="281"/>
      <c r="N24" s="282"/>
      <c r="O24" s="280"/>
      <c r="P24" s="280"/>
      <c r="Q24" s="280"/>
      <c r="R24" s="280"/>
      <c r="S24" s="281"/>
      <c r="T24" s="282"/>
      <c r="U24" s="280"/>
      <c r="V24" s="280"/>
      <c r="W24" s="280"/>
      <c r="X24" s="280"/>
      <c r="Y24" s="281"/>
      <c r="Z24" s="282"/>
      <c r="AA24" s="280"/>
      <c r="AB24" s="280"/>
      <c r="AC24" s="280"/>
      <c r="AD24" s="280"/>
      <c r="AE24" s="281"/>
      <c r="AF24" s="282"/>
      <c r="AG24" s="280"/>
      <c r="AH24" s="280"/>
      <c r="AI24" s="280"/>
      <c r="AJ24" s="280"/>
      <c r="AK24" s="281"/>
      <c r="AL24" s="282"/>
      <c r="AM24" s="280"/>
      <c r="AN24" s="280"/>
      <c r="AO24" s="280"/>
      <c r="AP24" s="280"/>
      <c r="AQ24" s="281"/>
      <c r="AR24" s="282"/>
      <c r="AS24" s="280"/>
      <c r="AT24" s="280"/>
      <c r="AU24" s="280"/>
      <c r="AV24" s="280"/>
      <c r="AW24" s="281"/>
      <c r="AX24" s="282"/>
      <c r="AY24" s="280"/>
      <c r="AZ24" s="280"/>
      <c r="BA24" s="280"/>
      <c r="BB24" s="280"/>
      <c r="BC24" s="281"/>
      <c r="BD24" s="282"/>
      <c r="BE24" s="280"/>
      <c r="BF24" s="280"/>
      <c r="BG24" s="280"/>
      <c r="BH24" s="280"/>
      <c r="BI24" s="281"/>
      <c r="BJ24" s="282"/>
      <c r="BK24" s="280"/>
      <c r="BL24" s="280"/>
      <c r="BM24" s="280"/>
      <c r="BN24" s="280"/>
      <c r="BO24" s="281"/>
      <c r="BP24" s="282"/>
      <c r="BQ24" s="280"/>
      <c r="BR24" s="280"/>
      <c r="BS24" s="280"/>
      <c r="BT24" s="280"/>
      <c r="BU24" s="281"/>
      <c r="BV24" s="282"/>
      <c r="BW24" s="280"/>
      <c r="BX24" s="280"/>
      <c r="BY24" s="280"/>
      <c r="BZ24" s="280"/>
      <c r="CA24" s="281"/>
      <c r="CB24" s="282"/>
      <c r="CC24" s="280"/>
      <c r="CD24" s="280"/>
      <c r="CE24" s="280"/>
      <c r="CF24" s="280"/>
      <c r="CG24" s="281"/>
      <c r="CH24" s="282"/>
      <c r="CI24" s="280"/>
      <c r="CJ24" s="280"/>
      <c r="CK24" s="280"/>
      <c r="CL24" s="280"/>
      <c r="CM24" s="281"/>
      <c r="CN24" s="282"/>
      <c r="CO24" s="280"/>
      <c r="CP24" s="280"/>
      <c r="CQ24" s="280"/>
      <c r="CR24" s="280"/>
      <c r="CS24" s="281"/>
      <c r="CT24" s="42"/>
    </row>
    <row r="25" spans="1:98">
      <c r="A25" s="200"/>
      <c r="B25" s="196"/>
      <c r="C25" s="246" t="s">
        <v>150</v>
      </c>
      <c r="D25" s="371"/>
      <c r="E25" s="280"/>
      <c r="F25" s="280"/>
      <c r="G25" s="281"/>
      <c r="H25" s="282"/>
      <c r="I25" s="280"/>
      <c r="J25" s="280"/>
      <c r="K25" s="280"/>
      <c r="L25" s="280"/>
      <c r="M25" s="281"/>
      <c r="N25" s="282"/>
      <c r="O25" s="280"/>
      <c r="P25" s="280"/>
      <c r="Q25" s="280"/>
      <c r="R25" s="280"/>
      <c r="S25" s="281"/>
      <c r="T25" s="282"/>
      <c r="U25" s="280"/>
      <c r="V25" s="280"/>
      <c r="W25" s="280"/>
      <c r="X25" s="280"/>
      <c r="Y25" s="281"/>
      <c r="Z25" s="282"/>
      <c r="AA25" s="280"/>
      <c r="AB25" s="280"/>
      <c r="AC25" s="280"/>
      <c r="AD25" s="280"/>
      <c r="AE25" s="281"/>
      <c r="AF25" s="282"/>
      <c r="AG25" s="280"/>
      <c r="AH25" s="280"/>
      <c r="AI25" s="280"/>
      <c r="AJ25" s="280"/>
      <c r="AK25" s="281"/>
      <c r="AL25" s="282"/>
      <c r="AM25" s="280"/>
      <c r="AN25" s="280"/>
      <c r="AO25" s="280"/>
      <c r="AP25" s="280"/>
      <c r="AQ25" s="281"/>
      <c r="AR25" s="282"/>
      <c r="AS25" s="280"/>
      <c r="AT25" s="280"/>
      <c r="AU25" s="280"/>
      <c r="AV25" s="280"/>
      <c r="AW25" s="281"/>
      <c r="AX25" s="282"/>
      <c r="AY25" s="280"/>
      <c r="AZ25" s="280"/>
      <c r="BA25" s="280"/>
      <c r="BB25" s="280"/>
      <c r="BC25" s="281"/>
      <c r="BD25" s="282"/>
      <c r="BE25" s="280"/>
      <c r="BF25" s="280"/>
      <c r="BG25" s="280"/>
      <c r="BH25" s="280"/>
      <c r="BI25" s="281"/>
      <c r="BJ25" s="282"/>
      <c r="BK25" s="280"/>
      <c r="BL25" s="280"/>
      <c r="BM25" s="280"/>
      <c r="BN25" s="280"/>
      <c r="BO25" s="281"/>
      <c r="BP25" s="282"/>
      <c r="BQ25" s="280"/>
      <c r="BR25" s="280"/>
      <c r="BS25" s="280"/>
      <c r="BT25" s="280"/>
      <c r="BU25" s="281"/>
      <c r="BV25" s="282"/>
      <c r="BW25" s="280"/>
      <c r="BX25" s="280"/>
      <c r="BY25" s="280"/>
      <c r="BZ25" s="280"/>
      <c r="CA25" s="281"/>
      <c r="CB25" s="282"/>
      <c r="CC25" s="280"/>
      <c r="CD25" s="280"/>
      <c r="CE25" s="280"/>
      <c r="CF25" s="280"/>
      <c r="CG25" s="281"/>
      <c r="CH25" s="282"/>
      <c r="CI25" s="280"/>
      <c r="CJ25" s="280"/>
      <c r="CK25" s="280"/>
      <c r="CL25" s="280"/>
      <c r="CM25" s="281"/>
      <c r="CN25" s="282"/>
      <c r="CO25" s="280"/>
      <c r="CP25" s="280"/>
      <c r="CQ25" s="280"/>
      <c r="CR25" s="280"/>
      <c r="CS25" s="281"/>
      <c r="CT25" s="42"/>
    </row>
    <row r="26" spans="1:98">
      <c r="A26" s="200"/>
      <c r="B26" s="196"/>
      <c r="C26" s="246" t="s">
        <v>151</v>
      </c>
      <c r="D26" s="371"/>
      <c r="E26" s="280"/>
      <c r="F26" s="280"/>
      <c r="G26" s="281"/>
      <c r="H26" s="282"/>
      <c r="I26" s="280"/>
      <c r="J26" s="280"/>
      <c r="K26" s="280"/>
      <c r="L26" s="280"/>
      <c r="M26" s="281"/>
      <c r="N26" s="282"/>
      <c r="O26" s="280"/>
      <c r="P26" s="280"/>
      <c r="Q26" s="280"/>
      <c r="R26" s="280"/>
      <c r="S26" s="281"/>
      <c r="T26" s="282"/>
      <c r="U26" s="280"/>
      <c r="V26" s="280"/>
      <c r="W26" s="280"/>
      <c r="X26" s="280"/>
      <c r="Y26" s="281"/>
      <c r="Z26" s="282"/>
      <c r="AA26" s="280"/>
      <c r="AB26" s="280"/>
      <c r="AC26" s="280"/>
      <c r="AD26" s="280"/>
      <c r="AE26" s="281"/>
      <c r="AF26" s="282"/>
      <c r="AG26" s="280"/>
      <c r="AH26" s="280"/>
      <c r="AI26" s="280"/>
      <c r="AJ26" s="280"/>
      <c r="AK26" s="281"/>
      <c r="AL26" s="282"/>
      <c r="AM26" s="280"/>
      <c r="AN26" s="280"/>
      <c r="AO26" s="280"/>
      <c r="AP26" s="280"/>
      <c r="AQ26" s="281"/>
      <c r="AR26" s="282"/>
      <c r="AS26" s="280"/>
      <c r="AT26" s="280"/>
      <c r="AU26" s="280"/>
      <c r="AV26" s="280"/>
      <c r="AW26" s="281"/>
      <c r="AX26" s="282"/>
      <c r="AY26" s="280"/>
      <c r="AZ26" s="280"/>
      <c r="BA26" s="280"/>
      <c r="BB26" s="280"/>
      <c r="BC26" s="281"/>
      <c r="BD26" s="282"/>
      <c r="BE26" s="280"/>
      <c r="BF26" s="280"/>
      <c r="BG26" s="280"/>
      <c r="BH26" s="280"/>
      <c r="BI26" s="281"/>
      <c r="BJ26" s="282"/>
      <c r="BK26" s="280"/>
      <c r="BL26" s="280"/>
      <c r="BM26" s="280"/>
      <c r="BN26" s="280"/>
      <c r="BO26" s="281"/>
      <c r="BP26" s="282"/>
      <c r="BQ26" s="280"/>
      <c r="BR26" s="280"/>
      <c r="BS26" s="280"/>
      <c r="BT26" s="280"/>
      <c r="BU26" s="281"/>
      <c r="BV26" s="282"/>
      <c r="BW26" s="280"/>
      <c r="BX26" s="280"/>
      <c r="BY26" s="280"/>
      <c r="BZ26" s="280"/>
      <c r="CA26" s="281"/>
      <c r="CB26" s="282"/>
      <c r="CC26" s="280"/>
      <c r="CD26" s="280"/>
      <c r="CE26" s="280"/>
      <c r="CF26" s="280"/>
      <c r="CG26" s="281"/>
      <c r="CH26" s="282"/>
      <c r="CI26" s="280"/>
      <c r="CJ26" s="280"/>
      <c r="CK26" s="280"/>
      <c r="CL26" s="280"/>
      <c r="CM26" s="281"/>
      <c r="CN26" s="282"/>
      <c r="CO26" s="280"/>
      <c r="CP26" s="280"/>
      <c r="CQ26" s="280"/>
      <c r="CR26" s="280"/>
      <c r="CS26" s="281"/>
      <c r="CT26" s="42"/>
    </row>
    <row r="27" spans="1:98">
      <c r="A27" s="200"/>
      <c r="B27" s="196"/>
      <c r="C27" s="246" t="s">
        <v>152</v>
      </c>
      <c r="D27" s="371"/>
      <c r="E27" s="280"/>
      <c r="F27" s="280"/>
      <c r="G27" s="281"/>
      <c r="H27" s="282"/>
      <c r="I27" s="280"/>
      <c r="J27" s="280"/>
      <c r="K27" s="280"/>
      <c r="L27" s="280"/>
      <c r="M27" s="281"/>
      <c r="N27" s="282"/>
      <c r="O27" s="280"/>
      <c r="P27" s="280"/>
      <c r="Q27" s="280"/>
      <c r="R27" s="280"/>
      <c r="S27" s="281"/>
      <c r="T27" s="282"/>
      <c r="U27" s="280"/>
      <c r="V27" s="280"/>
      <c r="W27" s="280"/>
      <c r="X27" s="280"/>
      <c r="Y27" s="281"/>
      <c r="Z27" s="282"/>
      <c r="AA27" s="280"/>
      <c r="AB27" s="280"/>
      <c r="AC27" s="280"/>
      <c r="AD27" s="280"/>
      <c r="AE27" s="281"/>
      <c r="AF27" s="282"/>
      <c r="AG27" s="280"/>
      <c r="AH27" s="280"/>
      <c r="AI27" s="280"/>
      <c r="AJ27" s="280"/>
      <c r="AK27" s="281"/>
      <c r="AL27" s="282"/>
      <c r="AM27" s="280"/>
      <c r="AN27" s="280"/>
      <c r="AO27" s="280"/>
      <c r="AP27" s="280"/>
      <c r="AQ27" s="281"/>
      <c r="AR27" s="282"/>
      <c r="AS27" s="280"/>
      <c r="AT27" s="280"/>
      <c r="AU27" s="280"/>
      <c r="AV27" s="280"/>
      <c r="AW27" s="281"/>
      <c r="AX27" s="282"/>
      <c r="AY27" s="280"/>
      <c r="AZ27" s="280"/>
      <c r="BA27" s="280"/>
      <c r="BB27" s="280"/>
      <c r="BC27" s="281"/>
      <c r="BD27" s="282"/>
      <c r="BE27" s="280"/>
      <c r="BF27" s="280"/>
      <c r="BG27" s="280"/>
      <c r="BH27" s="280"/>
      <c r="BI27" s="281"/>
      <c r="BJ27" s="282"/>
      <c r="BK27" s="280"/>
      <c r="BL27" s="280"/>
      <c r="BM27" s="280"/>
      <c r="BN27" s="280"/>
      <c r="BO27" s="281"/>
      <c r="BP27" s="282"/>
      <c r="BQ27" s="280"/>
      <c r="BR27" s="280"/>
      <c r="BS27" s="280"/>
      <c r="BT27" s="280"/>
      <c r="BU27" s="281"/>
      <c r="BV27" s="282"/>
      <c r="BW27" s="280"/>
      <c r="BX27" s="280"/>
      <c r="BY27" s="280"/>
      <c r="BZ27" s="280"/>
      <c r="CA27" s="281"/>
      <c r="CB27" s="282"/>
      <c r="CC27" s="280"/>
      <c r="CD27" s="280"/>
      <c r="CE27" s="280"/>
      <c r="CF27" s="280"/>
      <c r="CG27" s="281"/>
      <c r="CH27" s="282"/>
      <c r="CI27" s="280"/>
      <c r="CJ27" s="280"/>
      <c r="CK27" s="280"/>
      <c r="CL27" s="280"/>
      <c r="CM27" s="281"/>
      <c r="CN27" s="282"/>
      <c r="CO27" s="280"/>
      <c r="CP27" s="280"/>
      <c r="CQ27" s="280"/>
      <c r="CR27" s="280"/>
      <c r="CS27" s="281"/>
      <c r="CT27" s="42"/>
    </row>
    <row r="28" spans="1:98">
      <c r="A28" s="200"/>
      <c r="B28" s="196"/>
      <c r="C28" s="246" t="s">
        <v>153</v>
      </c>
      <c r="D28" s="371"/>
      <c r="E28" s="280"/>
      <c r="F28" s="280"/>
      <c r="G28" s="281"/>
      <c r="H28" s="282"/>
      <c r="I28" s="280"/>
      <c r="J28" s="280"/>
      <c r="K28" s="280"/>
      <c r="L28" s="280"/>
      <c r="M28" s="281"/>
      <c r="N28" s="282"/>
      <c r="O28" s="280"/>
      <c r="P28" s="280"/>
      <c r="Q28" s="280"/>
      <c r="R28" s="280"/>
      <c r="S28" s="281"/>
      <c r="T28" s="282"/>
      <c r="U28" s="280"/>
      <c r="V28" s="280"/>
      <c r="W28" s="280"/>
      <c r="X28" s="280"/>
      <c r="Y28" s="281"/>
      <c r="Z28" s="282"/>
      <c r="AA28" s="280"/>
      <c r="AB28" s="280"/>
      <c r="AC28" s="280"/>
      <c r="AD28" s="280"/>
      <c r="AE28" s="281"/>
      <c r="AF28" s="282"/>
      <c r="AG28" s="280"/>
      <c r="AH28" s="280"/>
      <c r="AI28" s="280"/>
      <c r="AJ28" s="280"/>
      <c r="AK28" s="281"/>
      <c r="AL28" s="282"/>
      <c r="AM28" s="280"/>
      <c r="AN28" s="280"/>
      <c r="AO28" s="280"/>
      <c r="AP28" s="280"/>
      <c r="AQ28" s="281"/>
      <c r="AR28" s="282"/>
      <c r="AS28" s="280"/>
      <c r="AT28" s="280"/>
      <c r="AU28" s="280"/>
      <c r="AV28" s="280"/>
      <c r="AW28" s="281"/>
      <c r="AX28" s="282"/>
      <c r="AY28" s="280"/>
      <c r="AZ28" s="280"/>
      <c r="BA28" s="280"/>
      <c r="BB28" s="280"/>
      <c r="BC28" s="281"/>
      <c r="BD28" s="282"/>
      <c r="BE28" s="280"/>
      <c r="BF28" s="280"/>
      <c r="BG28" s="280"/>
      <c r="BH28" s="280"/>
      <c r="BI28" s="281"/>
      <c r="BJ28" s="282"/>
      <c r="BK28" s="280"/>
      <c r="BL28" s="280"/>
      <c r="BM28" s="280"/>
      <c r="BN28" s="280"/>
      <c r="BO28" s="281"/>
      <c r="BP28" s="282"/>
      <c r="BQ28" s="280"/>
      <c r="BR28" s="280"/>
      <c r="BS28" s="280"/>
      <c r="BT28" s="280"/>
      <c r="BU28" s="281"/>
      <c r="BV28" s="282"/>
      <c r="BW28" s="280"/>
      <c r="BX28" s="280"/>
      <c r="BY28" s="280"/>
      <c r="BZ28" s="280"/>
      <c r="CA28" s="281"/>
      <c r="CB28" s="282"/>
      <c r="CC28" s="280"/>
      <c r="CD28" s="280"/>
      <c r="CE28" s="280"/>
      <c r="CF28" s="280"/>
      <c r="CG28" s="281"/>
      <c r="CH28" s="282"/>
      <c r="CI28" s="280"/>
      <c r="CJ28" s="280"/>
      <c r="CK28" s="280"/>
      <c r="CL28" s="280"/>
      <c r="CM28" s="281"/>
      <c r="CN28" s="282"/>
      <c r="CO28" s="280"/>
      <c r="CP28" s="280"/>
      <c r="CQ28" s="280"/>
      <c r="CR28" s="280"/>
      <c r="CS28" s="281"/>
      <c r="CT28" s="42"/>
    </row>
    <row r="29" spans="1:98">
      <c r="A29" s="200"/>
      <c r="B29" s="196"/>
      <c r="C29" s="246" t="s">
        <v>154</v>
      </c>
      <c r="D29" s="371"/>
      <c r="E29" s="280"/>
      <c r="F29" s="280"/>
      <c r="G29" s="281"/>
      <c r="H29" s="282"/>
      <c r="I29" s="280"/>
      <c r="J29" s="280"/>
      <c r="K29" s="280"/>
      <c r="L29" s="280"/>
      <c r="M29" s="281"/>
      <c r="N29" s="282"/>
      <c r="O29" s="280"/>
      <c r="P29" s="280"/>
      <c r="Q29" s="280"/>
      <c r="R29" s="280"/>
      <c r="S29" s="281"/>
      <c r="T29" s="282"/>
      <c r="U29" s="280"/>
      <c r="V29" s="280"/>
      <c r="W29" s="280"/>
      <c r="X29" s="280"/>
      <c r="Y29" s="281"/>
      <c r="Z29" s="282"/>
      <c r="AA29" s="280"/>
      <c r="AB29" s="280"/>
      <c r="AC29" s="280"/>
      <c r="AD29" s="280"/>
      <c r="AE29" s="281"/>
      <c r="AF29" s="282"/>
      <c r="AG29" s="280"/>
      <c r="AH29" s="280"/>
      <c r="AI29" s="280"/>
      <c r="AJ29" s="280"/>
      <c r="AK29" s="281"/>
      <c r="AL29" s="282"/>
      <c r="AM29" s="280"/>
      <c r="AN29" s="280"/>
      <c r="AO29" s="280"/>
      <c r="AP29" s="280"/>
      <c r="AQ29" s="281"/>
      <c r="AR29" s="282"/>
      <c r="AS29" s="280"/>
      <c r="AT29" s="280"/>
      <c r="AU29" s="280"/>
      <c r="AV29" s="280"/>
      <c r="AW29" s="281"/>
      <c r="AX29" s="282"/>
      <c r="AY29" s="280"/>
      <c r="AZ29" s="280"/>
      <c r="BA29" s="280"/>
      <c r="BB29" s="280"/>
      <c r="BC29" s="281"/>
      <c r="BD29" s="282"/>
      <c r="BE29" s="280"/>
      <c r="BF29" s="280"/>
      <c r="BG29" s="280"/>
      <c r="BH29" s="280"/>
      <c r="BI29" s="281"/>
      <c r="BJ29" s="282"/>
      <c r="BK29" s="280"/>
      <c r="BL29" s="280"/>
      <c r="BM29" s="280"/>
      <c r="BN29" s="280"/>
      <c r="BO29" s="281"/>
      <c r="BP29" s="282"/>
      <c r="BQ29" s="280"/>
      <c r="BR29" s="280"/>
      <c r="BS29" s="280"/>
      <c r="BT29" s="280"/>
      <c r="BU29" s="281"/>
      <c r="BV29" s="282"/>
      <c r="BW29" s="280"/>
      <c r="BX29" s="280"/>
      <c r="BY29" s="280"/>
      <c r="BZ29" s="280"/>
      <c r="CA29" s="281"/>
      <c r="CB29" s="282"/>
      <c r="CC29" s="280"/>
      <c r="CD29" s="280"/>
      <c r="CE29" s="280"/>
      <c r="CF29" s="280"/>
      <c r="CG29" s="281"/>
      <c r="CH29" s="282"/>
      <c r="CI29" s="280"/>
      <c r="CJ29" s="280"/>
      <c r="CK29" s="280"/>
      <c r="CL29" s="280"/>
      <c r="CM29" s="281"/>
      <c r="CN29" s="282"/>
      <c r="CO29" s="280"/>
      <c r="CP29" s="280"/>
      <c r="CQ29" s="280"/>
      <c r="CR29" s="280"/>
      <c r="CS29" s="281"/>
      <c r="CT29" s="42"/>
    </row>
    <row r="30" spans="1:98">
      <c r="A30" s="200"/>
      <c r="B30" s="196"/>
      <c r="C30" s="246" t="s">
        <v>155</v>
      </c>
      <c r="D30" s="371"/>
      <c r="E30" s="280"/>
      <c r="F30" s="280"/>
      <c r="G30" s="281"/>
      <c r="H30" s="282"/>
      <c r="I30" s="280"/>
      <c r="J30" s="280"/>
      <c r="K30" s="280"/>
      <c r="L30" s="280"/>
      <c r="M30" s="281"/>
      <c r="N30" s="282"/>
      <c r="O30" s="280"/>
      <c r="P30" s="280"/>
      <c r="Q30" s="280"/>
      <c r="R30" s="280"/>
      <c r="S30" s="281"/>
      <c r="T30" s="282"/>
      <c r="U30" s="280"/>
      <c r="V30" s="280"/>
      <c r="W30" s="280"/>
      <c r="X30" s="280"/>
      <c r="Y30" s="281"/>
      <c r="Z30" s="282"/>
      <c r="AA30" s="280"/>
      <c r="AB30" s="280"/>
      <c r="AC30" s="280"/>
      <c r="AD30" s="280"/>
      <c r="AE30" s="281"/>
      <c r="AF30" s="282"/>
      <c r="AG30" s="280"/>
      <c r="AH30" s="280"/>
      <c r="AI30" s="280"/>
      <c r="AJ30" s="280"/>
      <c r="AK30" s="281"/>
      <c r="AL30" s="282"/>
      <c r="AM30" s="280"/>
      <c r="AN30" s="280"/>
      <c r="AO30" s="280"/>
      <c r="AP30" s="280"/>
      <c r="AQ30" s="281"/>
      <c r="AR30" s="282"/>
      <c r="AS30" s="280"/>
      <c r="AT30" s="280"/>
      <c r="AU30" s="280"/>
      <c r="AV30" s="280"/>
      <c r="AW30" s="281"/>
      <c r="AX30" s="282"/>
      <c r="AY30" s="280"/>
      <c r="AZ30" s="280"/>
      <c r="BA30" s="280"/>
      <c r="BB30" s="280"/>
      <c r="BC30" s="281"/>
      <c r="BD30" s="282"/>
      <c r="BE30" s="280"/>
      <c r="BF30" s="280"/>
      <c r="BG30" s="280"/>
      <c r="BH30" s="280"/>
      <c r="BI30" s="281"/>
      <c r="BJ30" s="282"/>
      <c r="BK30" s="280"/>
      <c r="BL30" s="280"/>
      <c r="BM30" s="280"/>
      <c r="BN30" s="280"/>
      <c r="BO30" s="281"/>
      <c r="BP30" s="282"/>
      <c r="BQ30" s="280"/>
      <c r="BR30" s="280"/>
      <c r="BS30" s="280"/>
      <c r="BT30" s="280"/>
      <c r="BU30" s="281"/>
      <c r="BV30" s="282"/>
      <c r="BW30" s="280"/>
      <c r="BX30" s="280"/>
      <c r="BY30" s="280"/>
      <c r="BZ30" s="280"/>
      <c r="CA30" s="281"/>
      <c r="CB30" s="282"/>
      <c r="CC30" s="280"/>
      <c r="CD30" s="280"/>
      <c r="CE30" s="280"/>
      <c r="CF30" s="280"/>
      <c r="CG30" s="281"/>
      <c r="CH30" s="282"/>
      <c r="CI30" s="280"/>
      <c r="CJ30" s="280"/>
      <c r="CK30" s="280"/>
      <c r="CL30" s="280"/>
      <c r="CM30" s="281"/>
      <c r="CN30" s="282"/>
      <c r="CO30" s="280"/>
      <c r="CP30" s="280"/>
      <c r="CQ30" s="280"/>
      <c r="CR30" s="280"/>
      <c r="CS30" s="281"/>
      <c r="CT30" s="42"/>
    </row>
    <row r="31" spans="1:98">
      <c r="A31" s="200"/>
      <c r="B31" s="196"/>
      <c r="C31" s="246" t="s">
        <v>156</v>
      </c>
      <c r="D31" s="371"/>
      <c r="E31" s="280"/>
      <c r="F31" s="280"/>
      <c r="G31" s="281"/>
      <c r="H31" s="282"/>
      <c r="I31" s="280"/>
      <c r="J31" s="280"/>
      <c r="K31" s="280"/>
      <c r="L31" s="280"/>
      <c r="M31" s="281"/>
      <c r="N31" s="282"/>
      <c r="O31" s="280"/>
      <c r="P31" s="280"/>
      <c r="Q31" s="280"/>
      <c r="R31" s="280"/>
      <c r="S31" s="281"/>
      <c r="T31" s="282"/>
      <c r="U31" s="280"/>
      <c r="V31" s="280"/>
      <c r="W31" s="280"/>
      <c r="X31" s="280"/>
      <c r="Y31" s="281"/>
      <c r="Z31" s="282"/>
      <c r="AA31" s="280"/>
      <c r="AB31" s="280"/>
      <c r="AC31" s="280"/>
      <c r="AD31" s="280"/>
      <c r="AE31" s="281"/>
      <c r="AF31" s="282"/>
      <c r="AG31" s="280"/>
      <c r="AH31" s="280"/>
      <c r="AI31" s="280"/>
      <c r="AJ31" s="280"/>
      <c r="AK31" s="281"/>
      <c r="AL31" s="282"/>
      <c r="AM31" s="280"/>
      <c r="AN31" s="280"/>
      <c r="AO31" s="280"/>
      <c r="AP31" s="280"/>
      <c r="AQ31" s="281"/>
      <c r="AR31" s="282"/>
      <c r="AS31" s="280"/>
      <c r="AT31" s="280"/>
      <c r="AU31" s="280"/>
      <c r="AV31" s="280"/>
      <c r="AW31" s="281"/>
      <c r="AX31" s="282"/>
      <c r="AY31" s="280"/>
      <c r="AZ31" s="280"/>
      <c r="BA31" s="280"/>
      <c r="BB31" s="280"/>
      <c r="BC31" s="281"/>
      <c r="BD31" s="282"/>
      <c r="BE31" s="280"/>
      <c r="BF31" s="280"/>
      <c r="BG31" s="280"/>
      <c r="BH31" s="280"/>
      <c r="BI31" s="281"/>
      <c r="BJ31" s="282"/>
      <c r="BK31" s="280"/>
      <c r="BL31" s="280"/>
      <c r="BM31" s="280"/>
      <c r="BN31" s="280"/>
      <c r="BO31" s="281"/>
      <c r="BP31" s="282"/>
      <c r="BQ31" s="280"/>
      <c r="BR31" s="280"/>
      <c r="BS31" s="280"/>
      <c r="BT31" s="280"/>
      <c r="BU31" s="281"/>
      <c r="BV31" s="282"/>
      <c r="BW31" s="280"/>
      <c r="BX31" s="280"/>
      <c r="BY31" s="280"/>
      <c r="BZ31" s="280"/>
      <c r="CA31" s="281"/>
      <c r="CB31" s="282"/>
      <c r="CC31" s="280"/>
      <c r="CD31" s="280"/>
      <c r="CE31" s="280"/>
      <c r="CF31" s="280"/>
      <c r="CG31" s="281"/>
      <c r="CH31" s="282"/>
      <c r="CI31" s="280"/>
      <c r="CJ31" s="280"/>
      <c r="CK31" s="280"/>
      <c r="CL31" s="280"/>
      <c r="CM31" s="281"/>
      <c r="CN31" s="282"/>
      <c r="CO31" s="280"/>
      <c r="CP31" s="280"/>
      <c r="CQ31" s="280"/>
      <c r="CR31" s="280"/>
      <c r="CS31" s="281"/>
      <c r="CT31" s="42"/>
    </row>
    <row r="32" spans="1:98">
      <c r="A32" s="200"/>
      <c r="B32" s="196"/>
      <c r="C32" s="246" t="s">
        <v>157</v>
      </c>
      <c r="D32" s="371"/>
      <c r="E32" s="280"/>
      <c r="F32" s="280"/>
      <c r="G32" s="281"/>
      <c r="H32" s="282"/>
      <c r="I32" s="280"/>
      <c r="J32" s="280"/>
      <c r="K32" s="280"/>
      <c r="L32" s="280"/>
      <c r="M32" s="281"/>
      <c r="N32" s="282"/>
      <c r="O32" s="280"/>
      <c r="P32" s="280"/>
      <c r="Q32" s="280"/>
      <c r="R32" s="280"/>
      <c r="S32" s="281"/>
      <c r="T32" s="282"/>
      <c r="U32" s="280"/>
      <c r="V32" s="280"/>
      <c r="W32" s="280"/>
      <c r="X32" s="280"/>
      <c r="Y32" s="281"/>
      <c r="Z32" s="282"/>
      <c r="AA32" s="280"/>
      <c r="AB32" s="280"/>
      <c r="AC32" s="280"/>
      <c r="AD32" s="280"/>
      <c r="AE32" s="281"/>
      <c r="AF32" s="282"/>
      <c r="AG32" s="280"/>
      <c r="AH32" s="280"/>
      <c r="AI32" s="280"/>
      <c r="AJ32" s="280"/>
      <c r="AK32" s="281"/>
      <c r="AL32" s="282"/>
      <c r="AM32" s="280"/>
      <c r="AN32" s="280"/>
      <c r="AO32" s="280"/>
      <c r="AP32" s="280"/>
      <c r="AQ32" s="281"/>
      <c r="AR32" s="282"/>
      <c r="AS32" s="280"/>
      <c r="AT32" s="280"/>
      <c r="AU32" s="280"/>
      <c r="AV32" s="280"/>
      <c r="AW32" s="281"/>
      <c r="AX32" s="282"/>
      <c r="AY32" s="280"/>
      <c r="AZ32" s="280"/>
      <c r="BA32" s="280"/>
      <c r="BB32" s="280"/>
      <c r="BC32" s="281"/>
      <c r="BD32" s="282"/>
      <c r="BE32" s="280"/>
      <c r="BF32" s="280"/>
      <c r="BG32" s="280"/>
      <c r="BH32" s="280"/>
      <c r="BI32" s="281"/>
      <c r="BJ32" s="282"/>
      <c r="BK32" s="280"/>
      <c r="BL32" s="280"/>
      <c r="BM32" s="280"/>
      <c r="BN32" s="280"/>
      <c r="BO32" s="281"/>
      <c r="BP32" s="282"/>
      <c r="BQ32" s="280"/>
      <c r="BR32" s="280"/>
      <c r="BS32" s="280"/>
      <c r="BT32" s="280"/>
      <c r="BU32" s="281"/>
      <c r="BV32" s="282"/>
      <c r="BW32" s="280"/>
      <c r="BX32" s="280"/>
      <c r="BY32" s="280"/>
      <c r="BZ32" s="280"/>
      <c r="CA32" s="281"/>
      <c r="CB32" s="282"/>
      <c r="CC32" s="280"/>
      <c r="CD32" s="280"/>
      <c r="CE32" s="280"/>
      <c r="CF32" s="280"/>
      <c r="CG32" s="281"/>
      <c r="CH32" s="282"/>
      <c r="CI32" s="280"/>
      <c r="CJ32" s="280"/>
      <c r="CK32" s="280"/>
      <c r="CL32" s="280"/>
      <c r="CM32" s="281"/>
      <c r="CN32" s="282"/>
      <c r="CO32" s="280"/>
      <c r="CP32" s="280"/>
      <c r="CQ32" s="280"/>
      <c r="CR32" s="280"/>
      <c r="CS32" s="281"/>
      <c r="CT32" s="42"/>
    </row>
    <row r="33" spans="1:98">
      <c r="A33" s="200"/>
      <c r="B33" s="196"/>
      <c r="C33" s="246" t="s">
        <v>158</v>
      </c>
      <c r="D33" s="371"/>
      <c r="E33" s="280"/>
      <c r="F33" s="280"/>
      <c r="G33" s="281"/>
      <c r="H33" s="282"/>
      <c r="I33" s="280"/>
      <c r="J33" s="280"/>
      <c r="K33" s="280"/>
      <c r="L33" s="280"/>
      <c r="M33" s="281"/>
      <c r="N33" s="282"/>
      <c r="O33" s="280"/>
      <c r="P33" s="280"/>
      <c r="Q33" s="280"/>
      <c r="R33" s="280"/>
      <c r="S33" s="281"/>
      <c r="T33" s="282"/>
      <c r="U33" s="280"/>
      <c r="V33" s="280"/>
      <c r="W33" s="280"/>
      <c r="X33" s="280"/>
      <c r="Y33" s="281"/>
      <c r="Z33" s="282"/>
      <c r="AA33" s="280"/>
      <c r="AB33" s="280"/>
      <c r="AC33" s="280"/>
      <c r="AD33" s="280"/>
      <c r="AE33" s="281"/>
      <c r="AF33" s="282"/>
      <c r="AG33" s="280"/>
      <c r="AH33" s="280"/>
      <c r="AI33" s="280"/>
      <c r="AJ33" s="280"/>
      <c r="AK33" s="281"/>
      <c r="AL33" s="282"/>
      <c r="AM33" s="280"/>
      <c r="AN33" s="280"/>
      <c r="AO33" s="280"/>
      <c r="AP33" s="280"/>
      <c r="AQ33" s="281"/>
      <c r="AR33" s="282"/>
      <c r="AS33" s="280"/>
      <c r="AT33" s="280"/>
      <c r="AU33" s="280"/>
      <c r="AV33" s="280"/>
      <c r="AW33" s="281"/>
      <c r="AX33" s="282"/>
      <c r="AY33" s="280"/>
      <c r="AZ33" s="280"/>
      <c r="BA33" s="280"/>
      <c r="BB33" s="280"/>
      <c r="BC33" s="281"/>
      <c r="BD33" s="282"/>
      <c r="BE33" s="280"/>
      <c r="BF33" s="280"/>
      <c r="BG33" s="280"/>
      <c r="BH33" s="280"/>
      <c r="BI33" s="281"/>
      <c r="BJ33" s="282"/>
      <c r="BK33" s="280"/>
      <c r="BL33" s="280"/>
      <c r="BM33" s="280"/>
      <c r="BN33" s="280"/>
      <c r="BO33" s="281"/>
      <c r="BP33" s="282"/>
      <c r="BQ33" s="280"/>
      <c r="BR33" s="280"/>
      <c r="BS33" s="280"/>
      <c r="BT33" s="280"/>
      <c r="BU33" s="281"/>
      <c r="BV33" s="282"/>
      <c r="BW33" s="280"/>
      <c r="BX33" s="280"/>
      <c r="BY33" s="280"/>
      <c r="BZ33" s="280"/>
      <c r="CA33" s="281"/>
      <c r="CB33" s="282"/>
      <c r="CC33" s="280"/>
      <c r="CD33" s="280"/>
      <c r="CE33" s="280"/>
      <c r="CF33" s="280"/>
      <c r="CG33" s="281"/>
      <c r="CH33" s="282"/>
      <c r="CI33" s="280"/>
      <c r="CJ33" s="280"/>
      <c r="CK33" s="280"/>
      <c r="CL33" s="280"/>
      <c r="CM33" s="281"/>
      <c r="CN33" s="282"/>
      <c r="CO33" s="280"/>
      <c r="CP33" s="280"/>
      <c r="CQ33" s="280"/>
      <c r="CR33" s="280"/>
      <c r="CS33" s="281"/>
      <c r="CT33" s="42"/>
    </row>
    <row r="34" spans="1:98">
      <c r="A34" s="200"/>
      <c r="B34" s="196"/>
      <c r="C34" s="246" t="s">
        <v>159</v>
      </c>
      <c r="D34" s="371"/>
      <c r="E34" s="280"/>
      <c r="F34" s="280"/>
      <c r="G34" s="281"/>
      <c r="H34" s="282"/>
      <c r="I34" s="280"/>
      <c r="J34" s="280"/>
      <c r="K34" s="280"/>
      <c r="L34" s="280"/>
      <c r="M34" s="281"/>
      <c r="N34" s="282"/>
      <c r="O34" s="280"/>
      <c r="P34" s="280"/>
      <c r="Q34" s="280"/>
      <c r="R34" s="280"/>
      <c r="S34" s="281"/>
      <c r="T34" s="282"/>
      <c r="U34" s="280"/>
      <c r="V34" s="280"/>
      <c r="W34" s="280"/>
      <c r="X34" s="280"/>
      <c r="Y34" s="281"/>
      <c r="Z34" s="282"/>
      <c r="AA34" s="280"/>
      <c r="AB34" s="280"/>
      <c r="AC34" s="280"/>
      <c r="AD34" s="280"/>
      <c r="AE34" s="281"/>
      <c r="AF34" s="282"/>
      <c r="AG34" s="280"/>
      <c r="AH34" s="280"/>
      <c r="AI34" s="280"/>
      <c r="AJ34" s="280"/>
      <c r="AK34" s="281"/>
      <c r="AL34" s="282"/>
      <c r="AM34" s="280"/>
      <c r="AN34" s="280"/>
      <c r="AO34" s="280"/>
      <c r="AP34" s="280"/>
      <c r="AQ34" s="281"/>
      <c r="AR34" s="282"/>
      <c r="AS34" s="280"/>
      <c r="AT34" s="280"/>
      <c r="AU34" s="280"/>
      <c r="AV34" s="280"/>
      <c r="AW34" s="281"/>
      <c r="AX34" s="282"/>
      <c r="AY34" s="280"/>
      <c r="AZ34" s="280"/>
      <c r="BA34" s="280"/>
      <c r="BB34" s="280"/>
      <c r="BC34" s="281"/>
      <c r="BD34" s="282"/>
      <c r="BE34" s="280"/>
      <c r="BF34" s="280"/>
      <c r="BG34" s="280"/>
      <c r="BH34" s="280"/>
      <c r="BI34" s="281"/>
      <c r="BJ34" s="282"/>
      <c r="BK34" s="280"/>
      <c r="BL34" s="280"/>
      <c r="BM34" s="280"/>
      <c r="BN34" s="280"/>
      <c r="BO34" s="281"/>
      <c r="BP34" s="282"/>
      <c r="BQ34" s="280"/>
      <c r="BR34" s="280"/>
      <c r="BS34" s="280"/>
      <c r="BT34" s="280"/>
      <c r="BU34" s="281"/>
      <c r="BV34" s="282"/>
      <c r="BW34" s="280"/>
      <c r="BX34" s="280"/>
      <c r="BY34" s="280"/>
      <c r="BZ34" s="280"/>
      <c r="CA34" s="281"/>
      <c r="CB34" s="282"/>
      <c r="CC34" s="280"/>
      <c r="CD34" s="280"/>
      <c r="CE34" s="280"/>
      <c r="CF34" s="280"/>
      <c r="CG34" s="281"/>
      <c r="CH34" s="282"/>
      <c r="CI34" s="280"/>
      <c r="CJ34" s="280"/>
      <c r="CK34" s="280"/>
      <c r="CL34" s="280"/>
      <c r="CM34" s="281"/>
      <c r="CN34" s="282"/>
      <c r="CO34" s="280"/>
      <c r="CP34" s="280"/>
      <c r="CQ34" s="280"/>
      <c r="CR34" s="280"/>
      <c r="CS34" s="281"/>
      <c r="CT34" s="42"/>
    </row>
    <row r="35" spans="1:98">
      <c r="A35" s="200"/>
      <c r="B35" s="196"/>
      <c r="C35" s="246" t="s">
        <v>160</v>
      </c>
      <c r="D35" s="371"/>
      <c r="E35" s="280"/>
      <c r="F35" s="280"/>
      <c r="G35" s="281"/>
      <c r="H35" s="282"/>
      <c r="I35" s="280"/>
      <c r="J35" s="280"/>
      <c r="K35" s="280"/>
      <c r="L35" s="280"/>
      <c r="M35" s="281"/>
      <c r="N35" s="282"/>
      <c r="O35" s="280"/>
      <c r="P35" s="280"/>
      <c r="Q35" s="280"/>
      <c r="R35" s="280"/>
      <c r="S35" s="281"/>
      <c r="T35" s="282"/>
      <c r="U35" s="280"/>
      <c r="V35" s="280"/>
      <c r="W35" s="280"/>
      <c r="X35" s="280"/>
      <c r="Y35" s="281"/>
      <c r="Z35" s="282"/>
      <c r="AA35" s="280"/>
      <c r="AB35" s="280"/>
      <c r="AC35" s="280"/>
      <c r="AD35" s="280"/>
      <c r="AE35" s="281"/>
      <c r="AF35" s="282"/>
      <c r="AG35" s="280"/>
      <c r="AH35" s="280"/>
      <c r="AI35" s="280"/>
      <c r="AJ35" s="280"/>
      <c r="AK35" s="281"/>
      <c r="AL35" s="282"/>
      <c r="AM35" s="280"/>
      <c r="AN35" s="280"/>
      <c r="AO35" s="280"/>
      <c r="AP35" s="280"/>
      <c r="AQ35" s="281"/>
      <c r="AR35" s="282"/>
      <c r="AS35" s="280"/>
      <c r="AT35" s="280"/>
      <c r="AU35" s="280"/>
      <c r="AV35" s="280"/>
      <c r="AW35" s="281"/>
      <c r="AX35" s="282"/>
      <c r="AY35" s="280"/>
      <c r="AZ35" s="280"/>
      <c r="BA35" s="280"/>
      <c r="BB35" s="280"/>
      <c r="BC35" s="281"/>
      <c r="BD35" s="282"/>
      <c r="BE35" s="280"/>
      <c r="BF35" s="280"/>
      <c r="BG35" s="280"/>
      <c r="BH35" s="280"/>
      <c r="BI35" s="281"/>
      <c r="BJ35" s="282"/>
      <c r="BK35" s="280"/>
      <c r="BL35" s="280"/>
      <c r="BM35" s="280"/>
      <c r="BN35" s="280"/>
      <c r="BO35" s="281"/>
      <c r="BP35" s="282"/>
      <c r="BQ35" s="280"/>
      <c r="BR35" s="280"/>
      <c r="BS35" s="280"/>
      <c r="BT35" s="280"/>
      <c r="BU35" s="281"/>
      <c r="BV35" s="282"/>
      <c r="BW35" s="280"/>
      <c r="BX35" s="280"/>
      <c r="BY35" s="280"/>
      <c r="BZ35" s="280"/>
      <c r="CA35" s="281"/>
      <c r="CB35" s="282"/>
      <c r="CC35" s="280"/>
      <c r="CD35" s="280"/>
      <c r="CE35" s="280"/>
      <c r="CF35" s="280"/>
      <c r="CG35" s="281"/>
      <c r="CH35" s="282"/>
      <c r="CI35" s="280"/>
      <c r="CJ35" s="280"/>
      <c r="CK35" s="280"/>
      <c r="CL35" s="280"/>
      <c r="CM35" s="281"/>
      <c r="CN35" s="282"/>
      <c r="CO35" s="280"/>
      <c r="CP35" s="280"/>
      <c r="CQ35" s="280"/>
      <c r="CR35" s="280"/>
      <c r="CS35" s="281"/>
      <c r="CT35" s="42"/>
    </row>
    <row r="36" spans="1:98">
      <c r="A36" s="200"/>
      <c r="B36" s="196"/>
      <c r="C36" s="246" t="s">
        <v>161</v>
      </c>
      <c r="D36" s="371"/>
      <c r="E36" s="280"/>
      <c r="F36" s="280"/>
      <c r="G36" s="281"/>
      <c r="H36" s="282"/>
      <c r="I36" s="280"/>
      <c r="J36" s="280"/>
      <c r="K36" s="280"/>
      <c r="L36" s="280"/>
      <c r="M36" s="281"/>
      <c r="N36" s="282"/>
      <c r="O36" s="280"/>
      <c r="P36" s="280"/>
      <c r="Q36" s="280"/>
      <c r="R36" s="280"/>
      <c r="S36" s="281"/>
      <c r="T36" s="282"/>
      <c r="U36" s="280"/>
      <c r="V36" s="280"/>
      <c r="W36" s="280"/>
      <c r="X36" s="280"/>
      <c r="Y36" s="281"/>
      <c r="Z36" s="282"/>
      <c r="AA36" s="280"/>
      <c r="AB36" s="280"/>
      <c r="AC36" s="280"/>
      <c r="AD36" s="280"/>
      <c r="AE36" s="281"/>
      <c r="AF36" s="282"/>
      <c r="AG36" s="280"/>
      <c r="AH36" s="280"/>
      <c r="AI36" s="280"/>
      <c r="AJ36" s="280"/>
      <c r="AK36" s="281"/>
      <c r="AL36" s="282"/>
      <c r="AM36" s="280"/>
      <c r="AN36" s="280"/>
      <c r="AO36" s="280"/>
      <c r="AP36" s="280"/>
      <c r="AQ36" s="281"/>
      <c r="AR36" s="282"/>
      <c r="AS36" s="280"/>
      <c r="AT36" s="280"/>
      <c r="AU36" s="280"/>
      <c r="AV36" s="280"/>
      <c r="AW36" s="281"/>
      <c r="AX36" s="282"/>
      <c r="AY36" s="280"/>
      <c r="AZ36" s="280"/>
      <c r="BA36" s="280"/>
      <c r="BB36" s="280"/>
      <c r="BC36" s="281"/>
      <c r="BD36" s="282"/>
      <c r="BE36" s="280"/>
      <c r="BF36" s="280"/>
      <c r="BG36" s="280"/>
      <c r="BH36" s="280"/>
      <c r="BI36" s="281"/>
      <c r="BJ36" s="282"/>
      <c r="BK36" s="280"/>
      <c r="BL36" s="280"/>
      <c r="BM36" s="280"/>
      <c r="BN36" s="280"/>
      <c r="BO36" s="281"/>
      <c r="BP36" s="282"/>
      <c r="BQ36" s="280"/>
      <c r="BR36" s="280"/>
      <c r="BS36" s="280"/>
      <c r="BT36" s="280"/>
      <c r="BU36" s="281"/>
      <c r="BV36" s="282"/>
      <c r="BW36" s="280"/>
      <c r="BX36" s="280"/>
      <c r="BY36" s="280"/>
      <c r="BZ36" s="280"/>
      <c r="CA36" s="281"/>
      <c r="CB36" s="282"/>
      <c r="CC36" s="280"/>
      <c r="CD36" s="280"/>
      <c r="CE36" s="280"/>
      <c r="CF36" s="280"/>
      <c r="CG36" s="281"/>
      <c r="CH36" s="282"/>
      <c r="CI36" s="280"/>
      <c r="CJ36" s="280"/>
      <c r="CK36" s="280"/>
      <c r="CL36" s="280"/>
      <c r="CM36" s="281"/>
      <c r="CN36" s="282"/>
      <c r="CO36" s="280"/>
      <c r="CP36" s="280"/>
      <c r="CQ36" s="280"/>
      <c r="CR36" s="280"/>
      <c r="CS36" s="281"/>
      <c r="CT36" s="42"/>
    </row>
    <row r="37" spans="1:98">
      <c r="A37" s="200"/>
      <c r="B37" s="196"/>
      <c r="C37" s="246" t="s">
        <v>162</v>
      </c>
      <c r="D37" s="371"/>
      <c r="E37" s="280"/>
      <c r="F37" s="280"/>
      <c r="G37" s="281"/>
      <c r="H37" s="282"/>
      <c r="I37" s="280"/>
      <c r="J37" s="280"/>
      <c r="K37" s="280"/>
      <c r="L37" s="280"/>
      <c r="M37" s="281"/>
      <c r="N37" s="282"/>
      <c r="O37" s="280"/>
      <c r="P37" s="280"/>
      <c r="Q37" s="280"/>
      <c r="R37" s="280"/>
      <c r="S37" s="281"/>
      <c r="T37" s="282"/>
      <c r="U37" s="280"/>
      <c r="V37" s="280"/>
      <c r="W37" s="280"/>
      <c r="X37" s="280"/>
      <c r="Y37" s="281"/>
      <c r="Z37" s="282"/>
      <c r="AA37" s="280"/>
      <c r="AB37" s="280"/>
      <c r="AC37" s="280"/>
      <c r="AD37" s="280"/>
      <c r="AE37" s="281"/>
      <c r="AF37" s="282"/>
      <c r="AG37" s="280"/>
      <c r="AH37" s="280"/>
      <c r="AI37" s="280"/>
      <c r="AJ37" s="280"/>
      <c r="AK37" s="281"/>
      <c r="AL37" s="282"/>
      <c r="AM37" s="280"/>
      <c r="AN37" s="280"/>
      <c r="AO37" s="280"/>
      <c r="AP37" s="280"/>
      <c r="AQ37" s="281"/>
      <c r="AR37" s="282"/>
      <c r="AS37" s="280"/>
      <c r="AT37" s="280"/>
      <c r="AU37" s="280"/>
      <c r="AV37" s="280"/>
      <c r="AW37" s="281"/>
      <c r="AX37" s="282"/>
      <c r="AY37" s="280"/>
      <c r="AZ37" s="280"/>
      <c r="BA37" s="280"/>
      <c r="BB37" s="280"/>
      <c r="BC37" s="281"/>
      <c r="BD37" s="282"/>
      <c r="BE37" s="280"/>
      <c r="BF37" s="280"/>
      <c r="BG37" s="280"/>
      <c r="BH37" s="280"/>
      <c r="BI37" s="281"/>
      <c r="BJ37" s="282"/>
      <c r="BK37" s="280"/>
      <c r="BL37" s="280"/>
      <c r="BM37" s="280"/>
      <c r="BN37" s="280"/>
      <c r="BO37" s="281"/>
      <c r="BP37" s="282"/>
      <c r="BQ37" s="280"/>
      <c r="BR37" s="280"/>
      <c r="BS37" s="280"/>
      <c r="BT37" s="280"/>
      <c r="BU37" s="281"/>
      <c r="BV37" s="282"/>
      <c r="BW37" s="280"/>
      <c r="BX37" s="280"/>
      <c r="BY37" s="280"/>
      <c r="BZ37" s="280"/>
      <c r="CA37" s="281"/>
      <c r="CB37" s="282"/>
      <c r="CC37" s="280"/>
      <c r="CD37" s="280"/>
      <c r="CE37" s="280"/>
      <c r="CF37" s="280"/>
      <c r="CG37" s="281"/>
      <c r="CH37" s="282"/>
      <c r="CI37" s="280"/>
      <c r="CJ37" s="280"/>
      <c r="CK37" s="280"/>
      <c r="CL37" s="280"/>
      <c r="CM37" s="281"/>
      <c r="CN37" s="282"/>
      <c r="CO37" s="280"/>
      <c r="CP37" s="280"/>
      <c r="CQ37" s="280"/>
      <c r="CR37" s="280"/>
      <c r="CS37" s="281"/>
      <c r="CT37" s="42"/>
    </row>
    <row r="38" spans="1:98">
      <c r="A38" s="200"/>
      <c r="B38" s="196"/>
      <c r="C38" s="246" t="s">
        <v>163</v>
      </c>
      <c r="D38" s="371"/>
      <c r="E38" s="280"/>
      <c r="F38" s="280"/>
      <c r="G38" s="281"/>
      <c r="H38" s="282"/>
      <c r="I38" s="280"/>
      <c r="J38" s="280"/>
      <c r="K38" s="280"/>
      <c r="L38" s="280"/>
      <c r="M38" s="281"/>
      <c r="N38" s="282"/>
      <c r="O38" s="280"/>
      <c r="P38" s="280"/>
      <c r="Q38" s="280"/>
      <c r="R38" s="280"/>
      <c r="S38" s="281"/>
      <c r="T38" s="282"/>
      <c r="U38" s="280"/>
      <c r="V38" s="280"/>
      <c r="W38" s="280"/>
      <c r="X38" s="280"/>
      <c r="Y38" s="281"/>
      <c r="Z38" s="282"/>
      <c r="AA38" s="280"/>
      <c r="AB38" s="280"/>
      <c r="AC38" s="280"/>
      <c r="AD38" s="280"/>
      <c r="AE38" s="281"/>
      <c r="AF38" s="282"/>
      <c r="AG38" s="280"/>
      <c r="AH38" s="280"/>
      <c r="AI38" s="280"/>
      <c r="AJ38" s="280"/>
      <c r="AK38" s="281"/>
      <c r="AL38" s="282"/>
      <c r="AM38" s="280"/>
      <c r="AN38" s="280"/>
      <c r="AO38" s="280"/>
      <c r="AP38" s="280"/>
      <c r="AQ38" s="281"/>
      <c r="AR38" s="282"/>
      <c r="AS38" s="280"/>
      <c r="AT38" s="280"/>
      <c r="AU38" s="280"/>
      <c r="AV38" s="280"/>
      <c r="AW38" s="281"/>
      <c r="AX38" s="282"/>
      <c r="AY38" s="280"/>
      <c r="AZ38" s="280"/>
      <c r="BA38" s="280"/>
      <c r="BB38" s="280"/>
      <c r="BC38" s="281"/>
      <c r="BD38" s="282"/>
      <c r="BE38" s="280"/>
      <c r="BF38" s="280"/>
      <c r="BG38" s="280"/>
      <c r="BH38" s="280"/>
      <c r="BI38" s="281"/>
      <c r="BJ38" s="282"/>
      <c r="BK38" s="280"/>
      <c r="BL38" s="280"/>
      <c r="BM38" s="280"/>
      <c r="BN38" s="280"/>
      <c r="BO38" s="281"/>
      <c r="BP38" s="282"/>
      <c r="BQ38" s="280"/>
      <c r="BR38" s="280"/>
      <c r="BS38" s="280"/>
      <c r="BT38" s="280"/>
      <c r="BU38" s="281"/>
      <c r="BV38" s="282"/>
      <c r="BW38" s="280"/>
      <c r="BX38" s="280"/>
      <c r="BY38" s="280"/>
      <c r="BZ38" s="280"/>
      <c r="CA38" s="281"/>
      <c r="CB38" s="282"/>
      <c r="CC38" s="280"/>
      <c r="CD38" s="280"/>
      <c r="CE38" s="280"/>
      <c r="CF38" s="280"/>
      <c r="CG38" s="281"/>
      <c r="CH38" s="282"/>
      <c r="CI38" s="280"/>
      <c r="CJ38" s="280"/>
      <c r="CK38" s="280"/>
      <c r="CL38" s="280"/>
      <c r="CM38" s="281"/>
      <c r="CN38" s="282"/>
      <c r="CO38" s="280"/>
      <c r="CP38" s="280"/>
      <c r="CQ38" s="280"/>
      <c r="CR38" s="280"/>
      <c r="CS38" s="281"/>
      <c r="CT38" s="42"/>
    </row>
    <row r="39" spans="1:98">
      <c r="A39" s="200"/>
      <c r="B39" s="196"/>
      <c r="C39" s="246" t="s">
        <v>164</v>
      </c>
      <c r="D39" s="371"/>
      <c r="E39" s="280"/>
      <c r="F39" s="280"/>
      <c r="G39" s="281"/>
      <c r="H39" s="282"/>
      <c r="I39" s="280"/>
      <c r="J39" s="280"/>
      <c r="K39" s="280"/>
      <c r="L39" s="280"/>
      <c r="M39" s="281"/>
      <c r="N39" s="282"/>
      <c r="O39" s="280"/>
      <c r="P39" s="280"/>
      <c r="Q39" s="280"/>
      <c r="R39" s="280"/>
      <c r="S39" s="281"/>
      <c r="T39" s="282"/>
      <c r="U39" s="280"/>
      <c r="V39" s="280"/>
      <c r="W39" s="280"/>
      <c r="X39" s="280"/>
      <c r="Y39" s="281"/>
      <c r="Z39" s="282"/>
      <c r="AA39" s="280"/>
      <c r="AB39" s="280"/>
      <c r="AC39" s="280"/>
      <c r="AD39" s="280"/>
      <c r="AE39" s="281"/>
      <c r="AF39" s="282"/>
      <c r="AG39" s="280"/>
      <c r="AH39" s="280"/>
      <c r="AI39" s="280"/>
      <c r="AJ39" s="280"/>
      <c r="AK39" s="281"/>
      <c r="AL39" s="282"/>
      <c r="AM39" s="280"/>
      <c r="AN39" s="280"/>
      <c r="AO39" s="280"/>
      <c r="AP39" s="280"/>
      <c r="AQ39" s="281"/>
      <c r="AR39" s="282"/>
      <c r="AS39" s="280"/>
      <c r="AT39" s="280"/>
      <c r="AU39" s="280"/>
      <c r="AV39" s="280"/>
      <c r="AW39" s="281"/>
      <c r="AX39" s="282"/>
      <c r="AY39" s="280"/>
      <c r="AZ39" s="280"/>
      <c r="BA39" s="280"/>
      <c r="BB39" s="280"/>
      <c r="BC39" s="281"/>
      <c r="BD39" s="282"/>
      <c r="BE39" s="280"/>
      <c r="BF39" s="280"/>
      <c r="BG39" s="280"/>
      <c r="BH39" s="280"/>
      <c r="BI39" s="281"/>
      <c r="BJ39" s="282"/>
      <c r="BK39" s="280"/>
      <c r="BL39" s="280"/>
      <c r="BM39" s="280"/>
      <c r="BN39" s="280"/>
      <c r="BO39" s="281"/>
      <c r="BP39" s="282"/>
      <c r="BQ39" s="280"/>
      <c r="BR39" s="280"/>
      <c r="BS39" s="280"/>
      <c r="BT39" s="280"/>
      <c r="BU39" s="281"/>
      <c r="BV39" s="282"/>
      <c r="BW39" s="280"/>
      <c r="BX39" s="280"/>
      <c r="BY39" s="280"/>
      <c r="BZ39" s="280"/>
      <c r="CA39" s="281"/>
      <c r="CB39" s="282"/>
      <c r="CC39" s="280"/>
      <c r="CD39" s="280"/>
      <c r="CE39" s="280"/>
      <c r="CF39" s="280"/>
      <c r="CG39" s="281"/>
      <c r="CH39" s="282"/>
      <c r="CI39" s="280"/>
      <c r="CJ39" s="280"/>
      <c r="CK39" s="280"/>
      <c r="CL39" s="280"/>
      <c r="CM39" s="281"/>
      <c r="CN39" s="282"/>
      <c r="CO39" s="280"/>
      <c r="CP39" s="280"/>
      <c r="CQ39" s="280"/>
      <c r="CR39" s="280"/>
      <c r="CS39" s="281"/>
      <c r="CT39" s="42"/>
    </row>
    <row r="40" spans="1:98">
      <c r="A40" s="200"/>
      <c r="B40" s="196"/>
      <c r="C40" s="246" t="s">
        <v>165</v>
      </c>
      <c r="D40" s="371"/>
      <c r="E40" s="280"/>
      <c r="F40" s="280"/>
      <c r="G40" s="281"/>
      <c r="H40" s="282"/>
      <c r="I40" s="280"/>
      <c r="J40" s="280"/>
      <c r="K40" s="280"/>
      <c r="L40" s="280"/>
      <c r="M40" s="281"/>
      <c r="N40" s="282"/>
      <c r="O40" s="280"/>
      <c r="P40" s="280"/>
      <c r="Q40" s="280"/>
      <c r="R40" s="280"/>
      <c r="S40" s="281"/>
      <c r="T40" s="282"/>
      <c r="U40" s="280"/>
      <c r="V40" s="280"/>
      <c r="W40" s="280"/>
      <c r="X40" s="280"/>
      <c r="Y40" s="281"/>
      <c r="Z40" s="282"/>
      <c r="AA40" s="280"/>
      <c r="AB40" s="280"/>
      <c r="AC40" s="280"/>
      <c r="AD40" s="280"/>
      <c r="AE40" s="281"/>
      <c r="AF40" s="282"/>
      <c r="AG40" s="280"/>
      <c r="AH40" s="280"/>
      <c r="AI40" s="280"/>
      <c r="AJ40" s="280"/>
      <c r="AK40" s="281"/>
      <c r="AL40" s="282"/>
      <c r="AM40" s="280"/>
      <c r="AN40" s="280"/>
      <c r="AO40" s="280"/>
      <c r="AP40" s="280"/>
      <c r="AQ40" s="281"/>
      <c r="AR40" s="282"/>
      <c r="AS40" s="280"/>
      <c r="AT40" s="280"/>
      <c r="AU40" s="280"/>
      <c r="AV40" s="280"/>
      <c r="AW40" s="281"/>
      <c r="AX40" s="282"/>
      <c r="AY40" s="280"/>
      <c r="AZ40" s="280"/>
      <c r="BA40" s="280"/>
      <c r="BB40" s="280"/>
      <c r="BC40" s="281"/>
      <c r="BD40" s="282"/>
      <c r="BE40" s="280"/>
      <c r="BF40" s="280"/>
      <c r="BG40" s="280"/>
      <c r="BH40" s="280"/>
      <c r="BI40" s="281"/>
      <c r="BJ40" s="282"/>
      <c r="BK40" s="280"/>
      <c r="BL40" s="280"/>
      <c r="BM40" s="280"/>
      <c r="BN40" s="280"/>
      <c r="BO40" s="281"/>
      <c r="BP40" s="282"/>
      <c r="BQ40" s="280"/>
      <c r="BR40" s="280"/>
      <c r="BS40" s="280"/>
      <c r="BT40" s="280"/>
      <c r="BU40" s="281"/>
      <c r="BV40" s="282"/>
      <c r="BW40" s="280"/>
      <c r="BX40" s="280"/>
      <c r="BY40" s="280"/>
      <c r="BZ40" s="280"/>
      <c r="CA40" s="281"/>
      <c r="CB40" s="282"/>
      <c r="CC40" s="280"/>
      <c r="CD40" s="280"/>
      <c r="CE40" s="280"/>
      <c r="CF40" s="280"/>
      <c r="CG40" s="281"/>
      <c r="CH40" s="282"/>
      <c r="CI40" s="280"/>
      <c r="CJ40" s="280"/>
      <c r="CK40" s="280"/>
      <c r="CL40" s="280"/>
      <c r="CM40" s="281"/>
      <c r="CN40" s="282"/>
      <c r="CO40" s="280"/>
      <c r="CP40" s="280"/>
      <c r="CQ40" s="280"/>
      <c r="CR40" s="280"/>
      <c r="CS40" s="281"/>
      <c r="CT40" s="42"/>
    </row>
    <row r="41" spans="1:98">
      <c r="A41" s="200"/>
      <c r="B41" s="196"/>
      <c r="C41" s="246" t="s">
        <v>166</v>
      </c>
      <c r="D41" s="371"/>
      <c r="E41" s="280"/>
      <c r="F41" s="280"/>
      <c r="G41" s="281"/>
      <c r="H41" s="282"/>
      <c r="I41" s="280"/>
      <c r="J41" s="280"/>
      <c r="K41" s="280"/>
      <c r="L41" s="280"/>
      <c r="M41" s="281"/>
      <c r="N41" s="282"/>
      <c r="O41" s="280"/>
      <c r="P41" s="280"/>
      <c r="Q41" s="280"/>
      <c r="R41" s="280"/>
      <c r="S41" s="281"/>
      <c r="T41" s="282"/>
      <c r="U41" s="280"/>
      <c r="V41" s="280"/>
      <c r="W41" s="280"/>
      <c r="X41" s="280"/>
      <c r="Y41" s="281"/>
      <c r="Z41" s="282"/>
      <c r="AA41" s="280"/>
      <c r="AB41" s="280"/>
      <c r="AC41" s="280"/>
      <c r="AD41" s="280"/>
      <c r="AE41" s="281"/>
      <c r="AF41" s="282"/>
      <c r="AG41" s="280"/>
      <c r="AH41" s="280"/>
      <c r="AI41" s="280"/>
      <c r="AJ41" s="280"/>
      <c r="AK41" s="281"/>
      <c r="AL41" s="282"/>
      <c r="AM41" s="280"/>
      <c r="AN41" s="280"/>
      <c r="AO41" s="280"/>
      <c r="AP41" s="280"/>
      <c r="AQ41" s="281"/>
      <c r="AR41" s="282"/>
      <c r="AS41" s="280"/>
      <c r="AT41" s="280"/>
      <c r="AU41" s="280"/>
      <c r="AV41" s="280"/>
      <c r="AW41" s="281"/>
      <c r="AX41" s="282"/>
      <c r="AY41" s="280"/>
      <c r="AZ41" s="280"/>
      <c r="BA41" s="280"/>
      <c r="BB41" s="280"/>
      <c r="BC41" s="281"/>
      <c r="BD41" s="282"/>
      <c r="BE41" s="280"/>
      <c r="BF41" s="280"/>
      <c r="BG41" s="280"/>
      <c r="BH41" s="280"/>
      <c r="BI41" s="281"/>
      <c r="BJ41" s="282"/>
      <c r="BK41" s="280"/>
      <c r="BL41" s="280"/>
      <c r="BM41" s="280"/>
      <c r="BN41" s="280"/>
      <c r="BO41" s="281"/>
      <c r="BP41" s="282"/>
      <c r="BQ41" s="280"/>
      <c r="BR41" s="280"/>
      <c r="BS41" s="280"/>
      <c r="BT41" s="280"/>
      <c r="BU41" s="281"/>
      <c r="BV41" s="282"/>
      <c r="BW41" s="280"/>
      <c r="BX41" s="280"/>
      <c r="BY41" s="280"/>
      <c r="BZ41" s="280"/>
      <c r="CA41" s="281"/>
      <c r="CB41" s="282"/>
      <c r="CC41" s="280"/>
      <c r="CD41" s="280"/>
      <c r="CE41" s="280"/>
      <c r="CF41" s="280"/>
      <c r="CG41" s="281"/>
      <c r="CH41" s="282"/>
      <c r="CI41" s="280"/>
      <c r="CJ41" s="280"/>
      <c r="CK41" s="280"/>
      <c r="CL41" s="280"/>
      <c r="CM41" s="281"/>
      <c r="CN41" s="282"/>
      <c r="CO41" s="280"/>
      <c r="CP41" s="280"/>
      <c r="CQ41" s="280"/>
      <c r="CR41" s="280"/>
      <c r="CS41" s="281"/>
      <c r="CT41" s="42"/>
    </row>
    <row r="43" spans="1:98" ht="15" customHeight="1">
      <c r="C43" s="339" t="s">
        <v>248</v>
      </c>
      <c r="D43" s="270"/>
      <c r="E43" s="270"/>
      <c r="F43" s="270"/>
      <c r="G43" s="270"/>
      <c r="H43" s="270"/>
      <c r="I43" s="270"/>
      <c r="J43" s="270"/>
      <c r="K43" s="270"/>
      <c r="L43" s="270"/>
      <c r="M43" s="270"/>
      <c r="N43" s="270"/>
      <c r="O43" s="270"/>
      <c r="P43" s="270"/>
      <c r="Q43" s="270"/>
      <c r="R43" s="270"/>
      <c r="S43" s="270"/>
      <c r="T43" s="270"/>
      <c r="U43" s="270"/>
      <c r="V43" s="270"/>
      <c r="W43" s="270"/>
      <c r="X43" s="270"/>
      <c r="Y43" s="270"/>
      <c r="Z43" s="270"/>
      <c r="AA43" s="270"/>
      <c r="AB43" s="270"/>
      <c r="AC43" s="270"/>
      <c r="AD43" s="270"/>
      <c r="AE43" s="270"/>
      <c r="AF43" s="270"/>
      <c r="AG43" s="270"/>
      <c r="AH43" s="270"/>
      <c r="AI43" s="270"/>
      <c r="AJ43" s="270"/>
      <c r="AK43" s="270"/>
      <c r="AL43" s="270"/>
      <c r="AM43" s="270"/>
      <c r="AN43" s="270"/>
      <c r="AO43" s="270"/>
      <c r="AP43" s="270"/>
      <c r="AQ43" s="270"/>
      <c r="AR43" s="270"/>
      <c r="AS43" s="270"/>
      <c r="AT43" s="270"/>
      <c r="AU43" s="270"/>
      <c r="AV43" s="270"/>
      <c r="AW43" s="270"/>
      <c r="AX43" s="270"/>
      <c r="AY43" s="270"/>
      <c r="AZ43" s="270"/>
      <c r="BA43" s="270"/>
      <c r="BB43" s="270"/>
      <c r="BC43" s="270"/>
      <c r="BD43" s="270"/>
      <c r="BE43" s="270"/>
      <c r="BF43" s="270"/>
      <c r="BG43" s="270"/>
      <c r="BH43" s="270"/>
      <c r="BI43" s="270"/>
      <c r="BJ43" s="270"/>
      <c r="BK43" s="270"/>
      <c r="BL43" s="270"/>
      <c r="BM43" s="270"/>
      <c r="BN43" s="270"/>
      <c r="BO43" s="270"/>
      <c r="BP43" s="270"/>
      <c r="BQ43" s="270"/>
      <c r="BR43" s="270"/>
      <c r="BS43" s="270"/>
      <c r="BT43" s="270"/>
      <c r="BU43" s="270"/>
      <c r="BV43" s="270"/>
      <c r="BW43" s="270"/>
      <c r="BX43" s="270"/>
      <c r="BY43" s="270"/>
      <c r="BZ43" s="270"/>
      <c r="CA43" s="270"/>
      <c r="CB43" s="270"/>
      <c r="CC43" s="270"/>
      <c r="CD43" s="270"/>
      <c r="CE43" s="270"/>
      <c r="CF43" s="270"/>
      <c r="CG43" s="270"/>
      <c r="CH43" s="270"/>
      <c r="CI43" s="270"/>
      <c r="CJ43" s="270"/>
      <c r="CK43" s="270"/>
      <c r="CL43" s="270"/>
      <c r="CM43" s="270"/>
      <c r="CN43" s="270"/>
      <c r="CO43" s="270"/>
      <c r="CP43" s="270"/>
      <c r="CQ43" s="270"/>
      <c r="CR43" s="270"/>
      <c r="CS43" s="270"/>
    </row>
    <row r="44" spans="1:98" ht="60" customHeight="1">
      <c r="C44" s="340"/>
      <c r="D44" s="337"/>
      <c r="E44" s="337"/>
      <c r="F44" s="337"/>
      <c r="G44" s="337"/>
      <c r="H44" s="337"/>
      <c r="I44" s="337"/>
      <c r="J44" s="337"/>
      <c r="K44" s="337"/>
      <c r="L44" s="337"/>
      <c r="M44" s="337"/>
      <c r="N44" s="337"/>
      <c r="O44" s="337"/>
      <c r="P44" s="337"/>
      <c r="Q44" s="337"/>
      <c r="R44" s="337"/>
      <c r="S44" s="337"/>
      <c r="T44" s="337"/>
      <c r="U44" s="337"/>
      <c r="V44" s="337"/>
      <c r="W44" s="337"/>
      <c r="X44" s="337"/>
      <c r="Y44" s="337"/>
      <c r="Z44" s="337"/>
      <c r="AA44" s="337"/>
      <c r="AB44" s="337"/>
      <c r="AC44" s="337"/>
      <c r="AD44" s="337"/>
      <c r="AE44" s="337"/>
      <c r="AF44" s="337"/>
      <c r="AG44" s="337"/>
      <c r="AH44" s="337"/>
      <c r="AI44" s="337"/>
      <c r="AJ44" s="337"/>
      <c r="AK44" s="337"/>
      <c r="AL44" s="337"/>
      <c r="AM44" s="337"/>
      <c r="AN44" s="337"/>
      <c r="AO44" s="337"/>
      <c r="AP44" s="337"/>
      <c r="AQ44" s="337"/>
      <c r="AR44" s="337"/>
      <c r="AS44" s="337"/>
      <c r="AT44" s="337"/>
      <c r="AU44" s="337"/>
      <c r="AV44" s="337"/>
      <c r="AW44" s="337"/>
      <c r="AX44" s="337"/>
      <c r="AY44" s="337"/>
      <c r="AZ44" s="337"/>
      <c r="BA44" s="337"/>
      <c r="BB44" s="337"/>
      <c r="BC44" s="337"/>
      <c r="BD44" s="337"/>
      <c r="BE44" s="337"/>
      <c r="BF44" s="337"/>
      <c r="BG44" s="337"/>
      <c r="BH44" s="337"/>
      <c r="BI44" s="337"/>
      <c r="BJ44" s="337"/>
      <c r="BK44" s="337"/>
      <c r="BL44" s="337"/>
      <c r="BM44" s="337"/>
      <c r="BN44" s="337"/>
      <c r="BO44" s="337"/>
      <c r="BP44" s="337"/>
      <c r="BQ44" s="337"/>
      <c r="BR44" s="337"/>
      <c r="BS44" s="337"/>
      <c r="BT44" s="337"/>
      <c r="BU44" s="337"/>
      <c r="BV44" s="337"/>
      <c r="BW44" s="337"/>
      <c r="BX44" s="337"/>
      <c r="BY44" s="337"/>
      <c r="BZ44" s="337"/>
      <c r="CA44" s="337"/>
      <c r="CB44" s="337"/>
      <c r="CC44" s="337"/>
      <c r="CD44" s="337"/>
      <c r="CE44" s="337"/>
      <c r="CF44" s="337"/>
      <c r="CG44" s="337"/>
      <c r="CH44" s="337"/>
      <c r="CI44" s="337"/>
      <c r="CJ44" s="337"/>
      <c r="CK44" s="337"/>
      <c r="CL44" s="337"/>
      <c r="CM44" s="337"/>
      <c r="CN44" s="337"/>
      <c r="CO44" s="337"/>
      <c r="CP44" s="337"/>
      <c r="CQ44" s="337"/>
      <c r="CR44" s="337"/>
      <c r="CS44" s="338"/>
    </row>
    <row r="45" spans="1:98" ht="15" customHeight="1"/>
    <row r="46" spans="1:98" ht="15" customHeight="1"/>
    <row r="47" spans="1:98" ht="15" customHeight="1"/>
    <row r="48" spans="1:98" ht="15" customHeight="1"/>
    <row r="49" s="19" customFormat="1" ht="15" customHeight="1"/>
    <row r="50" s="19" customFormat="1" ht="15" customHeight="1"/>
  </sheetData>
  <mergeCells count="431">
    <mergeCell ref="CN20:CS20"/>
    <mergeCell ref="CN21:CS21"/>
    <mergeCell ref="D20:G20"/>
    <mergeCell ref="CN18:CS18"/>
    <mergeCell ref="CN19:CS19"/>
    <mergeCell ref="C12:CS12"/>
    <mergeCell ref="C13:CS13"/>
    <mergeCell ref="B1:CS1"/>
    <mergeCell ref="B3:CS3"/>
    <mergeCell ref="B5:CS5"/>
    <mergeCell ref="CB20:CG20"/>
    <mergeCell ref="CH20:CM20"/>
    <mergeCell ref="BV21:CA21"/>
    <mergeCell ref="CB21:CG21"/>
    <mergeCell ref="CH21:CM21"/>
    <mergeCell ref="CP7:CS7"/>
    <mergeCell ref="C15:G16"/>
    <mergeCell ref="H15:Y15"/>
    <mergeCell ref="Z15:AQ15"/>
    <mergeCell ref="AR15:BI15"/>
    <mergeCell ref="BJ15:CA15"/>
    <mergeCell ref="CB15:CS15"/>
    <mergeCell ref="H16:M16"/>
    <mergeCell ref="N16:S16"/>
    <mergeCell ref="CN24:CS24"/>
    <mergeCell ref="CN25:CS25"/>
    <mergeCell ref="D24:G24"/>
    <mergeCell ref="H24:M24"/>
    <mergeCell ref="N24:S24"/>
    <mergeCell ref="T24:Y24"/>
    <mergeCell ref="CN22:CS22"/>
    <mergeCell ref="CN23:CS23"/>
    <mergeCell ref="D22:G22"/>
    <mergeCell ref="H22:M22"/>
    <mergeCell ref="N22:S22"/>
    <mergeCell ref="T22:Y22"/>
    <mergeCell ref="BJ22:BO22"/>
    <mergeCell ref="CB25:CG25"/>
    <mergeCell ref="CH25:CM25"/>
    <mergeCell ref="CB23:CG23"/>
    <mergeCell ref="CH23:CM23"/>
    <mergeCell ref="CH22:CM22"/>
    <mergeCell ref="D23:G23"/>
    <mergeCell ref="H23:M23"/>
    <mergeCell ref="N23:S23"/>
    <mergeCell ref="T23:Y23"/>
    <mergeCell ref="Z23:AE23"/>
    <mergeCell ref="AF23:AK23"/>
    <mergeCell ref="CN28:CS28"/>
    <mergeCell ref="CN29:CS29"/>
    <mergeCell ref="D28:G28"/>
    <mergeCell ref="H28:M28"/>
    <mergeCell ref="N28:S28"/>
    <mergeCell ref="T28:Y28"/>
    <mergeCell ref="CN26:CS26"/>
    <mergeCell ref="CN27:CS27"/>
    <mergeCell ref="D26:G26"/>
    <mergeCell ref="H26:M26"/>
    <mergeCell ref="N26:S26"/>
    <mergeCell ref="T26:Y26"/>
    <mergeCell ref="CB29:CG29"/>
    <mergeCell ref="CH29:CM29"/>
    <mergeCell ref="CB27:CG27"/>
    <mergeCell ref="CH27:CM27"/>
    <mergeCell ref="CB26:CG26"/>
    <mergeCell ref="CH28:CM28"/>
    <mergeCell ref="D29:G29"/>
    <mergeCell ref="H29:M29"/>
    <mergeCell ref="N29:S29"/>
    <mergeCell ref="T29:Y29"/>
    <mergeCell ref="Z29:AE29"/>
    <mergeCell ref="AF29:AK29"/>
    <mergeCell ref="CN32:CS32"/>
    <mergeCell ref="CN33:CS33"/>
    <mergeCell ref="D32:G32"/>
    <mergeCell ref="H32:M32"/>
    <mergeCell ref="N32:S32"/>
    <mergeCell ref="T32:Y32"/>
    <mergeCell ref="CN30:CS30"/>
    <mergeCell ref="CN31:CS31"/>
    <mergeCell ref="D30:G30"/>
    <mergeCell ref="H30:M30"/>
    <mergeCell ref="N30:S30"/>
    <mergeCell ref="T30:Y30"/>
    <mergeCell ref="CB33:CG33"/>
    <mergeCell ref="CH33:CM33"/>
    <mergeCell ref="CB31:CG31"/>
    <mergeCell ref="CH31:CM31"/>
    <mergeCell ref="BV33:CA33"/>
    <mergeCell ref="CB30:CG30"/>
    <mergeCell ref="CH32:CM32"/>
    <mergeCell ref="D33:G33"/>
    <mergeCell ref="H33:M33"/>
    <mergeCell ref="N33:S33"/>
    <mergeCell ref="T33:Y33"/>
    <mergeCell ref="Z33:AE33"/>
    <mergeCell ref="CN40:CS40"/>
    <mergeCell ref="CN41:CS41"/>
    <mergeCell ref="D40:G40"/>
    <mergeCell ref="H40:M40"/>
    <mergeCell ref="N40:S40"/>
    <mergeCell ref="T40:Y40"/>
    <mergeCell ref="CN38:CS38"/>
    <mergeCell ref="CN39:CS39"/>
    <mergeCell ref="D38:G38"/>
    <mergeCell ref="H38:M38"/>
    <mergeCell ref="N38:S38"/>
    <mergeCell ref="T38:Y38"/>
    <mergeCell ref="CB41:CG41"/>
    <mergeCell ref="CH41:CM41"/>
    <mergeCell ref="CB39:CG39"/>
    <mergeCell ref="CH39:CM39"/>
    <mergeCell ref="BV41:CA41"/>
    <mergeCell ref="BV39:CA39"/>
    <mergeCell ref="BJ40:BO40"/>
    <mergeCell ref="BJ38:BO38"/>
    <mergeCell ref="CN36:CS36"/>
    <mergeCell ref="CN37:CS37"/>
    <mergeCell ref="D36:G36"/>
    <mergeCell ref="H36:M36"/>
    <mergeCell ref="N36:S36"/>
    <mergeCell ref="T36:Y36"/>
    <mergeCell ref="CN34:CS34"/>
    <mergeCell ref="CN35:CS35"/>
    <mergeCell ref="D34:G34"/>
    <mergeCell ref="H34:M34"/>
    <mergeCell ref="CB37:CG37"/>
    <mergeCell ref="CH37:CM37"/>
    <mergeCell ref="CB35:CG35"/>
    <mergeCell ref="CH35:CM35"/>
    <mergeCell ref="BV37:CA37"/>
    <mergeCell ref="BV35:CA35"/>
    <mergeCell ref="BJ36:BO36"/>
    <mergeCell ref="BJ34:BO34"/>
    <mergeCell ref="BP35:BU35"/>
    <mergeCell ref="BP34:BU34"/>
    <mergeCell ref="BV34:CA34"/>
    <mergeCell ref="CB34:CG34"/>
    <mergeCell ref="CH36:CM36"/>
    <mergeCell ref="D37:G37"/>
    <mergeCell ref="AX16:BC16"/>
    <mergeCell ref="T16:Y16"/>
    <mergeCell ref="B11:CS11"/>
    <mergeCell ref="CP9:CS9"/>
    <mergeCell ref="Z16:AE16"/>
    <mergeCell ref="AF16:AK16"/>
    <mergeCell ref="AL16:AQ16"/>
    <mergeCell ref="AR16:AW16"/>
    <mergeCell ref="CH16:CM16"/>
    <mergeCell ref="CN16:CS16"/>
    <mergeCell ref="BD16:BI16"/>
    <mergeCell ref="BJ16:BO16"/>
    <mergeCell ref="BP16:BU16"/>
    <mergeCell ref="BV16:CA16"/>
    <mergeCell ref="CB16:CG16"/>
    <mergeCell ref="CH17:CM17"/>
    <mergeCell ref="CN17:CS17"/>
    <mergeCell ref="D18:G18"/>
    <mergeCell ref="H18:M18"/>
    <mergeCell ref="N18:S18"/>
    <mergeCell ref="T18:Y18"/>
    <mergeCell ref="Z18:AE18"/>
    <mergeCell ref="AF18:AK18"/>
    <mergeCell ref="AL18:AQ18"/>
    <mergeCell ref="AR18:AW18"/>
    <mergeCell ref="AX17:BC17"/>
    <mergeCell ref="BD17:BI17"/>
    <mergeCell ref="BJ17:BO17"/>
    <mergeCell ref="BP17:BU17"/>
    <mergeCell ref="BV17:CA17"/>
    <mergeCell ref="CB17:CG17"/>
    <mergeCell ref="D17:G17"/>
    <mergeCell ref="H17:M17"/>
    <mergeCell ref="N17:S17"/>
    <mergeCell ref="T17:Y17"/>
    <mergeCell ref="Z17:AE17"/>
    <mergeCell ref="AF17:AK17"/>
    <mergeCell ref="AL17:AQ17"/>
    <mergeCell ref="AR17:AW17"/>
    <mergeCell ref="BD19:BI19"/>
    <mergeCell ref="BJ19:BO19"/>
    <mergeCell ref="BP19:BU19"/>
    <mergeCell ref="BV19:CA19"/>
    <mergeCell ref="CB19:CG19"/>
    <mergeCell ref="CH19:CM19"/>
    <mergeCell ref="CH18:CM18"/>
    <mergeCell ref="D19:G19"/>
    <mergeCell ref="H19:M19"/>
    <mergeCell ref="N19:S19"/>
    <mergeCell ref="T19:Y19"/>
    <mergeCell ref="Z19:AE19"/>
    <mergeCell ref="AF19:AK19"/>
    <mergeCell ref="AL19:AQ19"/>
    <mergeCell ref="AR19:AW19"/>
    <mergeCell ref="AX19:BC19"/>
    <mergeCell ref="AX18:BC18"/>
    <mergeCell ref="BD18:BI18"/>
    <mergeCell ref="BJ18:BO18"/>
    <mergeCell ref="BP18:BU18"/>
    <mergeCell ref="BV18:CA18"/>
    <mergeCell ref="CB18:CG18"/>
    <mergeCell ref="AR20:AW20"/>
    <mergeCell ref="AX20:BC20"/>
    <mergeCell ref="BD20:BI20"/>
    <mergeCell ref="BJ20:BO20"/>
    <mergeCell ref="BP20:BU20"/>
    <mergeCell ref="BV20:CA20"/>
    <mergeCell ref="H20:M20"/>
    <mergeCell ref="N20:S20"/>
    <mergeCell ref="T20:Y20"/>
    <mergeCell ref="Z20:AE20"/>
    <mergeCell ref="AF20:AK20"/>
    <mergeCell ref="AL20:AQ20"/>
    <mergeCell ref="AL21:AQ21"/>
    <mergeCell ref="AR21:AW21"/>
    <mergeCell ref="AX21:BC21"/>
    <mergeCell ref="BD21:BI21"/>
    <mergeCell ref="BJ21:BO21"/>
    <mergeCell ref="BP21:BU21"/>
    <mergeCell ref="D21:G21"/>
    <mergeCell ref="H21:M21"/>
    <mergeCell ref="N21:S21"/>
    <mergeCell ref="T21:Y21"/>
    <mergeCell ref="Z21:AE21"/>
    <mergeCell ref="AF21:AK21"/>
    <mergeCell ref="Z22:AE22"/>
    <mergeCell ref="AF22:AK22"/>
    <mergeCell ref="AL22:AQ22"/>
    <mergeCell ref="AR22:AW22"/>
    <mergeCell ref="AX22:BC22"/>
    <mergeCell ref="BD22:BI22"/>
    <mergeCell ref="BV23:CA23"/>
    <mergeCell ref="AL23:AQ23"/>
    <mergeCell ref="AR23:AW23"/>
    <mergeCell ref="AX23:BC23"/>
    <mergeCell ref="BD23:BI23"/>
    <mergeCell ref="BJ23:BO23"/>
    <mergeCell ref="BP23:BU23"/>
    <mergeCell ref="BP22:BU22"/>
    <mergeCell ref="BV22:CA22"/>
    <mergeCell ref="CB22:CG22"/>
    <mergeCell ref="CH24:CM24"/>
    <mergeCell ref="D25:G25"/>
    <mergeCell ref="H25:M25"/>
    <mergeCell ref="N25:S25"/>
    <mergeCell ref="T25:Y25"/>
    <mergeCell ref="Z25:AE25"/>
    <mergeCell ref="AF25:AK25"/>
    <mergeCell ref="Z24:AE24"/>
    <mergeCell ref="AF24:AK24"/>
    <mergeCell ref="AL24:AQ24"/>
    <mergeCell ref="AR24:AW24"/>
    <mergeCell ref="AX24:BC24"/>
    <mergeCell ref="BD24:BI24"/>
    <mergeCell ref="BV25:CA25"/>
    <mergeCell ref="BJ24:BO24"/>
    <mergeCell ref="AL25:AQ25"/>
    <mergeCell ref="AR25:AW25"/>
    <mergeCell ref="AX25:BC25"/>
    <mergeCell ref="BD25:BI25"/>
    <mergeCell ref="BJ25:BO25"/>
    <mergeCell ref="BP25:BU25"/>
    <mergeCell ref="BP24:BU24"/>
    <mergeCell ref="BV24:CA24"/>
    <mergeCell ref="CB24:CG24"/>
    <mergeCell ref="CH26:CM26"/>
    <mergeCell ref="D27:G27"/>
    <mergeCell ref="H27:M27"/>
    <mergeCell ref="N27:S27"/>
    <mergeCell ref="T27:Y27"/>
    <mergeCell ref="Z27:AE27"/>
    <mergeCell ref="AF27:AK27"/>
    <mergeCell ref="Z26:AE26"/>
    <mergeCell ref="AF26:AK26"/>
    <mergeCell ref="AL26:AQ26"/>
    <mergeCell ref="AR26:AW26"/>
    <mergeCell ref="AX26:BC26"/>
    <mergeCell ref="BD26:BI26"/>
    <mergeCell ref="BV27:CA27"/>
    <mergeCell ref="BJ26:BO26"/>
    <mergeCell ref="AL27:AQ27"/>
    <mergeCell ref="AR27:AW27"/>
    <mergeCell ref="AX27:BC27"/>
    <mergeCell ref="BD27:BI27"/>
    <mergeCell ref="BJ27:BO27"/>
    <mergeCell ref="BP27:BU27"/>
    <mergeCell ref="BP26:BU26"/>
    <mergeCell ref="BV26:CA26"/>
    <mergeCell ref="Z28:AE28"/>
    <mergeCell ref="AF28:AK28"/>
    <mergeCell ref="AL28:AQ28"/>
    <mergeCell ref="AR28:AW28"/>
    <mergeCell ref="AX28:BC28"/>
    <mergeCell ref="BD28:BI28"/>
    <mergeCell ref="BV29:CA29"/>
    <mergeCell ref="BJ28:BO28"/>
    <mergeCell ref="AL29:AQ29"/>
    <mergeCell ref="AR29:AW29"/>
    <mergeCell ref="AX29:BC29"/>
    <mergeCell ref="BD29:BI29"/>
    <mergeCell ref="BJ29:BO29"/>
    <mergeCell ref="BP29:BU29"/>
    <mergeCell ref="BP28:BU28"/>
    <mergeCell ref="BV28:CA28"/>
    <mergeCell ref="CB28:CG28"/>
    <mergeCell ref="CH30:CM30"/>
    <mergeCell ref="D31:G31"/>
    <mergeCell ref="H31:M31"/>
    <mergeCell ref="N31:S31"/>
    <mergeCell ref="T31:Y31"/>
    <mergeCell ref="Z31:AE31"/>
    <mergeCell ref="AF31:AK31"/>
    <mergeCell ref="Z30:AE30"/>
    <mergeCell ref="AF30:AK30"/>
    <mergeCell ref="AL30:AQ30"/>
    <mergeCell ref="AR30:AW30"/>
    <mergeCell ref="AX30:BC30"/>
    <mergeCell ref="BD30:BI30"/>
    <mergeCell ref="BV31:CA31"/>
    <mergeCell ref="BJ30:BO30"/>
    <mergeCell ref="AL31:AQ31"/>
    <mergeCell ref="AR31:AW31"/>
    <mergeCell ref="AX31:BC31"/>
    <mergeCell ref="BD31:BI31"/>
    <mergeCell ref="BJ31:BO31"/>
    <mergeCell ref="BP31:BU31"/>
    <mergeCell ref="BP30:BU30"/>
    <mergeCell ref="BV30:CA30"/>
    <mergeCell ref="AF33:AK33"/>
    <mergeCell ref="Z32:AE32"/>
    <mergeCell ref="AF32:AK32"/>
    <mergeCell ref="AL32:AQ32"/>
    <mergeCell ref="AR32:AW32"/>
    <mergeCell ref="AX32:BC32"/>
    <mergeCell ref="BD32:BI32"/>
    <mergeCell ref="BJ32:BO32"/>
    <mergeCell ref="AL33:AQ33"/>
    <mergeCell ref="AR33:AW33"/>
    <mergeCell ref="AX33:BC33"/>
    <mergeCell ref="BD33:BI33"/>
    <mergeCell ref="BJ33:BO33"/>
    <mergeCell ref="BP33:BU33"/>
    <mergeCell ref="BP32:BU32"/>
    <mergeCell ref="BV32:CA32"/>
    <mergeCell ref="CB32:CG32"/>
    <mergeCell ref="CH34:CM34"/>
    <mergeCell ref="D35:G35"/>
    <mergeCell ref="H35:M35"/>
    <mergeCell ref="N35:S35"/>
    <mergeCell ref="T35:Y35"/>
    <mergeCell ref="Z35:AE35"/>
    <mergeCell ref="AF35:AK35"/>
    <mergeCell ref="Z34:AE34"/>
    <mergeCell ref="AF34:AK34"/>
    <mergeCell ref="AL34:AQ34"/>
    <mergeCell ref="AR34:AW34"/>
    <mergeCell ref="AX34:BC34"/>
    <mergeCell ref="BD34:BI34"/>
    <mergeCell ref="N34:S34"/>
    <mergeCell ref="T34:Y34"/>
    <mergeCell ref="AL35:AQ35"/>
    <mergeCell ref="AR35:AW35"/>
    <mergeCell ref="AX35:BC35"/>
    <mergeCell ref="BD35:BI35"/>
    <mergeCell ref="BJ35:BO35"/>
    <mergeCell ref="H37:M37"/>
    <mergeCell ref="N37:S37"/>
    <mergeCell ref="T37:Y37"/>
    <mergeCell ref="Z37:AE37"/>
    <mergeCell ref="AF37:AK37"/>
    <mergeCell ref="Z36:AE36"/>
    <mergeCell ref="AF36:AK36"/>
    <mergeCell ref="AL36:AQ36"/>
    <mergeCell ref="AR36:AW36"/>
    <mergeCell ref="AX36:BC36"/>
    <mergeCell ref="BD36:BI36"/>
    <mergeCell ref="AL37:AQ37"/>
    <mergeCell ref="AR37:AW37"/>
    <mergeCell ref="AX37:BC37"/>
    <mergeCell ref="BD37:BI37"/>
    <mergeCell ref="BJ37:BO37"/>
    <mergeCell ref="BP37:BU37"/>
    <mergeCell ref="BP36:BU36"/>
    <mergeCell ref="BV36:CA36"/>
    <mergeCell ref="CB36:CG36"/>
    <mergeCell ref="CH38:CM38"/>
    <mergeCell ref="D39:G39"/>
    <mergeCell ref="H39:M39"/>
    <mergeCell ref="N39:S39"/>
    <mergeCell ref="T39:Y39"/>
    <mergeCell ref="Z39:AE39"/>
    <mergeCell ref="AF39:AK39"/>
    <mergeCell ref="Z38:AE38"/>
    <mergeCell ref="AF38:AK38"/>
    <mergeCell ref="AL38:AQ38"/>
    <mergeCell ref="AR38:AW38"/>
    <mergeCell ref="AX38:BC38"/>
    <mergeCell ref="BD38:BI38"/>
    <mergeCell ref="AL39:AQ39"/>
    <mergeCell ref="AR39:AW39"/>
    <mergeCell ref="AX39:BC39"/>
    <mergeCell ref="BD39:BI39"/>
    <mergeCell ref="BJ39:BO39"/>
    <mergeCell ref="BP39:BU39"/>
    <mergeCell ref="BP38:BU38"/>
    <mergeCell ref="BV38:CA38"/>
    <mergeCell ref="CB38:CG38"/>
    <mergeCell ref="C43:CS43"/>
    <mergeCell ref="C44:CS44"/>
    <mergeCell ref="AL41:AQ41"/>
    <mergeCell ref="AR41:AW41"/>
    <mergeCell ref="AX41:BC41"/>
    <mergeCell ref="BD41:BI41"/>
    <mergeCell ref="BJ41:BO41"/>
    <mergeCell ref="BP41:BU41"/>
    <mergeCell ref="BP40:BU40"/>
    <mergeCell ref="BV40:CA40"/>
    <mergeCell ref="CB40:CG40"/>
    <mergeCell ref="CH40:CM40"/>
    <mergeCell ref="D41:G41"/>
    <mergeCell ref="H41:M41"/>
    <mergeCell ref="N41:S41"/>
    <mergeCell ref="T41:Y41"/>
    <mergeCell ref="Z41:AE41"/>
    <mergeCell ref="AF41:AK41"/>
    <mergeCell ref="Z40:AE40"/>
    <mergeCell ref="AF40:AK40"/>
    <mergeCell ref="AL40:AQ40"/>
    <mergeCell ref="AR40:AW40"/>
    <mergeCell ref="AX40:BC40"/>
    <mergeCell ref="BD40:BI40"/>
  </mergeCells>
  <hyperlinks>
    <hyperlink ref="CP7" location="Índice!B33" display="Índice" xr:uid="{00000000-0004-0000-0E00-000000000000}"/>
    <hyperlink ref="CP9" location="CNSIPEF_2022_M1_Secc1!A139" display="Pregunta 1.3" xr:uid="{00000000-0004-0000-0E00-000001000000}"/>
  </hyperlinks>
  <pageMargins left="0.70866141732283472" right="0.70866141732283472" top="0.74803149606299213" bottom="0.74803149606299213" header="0.31496062992125978" footer="0.31496062992125978"/>
  <pageSetup scale="75" orientation="portrait"/>
  <headerFooter>
    <oddHeader>&amp;CMódulo 1 
Complemento 2</oddHeader>
    <oddFooter>&amp;LCenso Nacional de Sistema Penitenciario Federal 2022&amp;R&amp;P de &amp;N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196"/>
  <sheetViews>
    <sheetView zoomScaleNormal="100" workbookViewId="0">
      <selection activeCell="B1" sqref="B1:AD1"/>
    </sheetView>
  </sheetViews>
  <sheetFormatPr baseColWidth="10" defaultColWidth="0" defaultRowHeight="0"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2: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2:30" ht="15" customHeight="1"/>
    <row r="3" spans="2: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2:30" ht="15" customHeight="1"/>
    <row r="5" spans="2:30" ht="45" customHeight="1">
      <c r="B5" s="271" t="s">
        <v>26</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2:30" ht="15" customHeight="1"/>
    <row r="7" spans="2:30" ht="15" customHeight="1">
      <c r="AA7" s="277" t="s">
        <v>2</v>
      </c>
      <c r="AB7" s="270"/>
      <c r="AC7" s="270"/>
      <c r="AD7" s="270"/>
    </row>
    <row r="8" spans="2:30" ht="15" customHeight="1"/>
    <row r="9" spans="2:30" ht="15" customHeight="1">
      <c r="B9" s="217" t="s">
        <v>1519</v>
      </c>
      <c r="C9" s="211"/>
      <c r="D9" s="211"/>
      <c r="E9" s="211"/>
      <c r="F9" s="211"/>
      <c r="G9" s="211"/>
      <c r="H9" s="211"/>
      <c r="I9" s="211"/>
      <c r="J9" s="211"/>
      <c r="K9" s="211"/>
      <c r="L9" s="211"/>
      <c r="M9" s="211"/>
      <c r="N9" s="211"/>
      <c r="O9" s="211"/>
      <c r="P9" s="211"/>
      <c r="Q9" s="211"/>
      <c r="R9" s="211"/>
      <c r="S9" s="211"/>
      <c r="T9" s="211"/>
      <c r="U9" s="211"/>
      <c r="V9" s="211"/>
      <c r="W9" s="211"/>
      <c r="X9" s="211"/>
      <c r="Y9" s="211"/>
      <c r="Z9" s="211"/>
      <c r="AA9" s="211"/>
      <c r="AB9" s="211"/>
      <c r="AC9" s="211"/>
      <c r="AD9" s="211"/>
    </row>
    <row r="10" spans="2:30" ht="48" customHeight="1">
      <c r="B10" s="211"/>
      <c r="C10" s="274" t="s">
        <v>1520</v>
      </c>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row>
    <row r="11" spans="2:30" ht="15" customHeight="1">
      <c r="B11" s="211"/>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c r="AA11" s="225"/>
      <c r="AB11" s="225"/>
      <c r="AC11" s="225"/>
      <c r="AD11" s="225"/>
    </row>
    <row r="12" spans="2:30" ht="15" customHeight="1">
      <c r="B12" s="211"/>
      <c r="C12" s="131"/>
      <c r="D12" s="274" t="s">
        <v>803</v>
      </c>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70"/>
    </row>
    <row r="13" spans="2:30" ht="15" customHeight="1">
      <c r="B13" s="211"/>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row>
    <row r="14" spans="2:30" ht="36" customHeight="1">
      <c r="B14" s="211"/>
      <c r="C14" s="131"/>
      <c r="D14" s="274" t="s">
        <v>804</v>
      </c>
      <c r="E14" s="270"/>
      <c r="F14" s="270"/>
      <c r="G14" s="270"/>
      <c r="H14" s="270"/>
      <c r="I14" s="270"/>
      <c r="J14" s="270"/>
      <c r="K14" s="270"/>
      <c r="L14" s="270"/>
      <c r="M14" s="270"/>
      <c r="N14" s="270"/>
      <c r="O14" s="270"/>
      <c r="P14" s="270"/>
      <c r="Q14" s="270"/>
      <c r="R14" s="270"/>
      <c r="S14" s="270"/>
      <c r="T14" s="270"/>
      <c r="U14" s="270"/>
      <c r="V14" s="270"/>
      <c r="W14" s="270"/>
      <c r="X14" s="270"/>
      <c r="Y14" s="270"/>
      <c r="Z14" s="270"/>
      <c r="AA14" s="270"/>
      <c r="AB14" s="270"/>
      <c r="AC14" s="270"/>
      <c r="AD14" s="270"/>
    </row>
    <row r="15" spans="2:30" ht="15" customHeight="1">
      <c r="B15" s="211"/>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row>
    <row r="16" spans="2:30" ht="24" customHeight="1">
      <c r="B16" s="211"/>
      <c r="C16" s="131"/>
      <c r="D16" s="274" t="s">
        <v>805</v>
      </c>
      <c r="E16" s="270"/>
      <c r="F16" s="270"/>
      <c r="G16" s="270"/>
      <c r="H16" s="270"/>
      <c r="I16" s="270"/>
      <c r="J16" s="270"/>
      <c r="K16" s="270"/>
      <c r="L16" s="270"/>
      <c r="M16" s="270"/>
      <c r="N16" s="270"/>
      <c r="O16" s="270"/>
      <c r="P16" s="270"/>
      <c r="Q16" s="270"/>
      <c r="R16" s="270"/>
      <c r="S16" s="270"/>
      <c r="T16" s="270"/>
      <c r="U16" s="270"/>
      <c r="V16" s="270"/>
      <c r="W16" s="270"/>
      <c r="X16" s="270"/>
      <c r="Y16" s="270"/>
      <c r="Z16" s="270"/>
      <c r="AA16" s="270"/>
      <c r="AB16" s="270"/>
      <c r="AC16" s="270"/>
      <c r="AD16" s="270"/>
    </row>
    <row r="17" spans="2:30" ht="15" customHeight="1">
      <c r="B17" s="211"/>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row>
    <row r="18" spans="2:30" ht="15" customHeight="1">
      <c r="B18" s="217" t="s">
        <v>1521</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row>
    <row r="19" spans="2:30" ht="24" customHeight="1">
      <c r="B19" s="211"/>
      <c r="C19" s="274" t="s">
        <v>1522</v>
      </c>
      <c r="D19" s="270"/>
      <c r="E19" s="270"/>
      <c r="F19" s="270"/>
      <c r="G19" s="270"/>
      <c r="H19" s="270"/>
      <c r="I19" s="270"/>
      <c r="J19" s="270"/>
      <c r="K19" s="270"/>
      <c r="L19" s="270"/>
      <c r="M19" s="270"/>
      <c r="N19" s="270"/>
      <c r="O19" s="270"/>
      <c r="P19" s="270"/>
      <c r="Q19" s="270"/>
      <c r="R19" s="270"/>
      <c r="S19" s="270"/>
      <c r="T19" s="270"/>
      <c r="U19" s="270"/>
      <c r="V19" s="270"/>
      <c r="W19" s="270"/>
      <c r="X19" s="270"/>
      <c r="Y19" s="270"/>
      <c r="Z19" s="270"/>
      <c r="AA19" s="270"/>
      <c r="AB19" s="270"/>
      <c r="AC19" s="270"/>
      <c r="AD19" s="270"/>
    </row>
    <row r="20" spans="2:30" ht="15" customHeight="1">
      <c r="B20" s="211"/>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row>
    <row r="21" spans="2:30" ht="15" customHeight="1">
      <c r="B21" s="217" t="s">
        <v>1523</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row>
    <row r="22" spans="2:30" ht="60" customHeight="1">
      <c r="B22" s="211"/>
      <c r="C22" s="274" t="s">
        <v>1524</v>
      </c>
      <c r="D22" s="270"/>
      <c r="E22" s="270"/>
      <c r="F22" s="270"/>
      <c r="G22" s="270"/>
      <c r="H22" s="270"/>
      <c r="I22" s="270"/>
      <c r="J22" s="270"/>
      <c r="K22" s="270"/>
      <c r="L22" s="270"/>
      <c r="M22" s="270"/>
      <c r="N22" s="270"/>
      <c r="O22" s="270"/>
      <c r="P22" s="270"/>
      <c r="Q22" s="270"/>
      <c r="R22" s="270"/>
      <c r="S22" s="270"/>
      <c r="T22" s="270"/>
      <c r="U22" s="270"/>
      <c r="V22" s="270"/>
      <c r="W22" s="270"/>
      <c r="X22" s="270"/>
      <c r="Y22" s="270"/>
      <c r="Z22" s="270"/>
      <c r="AA22" s="270"/>
      <c r="AB22" s="270"/>
      <c r="AC22" s="270"/>
      <c r="AD22" s="270"/>
    </row>
    <row r="23" spans="2:30" ht="15" customHeight="1">
      <c r="B23" s="211"/>
      <c r="C23" s="211"/>
      <c r="D23" s="211"/>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211"/>
    </row>
    <row r="24" spans="2:30" ht="15" customHeight="1">
      <c r="B24" s="217" t="s">
        <v>1525</v>
      </c>
      <c r="C24" s="211"/>
      <c r="D24" s="211"/>
      <c r="E24" s="211"/>
      <c r="F24" s="211"/>
      <c r="G24" s="211"/>
      <c r="H24" s="211"/>
      <c r="I24" s="211"/>
      <c r="J24" s="211"/>
      <c r="K24" s="211"/>
      <c r="L24" s="211"/>
      <c r="M24" s="211"/>
      <c r="N24" s="211"/>
      <c r="O24" s="211"/>
      <c r="P24" s="211"/>
      <c r="Q24" s="211"/>
      <c r="R24" s="211"/>
      <c r="S24" s="211"/>
      <c r="T24" s="211"/>
      <c r="U24" s="211"/>
      <c r="V24" s="211"/>
      <c r="W24" s="211"/>
      <c r="X24" s="211"/>
      <c r="Y24" s="211"/>
      <c r="Z24" s="211"/>
      <c r="AA24" s="211"/>
      <c r="AB24" s="211"/>
      <c r="AC24" s="211"/>
      <c r="AD24" s="211"/>
    </row>
    <row r="25" spans="2:30" ht="24" customHeight="1">
      <c r="B25" s="211"/>
      <c r="C25" s="274" t="s">
        <v>1526</v>
      </c>
      <c r="D25" s="270"/>
      <c r="E25" s="270"/>
      <c r="F25" s="270"/>
      <c r="G25" s="270"/>
      <c r="H25" s="270"/>
      <c r="I25" s="270"/>
      <c r="J25" s="270"/>
      <c r="K25" s="270"/>
      <c r="L25" s="270"/>
      <c r="M25" s="270"/>
      <c r="N25" s="270"/>
      <c r="O25" s="270"/>
      <c r="P25" s="270"/>
      <c r="Q25" s="270"/>
      <c r="R25" s="270"/>
      <c r="S25" s="270"/>
      <c r="T25" s="270"/>
      <c r="U25" s="270"/>
      <c r="V25" s="270"/>
      <c r="W25" s="270"/>
      <c r="X25" s="270"/>
      <c r="Y25" s="270"/>
      <c r="Z25" s="270"/>
      <c r="AA25" s="270"/>
      <c r="AB25" s="270"/>
      <c r="AC25" s="270"/>
      <c r="AD25" s="270"/>
    </row>
    <row r="26" spans="2:30" ht="15" customHeight="1">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row>
    <row r="27" spans="2:30" ht="15" customHeight="1">
      <c r="B27" s="217" t="s">
        <v>1527</v>
      </c>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B27" s="211"/>
      <c r="AC27" s="211"/>
      <c r="AD27" s="211"/>
    </row>
    <row r="28" spans="2:30" ht="48" customHeight="1">
      <c r="B28" s="211"/>
      <c r="C28" s="274" t="s">
        <v>1528</v>
      </c>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row>
    <row r="29" spans="2:30" ht="15" customHeight="1">
      <c r="B29" s="211"/>
      <c r="C29" s="211"/>
      <c r="D29" s="211"/>
      <c r="E29" s="211"/>
      <c r="F29" s="211"/>
      <c r="G29" s="211"/>
      <c r="H29" s="211"/>
      <c r="I29" s="211"/>
      <c r="J29" s="211"/>
      <c r="K29" s="211"/>
      <c r="L29" s="211"/>
      <c r="M29" s="211"/>
      <c r="N29" s="211"/>
      <c r="O29" s="211"/>
      <c r="P29" s="211"/>
      <c r="Q29" s="211"/>
      <c r="R29" s="211"/>
      <c r="S29" s="211"/>
      <c r="T29" s="211"/>
      <c r="U29" s="211"/>
      <c r="V29" s="211"/>
      <c r="W29" s="211"/>
      <c r="X29" s="211"/>
      <c r="Y29" s="211"/>
      <c r="Z29" s="211"/>
      <c r="AA29" s="211"/>
      <c r="AB29" s="211"/>
      <c r="AC29" s="211"/>
      <c r="AD29" s="211"/>
    </row>
    <row r="30" spans="2:30" ht="15" customHeight="1">
      <c r="B30" s="217" t="s">
        <v>1529</v>
      </c>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row>
    <row r="31" spans="2:30" ht="24" customHeight="1">
      <c r="B31" s="211"/>
      <c r="C31" s="274" t="s">
        <v>1530</v>
      </c>
      <c r="D31" s="270"/>
      <c r="E31" s="270"/>
      <c r="F31" s="270"/>
      <c r="G31" s="270"/>
      <c r="H31" s="270"/>
      <c r="I31" s="270"/>
      <c r="J31" s="270"/>
      <c r="K31" s="270"/>
      <c r="L31" s="270"/>
      <c r="M31" s="270"/>
      <c r="N31" s="270"/>
      <c r="O31" s="270"/>
      <c r="P31" s="270"/>
      <c r="Q31" s="270"/>
      <c r="R31" s="270"/>
      <c r="S31" s="270"/>
      <c r="T31" s="270"/>
      <c r="U31" s="270"/>
      <c r="V31" s="270"/>
      <c r="W31" s="270"/>
      <c r="X31" s="270"/>
      <c r="Y31" s="270"/>
      <c r="Z31" s="270"/>
      <c r="AA31" s="270"/>
      <c r="AB31" s="270"/>
      <c r="AC31" s="270"/>
      <c r="AD31" s="270"/>
    </row>
    <row r="32" spans="2:30" ht="15" customHeight="1">
      <c r="B32" s="211"/>
      <c r="C32" s="211"/>
      <c r="D32" s="211"/>
      <c r="E32" s="211"/>
      <c r="F32" s="211"/>
      <c r="G32" s="211"/>
      <c r="H32" s="211"/>
      <c r="I32" s="211"/>
      <c r="J32" s="211"/>
      <c r="K32" s="211"/>
      <c r="L32" s="211"/>
      <c r="M32" s="211"/>
      <c r="N32" s="211"/>
      <c r="O32" s="211"/>
      <c r="P32" s="211"/>
      <c r="Q32" s="211"/>
      <c r="R32" s="211"/>
      <c r="S32" s="211"/>
      <c r="T32" s="211"/>
      <c r="U32" s="211"/>
      <c r="V32" s="211"/>
      <c r="W32" s="211"/>
      <c r="X32" s="211"/>
      <c r="Y32" s="211"/>
      <c r="Z32" s="211"/>
      <c r="AA32" s="211"/>
      <c r="AB32" s="211"/>
      <c r="AC32" s="211"/>
      <c r="AD32" s="211"/>
    </row>
    <row r="33" spans="2:30" ht="15" customHeight="1">
      <c r="B33" s="217" t="s">
        <v>1531</v>
      </c>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row>
    <row r="34" spans="2:30" ht="48" customHeight="1">
      <c r="B34" s="211"/>
      <c r="C34" s="274" t="s">
        <v>1532</v>
      </c>
      <c r="D34" s="270"/>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row>
    <row r="35" spans="2:30" ht="15" customHeight="1">
      <c r="B35" s="211"/>
      <c r="C35" s="211"/>
      <c r="D35" s="211"/>
      <c r="E35" s="211"/>
      <c r="F35" s="211"/>
      <c r="G35" s="211"/>
      <c r="H35" s="211"/>
      <c r="I35" s="211"/>
      <c r="J35" s="211"/>
      <c r="K35" s="211"/>
      <c r="L35" s="211"/>
      <c r="M35" s="211"/>
      <c r="N35" s="211"/>
      <c r="O35" s="211"/>
      <c r="P35" s="211"/>
      <c r="Q35" s="211"/>
      <c r="R35" s="211"/>
      <c r="S35" s="211"/>
      <c r="T35" s="211"/>
      <c r="U35" s="211"/>
      <c r="V35" s="211"/>
      <c r="W35" s="211"/>
      <c r="X35" s="211"/>
      <c r="Y35" s="211"/>
      <c r="Z35" s="211"/>
      <c r="AA35" s="211"/>
      <c r="AB35" s="211"/>
      <c r="AC35" s="211"/>
      <c r="AD35" s="211"/>
    </row>
    <row r="36" spans="2:30" ht="15" customHeight="1">
      <c r="B36" s="217" t="s">
        <v>1533</v>
      </c>
      <c r="C36" s="211"/>
      <c r="D36" s="211"/>
      <c r="E36" s="211"/>
      <c r="F36" s="211"/>
      <c r="G36" s="211"/>
      <c r="H36" s="211"/>
      <c r="I36" s="211"/>
      <c r="J36" s="211"/>
      <c r="K36" s="211"/>
      <c r="L36" s="211"/>
      <c r="M36" s="211"/>
      <c r="N36" s="211"/>
      <c r="O36" s="211"/>
      <c r="P36" s="211"/>
      <c r="Q36" s="211"/>
      <c r="R36" s="211"/>
      <c r="S36" s="211"/>
      <c r="T36" s="211"/>
      <c r="U36" s="211"/>
      <c r="V36" s="211"/>
      <c r="W36" s="211"/>
      <c r="X36" s="211"/>
      <c r="Y36" s="211"/>
      <c r="Z36" s="211"/>
      <c r="AA36" s="211"/>
      <c r="AB36" s="211"/>
      <c r="AC36" s="211"/>
      <c r="AD36" s="211"/>
    </row>
    <row r="37" spans="2:30" ht="48" customHeight="1">
      <c r="B37" s="211"/>
      <c r="C37" s="274" t="s">
        <v>1534</v>
      </c>
      <c r="D37" s="270"/>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row>
    <row r="38" spans="2:30" ht="15" customHeight="1">
      <c r="B38" s="211"/>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row>
    <row r="39" spans="2:30" ht="15" customHeight="1">
      <c r="B39" s="217" t="s">
        <v>1535</v>
      </c>
      <c r="C39" s="211"/>
      <c r="D39" s="211"/>
      <c r="E39" s="211"/>
      <c r="F39" s="211"/>
      <c r="G39" s="211"/>
      <c r="H39" s="211"/>
      <c r="I39" s="211"/>
      <c r="J39" s="211"/>
      <c r="K39" s="211"/>
      <c r="L39" s="211"/>
      <c r="M39" s="211"/>
      <c r="N39" s="211"/>
      <c r="O39" s="211"/>
      <c r="P39" s="211"/>
      <c r="Q39" s="211"/>
      <c r="R39" s="211"/>
      <c r="S39" s="211"/>
      <c r="T39" s="211"/>
      <c r="U39" s="211"/>
      <c r="V39" s="211"/>
      <c r="W39" s="211"/>
      <c r="X39" s="211"/>
      <c r="Y39" s="211"/>
      <c r="Z39" s="211"/>
      <c r="AA39" s="211"/>
      <c r="AB39" s="211"/>
      <c r="AC39" s="211"/>
      <c r="AD39" s="211"/>
    </row>
    <row r="40" spans="2:30" ht="36" customHeight="1">
      <c r="B40" s="211"/>
      <c r="C40" s="274" t="s">
        <v>1536</v>
      </c>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row>
    <row r="41" spans="2:30" ht="15" customHeight="1">
      <c r="B41" s="211"/>
      <c r="C41" s="211"/>
      <c r="D41" s="211"/>
      <c r="E41" s="211"/>
      <c r="F41" s="211"/>
      <c r="G41" s="211"/>
      <c r="H41" s="211"/>
      <c r="I41" s="211"/>
      <c r="J41" s="211"/>
      <c r="K41" s="211"/>
      <c r="L41" s="211"/>
      <c r="M41" s="211"/>
      <c r="N41" s="211"/>
      <c r="O41" s="211"/>
      <c r="P41" s="211"/>
      <c r="Q41" s="211"/>
      <c r="R41" s="211"/>
      <c r="S41" s="211"/>
      <c r="T41" s="211"/>
      <c r="U41" s="211"/>
      <c r="V41" s="211"/>
      <c r="W41" s="211"/>
      <c r="X41" s="211"/>
      <c r="Y41" s="211"/>
      <c r="Z41" s="211"/>
      <c r="AA41" s="211"/>
      <c r="AB41" s="211"/>
      <c r="AC41" s="211"/>
      <c r="AD41" s="211"/>
    </row>
    <row r="42" spans="2:30" ht="15" customHeight="1">
      <c r="B42" s="217" t="s">
        <v>1537</v>
      </c>
      <c r="C42" s="211"/>
      <c r="D42" s="211"/>
      <c r="E42" s="211"/>
      <c r="F42" s="211"/>
      <c r="G42" s="211"/>
      <c r="H42" s="211"/>
      <c r="I42" s="211"/>
      <c r="J42" s="211"/>
      <c r="K42" s="211"/>
      <c r="L42" s="211"/>
      <c r="M42" s="211"/>
      <c r="N42" s="211"/>
      <c r="O42" s="211"/>
      <c r="P42" s="211"/>
      <c r="Q42" s="211"/>
      <c r="R42" s="211"/>
      <c r="S42" s="211"/>
      <c r="T42" s="211"/>
      <c r="U42" s="211"/>
      <c r="V42" s="211"/>
      <c r="W42" s="211"/>
      <c r="X42" s="211"/>
      <c r="Y42" s="211"/>
      <c r="Z42" s="211"/>
      <c r="AA42" s="211"/>
      <c r="AB42" s="211"/>
      <c r="AC42" s="211"/>
      <c r="AD42" s="211"/>
    </row>
    <row r="43" spans="2:30" ht="48" customHeight="1">
      <c r="B43" s="211"/>
      <c r="C43" s="274" t="s">
        <v>1538</v>
      </c>
      <c r="D43" s="270"/>
      <c r="E43" s="270"/>
      <c r="F43" s="270"/>
      <c r="G43" s="270"/>
      <c r="H43" s="270"/>
      <c r="I43" s="270"/>
      <c r="J43" s="270"/>
      <c r="K43" s="270"/>
      <c r="L43" s="270"/>
      <c r="M43" s="270"/>
      <c r="N43" s="270"/>
      <c r="O43" s="270"/>
      <c r="P43" s="270"/>
      <c r="Q43" s="270"/>
      <c r="R43" s="270"/>
      <c r="S43" s="270"/>
      <c r="T43" s="270"/>
      <c r="U43" s="270"/>
      <c r="V43" s="270"/>
      <c r="W43" s="270"/>
      <c r="X43" s="270"/>
      <c r="Y43" s="270"/>
      <c r="Z43" s="270"/>
      <c r="AA43" s="270"/>
      <c r="AB43" s="270"/>
      <c r="AC43" s="270"/>
      <c r="AD43" s="270"/>
    </row>
    <row r="44" spans="2:30" ht="15" customHeight="1">
      <c r="B44" s="211"/>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row>
    <row r="45" spans="2:30" ht="36" customHeight="1">
      <c r="B45" s="211"/>
      <c r="C45" s="131"/>
      <c r="D45" s="274" t="s">
        <v>194</v>
      </c>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row>
    <row r="46" spans="2:30" ht="15" customHeight="1">
      <c r="B46" s="211"/>
      <c r="C46" s="131"/>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row>
    <row r="47" spans="2:30" ht="48" customHeight="1">
      <c r="B47" s="211"/>
      <c r="C47" s="131"/>
      <c r="D47" s="511" t="s">
        <v>195</v>
      </c>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row>
    <row r="48" spans="2:30" ht="15" customHeight="1">
      <c r="B48" s="211"/>
      <c r="C48" s="131"/>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row>
    <row r="49" spans="2:30" ht="48" customHeight="1">
      <c r="B49" s="211"/>
      <c r="C49" s="131"/>
      <c r="D49" s="274" t="s">
        <v>196</v>
      </c>
      <c r="E49" s="270"/>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row>
    <row r="50" spans="2:30" ht="15" customHeight="1">
      <c r="B50" s="211"/>
      <c r="C50" s="131"/>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row>
    <row r="51" spans="2:30" ht="48" customHeight="1">
      <c r="B51" s="211"/>
      <c r="C51" s="131"/>
      <c r="D51" s="274" t="s">
        <v>197</v>
      </c>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row>
    <row r="52" spans="2:30" ht="15" customHeight="1">
      <c r="B52" s="211"/>
      <c r="C52" s="202"/>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row>
    <row r="53" spans="2:30" ht="48" customHeight="1">
      <c r="B53" s="211"/>
      <c r="C53" s="211"/>
      <c r="D53" s="274" t="s">
        <v>198</v>
      </c>
      <c r="E53" s="270"/>
      <c r="F53" s="270"/>
      <c r="G53" s="270"/>
      <c r="H53" s="270"/>
      <c r="I53" s="270"/>
      <c r="J53" s="270"/>
      <c r="K53" s="270"/>
      <c r="L53" s="270"/>
      <c r="M53" s="270"/>
      <c r="N53" s="270"/>
      <c r="O53" s="270"/>
      <c r="P53" s="270"/>
      <c r="Q53" s="270"/>
      <c r="R53" s="270"/>
      <c r="S53" s="270"/>
      <c r="T53" s="270"/>
      <c r="U53" s="270"/>
      <c r="V53" s="270"/>
      <c r="W53" s="270"/>
      <c r="X53" s="270"/>
      <c r="Y53" s="270"/>
      <c r="Z53" s="270"/>
      <c r="AA53" s="270"/>
      <c r="AB53" s="270"/>
      <c r="AC53" s="270"/>
      <c r="AD53" s="270"/>
    </row>
    <row r="54" spans="2:30" ht="15" customHeight="1">
      <c r="B54" s="211"/>
      <c r="C54" s="202"/>
      <c r="D54" s="211"/>
      <c r="E54" s="211"/>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row>
    <row r="55" spans="2:30" ht="48" customHeight="1">
      <c r="B55" s="211"/>
      <c r="C55" s="211"/>
      <c r="D55" s="274" t="s">
        <v>199</v>
      </c>
      <c r="E55" s="270"/>
      <c r="F55" s="270"/>
      <c r="G55" s="270"/>
      <c r="H55" s="270"/>
      <c r="I55" s="270"/>
      <c r="J55" s="270"/>
      <c r="K55" s="270"/>
      <c r="L55" s="270"/>
      <c r="M55" s="270"/>
      <c r="N55" s="270"/>
      <c r="O55" s="270"/>
      <c r="P55" s="270"/>
      <c r="Q55" s="270"/>
      <c r="R55" s="270"/>
      <c r="S55" s="270"/>
      <c r="T55" s="270"/>
      <c r="U55" s="270"/>
      <c r="V55" s="270"/>
      <c r="W55" s="270"/>
      <c r="X55" s="270"/>
      <c r="Y55" s="270"/>
      <c r="Z55" s="270"/>
      <c r="AA55" s="270"/>
      <c r="AB55" s="270"/>
      <c r="AC55" s="270"/>
      <c r="AD55" s="270"/>
    </row>
    <row r="56" spans="2:30" ht="15" customHeight="1">
      <c r="B56" s="211"/>
      <c r="C56" s="211"/>
      <c r="D56" s="211"/>
      <c r="E56" s="211"/>
      <c r="F56" s="211"/>
      <c r="G56" s="211"/>
      <c r="H56" s="211"/>
      <c r="I56" s="211"/>
      <c r="J56" s="211"/>
      <c r="K56" s="211"/>
      <c r="L56" s="211"/>
      <c r="M56" s="211"/>
      <c r="N56" s="211"/>
      <c r="O56" s="211"/>
      <c r="P56" s="211"/>
      <c r="Q56" s="211"/>
      <c r="R56" s="211"/>
      <c r="S56" s="211"/>
      <c r="T56" s="211"/>
      <c r="U56" s="211"/>
      <c r="V56" s="211"/>
      <c r="W56" s="211"/>
      <c r="X56" s="211"/>
      <c r="Y56" s="211"/>
      <c r="Z56" s="211"/>
      <c r="AA56" s="211"/>
      <c r="AB56" s="211"/>
      <c r="AC56" s="211"/>
      <c r="AD56" s="211"/>
    </row>
    <row r="57" spans="2:30" ht="15" customHeight="1">
      <c r="B57" s="217" t="s">
        <v>1539</v>
      </c>
    </row>
    <row r="58" spans="2:30" ht="36" customHeight="1">
      <c r="C58" s="274" t="s">
        <v>1540</v>
      </c>
      <c r="D58" s="270"/>
      <c r="E58" s="270"/>
      <c r="F58" s="270"/>
      <c r="G58" s="270"/>
      <c r="H58" s="270"/>
      <c r="I58" s="270"/>
      <c r="J58" s="270"/>
      <c r="K58" s="270"/>
      <c r="L58" s="270"/>
      <c r="M58" s="270"/>
      <c r="N58" s="270"/>
      <c r="O58" s="270"/>
      <c r="P58" s="270"/>
      <c r="Q58" s="270"/>
      <c r="R58" s="270"/>
      <c r="S58" s="270"/>
      <c r="T58" s="270"/>
      <c r="U58" s="270"/>
      <c r="V58" s="270"/>
      <c r="W58" s="270"/>
      <c r="X58" s="270"/>
      <c r="Y58" s="270"/>
      <c r="Z58" s="270"/>
      <c r="AA58" s="270"/>
      <c r="AB58" s="270"/>
      <c r="AC58" s="270"/>
      <c r="AD58" s="270"/>
    </row>
    <row r="59" spans="2:30" ht="15" customHeight="1">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spans="2:30" ht="36" customHeight="1">
      <c r="B60" s="42"/>
      <c r="C60" s="42"/>
      <c r="D60" s="274" t="s">
        <v>1541</v>
      </c>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0"/>
    </row>
    <row r="61" spans="2:30" ht="15" customHeight="1">
      <c r="B61" s="42"/>
      <c r="C61" s="42"/>
      <c r="D61" s="225"/>
      <c r="E61" s="225"/>
      <c r="F61" s="225"/>
      <c r="G61" s="225"/>
      <c r="H61" s="225"/>
      <c r="I61" s="225"/>
      <c r="J61" s="225"/>
      <c r="K61" s="225"/>
      <c r="L61" s="225"/>
      <c r="M61" s="225"/>
      <c r="N61" s="225"/>
      <c r="O61" s="225"/>
      <c r="P61" s="225"/>
      <c r="Q61" s="225"/>
      <c r="R61" s="225"/>
      <c r="S61" s="225"/>
      <c r="T61" s="225"/>
      <c r="U61" s="225"/>
      <c r="V61" s="225"/>
      <c r="W61" s="225"/>
      <c r="X61" s="225"/>
      <c r="Y61" s="225"/>
      <c r="Z61" s="225"/>
      <c r="AA61" s="225"/>
      <c r="AB61" s="225"/>
      <c r="AC61" s="225"/>
      <c r="AD61" s="225"/>
    </row>
    <row r="62" spans="2:30" ht="24" customHeight="1">
      <c r="B62" s="42"/>
      <c r="C62" s="42"/>
      <c r="D62" s="274" t="s">
        <v>1542</v>
      </c>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0"/>
    </row>
    <row r="63" spans="2:30" ht="15" customHeight="1">
      <c r="B63" s="42"/>
      <c r="C63" s="42"/>
      <c r="D63" s="225"/>
      <c r="E63" s="225"/>
      <c r="F63" s="225"/>
      <c r="G63" s="225"/>
      <c r="H63" s="225"/>
      <c r="I63" s="225"/>
      <c r="J63" s="225"/>
      <c r="K63" s="225"/>
      <c r="L63" s="225"/>
      <c r="M63" s="225"/>
      <c r="N63" s="225"/>
      <c r="O63" s="225"/>
      <c r="P63" s="225"/>
      <c r="Q63" s="225"/>
      <c r="R63" s="225"/>
      <c r="S63" s="225"/>
      <c r="T63" s="225"/>
      <c r="U63" s="225"/>
      <c r="V63" s="225"/>
      <c r="W63" s="225"/>
      <c r="X63" s="225"/>
      <c r="Y63" s="225"/>
      <c r="Z63" s="225"/>
      <c r="AA63" s="225"/>
      <c r="AB63" s="225"/>
      <c r="AC63" s="225"/>
      <c r="AD63" s="225"/>
    </row>
    <row r="64" spans="2:30" ht="36" customHeight="1">
      <c r="B64" s="42"/>
      <c r="C64" s="42"/>
      <c r="D64" s="274" t="s">
        <v>1543</v>
      </c>
      <c r="E64" s="270"/>
      <c r="F64" s="270"/>
      <c r="G64" s="270"/>
      <c r="H64" s="270"/>
      <c r="I64" s="270"/>
      <c r="J64" s="270"/>
      <c r="K64" s="270"/>
      <c r="L64" s="270"/>
      <c r="M64" s="270"/>
      <c r="N64" s="270"/>
      <c r="O64" s="270"/>
      <c r="P64" s="270"/>
      <c r="Q64" s="270"/>
      <c r="R64" s="270"/>
      <c r="S64" s="270"/>
      <c r="T64" s="270"/>
      <c r="U64" s="270"/>
      <c r="V64" s="270"/>
      <c r="W64" s="270"/>
      <c r="X64" s="270"/>
      <c r="Y64" s="270"/>
      <c r="Z64" s="270"/>
      <c r="AA64" s="270"/>
      <c r="AB64" s="270"/>
      <c r="AC64" s="270"/>
      <c r="AD64" s="270"/>
    </row>
    <row r="65" spans="2:30" ht="15" customHeight="1">
      <c r="B65" s="42"/>
      <c r="C65" s="42"/>
      <c r="D65" s="225"/>
      <c r="E65" s="225"/>
      <c r="F65" s="225"/>
      <c r="G65" s="225"/>
      <c r="H65" s="225"/>
      <c r="I65" s="225"/>
      <c r="J65" s="225"/>
      <c r="K65" s="225"/>
      <c r="L65" s="225"/>
      <c r="M65" s="225"/>
      <c r="N65" s="225"/>
      <c r="O65" s="225"/>
      <c r="P65" s="225"/>
      <c r="Q65" s="225"/>
      <c r="R65" s="225"/>
      <c r="S65" s="225"/>
      <c r="T65" s="225"/>
      <c r="U65" s="225"/>
      <c r="V65" s="225"/>
      <c r="W65" s="225"/>
      <c r="X65" s="225"/>
      <c r="Y65" s="225"/>
      <c r="Z65" s="225"/>
      <c r="AA65" s="225"/>
      <c r="AB65" s="225"/>
      <c r="AC65" s="225"/>
      <c r="AD65" s="225"/>
    </row>
    <row r="66" spans="2:30" ht="48" customHeight="1">
      <c r="B66" s="42"/>
      <c r="C66" s="42"/>
      <c r="D66" s="274" t="s">
        <v>1544</v>
      </c>
      <c r="E66" s="270"/>
      <c r="F66" s="270"/>
      <c r="G66" s="270"/>
      <c r="H66" s="270"/>
      <c r="I66" s="270"/>
      <c r="J66" s="270"/>
      <c r="K66" s="270"/>
      <c r="L66" s="270"/>
      <c r="M66" s="270"/>
      <c r="N66" s="270"/>
      <c r="O66" s="270"/>
      <c r="P66" s="270"/>
      <c r="Q66" s="270"/>
      <c r="R66" s="270"/>
      <c r="S66" s="270"/>
      <c r="T66" s="270"/>
      <c r="U66" s="270"/>
      <c r="V66" s="270"/>
      <c r="W66" s="270"/>
      <c r="X66" s="270"/>
      <c r="Y66" s="270"/>
      <c r="Z66" s="270"/>
      <c r="AA66" s="270"/>
      <c r="AB66" s="270"/>
      <c r="AC66" s="270"/>
      <c r="AD66" s="270"/>
    </row>
    <row r="67" spans="2:30" ht="15" customHeight="1">
      <c r="B67" s="42"/>
      <c r="C67" s="42"/>
      <c r="D67" s="225"/>
      <c r="E67" s="225"/>
      <c r="F67" s="225"/>
      <c r="G67" s="225"/>
      <c r="H67" s="225"/>
      <c r="I67" s="225"/>
      <c r="J67" s="225"/>
      <c r="K67" s="225"/>
      <c r="L67" s="225"/>
      <c r="M67" s="225"/>
      <c r="N67" s="225"/>
      <c r="O67" s="225"/>
      <c r="P67" s="225"/>
      <c r="Q67" s="225"/>
      <c r="R67" s="225"/>
      <c r="S67" s="225"/>
      <c r="T67" s="225"/>
      <c r="U67" s="225"/>
      <c r="V67" s="225"/>
      <c r="W67" s="225"/>
      <c r="X67" s="225"/>
      <c r="Y67" s="225"/>
      <c r="Z67" s="225"/>
      <c r="AA67" s="225"/>
      <c r="AB67" s="225"/>
      <c r="AC67" s="225"/>
      <c r="AD67" s="225"/>
    </row>
    <row r="68" spans="2:30" ht="36" customHeight="1">
      <c r="B68" s="42"/>
      <c r="C68" s="42"/>
      <c r="D68" s="274" t="s">
        <v>1545</v>
      </c>
      <c r="E68" s="270"/>
      <c r="F68" s="270"/>
      <c r="G68" s="270"/>
      <c r="H68" s="270"/>
      <c r="I68" s="270"/>
      <c r="J68" s="270"/>
      <c r="K68" s="270"/>
      <c r="L68" s="270"/>
      <c r="M68" s="270"/>
      <c r="N68" s="270"/>
      <c r="O68" s="270"/>
      <c r="P68" s="270"/>
      <c r="Q68" s="270"/>
      <c r="R68" s="270"/>
      <c r="S68" s="270"/>
      <c r="T68" s="270"/>
      <c r="U68" s="270"/>
      <c r="V68" s="270"/>
      <c r="W68" s="270"/>
      <c r="X68" s="270"/>
      <c r="Y68" s="270"/>
      <c r="Z68" s="270"/>
      <c r="AA68" s="270"/>
      <c r="AB68" s="270"/>
      <c r="AC68" s="270"/>
      <c r="AD68" s="270"/>
    </row>
    <row r="69" spans="2:30" ht="15" customHeight="1">
      <c r="B69" s="42"/>
      <c r="C69" s="42"/>
      <c r="D69" s="225"/>
      <c r="E69" s="225"/>
      <c r="F69" s="225"/>
      <c r="G69" s="225"/>
      <c r="H69" s="225"/>
      <c r="I69" s="225"/>
      <c r="J69" s="225"/>
      <c r="K69" s="225"/>
      <c r="L69" s="225"/>
      <c r="M69" s="225"/>
      <c r="N69" s="225"/>
      <c r="O69" s="225"/>
      <c r="P69" s="225"/>
      <c r="Q69" s="225"/>
      <c r="R69" s="225"/>
      <c r="S69" s="225"/>
      <c r="T69" s="225"/>
      <c r="U69" s="225"/>
      <c r="V69" s="225"/>
      <c r="W69" s="225"/>
      <c r="X69" s="225"/>
      <c r="Y69" s="225"/>
      <c r="Z69" s="225"/>
      <c r="AA69" s="225"/>
      <c r="AB69" s="225"/>
      <c r="AC69" s="225"/>
      <c r="AD69" s="225"/>
    </row>
    <row r="70" spans="2:30" ht="24" customHeight="1">
      <c r="B70" s="42"/>
      <c r="C70" s="42"/>
      <c r="D70" s="274" t="s">
        <v>1546</v>
      </c>
      <c r="E70" s="270"/>
      <c r="F70" s="270"/>
      <c r="G70" s="270"/>
      <c r="H70" s="270"/>
      <c r="I70" s="270"/>
      <c r="J70" s="270"/>
      <c r="K70" s="270"/>
      <c r="L70" s="270"/>
      <c r="M70" s="270"/>
      <c r="N70" s="270"/>
      <c r="O70" s="270"/>
      <c r="P70" s="270"/>
      <c r="Q70" s="270"/>
      <c r="R70" s="270"/>
      <c r="S70" s="270"/>
      <c r="T70" s="270"/>
      <c r="U70" s="270"/>
      <c r="V70" s="270"/>
      <c r="W70" s="270"/>
      <c r="X70" s="270"/>
      <c r="Y70" s="270"/>
      <c r="Z70" s="270"/>
      <c r="AA70" s="270"/>
      <c r="AB70" s="270"/>
      <c r="AC70" s="270"/>
      <c r="AD70" s="270"/>
    </row>
    <row r="71" spans="2:30" ht="15" customHeight="1">
      <c r="B71" s="42"/>
      <c r="C71" s="42"/>
      <c r="D71" s="225"/>
      <c r="E71" s="225"/>
      <c r="F71" s="225"/>
      <c r="G71" s="225"/>
      <c r="H71" s="225"/>
      <c r="I71" s="225"/>
      <c r="J71" s="225"/>
      <c r="K71" s="225"/>
      <c r="L71" s="225"/>
      <c r="M71" s="225"/>
      <c r="N71" s="225"/>
      <c r="O71" s="225"/>
      <c r="P71" s="225"/>
      <c r="Q71" s="225"/>
      <c r="R71" s="225"/>
      <c r="S71" s="225"/>
      <c r="T71" s="225"/>
      <c r="U71" s="225"/>
      <c r="V71" s="225"/>
      <c r="W71" s="225"/>
      <c r="X71" s="225"/>
      <c r="Y71" s="225"/>
      <c r="Z71" s="225"/>
      <c r="AA71" s="225"/>
      <c r="AB71" s="225"/>
      <c r="AC71" s="225"/>
      <c r="AD71" s="225"/>
    </row>
    <row r="72" spans="2:30" ht="48" customHeight="1">
      <c r="B72" s="42"/>
      <c r="C72" s="42"/>
      <c r="D72" s="274" t="s">
        <v>1547</v>
      </c>
      <c r="E72" s="270"/>
      <c r="F72" s="270"/>
      <c r="G72" s="270"/>
      <c r="H72" s="270"/>
      <c r="I72" s="270"/>
      <c r="J72" s="270"/>
      <c r="K72" s="270"/>
      <c r="L72" s="270"/>
      <c r="M72" s="270"/>
      <c r="N72" s="270"/>
      <c r="O72" s="270"/>
      <c r="P72" s="270"/>
      <c r="Q72" s="270"/>
      <c r="R72" s="270"/>
      <c r="S72" s="270"/>
      <c r="T72" s="270"/>
      <c r="U72" s="270"/>
      <c r="V72" s="270"/>
      <c r="W72" s="270"/>
      <c r="X72" s="270"/>
      <c r="Y72" s="270"/>
      <c r="Z72" s="270"/>
      <c r="AA72" s="270"/>
      <c r="AB72" s="270"/>
      <c r="AC72" s="270"/>
      <c r="AD72" s="270"/>
    </row>
    <row r="73" spans="2:30" ht="15" customHeight="1">
      <c r="B73" s="42"/>
      <c r="C73" s="42"/>
      <c r="D73" s="225"/>
      <c r="E73" s="225"/>
      <c r="F73" s="225"/>
      <c r="G73" s="225"/>
      <c r="H73" s="225"/>
      <c r="I73" s="225"/>
      <c r="J73" s="225"/>
      <c r="K73" s="225"/>
      <c r="L73" s="225"/>
      <c r="M73" s="225"/>
      <c r="N73" s="225"/>
      <c r="O73" s="225"/>
      <c r="P73" s="225"/>
      <c r="Q73" s="225"/>
      <c r="R73" s="225"/>
      <c r="S73" s="225"/>
      <c r="T73" s="225"/>
      <c r="U73" s="225"/>
      <c r="V73" s="225"/>
      <c r="W73" s="225"/>
      <c r="X73" s="225"/>
      <c r="Y73" s="225"/>
      <c r="Z73" s="225"/>
      <c r="AA73" s="225"/>
      <c r="AB73" s="225"/>
      <c r="AC73" s="225"/>
      <c r="AD73" s="225"/>
    </row>
    <row r="74" spans="2:30" ht="48" customHeight="1">
      <c r="B74" s="42"/>
      <c r="C74" s="42"/>
      <c r="D74" s="274" t="s">
        <v>1548</v>
      </c>
      <c r="E74" s="270"/>
      <c r="F74" s="270"/>
      <c r="G74" s="270"/>
      <c r="H74" s="270"/>
      <c r="I74" s="270"/>
      <c r="J74" s="270"/>
      <c r="K74" s="270"/>
      <c r="L74" s="270"/>
      <c r="M74" s="270"/>
      <c r="N74" s="270"/>
      <c r="O74" s="270"/>
      <c r="P74" s="270"/>
      <c r="Q74" s="270"/>
      <c r="R74" s="270"/>
      <c r="S74" s="270"/>
      <c r="T74" s="270"/>
      <c r="U74" s="270"/>
      <c r="V74" s="270"/>
      <c r="W74" s="270"/>
      <c r="X74" s="270"/>
      <c r="Y74" s="270"/>
      <c r="Z74" s="270"/>
      <c r="AA74" s="270"/>
      <c r="AB74" s="270"/>
      <c r="AC74" s="270"/>
      <c r="AD74" s="270"/>
    </row>
    <row r="75" spans="2:30" ht="15" customHeight="1">
      <c r="B75" s="42"/>
      <c r="C75" s="42"/>
      <c r="D75" s="225"/>
      <c r="E75" s="225"/>
      <c r="F75" s="225"/>
      <c r="G75" s="225"/>
      <c r="H75" s="225"/>
      <c r="I75" s="225"/>
      <c r="J75" s="225"/>
      <c r="K75" s="225"/>
      <c r="L75" s="225"/>
      <c r="M75" s="225"/>
      <c r="N75" s="225"/>
      <c r="O75" s="225"/>
      <c r="P75" s="225"/>
      <c r="Q75" s="225"/>
      <c r="R75" s="225"/>
      <c r="S75" s="225"/>
      <c r="T75" s="225"/>
      <c r="U75" s="225"/>
      <c r="V75" s="225"/>
      <c r="W75" s="225"/>
      <c r="X75" s="225"/>
      <c r="Y75" s="225"/>
      <c r="Z75" s="225"/>
      <c r="AA75" s="225"/>
      <c r="AB75" s="225"/>
      <c r="AC75" s="225"/>
      <c r="AD75" s="225"/>
    </row>
    <row r="76" spans="2:30" ht="48" customHeight="1">
      <c r="B76" s="42"/>
      <c r="C76" s="42"/>
      <c r="D76" s="274" t="s">
        <v>1549</v>
      </c>
      <c r="E76" s="270"/>
      <c r="F76" s="270"/>
      <c r="G76" s="270"/>
      <c r="H76" s="270"/>
      <c r="I76" s="270"/>
      <c r="J76" s="270"/>
      <c r="K76" s="270"/>
      <c r="L76" s="270"/>
      <c r="M76" s="270"/>
      <c r="N76" s="270"/>
      <c r="O76" s="270"/>
      <c r="P76" s="270"/>
      <c r="Q76" s="270"/>
      <c r="R76" s="270"/>
      <c r="S76" s="270"/>
      <c r="T76" s="270"/>
      <c r="U76" s="270"/>
      <c r="V76" s="270"/>
      <c r="W76" s="270"/>
      <c r="X76" s="270"/>
      <c r="Y76" s="270"/>
      <c r="Z76" s="270"/>
      <c r="AA76" s="270"/>
      <c r="AB76" s="270"/>
      <c r="AC76" s="270"/>
      <c r="AD76" s="270"/>
    </row>
    <row r="77" spans="2:30" ht="15" customHeight="1">
      <c r="B77" s="211"/>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c r="AA77" s="225"/>
      <c r="AB77" s="225"/>
      <c r="AC77" s="225"/>
      <c r="AD77" s="225"/>
    </row>
    <row r="78" spans="2:30" ht="15" customHeight="1">
      <c r="B78" s="217" t="s">
        <v>1550</v>
      </c>
      <c r="C78" s="211"/>
      <c r="D78" s="211"/>
      <c r="E78" s="211"/>
      <c r="F78" s="211"/>
      <c r="G78" s="211"/>
      <c r="H78" s="211"/>
      <c r="I78" s="211"/>
      <c r="J78" s="211"/>
      <c r="K78" s="211"/>
      <c r="L78" s="211"/>
      <c r="M78" s="211"/>
      <c r="N78" s="211"/>
      <c r="O78" s="211"/>
      <c r="P78" s="211"/>
      <c r="Q78" s="211"/>
      <c r="R78" s="211"/>
      <c r="S78" s="211"/>
      <c r="T78" s="211"/>
      <c r="U78" s="211"/>
      <c r="V78" s="211"/>
      <c r="W78" s="211"/>
      <c r="X78" s="211"/>
      <c r="Y78" s="211"/>
      <c r="Z78" s="211"/>
      <c r="AA78" s="211"/>
      <c r="AB78" s="211"/>
      <c r="AC78" s="211"/>
      <c r="AD78" s="211"/>
    </row>
    <row r="79" spans="2:30" ht="15" customHeight="1">
      <c r="B79" s="211"/>
      <c r="C79" s="288" t="s">
        <v>1551</v>
      </c>
      <c r="D79" s="270"/>
      <c r="E79" s="270"/>
      <c r="F79" s="270"/>
      <c r="G79" s="270"/>
      <c r="H79" s="270"/>
      <c r="I79" s="270"/>
      <c r="J79" s="270"/>
      <c r="K79" s="270"/>
      <c r="L79" s="270"/>
      <c r="M79" s="270"/>
      <c r="N79" s="270"/>
      <c r="O79" s="270"/>
      <c r="P79" s="270"/>
      <c r="Q79" s="270"/>
      <c r="R79" s="270"/>
      <c r="S79" s="270"/>
      <c r="T79" s="270"/>
      <c r="U79" s="270"/>
      <c r="V79" s="270"/>
      <c r="W79" s="270"/>
      <c r="X79" s="270"/>
      <c r="Y79" s="270"/>
      <c r="Z79" s="270"/>
      <c r="AA79" s="270"/>
      <c r="AB79" s="270"/>
      <c r="AC79" s="270"/>
      <c r="AD79" s="270"/>
    </row>
    <row r="80" spans="2:30" ht="15" customHeight="1">
      <c r="B80" s="211"/>
      <c r="C80" s="211"/>
      <c r="D80" s="211"/>
      <c r="E80" s="211"/>
      <c r="F80" s="211"/>
      <c r="G80" s="211"/>
      <c r="H80" s="211"/>
      <c r="I80" s="211"/>
      <c r="J80" s="211"/>
      <c r="K80" s="211"/>
      <c r="L80" s="211"/>
      <c r="M80" s="211"/>
      <c r="N80" s="211"/>
      <c r="O80" s="211"/>
      <c r="P80" s="211"/>
      <c r="Q80" s="211"/>
      <c r="R80" s="211"/>
      <c r="S80" s="211"/>
      <c r="T80" s="211"/>
      <c r="U80" s="211"/>
      <c r="V80" s="211"/>
      <c r="W80" s="211"/>
      <c r="X80" s="211"/>
      <c r="Y80" s="211"/>
      <c r="Z80" s="211"/>
      <c r="AA80" s="211"/>
      <c r="AB80" s="211"/>
      <c r="AC80" s="211"/>
      <c r="AD80" s="211"/>
    </row>
    <row r="81" spans="2:30" ht="15" customHeight="1">
      <c r="B81" s="217" t="s">
        <v>1552</v>
      </c>
      <c r="C81" s="211"/>
      <c r="D81" s="211"/>
      <c r="E81" s="211"/>
      <c r="F81" s="211"/>
      <c r="G81" s="211"/>
      <c r="H81" s="211"/>
      <c r="I81" s="211"/>
      <c r="J81" s="211"/>
      <c r="K81" s="211"/>
      <c r="L81" s="211"/>
      <c r="M81" s="211"/>
      <c r="N81" s="211"/>
      <c r="O81" s="211"/>
      <c r="P81" s="211"/>
      <c r="Q81" s="211"/>
      <c r="R81" s="211"/>
      <c r="S81" s="211"/>
      <c r="T81" s="211"/>
      <c r="U81" s="211"/>
      <c r="V81" s="211"/>
      <c r="W81" s="211"/>
      <c r="X81" s="211"/>
      <c r="Y81" s="211"/>
      <c r="Z81" s="211"/>
      <c r="AA81" s="211"/>
      <c r="AB81" s="211"/>
      <c r="AC81" s="211"/>
      <c r="AD81" s="211"/>
    </row>
    <row r="82" spans="2:30" ht="48" customHeight="1">
      <c r="B82" s="211"/>
      <c r="C82" s="274" t="s">
        <v>1553</v>
      </c>
      <c r="D82" s="270"/>
      <c r="E82" s="270"/>
      <c r="F82" s="270"/>
      <c r="G82" s="270"/>
      <c r="H82" s="270"/>
      <c r="I82" s="270"/>
      <c r="J82" s="270"/>
      <c r="K82" s="270"/>
      <c r="L82" s="270"/>
      <c r="M82" s="270"/>
      <c r="N82" s="270"/>
      <c r="O82" s="270"/>
      <c r="P82" s="270"/>
      <c r="Q82" s="270"/>
      <c r="R82" s="270"/>
      <c r="S82" s="270"/>
      <c r="T82" s="270"/>
      <c r="U82" s="270"/>
      <c r="V82" s="270"/>
      <c r="W82" s="270"/>
      <c r="X82" s="270"/>
      <c r="Y82" s="270"/>
      <c r="Z82" s="270"/>
      <c r="AA82" s="270"/>
      <c r="AB82" s="270"/>
      <c r="AC82" s="270"/>
      <c r="AD82" s="270"/>
    </row>
    <row r="83" spans="2:30" ht="15" customHeight="1">
      <c r="B83" s="211"/>
      <c r="C83" s="211"/>
      <c r="D83" s="211"/>
      <c r="E83" s="211"/>
      <c r="F83" s="211"/>
      <c r="G83" s="211"/>
      <c r="H83" s="211"/>
      <c r="I83" s="211"/>
      <c r="J83" s="211"/>
      <c r="K83" s="211"/>
      <c r="L83" s="211"/>
      <c r="M83" s="211"/>
      <c r="N83" s="211"/>
      <c r="O83" s="211"/>
      <c r="P83" s="211"/>
      <c r="Q83" s="211"/>
      <c r="R83" s="211"/>
      <c r="S83" s="211"/>
      <c r="T83" s="211"/>
      <c r="U83" s="211"/>
      <c r="V83" s="211"/>
      <c r="W83" s="211"/>
      <c r="X83" s="211"/>
      <c r="Y83" s="211"/>
      <c r="Z83" s="211"/>
      <c r="AA83" s="211"/>
      <c r="AB83" s="211"/>
      <c r="AC83" s="211"/>
      <c r="AD83" s="211"/>
    </row>
    <row r="84" spans="2:30" ht="15" customHeight="1">
      <c r="B84" s="217" t="s">
        <v>1554</v>
      </c>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row>
    <row r="85" spans="2:30" ht="24" customHeight="1">
      <c r="B85" s="211"/>
      <c r="C85" s="274" t="s">
        <v>1555</v>
      </c>
      <c r="D85" s="270"/>
      <c r="E85" s="270"/>
      <c r="F85" s="270"/>
      <c r="G85" s="270"/>
      <c r="H85" s="270"/>
      <c r="I85" s="270"/>
      <c r="J85" s="270"/>
      <c r="K85" s="270"/>
      <c r="L85" s="270"/>
      <c r="M85" s="270"/>
      <c r="N85" s="270"/>
      <c r="O85" s="270"/>
      <c r="P85" s="270"/>
      <c r="Q85" s="270"/>
      <c r="R85" s="270"/>
      <c r="S85" s="270"/>
      <c r="T85" s="270"/>
      <c r="U85" s="270"/>
      <c r="V85" s="270"/>
      <c r="W85" s="270"/>
      <c r="X85" s="270"/>
      <c r="Y85" s="270"/>
      <c r="Z85" s="270"/>
      <c r="AA85" s="270"/>
      <c r="AB85" s="270"/>
      <c r="AC85" s="270"/>
      <c r="AD85" s="270"/>
    </row>
    <row r="86" spans="2:30" ht="15" customHeight="1">
      <c r="B86" s="211"/>
      <c r="C86" s="211"/>
      <c r="D86" s="211"/>
      <c r="E86" s="211"/>
      <c r="F86" s="211"/>
      <c r="G86" s="211"/>
      <c r="H86" s="211"/>
      <c r="I86" s="211"/>
      <c r="J86" s="211"/>
      <c r="K86" s="211"/>
      <c r="L86" s="211"/>
      <c r="M86" s="211"/>
      <c r="N86" s="211"/>
      <c r="O86" s="211"/>
      <c r="P86" s="211"/>
      <c r="Q86" s="211"/>
      <c r="R86" s="211"/>
      <c r="S86" s="211"/>
      <c r="T86" s="211"/>
      <c r="U86" s="211"/>
      <c r="V86" s="211"/>
      <c r="W86" s="211"/>
      <c r="X86" s="211"/>
      <c r="Y86" s="211"/>
      <c r="Z86" s="211"/>
      <c r="AA86" s="211"/>
      <c r="AB86" s="211"/>
      <c r="AC86" s="211"/>
      <c r="AD86" s="211"/>
    </row>
    <row r="87" spans="2:30" ht="15" customHeight="1">
      <c r="B87" s="217" t="s">
        <v>295</v>
      </c>
      <c r="C87" s="211"/>
      <c r="D87" s="211"/>
      <c r="E87" s="211"/>
      <c r="F87" s="211"/>
      <c r="G87" s="211"/>
      <c r="H87" s="211"/>
      <c r="I87" s="211"/>
      <c r="J87" s="211"/>
      <c r="K87" s="211"/>
      <c r="L87" s="211"/>
      <c r="M87" s="211"/>
      <c r="N87" s="211"/>
      <c r="O87" s="211"/>
      <c r="P87" s="211"/>
      <c r="Q87" s="211"/>
      <c r="R87" s="211"/>
      <c r="S87" s="211"/>
      <c r="T87" s="211"/>
      <c r="U87" s="211"/>
      <c r="V87" s="211"/>
      <c r="W87" s="211"/>
      <c r="X87" s="211"/>
      <c r="Y87" s="211"/>
      <c r="Z87" s="211"/>
      <c r="AA87" s="211"/>
      <c r="AB87" s="211"/>
      <c r="AC87" s="211"/>
      <c r="AD87" s="211"/>
    </row>
    <row r="88" spans="2:30" ht="36" customHeight="1">
      <c r="B88" s="211"/>
      <c r="C88" s="274" t="s">
        <v>1556</v>
      </c>
      <c r="D88" s="270"/>
      <c r="E88" s="270"/>
      <c r="F88" s="270"/>
      <c r="G88" s="270"/>
      <c r="H88" s="270"/>
      <c r="I88" s="270"/>
      <c r="J88" s="270"/>
      <c r="K88" s="270"/>
      <c r="L88" s="270"/>
      <c r="M88" s="270"/>
      <c r="N88" s="270"/>
      <c r="O88" s="270"/>
      <c r="P88" s="270"/>
      <c r="Q88" s="270"/>
      <c r="R88" s="270"/>
      <c r="S88" s="270"/>
      <c r="T88" s="270"/>
      <c r="U88" s="270"/>
      <c r="V88" s="270"/>
      <c r="W88" s="270"/>
      <c r="X88" s="270"/>
      <c r="Y88" s="270"/>
      <c r="Z88" s="270"/>
      <c r="AA88" s="270"/>
      <c r="AB88" s="270"/>
      <c r="AC88" s="270"/>
      <c r="AD88" s="270"/>
    </row>
    <row r="89" spans="2:30" ht="15" customHeight="1">
      <c r="B89" s="211"/>
      <c r="C89" s="211"/>
      <c r="D89" s="211"/>
      <c r="E89" s="211"/>
      <c r="F89" s="211"/>
      <c r="G89" s="211"/>
      <c r="H89" s="211"/>
      <c r="I89" s="211"/>
      <c r="J89" s="211"/>
      <c r="K89" s="211"/>
      <c r="L89" s="211"/>
      <c r="M89" s="211"/>
      <c r="N89" s="211"/>
      <c r="O89" s="211"/>
      <c r="P89" s="211"/>
      <c r="Q89" s="211"/>
      <c r="R89" s="211"/>
      <c r="S89" s="211"/>
      <c r="T89" s="211"/>
      <c r="U89" s="211"/>
      <c r="V89" s="211"/>
      <c r="W89" s="211"/>
      <c r="X89" s="211"/>
      <c r="Y89" s="211"/>
      <c r="Z89" s="211"/>
      <c r="AA89" s="211"/>
      <c r="AB89" s="211"/>
      <c r="AC89" s="211"/>
      <c r="AD89" s="211"/>
    </row>
    <row r="90" spans="2:30" ht="15" customHeight="1">
      <c r="B90" s="217" t="s">
        <v>1557</v>
      </c>
      <c r="C90" s="211"/>
      <c r="D90" s="211"/>
      <c r="E90" s="211"/>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c r="AD90" s="211"/>
    </row>
    <row r="91" spans="2:30" ht="36" customHeight="1">
      <c r="B91" s="211"/>
      <c r="C91" s="274" t="s">
        <v>1558</v>
      </c>
      <c r="D91" s="270"/>
      <c r="E91" s="270"/>
      <c r="F91" s="270"/>
      <c r="G91" s="270"/>
      <c r="H91" s="270"/>
      <c r="I91" s="270"/>
      <c r="J91" s="270"/>
      <c r="K91" s="270"/>
      <c r="L91" s="270"/>
      <c r="M91" s="270"/>
      <c r="N91" s="270"/>
      <c r="O91" s="270"/>
      <c r="P91" s="270"/>
      <c r="Q91" s="270"/>
      <c r="R91" s="270"/>
      <c r="S91" s="270"/>
      <c r="T91" s="270"/>
      <c r="U91" s="270"/>
      <c r="V91" s="270"/>
      <c r="W91" s="270"/>
      <c r="X91" s="270"/>
      <c r="Y91" s="270"/>
      <c r="Z91" s="270"/>
      <c r="AA91" s="270"/>
      <c r="AB91" s="270"/>
      <c r="AC91" s="270"/>
      <c r="AD91" s="270"/>
    </row>
    <row r="92" spans="2:30" ht="15" customHeight="1">
      <c r="B92" s="211"/>
      <c r="C92" s="211"/>
      <c r="D92" s="211"/>
      <c r="E92" s="211"/>
      <c r="F92" s="211"/>
      <c r="G92" s="211"/>
      <c r="H92" s="211"/>
      <c r="I92" s="211"/>
      <c r="J92" s="211"/>
      <c r="K92" s="211"/>
      <c r="L92" s="211"/>
      <c r="M92" s="211"/>
      <c r="N92" s="211"/>
      <c r="O92" s="211"/>
      <c r="P92" s="211"/>
      <c r="Q92" s="211"/>
      <c r="R92" s="211"/>
      <c r="S92" s="211"/>
      <c r="T92" s="211"/>
      <c r="U92" s="211"/>
      <c r="V92" s="211"/>
      <c r="W92" s="211"/>
      <c r="X92" s="211"/>
      <c r="Y92" s="211"/>
      <c r="Z92" s="211"/>
      <c r="AA92" s="211"/>
      <c r="AB92" s="211"/>
      <c r="AC92" s="211"/>
      <c r="AD92" s="211"/>
    </row>
    <row r="93" spans="2:30" ht="15" customHeight="1">
      <c r="B93" s="217" t="s">
        <v>1559</v>
      </c>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11"/>
      <c r="AB93" s="211"/>
      <c r="AC93" s="211"/>
      <c r="AD93" s="211"/>
    </row>
    <row r="94" spans="2:30" ht="48" customHeight="1">
      <c r="B94" s="211"/>
      <c r="C94" s="274" t="s">
        <v>1560</v>
      </c>
      <c r="D94" s="270"/>
      <c r="E94" s="270"/>
      <c r="F94" s="270"/>
      <c r="G94" s="270"/>
      <c r="H94" s="270"/>
      <c r="I94" s="270"/>
      <c r="J94" s="270"/>
      <c r="K94" s="270"/>
      <c r="L94" s="270"/>
      <c r="M94" s="270"/>
      <c r="N94" s="270"/>
      <c r="O94" s="270"/>
      <c r="P94" s="270"/>
      <c r="Q94" s="270"/>
      <c r="R94" s="270"/>
      <c r="S94" s="270"/>
      <c r="T94" s="270"/>
      <c r="U94" s="270"/>
      <c r="V94" s="270"/>
      <c r="W94" s="270"/>
      <c r="X94" s="270"/>
      <c r="Y94" s="270"/>
      <c r="Z94" s="270"/>
      <c r="AA94" s="270"/>
      <c r="AB94" s="270"/>
      <c r="AC94" s="270"/>
      <c r="AD94" s="270"/>
    </row>
    <row r="95" spans="2:30" ht="15" customHeight="1">
      <c r="B95" s="211"/>
      <c r="C95" s="211"/>
      <c r="D95" s="211"/>
      <c r="E95" s="211"/>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211"/>
      <c r="AD95" s="211"/>
    </row>
    <row r="96" spans="2:30" ht="15" customHeight="1">
      <c r="B96" s="217" t="s">
        <v>1561</v>
      </c>
      <c r="C96" s="211"/>
      <c r="D96" s="211"/>
      <c r="E96" s="211"/>
      <c r="F96" s="211"/>
      <c r="G96" s="211"/>
      <c r="H96" s="211"/>
      <c r="I96" s="211"/>
      <c r="J96" s="211"/>
      <c r="K96" s="211"/>
      <c r="L96" s="211"/>
      <c r="M96" s="211"/>
      <c r="N96" s="211"/>
      <c r="O96" s="211"/>
      <c r="P96" s="211"/>
      <c r="Q96" s="211"/>
      <c r="R96" s="211"/>
      <c r="S96" s="211"/>
      <c r="T96" s="211"/>
      <c r="U96" s="211"/>
      <c r="V96" s="211"/>
      <c r="W96" s="211"/>
      <c r="X96" s="211"/>
      <c r="Y96" s="211"/>
      <c r="Z96" s="211"/>
      <c r="AA96" s="211"/>
      <c r="AB96" s="211"/>
      <c r="AC96" s="211"/>
      <c r="AD96" s="211"/>
    </row>
    <row r="97" spans="2:30" ht="48" customHeight="1">
      <c r="B97" s="211"/>
      <c r="C97" s="274" t="s">
        <v>1562</v>
      </c>
      <c r="D97" s="270"/>
      <c r="E97" s="270"/>
      <c r="F97" s="270"/>
      <c r="G97" s="270"/>
      <c r="H97" s="270"/>
      <c r="I97" s="270"/>
      <c r="J97" s="270"/>
      <c r="K97" s="270"/>
      <c r="L97" s="270"/>
      <c r="M97" s="270"/>
      <c r="N97" s="270"/>
      <c r="O97" s="270"/>
      <c r="P97" s="270"/>
      <c r="Q97" s="270"/>
      <c r="R97" s="270"/>
      <c r="S97" s="270"/>
      <c r="T97" s="270"/>
      <c r="U97" s="270"/>
      <c r="V97" s="270"/>
      <c r="W97" s="270"/>
      <c r="X97" s="270"/>
      <c r="Y97" s="270"/>
      <c r="Z97" s="270"/>
      <c r="AA97" s="270"/>
      <c r="AB97" s="270"/>
      <c r="AC97" s="270"/>
      <c r="AD97" s="270"/>
    </row>
    <row r="98" spans="2:30" ht="15" customHeight="1">
      <c r="B98" s="211"/>
      <c r="C98" s="211"/>
      <c r="D98" s="211"/>
      <c r="E98" s="211"/>
      <c r="F98" s="211"/>
      <c r="G98" s="211"/>
      <c r="H98" s="211"/>
      <c r="I98" s="211"/>
      <c r="J98" s="211"/>
      <c r="K98" s="211"/>
      <c r="L98" s="211"/>
      <c r="M98" s="211"/>
      <c r="N98" s="211"/>
      <c r="O98" s="211"/>
      <c r="P98" s="211"/>
      <c r="Q98" s="211"/>
      <c r="R98" s="211"/>
      <c r="S98" s="211"/>
      <c r="T98" s="211"/>
      <c r="U98" s="211"/>
      <c r="V98" s="211"/>
      <c r="W98" s="211"/>
      <c r="X98" s="211"/>
      <c r="Y98" s="211"/>
      <c r="Z98" s="211"/>
      <c r="AA98" s="211"/>
      <c r="AB98" s="211"/>
      <c r="AC98" s="211"/>
      <c r="AD98" s="211"/>
    </row>
    <row r="99" spans="2:30" ht="15" customHeight="1">
      <c r="B99" s="217" t="s">
        <v>1563</v>
      </c>
      <c r="C99" s="211"/>
      <c r="D99" s="211"/>
      <c r="E99" s="211"/>
      <c r="F99" s="211"/>
      <c r="G99" s="211"/>
      <c r="H99" s="211"/>
      <c r="I99" s="211"/>
      <c r="J99" s="211"/>
      <c r="K99" s="211"/>
      <c r="L99" s="211"/>
      <c r="M99" s="211"/>
      <c r="N99" s="211"/>
      <c r="O99" s="211"/>
      <c r="P99" s="211"/>
      <c r="Q99" s="211"/>
      <c r="R99" s="211"/>
      <c r="S99" s="211"/>
      <c r="T99" s="211"/>
      <c r="U99" s="211"/>
      <c r="V99" s="211"/>
      <c r="W99" s="211"/>
      <c r="X99" s="211"/>
      <c r="Y99" s="211"/>
      <c r="Z99" s="211"/>
      <c r="AA99" s="211"/>
      <c r="AB99" s="211"/>
      <c r="AC99" s="211"/>
      <c r="AD99" s="211"/>
    </row>
    <row r="100" spans="2:30" ht="36" customHeight="1">
      <c r="B100" s="211"/>
      <c r="C100" s="274" t="s">
        <v>1564</v>
      </c>
      <c r="D100" s="270"/>
      <c r="E100" s="270"/>
      <c r="F100" s="270"/>
      <c r="G100" s="270"/>
      <c r="H100" s="270"/>
      <c r="I100" s="270"/>
      <c r="J100" s="270"/>
      <c r="K100" s="270"/>
      <c r="L100" s="270"/>
      <c r="M100" s="270"/>
      <c r="N100" s="270"/>
      <c r="O100" s="270"/>
      <c r="P100" s="270"/>
      <c r="Q100" s="270"/>
      <c r="R100" s="270"/>
      <c r="S100" s="270"/>
      <c r="T100" s="270"/>
      <c r="U100" s="270"/>
      <c r="V100" s="270"/>
      <c r="W100" s="270"/>
      <c r="X100" s="270"/>
      <c r="Y100" s="270"/>
      <c r="Z100" s="270"/>
      <c r="AA100" s="270"/>
      <c r="AB100" s="270"/>
      <c r="AC100" s="270"/>
      <c r="AD100" s="270"/>
    </row>
    <row r="101" spans="2:30" ht="15" customHeight="1">
      <c r="B101" s="211"/>
      <c r="C101" s="211"/>
      <c r="D101" s="211"/>
      <c r="E101" s="211"/>
      <c r="F101" s="211"/>
      <c r="G101" s="211"/>
      <c r="H101" s="211"/>
      <c r="I101" s="211"/>
      <c r="J101" s="211"/>
      <c r="K101" s="211"/>
      <c r="L101" s="211"/>
      <c r="M101" s="211"/>
      <c r="N101" s="211"/>
      <c r="O101" s="211"/>
      <c r="P101" s="211"/>
      <c r="Q101" s="211"/>
      <c r="R101" s="211"/>
      <c r="S101" s="211"/>
      <c r="T101" s="211"/>
      <c r="U101" s="211"/>
      <c r="V101" s="211"/>
      <c r="W101" s="211"/>
      <c r="X101" s="211"/>
      <c r="Y101" s="211"/>
      <c r="Z101" s="211"/>
      <c r="AA101" s="211"/>
      <c r="AB101" s="211"/>
      <c r="AC101" s="211"/>
      <c r="AD101" s="211"/>
    </row>
    <row r="102" spans="2:30" ht="15" customHeight="1">
      <c r="B102" s="217" t="s">
        <v>1565</v>
      </c>
      <c r="C102" s="211"/>
      <c r="D102" s="211"/>
      <c r="E102" s="211"/>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row>
    <row r="103" spans="2:30" ht="36" customHeight="1">
      <c r="B103" s="211"/>
      <c r="C103" s="274" t="s">
        <v>1566</v>
      </c>
      <c r="D103" s="270"/>
      <c r="E103" s="270"/>
      <c r="F103" s="270"/>
      <c r="G103" s="270"/>
      <c r="H103" s="270"/>
      <c r="I103" s="270"/>
      <c r="J103" s="270"/>
      <c r="K103" s="270"/>
      <c r="L103" s="270"/>
      <c r="M103" s="270"/>
      <c r="N103" s="270"/>
      <c r="O103" s="270"/>
      <c r="P103" s="270"/>
      <c r="Q103" s="270"/>
      <c r="R103" s="270"/>
      <c r="S103" s="270"/>
      <c r="T103" s="270"/>
      <c r="U103" s="270"/>
      <c r="V103" s="270"/>
      <c r="W103" s="270"/>
      <c r="X103" s="270"/>
      <c r="Y103" s="270"/>
      <c r="Z103" s="270"/>
      <c r="AA103" s="270"/>
      <c r="AB103" s="270"/>
      <c r="AC103" s="270"/>
      <c r="AD103" s="270"/>
    </row>
    <row r="104" spans="2:30" ht="15" customHeight="1">
      <c r="B104" s="211"/>
      <c r="C104" s="211"/>
      <c r="D104" s="211"/>
      <c r="E104" s="211"/>
      <c r="F104" s="211"/>
      <c r="G104" s="211"/>
      <c r="H104" s="211"/>
      <c r="I104" s="211"/>
      <c r="J104" s="211"/>
      <c r="K104" s="211"/>
      <c r="L104" s="211"/>
      <c r="M104" s="211"/>
      <c r="N104" s="211"/>
      <c r="O104" s="211"/>
      <c r="P104" s="211"/>
      <c r="Q104" s="211"/>
      <c r="R104" s="211"/>
      <c r="S104" s="211"/>
      <c r="T104" s="211"/>
      <c r="U104" s="211"/>
      <c r="V104" s="211"/>
      <c r="W104" s="211"/>
      <c r="X104" s="211"/>
      <c r="Y104" s="211"/>
      <c r="Z104" s="211"/>
      <c r="AA104" s="211"/>
      <c r="AB104" s="211"/>
      <c r="AC104" s="211"/>
      <c r="AD104" s="211"/>
    </row>
    <row r="105" spans="2:30" ht="15" customHeight="1">
      <c r="B105" s="217" t="s">
        <v>1567</v>
      </c>
      <c r="C105" s="212"/>
      <c r="D105" s="212"/>
      <c r="E105" s="212"/>
      <c r="F105" s="212"/>
      <c r="G105" s="212"/>
      <c r="H105" s="212"/>
      <c r="I105" s="212"/>
      <c r="J105" s="212"/>
      <c r="K105" s="212"/>
      <c r="L105" s="212"/>
      <c r="M105" s="212"/>
      <c r="N105" s="212"/>
      <c r="O105" s="212"/>
      <c r="P105" s="212"/>
      <c r="Q105" s="212"/>
      <c r="R105" s="212"/>
      <c r="S105" s="212"/>
      <c r="T105" s="212"/>
      <c r="U105" s="212"/>
      <c r="V105" s="212"/>
      <c r="W105" s="212"/>
      <c r="X105" s="212"/>
      <c r="Y105" s="212"/>
      <c r="Z105" s="212"/>
      <c r="AA105" s="212"/>
      <c r="AB105" s="212"/>
      <c r="AC105" s="212"/>
      <c r="AD105" s="212"/>
    </row>
    <row r="106" spans="2:30" ht="36" customHeight="1">
      <c r="B106" s="212"/>
      <c r="C106" s="274" t="s">
        <v>1568</v>
      </c>
      <c r="D106" s="270"/>
      <c r="E106" s="270"/>
      <c r="F106" s="270"/>
      <c r="G106" s="270"/>
      <c r="H106" s="270"/>
      <c r="I106" s="270"/>
      <c r="J106" s="270"/>
      <c r="K106" s="270"/>
      <c r="L106" s="270"/>
      <c r="M106" s="270"/>
      <c r="N106" s="270"/>
      <c r="O106" s="270"/>
      <c r="P106" s="270"/>
      <c r="Q106" s="270"/>
      <c r="R106" s="270"/>
      <c r="S106" s="270"/>
      <c r="T106" s="270"/>
      <c r="U106" s="270"/>
      <c r="V106" s="270"/>
      <c r="W106" s="270"/>
      <c r="X106" s="270"/>
      <c r="Y106" s="270"/>
      <c r="Z106" s="270"/>
      <c r="AA106" s="270"/>
      <c r="AB106" s="270"/>
      <c r="AC106" s="270"/>
      <c r="AD106" s="270"/>
    </row>
    <row r="107" spans="2:30" ht="15" customHeight="1">
      <c r="B107" s="211"/>
      <c r="C107" s="211"/>
      <c r="D107" s="211"/>
      <c r="E107" s="211"/>
      <c r="F107" s="211"/>
      <c r="G107" s="211"/>
      <c r="H107" s="211"/>
      <c r="I107" s="211"/>
      <c r="J107" s="211"/>
      <c r="K107" s="211"/>
      <c r="L107" s="211"/>
      <c r="M107" s="211"/>
      <c r="N107" s="211"/>
      <c r="O107" s="211"/>
      <c r="P107" s="211"/>
      <c r="Q107" s="211"/>
      <c r="R107" s="211"/>
      <c r="S107" s="211"/>
      <c r="T107" s="211"/>
      <c r="U107" s="211"/>
      <c r="V107" s="211"/>
      <c r="W107" s="211"/>
      <c r="X107" s="211"/>
      <c r="Y107" s="211"/>
      <c r="Z107" s="211"/>
      <c r="AA107" s="211"/>
      <c r="AB107" s="211"/>
      <c r="AC107" s="211"/>
      <c r="AD107" s="211"/>
    </row>
    <row r="108" spans="2:30" ht="15" customHeight="1">
      <c r="B108" s="217" t="s">
        <v>1569</v>
      </c>
      <c r="C108" s="211"/>
      <c r="D108" s="211"/>
      <c r="E108" s="211"/>
      <c r="F108" s="211"/>
      <c r="G108" s="211"/>
      <c r="H108" s="211"/>
      <c r="I108" s="211"/>
      <c r="J108" s="211"/>
      <c r="K108" s="211"/>
      <c r="L108" s="211"/>
      <c r="M108" s="211"/>
      <c r="N108" s="211"/>
      <c r="O108" s="211"/>
      <c r="P108" s="211"/>
      <c r="Q108" s="211"/>
      <c r="R108" s="211"/>
      <c r="S108" s="211"/>
      <c r="T108" s="211"/>
      <c r="U108" s="211"/>
      <c r="V108" s="211"/>
      <c r="W108" s="211"/>
      <c r="X108" s="211"/>
      <c r="Y108" s="211"/>
      <c r="Z108" s="211"/>
      <c r="AA108" s="211"/>
      <c r="AB108" s="211"/>
      <c r="AC108" s="211"/>
      <c r="AD108" s="211"/>
    </row>
    <row r="109" spans="2:30" ht="36" customHeight="1">
      <c r="B109" s="211"/>
      <c r="C109" s="274" t="s">
        <v>1570</v>
      </c>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c r="AA109" s="270"/>
      <c r="AB109" s="270"/>
      <c r="AC109" s="270"/>
      <c r="AD109" s="270"/>
    </row>
    <row r="110" spans="2:30" ht="15" customHeight="1">
      <c r="B110" s="211"/>
      <c r="C110" s="211"/>
      <c r="D110" s="211"/>
      <c r="E110" s="211"/>
      <c r="F110" s="211"/>
      <c r="G110" s="211"/>
      <c r="H110" s="211"/>
      <c r="I110" s="211"/>
      <c r="J110" s="211"/>
      <c r="K110" s="211"/>
      <c r="L110" s="211"/>
      <c r="M110" s="211"/>
      <c r="N110" s="211"/>
      <c r="O110" s="211"/>
      <c r="P110" s="211"/>
      <c r="Q110" s="211"/>
      <c r="R110" s="211"/>
      <c r="S110" s="211"/>
      <c r="T110" s="211"/>
      <c r="U110" s="211"/>
      <c r="V110" s="211"/>
      <c r="W110" s="211"/>
      <c r="X110" s="211"/>
      <c r="Y110" s="211"/>
      <c r="Z110" s="211"/>
      <c r="AA110" s="211"/>
      <c r="AB110" s="211"/>
      <c r="AC110" s="211"/>
      <c r="AD110" s="211"/>
    </row>
    <row r="111" spans="2:30" ht="15" customHeight="1">
      <c r="B111" s="217" t="s">
        <v>377</v>
      </c>
      <c r="C111" s="211"/>
      <c r="D111" s="211"/>
      <c r="E111" s="211"/>
      <c r="F111" s="211"/>
      <c r="G111" s="211"/>
      <c r="H111" s="211"/>
      <c r="I111" s="211"/>
      <c r="J111" s="211"/>
      <c r="K111" s="211"/>
      <c r="L111" s="211"/>
      <c r="M111" s="211"/>
      <c r="N111" s="211"/>
      <c r="O111" s="211"/>
      <c r="P111" s="211"/>
      <c r="Q111" s="211"/>
      <c r="R111" s="211"/>
      <c r="S111" s="211"/>
      <c r="T111" s="211"/>
      <c r="U111" s="211"/>
      <c r="V111" s="211"/>
      <c r="W111" s="211"/>
      <c r="X111" s="211"/>
      <c r="Y111" s="211"/>
      <c r="Z111" s="211"/>
      <c r="AA111" s="211"/>
      <c r="AB111" s="211"/>
      <c r="AC111" s="211"/>
      <c r="AD111" s="211"/>
    </row>
    <row r="112" spans="2:30" ht="24" customHeight="1">
      <c r="B112" s="211"/>
      <c r="C112" s="274" t="s">
        <v>1571</v>
      </c>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c r="AA112" s="270"/>
      <c r="AB112" s="270"/>
      <c r="AC112" s="270"/>
      <c r="AD112" s="270"/>
    </row>
    <row r="113" spans="2:30" ht="15" customHeight="1">
      <c r="B113" s="211"/>
      <c r="C113" s="211"/>
      <c r="D113" s="211"/>
      <c r="E113" s="211"/>
      <c r="F113" s="211"/>
      <c r="G113" s="211"/>
      <c r="H113" s="211"/>
      <c r="I113" s="211"/>
      <c r="J113" s="211"/>
      <c r="K113" s="211"/>
      <c r="L113" s="211"/>
      <c r="M113" s="211"/>
      <c r="N113" s="211"/>
      <c r="O113" s="211"/>
      <c r="P113" s="211"/>
      <c r="Q113" s="211"/>
      <c r="R113" s="211"/>
      <c r="S113" s="211"/>
      <c r="T113" s="211"/>
      <c r="U113" s="211"/>
      <c r="V113" s="211"/>
      <c r="W113" s="211"/>
      <c r="X113" s="211"/>
      <c r="Y113" s="211"/>
      <c r="Z113" s="211"/>
      <c r="AA113" s="211"/>
      <c r="AB113" s="211"/>
      <c r="AC113" s="211"/>
      <c r="AD113" s="211"/>
    </row>
    <row r="114" spans="2:30" ht="15" customHeight="1">
      <c r="B114" s="217" t="s">
        <v>1572</v>
      </c>
      <c r="C114" s="211"/>
      <c r="D114" s="211"/>
      <c r="E114" s="211"/>
      <c r="F114" s="211"/>
      <c r="G114" s="211"/>
      <c r="H114" s="211"/>
      <c r="I114" s="211"/>
      <c r="J114" s="211"/>
      <c r="K114" s="211"/>
      <c r="L114" s="211"/>
      <c r="M114" s="211"/>
      <c r="N114" s="211"/>
      <c r="O114" s="211"/>
      <c r="P114" s="211"/>
      <c r="Q114" s="211"/>
      <c r="R114" s="211"/>
      <c r="S114" s="211"/>
      <c r="T114" s="211"/>
      <c r="U114" s="211"/>
      <c r="V114" s="211"/>
      <c r="W114" s="211"/>
      <c r="X114" s="211"/>
      <c r="Y114" s="211"/>
      <c r="Z114" s="211"/>
      <c r="AA114" s="211"/>
      <c r="AB114" s="211"/>
      <c r="AC114" s="211"/>
      <c r="AD114" s="211"/>
    </row>
    <row r="115" spans="2:30" ht="36" customHeight="1">
      <c r="B115" s="211"/>
      <c r="C115" s="274" t="s">
        <v>1573</v>
      </c>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c r="AA115" s="270"/>
      <c r="AB115" s="270"/>
      <c r="AC115" s="270"/>
      <c r="AD115" s="270"/>
    </row>
    <row r="116" spans="2:30" ht="15" customHeight="1">
      <c r="B116" s="211"/>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c r="AA116" s="225"/>
      <c r="AB116" s="225"/>
      <c r="AC116" s="225"/>
      <c r="AD116" s="225"/>
    </row>
    <row r="117" spans="2:30" ht="60" customHeight="1">
      <c r="B117" s="211"/>
      <c r="C117" s="225"/>
      <c r="D117" s="274" t="s">
        <v>201</v>
      </c>
      <c r="E117" s="270"/>
      <c r="F117" s="270"/>
      <c r="G117" s="270"/>
      <c r="H117" s="270"/>
      <c r="I117" s="270"/>
      <c r="J117" s="270"/>
      <c r="K117" s="270"/>
      <c r="L117" s="270"/>
      <c r="M117" s="270"/>
      <c r="N117" s="270"/>
      <c r="O117" s="270"/>
      <c r="P117" s="270"/>
      <c r="Q117" s="270"/>
      <c r="R117" s="270"/>
      <c r="S117" s="270"/>
      <c r="T117" s="270"/>
      <c r="U117" s="270"/>
      <c r="V117" s="270"/>
      <c r="W117" s="270"/>
      <c r="X117" s="270"/>
      <c r="Y117" s="270"/>
      <c r="Z117" s="270"/>
      <c r="AA117" s="270"/>
      <c r="AB117" s="270"/>
      <c r="AC117" s="270"/>
      <c r="AD117" s="270"/>
    </row>
    <row r="118" spans="2:30" ht="15" customHeight="1">
      <c r="B118" s="211"/>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c r="AA118" s="225"/>
      <c r="AB118" s="225"/>
      <c r="AC118" s="225"/>
      <c r="AD118" s="225"/>
    </row>
    <row r="119" spans="2:30" ht="72" customHeight="1">
      <c r="B119" s="211"/>
      <c r="C119" s="225"/>
      <c r="D119" s="274" t="s">
        <v>202</v>
      </c>
      <c r="E119" s="270"/>
      <c r="F119" s="270"/>
      <c r="G119" s="270"/>
      <c r="H119" s="270"/>
      <c r="I119" s="270"/>
      <c r="J119" s="270"/>
      <c r="K119" s="270"/>
      <c r="L119" s="270"/>
      <c r="M119" s="270"/>
      <c r="N119" s="270"/>
      <c r="O119" s="270"/>
      <c r="P119" s="270"/>
      <c r="Q119" s="270"/>
      <c r="R119" s="270"/>
      <c r="S119" s="270"/>
      <c r="T119" s="270"/>
      <c r="U119" s="270"/>
      <c r="V119" s="270"/>
      <c r="W119" s="270"/>
      <c r="X119" s="270"/>
      <c r="Y119" s="270"/>
      <c r="Z119" s="270"/>
      <c r="AA119" s="270"/>
      <c r="AB119" s="270"/>
      <c r="AC119" s="270"/>
      <c r="AD119" s="270"/>
    </row>
    <row r="120" spans="2:30" ht="15" customHeight="1">
      <c r="B120" s="211"/>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c r="AA120" s="225"/>
      <c r="AB120" s="225"/>
      <c r="AC120" s="225"/>
      <c r="AD120" s="225"/>
    </row>
    <row r="121" spans="2:30" ht="48" customHeight="1">
      <c r="B121" s="211"/>
      <c r="C121" s="212"/>
      <c r="D121" s="274" t="s">
        <v>203</v>
      </c>
      <c r="E121" s="270"/>
      <c r="F121" s="270"/>
      <c r="G121" s="270"/>
      <c r="H121" s="270"/>
      <c r="I121" s="270"/>
      <c r="J121" s="270"/>
      <c r="K121" s="270"/>
      <c r="L121" s="270"/>
      <c r="M121" s="270"/>
      <c r="N121" s="270"/>
      <c r="O121" s="270"/>
      <c r="P121" s="270"/>
      <c r="Q121" s="270"/>
      <c r="R121" s="270"/>
      <c r="S121" s="270"/>
      <c r="T121" s="270"/>
      <c r="U121" s="270"/>
      <c r="V121" s="270"/>
      <c r="W121" s="270"/>
      <c r="X121" s="270"/>
      <c r="Y121" s="270"/>
      <c r="Z121" s="270"/>
      <c r="AA121" s="270"/>
      <c r="AB121" s="270"/>
      <c r="AC121" s="270"/>
      <c r="AD121" s="270"/>
    </row>
    <row r="122" spans="2:30" ht="15" customHeight="1">
      <c r="B122" s="211"/>
      <c r="C122" s="212"/>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c r="AA122" s="225"/>
      <c r="AB122" s="225"/>
      <c r="AC122" s="225"/>
      <c r="AD122" s="225"/>
    </row>
    <row r="123" spans="2:30" ht="48" customHeight="1">
      <c r="B123" s="211"/>
      <c r="C123" s="212"/>
      <c r="D123" s="274" t="s">
        <v>204</v>
      </c>
      <c r="E123" s="270"/>
      <c r="F123" s="270"/>
      <c r="G123" s="270"/>
      <c r="H123" s="270"/>
      <c r="I123" s="270"/>
      <c r="J123" s="270"/>
      <c r="K123" s="270"/>
      <c r="L123" s="270"/>
      <c r="M123" s="270"/>
      <c r="N123" s="270"/>
      <c r="O123" s="270"/>
      <c r="P123" s="270"/>
      <c r="Q123" s="270"/>
      <c r="R123" s="270"/>
      <c r="S123" s="270"/>
      <c r="T123" s="270"/>
      <c r="U123" s="270"/>
      <c r="V123" s="270"/>
      <c r="W123" s="270"/>
      <c r="X123" s="270"/>
      <c r="Y123" s="270"/>
      <c r="Z123" s="270"/>
      <c r="AA123" s="270"/>
      <c r="AB123" s="270"/>
      <c r="AC123" s="270"/>
      <c r="AD123" s="270"/>
    </row>
    <row r="124" spans="2:30" ht="15" customHeight="1">
      <c r="B124" s="211"/>
      <c r="C124" s="212"/>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c r="AA124" s="225"/>
      <c r="AB124" s="225"/>
      <c r="AC124" s="225"/>
      <c r="AD124" s="225"/>
    </row>
    <row r="125" spans="2:30" ht="15" customHeight="1">
      <c r="B125" s="211"/>
      <c r="C125" s="212"/>
      <c r="D125" s="510" t="s">
        <v>205</v>
      </c>
      <c r="E125" s="270"/>
      <c r="F125" s="270"/>
      <c r="G125" s="270"/>
      <c r="H125" s="270"/>
      <c r="I125" s="270"/>
      <c r="J125" s="270"/>
      <c r="K125" s="270"/>
      <c r="L125" s="270"/>
      <c r="M125" s="270"/>
      <c r="N125" s="270"/>
      <c r="O125" s="270"/>
      <c r="P125" s="270"/>
      <c r="Q125" s="270"/>
      <c r="R125" s="270"/>
      <c r="S125" s="270"/>
      <c r="T125" s="270"/>
      <c r="U125" s="270"/>
      <c r="V125" s="270"/>
      <c r="W125" s="270"/>
      <c r="X125" s="270"/>
      <c r="Y125" s="270"/>
      <c r="Z125" s="270"/>
      <c r="AA125" s="270"/>
      <c r="AB125" s="270"/>
      <c r="AC125" s="270"/>
      <c r="AD125" s="270"/>
    </row>
    <row r="126" spans="2:30" ht="15" customHeight="1">
      <c r="B126" s="211"/>
      <c r="C126" s="211"/>
      <c r="D126" s="211"/>
      <c r="E126" s="211"/>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row>
    <row r="127" spans="2:30" ht="15" customHeight="1">
      <c r="B127" s="217" t="s">
        <v>1574</v>
      </c>
      <c r="C127" s="211"/>
      <c r="D127" s="211"/>
      <c r="E127" s="211"/>
      <c r="F127" s="211"/>
      <c r="G127" s="211"/>
      <c r="H127" s="211"/>
      <c r="I127" s="211"/>
      <c r="J127" s="211"/>
      <c r="K127" s="211"/>
      <c r="L127" s="211"/>
      <c r="M127" s="211"/>
      <c r="N127" s="211"/>
      <c r="O127" s="211"/>
      <c r="P127" s="211"/>
      <c r="Q127" s="211"/>
      <c r="R127" s="211"/>
      <c r="S127" s="211"/>
      <c r="T127" s="211"/>
      <c r="U127" s="211"/>
      <c r="V127" s="211"/>
      <c r="W127" s="211"/>
      <c r="X127" s="211"/>
      <c r="Y127" s="211"/>
      <c r="Z127" s="211"/>
      <c r="AA127" s="211"/>
      <c r="AB127" s="211"/>
      <c r="AC127" s="211"/>
      <c r="AD127" s="211"/>
    </row>
    <row r="128" spans="2:30" ht="36" customHeight="1">
      <c r="B128" s="211"/>
      <c r="C128" s="274" t="s">
        <v>1575</v>
      </c>
      <c r="D128" s="270"/>
      <c r="E128" s="270"/>
      <c r="F128" s="270"/>
      <c r="G128" s="270"/>
      <c r="H128" s="270"/>
      <c r="I128" s="270"/>
      <c r="J128" s="270"/>
      <c r="K128" s="270"/>
      <c r="L128" s="270"/>
      <c r="M128" s="270"/>
      <c r="N128" s="270"/>
      <c r="O128" s="270"/>
      <c r="P128" s="270"/>
      <c r="Q128" s="270"/>
      <c r="R128" s="270"/>
      <c r="S128" s="270"/>
      <c r="T128" s="270"/>
      <c r="U128" s="270"/>
      <c r="V128" s="270"/>
      <c r="W128" s="270"/>
      <c r="X128" s="270"/>
      <c r="Y128" s="270"/>
      <c r="Z128" s="270"/>
      <c r="AA128" s="270"/>
      <c r="AB128" s="270"/>
      <c r="AC128" s="270"/>
      <c r="AD128" s="270"/>
    </row>
    <row r="129" spans="2:30" ht="15" customHeight="1">
      <c r="B129" s="211"/>
      <c r="C129" s="211"/>
      <c r="D129" s="211"/>
      <c r="E129" s="211"/>
      <c r="F129" s="211"/>
      <c r="G129" s="211"/>
      <c r="H129" s="211"/>
      <c r="I129" s="211"/>
      <c r="J129" s="211"/>
      <c r="K129" s="211"/>
      <c r="L129" s="211"/>
      <c r="M129" s="211"/>
      <c r="N129" s="211"/>
      <c r="O129" s="211"/>
      <c r="P129" s="211"/>
      <c r="Q129" s="211"/>
      <c r="R129" s="211"/>
      <c r="S129" s="211"/>
      <c r="T129" s="211"/>
      <c r="U129" s="211"/>
      <c r="V129" s="211"/>
      <c r="W129" s="211"/>
      <c r="X129" s="211"/>
      <c r="Y129" s="211"/>
      <c r="Z129" s="211"/>
      <c r="AA129" s="211"/>
      <c r="AB129" s="211"/>
      <c r="AC129" s="211"/>
      <c r="AD129" s="211"/>
    </row>
    <row r="130" spans="2:30" ht="15" customHeight="1">
      <c r="B130" s="217" t="s">
        <v>1236</v>
      </c>
      <c r="C130" s="211"/>
      <c r="D130" s="211"/>
      <c r="E130" s="211"/>
      <c r="F130" s="211"/>
      <c r="G130" s="211"/>
      <c r="H130" s="211"/>
      <c r="I130" s="211"/>
      <c r="J130" s="211"/>
      <c r="K130" s="211"/>
      <c r="L130" s="211"/>
      <c r="M130" s="211"/>
      <c r="N130" s="211"/>
      <c r="O130" s="211"/>
      <c r="P130" s="211"/>
      <c r="Q130" s="211"/>
      <c r="R130" s="211"/>
      <c r="S130" s="211"/>
      <c r="T130" s="211"/>
      <c r="U130" s="211"/>
      <c r="V130" s="211"/>
      <c r="W130" s="211"/>
      <c r="X130" s="211"/>
      <c r="Y130" s="211"/>
      <c r="Z130" s="211"/>
      <c r="AA130" s="211"/>
      <c r="AB130" s="211"/>
      <c r="AC130" s="211"/>
      <c r="AD130" s="211"/>
    </row>
    <row r="131" spans="2:30" ht="36" customHeight="1">
      <c r="C131" s="274" t="s">
        <v>1576</v>
      </c>
      <c r="D131" s="270"/>
      <c r="E131" s="270"/>
      <c r="F131" s="270"/>
      <c r="G131" s="270"/>
      <c r="H131" s="270"/>
      <c r="I131" s="270"/>
      <c r="J131" s="270"/>
      <c r="K131" s="270"/>
      <c r="L131" s="270"/>
      <c r="M131" s="270"/>
      <c r="N131" s="270"/>
      <c r="O131" s="270"/>
      <c r="P131" s="270"/>
      <c r="Q131" s="270"/>
      <c r="R131" s="270"/>
      <c r="S131" s="270"/>
      <c r="T131" s="270"/>
      <c r="U131" s="270"/>
      <c r="V131" s="270"/>
      <c r="W131" s="270"/>
      <c r="X131" s="270"/>
      <c r="Y131" s="270"/>
      <c r="Z131" s="270"/>
      <c r="AA131" s="270"/>
      <c r="AB131" s="270"/>
      <c r="AC131" s="270"/>
      <c r="AD131" s="270"/>
    </row>
    <row r="132" spans="2:30" ht="15" customHeight="1">
      <c r="B132" s="211"/>
      <c r="C132" s="211"/>
      <c r="D132" s="211"/>
      <c r="E132" s="211"/>
      <c r="F132" s="211"/>
      <c r="G132" s="211"/>
      <c r="H132" s="211"/>
      <c r="I132" s="211"/>
      <c r="J132" s="211"/>
      <c r="K132" s="211"/>
      <c r="L132" s="211"/>
      <c r="M132" s="211"/>
      <c r="N132" s="211"/>
      <c r="O132" s="211"/>
      <c r="P132" s="211"/>
      <c r="Q132" s="211"/>
      <c r="R132" s="211"/>
      <c r="S132" s="211"/>
      <c r="T132" s="211"/>
      <c r="U132" s="211"/>
      <c r="V132" s="211"/>
      <c r="W132" s="211"/>
      <c r="X132" s="211"/>
      <c r="Y132" s="211"/>
      <c r="Z132" s="211"/>
      <c r="AA132" s="211"/>
      <c r="AB132" s="211"/>
      <c r="AC132" s="211"/>
      <c r="AD132" s="211"/>
    </row>
    <row r="133" spans="2:30" ht="15" customHeight="1">
      <c r="B133" s="217" t="s">
        <v>1238</v>
      </c>
      <c r="C133" s="211"/>
      <c r="D133" s="211"/>
      <c r="E133" s="211"/>
      <c r="F133" s="211"/>
      <c r="G133" s="211"/>
      <c r="H133" s="211"/>
      <c r="I133" s="211"/>
      <c r="J133" s="211"/>
      <c r="K133" s="211"/>
      <c r="L133" s="211"/>
      <c r="M133" s="211"/>
      <c r="N133" s="211"/>
      <c r="O133" s="211"/>
      <c r="P133" s="211"/>
      <c r="Q133" s="211"/>
      <c r="R133" s="211"/>
      <c r="S133" s="211"/>
      <c r="T133" s="211"/>
      <c r="U133" s="211"/>
      <c r="V133" s="211"/>
      <c r="W133" s="211"/>
      <c r="X133" s="211"/>
      <c r="Y133" s="211"/>
      <c r="Z133" s="211"/>
      <c r="AA133" s="211"/>
      <c r="AB133" s="211"/>
      <c r="AC133" s="211"/>
      <c r="AD133" s="211"/>
    </row>
    <row r="134" spans="2:30" ht="36" customHeight="1">
      <c r="B134" s="211"/>
      <c r="C134" s="274" t="s">
        <v>1577</v>
      </c>
      <c r="D134" s="270"/>
      <c r="E134" s="270"/>
      <c r="F134" s="270"/>
      <c r="G134" s="270"/>
      <c r="H134" s="270"/>
      <c r="I134" s="270"/>
      <c r="J134" s="270"/>
      <c r="K134" s="270"/>
      <c r="L134" s="270"/>
      <c r="M134" s="270"/>
      <c r="N134" s="270"/>
      <c r="O134" s="270"/>
      <c r="P134" s="270"/>
      <c r="Q134" s="270"/>
      <c r="R134" s="270"/>
      <c r="S134" s="270"/>
      <c r="T134" s="270"/>
      <c r="U134" s="270"/>
      <c r="V134" s="270"/>
      <c r="W134" s="270"/>
      <c r="X134" s="270"/>
      <c r="Y134" s="270"/>
      <c r="Z134" s="270"/>
      <c r="AA134" s="270"/>
      <c r="AB134" s="270"/>
      <c r="AC134" s="270"/>
      <c r="AD134" s="270"/>
    </row>
    <row r="135" spans="2:30" ht="15" customHeight="1">
      <c r="B135" s="211"/>
      <c r="C135" s="211"/>
      <c r="D135" s="211"/>
      <c r="E135" s="211"/>
      <c r="F135" s="211"/>
      <c r="G135" s="211"/>
      <c r="H135" s="211"/>
      <c r="I135" s="211"/>
      <c r="J135" s="211"/>
      <c r="K135" s="211"/>
      <c r="L135" s="211"/>
      <c r="M135" s="211"/>
      <c r="N135" s="211"/>
      <c r="O135" s="211"/>
      <c r="P135" s="211"/>
      <c r="Q135" s="211"/>
      <c r="R135" s="211"/>
      <c r="S135" s="211"/>
      <c r="T135" s="211"/>
      <c r="U135" s="211"/>
      <c r="V135" s="211"/>
      <c r="W135" s="211"/>
      <c r="X135" s="211"/>
      <c r="Y135" s="211"/>
      <c r="Z135" s="211"/>
      <c r="AA135" s="211"/>
      <c r="AB135" s="211"/>
      <c r="AC135" s="211"/>
      <c r="AD135" s="211"/>
    </row>
    <row r="136" spans="2:30" ht="15" customHeight="1">
      <c r="B136" s="217" t="s">
        <v>1578</v>
      </c>
      <c r="C136" s="211"/>
      <c r="D136" s="211"/>
      <c r="E136" s="211"/>
      <c r="F136" s="211"/>
      <c r="G136" s="211"/>
      <c r="H136" s="211"/>
      <c r="I136" s="211"/>
      <c r="J136" s="211"/>
      <c r="K136" s="211"/>
      <c r="L136" s="211"/>
      <c r="M136" s="211"/>
      <c r="N136" s="211"/>
      <c r="O136" s="211"/>
      <c r="P136" s="211"/>
      <c r="Q136" s="211"/>
      <c r="R136" s="211"/>
      <c r="S136" s="211"/>
      <c r="T136" s="211"/>
      <c r="U136" s="211"/>
      <c r="V136" s="211"/>
      <c r="W136" s="211"/>
      <c r="X136" s="211"/>
      <c r="Y136" s="211"/>
      <c r="Z136" s="211"/>
      <c r="AA136" s="211"/>
      <c r="AB136" s="211"/>
      <c r="AC136" s="211"/>
      <c r="AD136" s="211"/>
    </row>
    <row r="137" spans="2:30" ht="36" customHeight="1">
      <c r="B137" s="211"/>
      <c r="C137" s="274" t="s">
        <v>1579</v>
      </c>
      <c r="D137" s="270"/>
      <c r="E137" s="270"/>
      <c r="F137" s="270"/>
      <c r="G137" s="270"/>
      <c r="H137" s="270"/>
      <c r="I137" s="270"/>
      <c r="J137" s="270"/>
      <c r="K137" s="270"/>
      <c r="L137" s="270"/>
      <c r="M137" s="270"/>
      <c r="N137" s="270"/>
      <c r="O137" s="270"/>
      <c r="P137" s="270"/>
      <c r="Q137" s="270"/>
      <c r="R137" s="270"/>
      <c r="S137" s="270"/>
      <c r="T137" s="270"/>
      <c r="U137" s="270"/>
      <c r="V137" s="270"/>
      <c r="W137" s="270"/>
      <c r="X137" s="270"/>
      <c r="Y137" s="270"/>
      <c r="Z137" s="270"/>
      <c r="AA137" s="270"/>
      <c r="AB137" s="270"/>
      <c r="AC137" s="270"/>
      <c r="AD137" s="270"/>
    </row>
    <row r="138" spans="2:30" ht="15" customHeight="1">
      <c r="B138" s="211"/>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c r="AA138" s="225"/>
      <c r="AB138" s="225"/>
      <c r="AC138" s="225"/>
      <c r="AD138" s="225"/>
    </row>
    <row r="139" spans="2:30" ht="15" customHeight="1">
      <c r="B139" s="217" t="s">
        <v>749</v>
      </c>
      <c r="C139" s="211"/>
      <c r="D139" s="211"/>
      <c r="E139" s="211"/>
      <c r="F139" s="211"/>
      <c r="G139" s="211"/>
      <c r="H139" s="211"/>
      <c r="I139" s="211"/>
      <c r="J139" s="211"/>
      <c r="K139" s="211"/>
      <c r="L139" s="211"/>
      <c r="M139" s="211"/>
      <c r="N139" s="211"/>
      <c r="O139" s="211"/>
      <c r="P139" s="211"/>
      <c r="Q139" s="211"/>
      <c r="R139" s="211"/>
      <c r="S139" s="211"/>
      <c r="T139" s="211"/>
      <c r="U139" s="211"/>
      <c r="V139" s="211"/>
      <c r="W139" s="211"/>
      <c r="X139" s="211"/>
      <c r="Y139" s="211"/>
      <c r="Z139" s="211"/>
      <c r="AA139" s="211"/>
      <c r="AB139" s="211"/>
      <c r="AC139" s="211"/>
      <c r="AD139" s="211"/>
    </row>
    <row r="140" spans="2:30" ht="48" customHeight="1">
      <c r="B140" s="211"/>
      <c r="C140" s="274" t="s">
        <v>1580</v>
      </c>
      <c r="D140" s="270"/>
      <c r="E140" s="270"/>
      <c r="F140" s="270"/>
      <c r="G140" s="270"/>
      <c r="H140" s="270"/>
      <c r="I140" s="270"/>
      <c r="J140" s="270"/>
      <c r="K140" s="270"/>
      <c r="L140" s="270"/>
      <c r="M140" s="270"/>
      <c r="N140" s="270"/>
      <c r="O140" s="270"/>
      <c r="P140" s="270"/>
      <c r="Q140" s="270"/>
      <c r="R140" s="270"/>
      <c r="S140" s="270"/>
      <c r="T140" s="270"/>
      <c r="U140" s="270"/>
      <c r="V140" s="270"/>
      <c r="W140" s="270"/>
      <c r="X140" s="270"/>
      <c r="Y140" s="270"/>
      <c r="Z140" s="270"/>
      <c r="AA140" s="270"/>
      <c r="AB140" s="270"/>
      <c r="AC140" s="270"/>
      <c r="AD140" s="270"/>
    </row>
    <row r="141" spans="2:30" ht="15" customHeight="1">
      <c r="B141" s="211"/>
      <c r="C141" s="211"/>
      <c r="D141" s="211"/>
      <c r="E141" s="211"/>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211"/>
      <c r="AD141" s="211"/>
    </row>
    <row r="142" spans="2:30" ht="15" customHeight="1">
      <c r="B142" s="217" t="s">
        <v>1064</v>
      </c>
      <c r="C142" s="211"/>
      <c r="D142" s="211"/>
      <c r="E142" s="211"/>
      <c r="F142" s="211"/>
      <c r="G142" s="211"/>
      <c r="H142" s="211"/>
      <c r="I142" s="211"/>
      <c r="J142" s="211"/>
      <c r="K142" s="211"/>
      <c r="L142" s="211"/>
      <c r="M142" s="211"/>
      <c r="N142" s="211"/>
      <c r="O142" s="211"/>
      <c r="P142" s="211"/>
      <c r="Q142" s="211"/>
      <c r="R142" s="211"/>
      <c r="S142" s="211"/>
      <c r="T142" s="211"/>
      <c r="U142" s="211"/>
      <c r="V142" s="211"/>
      <c r="W142" s="211"/>
      <c r="X142" s="211"/>
      <c r="Y142" s="211"/>
      <c r="Z142" s="211"/>
      <c r="AA142" s="211"/>
      <c r="AB142" s="211"/>
      <c r="AC142" s="211"/>
      <c r="AD142" s="211"/>
    </row>
    <row r="143" spans="2:30" ht="48" customHeight="1">
      <c r="B143" s="211"/>
      <c r="C143" s="274" t="s">
        <v>1581</v>
      </c>
      <c r="D143" s="270"/>
      <c r="E143" s="270"/>
      <c r="F143" s="270"/>
      <c r="G143" s="270"/>
      <c r="H143" s="270"/>
      <c r="I143" s="270"/>
      <c r="J143" s="270"/>
      <c r="K143" s="270"/>
      <c r="L143" s="270"/>
      <c r="M143" s="270"/>
      <c r="N143" s="270"/>
      <c r="O143" s="270"/>
      <c r="P143" s="270"/>
      <c r="Q143" s="270"/>
      <c r="R143" s="270"/>
      <c r="S143" s="270"/>
      <c r="T143" s="270"/>
      <c r="U143" s="270"/>
      <c r="V143" s="270"/>
      <c r="W143" s="270"/>
      <c r="X143" s="270"/>
      <c r="Y143" s="270"/>
      <c r="Z143" s="270"/>
      <c r="AA143" s="270"/>
      <c r="AB143" s="270"/>
      <c r="AC143" s="270"/>
      <c r="AD143" s="270"/>
    </row>
    <row r="144" spans="2:30" ht="15" customHeight="1">
      <c r="B144" s="211"/>
      <c r="C144" s="211"/>
      <c r="D144" s="211"/>
      <c r="E144" s="211"/>
      <c r="F144" s="211"/>
      <c r="G144" s="211"/>
      <c r="H144" s="211"/>
      <c r="I144" s="211"/>
      <c r="J144" s="211"/>
      <c r="K144" s="211"/>
      <c r="L144" s="211"/>
      <c r="M144" s="211"/>
      <c r="N144" s="211"/>
      <c r="O144" s="211"/>
      <c r="P144" s="211"/>
      <c r="Q144" s="211"/>
      <c r="R144" s="211"/>
      <c r="S144" s="211"/>
      <c r="T144" s="211"/>
      <c r="U144" s="211"/>
      <c r="V144" s="211"/>
      <c r="W144" s="211"/>
      <c r="X144" s="211"/>
      <c r="Y144" s="211"/>
      <c r="Z144" s="211"/>
      <c r="AA144" s="211"/>
      <c r="AB144" s="211"/>
      <c r="AC144" s="211"/>
      <c r="AD144" s="211"/>
    </row>
    <row r="145" spans="2:30" ht="15" customHeight="1">
      <c r="B145" s="217" t="s">
        <v>707</v>
      </c>
      <c r="C145" s="211"/>
      <c r="D145" s="211"/>
      <c r="E145" s="211"/>
      <c r="F145" s="211"/>
      <c r="G145" s="211"/>
      <c r="H145" s="211"/>
      <c r="I145" s="211"/>
      <c r="J145" s="211"/>
      <c r="K145" s="211"/>
      <c r="L145" s="211"/>
      <c r="M145" s="211"/>
      <c r="N145" s="211"/>
      <c r="O145" s="211"/>
      <c r="P145" s="211"/>
      <c r="Q145" s="211"/>
      <c r="R145" s="211"/>
      <c r="S145" s="211"/>
      <c r="T145" s="211"/>
      <c r="U145" s="211"/>
      <c r="V145" s="211"/>
      <c r="W145" s="211"/>
      <c r="X145" s="211"/>
      <c r="Y145" s="211"/>
      <c r="Z145" s="211"/>
      <c r="AA145" s="211"/>
      <c r="AB145" s="211"/>
      <c r="AC145" s="211"/>
      <c r="AD145" s="211"/>
    </row>
    <row r="146" spans="2:30" ht="36" customHeight="1">
      <c r="B146" s="211"/>
      <c r="C146" s="274" t="s">
        <v>1582</v>
      </c>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c r="AA146" s="270"/>
      <c r="AB146" s="270"/>
      <c r="AC146" s="270"/>
      <c r="AD146" s="270"/>
    </row>
    <row r="147" spans="2:30" ht="15" customHeight="1">
      <c r="B147" s="211"/>
      <c r="C147" s="211"/>
      <c r="D147" s="211"/>
      <c r="E147" s="211"/>
      <c r="F147" s="211"/>
      <c r="G147" s="211"/>
      <c r="H147" s="211"/>
      <c r="I147" s="211"/>
      <c r="J147" s="211"/>
      <c r="K147" s="211"/>
      <c r="L147" s="211"/>
      <c r="M147" s="211"/>
      <c r="N147" s="211"/>
      <c r="O147" s="211"/>
      <c r="P147" s="211"/>
      <c r="Q147" s="211"/>
      <c r="R147" s="211"/>
      <c r="S147" s="211"/>
      <c r="T147" s="211"/>
      <c r="U147" s="211"/>
      <c r="V147" s="211"/>
      <c r="W147" s="211"/>
      <c r="X147" s="211"/>
      <c r="Y147" s="211"/>
      <c r="Z147" s="211"/>
      <c r="AA147" s="211"/>
      <c r="AB147" s="211"/>
      <c r="AC147" s="211"/>
      <c r="AD147" s="211"/>
    </row>
    <row r="148" spans="2:30" ht="15" customHeight="1">
      <c r="B148" s="217" t="s">
        <v>1063</v>
      </c>
      <c r="C148" s="211"/>
      <c r="D148" s="211"/>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c r="AA148" s="211"/>
      <c r="AB148" s="211"/>
      <c r="AC148" s="211"/>
      <c r="AD148" s="211"/>
    </row>
    <row r="149" spans="2:30" ht="48" customHeight="1">
      <c r="B149" s="211"/>
      <c r="C149" s="274" t="s">
        <v>1583</v>
      </c>
      <c r="D149" s="270"/>
      <c r="E149" s="270"/>
      <c r="F149" s="270"/>
      <c r="G149" s="270"/>
      <c r="H149" s="270"/>
      <c r="I149" s="270"/>
      <c r="J149" s="270"/>
      <c r="K149" s="270"/>
      <c r="L149" s="270"/>
      <c r="M149" s="270"/>
      <c r="N149" s="270"/>
      <c r="O149" s="270"/>
      <c r="P149" s="270"/>
      <c r="Q149" s="270"/>
      <c r="R149" s="270"/>
      <c r="S149" s="270"/>
      <c r="T149" s="270"/>
      <c r="U149" s="270"/>
      <c r="V149" s="270"/>
      <c r="W149" s="270"/>
      <c r="X149" s="270"/>
      <c r="Y149" s="270"/>
      <c r="Z149" s="270"/>
      <c r="AA149" s="270"/>
      <c r="AB149" s="270"/>
      <c r="AC149" s="270"/>
      <c r="AD149" s="270"/>
    </row>
    <row r="150" spans="2:30" ht="15" customHeight="1">
      <c r="B150" s="211"/>
      <c r="C150" s="211"/>
      <c r="D150" s="211"/>
      <c r="E150" s="211"/>
      <c r="F150" s="211"/>
      <c r="G150" s="211"/>
      <c r="H150" s="211"/>
      <c r="I150" s="211"/>
      <c r="J150" s="211"/>
      <c r="K150" s="211"/>
      <c r="L150" s="211"/>
      <c r="M150" s="211"/>
      <c r="N150" s="211"/>
      <c r="O150" s="211"/>
      <c r="P150" s="211"/>
      <c r="Q150" s="211"/>
      <c r="R150" s="211"/>
      <c r="S150" s="211"/>
      <c r="T150" s="211"/>
      <c r="U150" s="211"/>
      <c r="V150" s="211"/>
      <c r="W150" s="211"/>
      <c r="X150" s="211"/>
      <c r="Y150" s="211"/>
      <c r="Z150" s="211"/>
      <c r="AA150" s="211"/>
      <c r="AB150" s="211"/>
      <c r="AC150" s="211"/>
      <c r="AD150" s="211"/>
    </row>
    <row r="151" spans="2:30" ht="15" customHeight="1">
      <c r="B151" s="217" t="s">
        <v>1584</v>
      </c>
      <c r="C151" s="211"/>
      <c r="D151" s="211"/>
      <c r="E151" s="211"/>
      <c r="F151" s="211"/>
      <c r="G151" s="211"/>
      <c r="H151" s="211"/>
      <c r="I151" s="211"/>
      <c r="J151" s="211"/>
      <c r="K151" s="211"/>
      <c r="L151" s="211"/>
      <c r="M151" s="211"/>
      <c r="N151" s="211"/>
      <c r="O151" s="211"/>
      <c r="P151" s="211"/>
      <c r="Q151" s="211"/>
      <c r="R151" s="211"/>
      <c r="S151" s="211"/>
      <c r="T151" s="211"/>
      <c r="U151" s="211"/>
      <c r="V151" s="211"/>
      <c r="W151" s="211"/>
      <c r="X151" s="211"/>
      <c r="Y151" s="211"/>
      <c r="Z151" s="211"/>
      <c r="AA151" s="211"/>
      <c r="AB151" s="211"/>
      <c r="AC151" s="211"/>
      <c r="AD151" s="211"/>
    </row>
    <row r="152" spans="2:30" ht="15" customHeight="1">
      <c r="B152" s="211"/>
      <c r="C152" s="274" t="s">
        <v>1585</v>
      </c>
      <c r="D152" s="270"/>
      <c r="E152" s="270"/>
      <c r="F152" s="270"/>
      <c r="G152" s="270"/>
      <c r="H152" s="270"/>
      <c r="I152" s="270"/>
      <c r="J152" s="270"/>
      <c r="K152" s="270"/>
      <c r="L152" s="270"/>
      <c r="M152" s="270"/>
      <c r="N152" s="270"/>
      <c r="O152" s="270"/>
      <c r="P152" s="270"/>
      <c r="Q152" s="270"/>
      <c r="R152" s="270"/>
      <c r="S152" s="270"/>
      <c r="T152" s="270"/>
      <c r="U152" s="270"/>
      <c r="V152" s="270"/>
      <c r="W152" s="270"/>
      <c r="X152" s="270"/>
      <c r="Y152" s="270"/>
      <c r="Z152" s="270"/>
      <c r="AA152" s="270"/>
      <c r="AB152" s="270"/>
      <c r="AC152" s="270"/>
      <c r="AD152" s="270"/>
    </row>
    <row r="153" spans="2:30" ht="15" customHeight="1">
      <c r="B153" s="211"/>
      <c r="C153" s="211"/>
      <c r="D153" s="211"/>
      <c r="E153" s="211"/>
      <c r="F153" s="211"/>
      <c r="G153" s="211"/>
      <c r="H153" s="211"/>
      <c r="I153" s="211"/>
      <c r="J153" s="211"/>
      <c r="K153" s="211"/>
      <c r="L153" s="211"/>
      <c r="M153" s="211"/>
      <c r="N153" s="211"/>
      <c r="O153" s="211"/>
      <c r="P153" s="211"/>
      <c r="Q153" s="211"/>
      <c r="R153" s="211"/>
      <c r="S153" s="211"/>
      <c r="T153" s="211"/>
      <c r="U153" s="211"/>
      <c r="V153" s="211"/>
      <c r="W153" s="211"/>
      <c r="X153" s="211"/>
      <c r="Y153" s="211"/>
      <c r="Z153" s="211"/>
      <c r="AA153" s="211"/>
      <c r="AB153" s="211"/>
      <c r="AC153" s="211"/>
      <c r="AD153" s="211"/>
    </row>
    <row r="154" spans="2:30" ht="15" customHeight="1">
      <c r="B154" s="217" t="s">
        <v>1192</v>
      </c>
      <c r="C154" s="211"/>
      <c r="D154" s="211"/>
      <c r="E154" s="211"/>
      <c r="F154" s="211"/>
      <c r="G154" s="211"/>
      <c r="H154" s="211"/>
      <c r="I154" s="211"/>
      <c r="J154" s="211"/>
      <c r="K154" s="211"/>
      <c r="L154" s="211"/>
      <c r="M154" s="211"/>
      <c r="N154" s="211"/>
      <c r="O154" s="211"/>
      <c r="P154" s="211"/>
      <c r="Q154" s="211"/>
      <c r="R154" s="211"/>
      <c r="S154" s="211"/>
      <c r="T154" s="211"/>
      <c r="U154" s="211"/>
      <c r="V154" s="211"/>
      <c r="W154" s="211"/>
      <c r="X154" s="211"/>
      <c r="Y154" s="211"/>
      <c r="Z154" s="211"/>
      <c r="AA154" s="211"/>
      <c r="AB154" s="211"/>
      <c r="AC154" s="211"/>
      <c r="AD154" s="211"/>
    </row>
    <row r="155" spans="2:30" ht="24" customHeight="1">
      <c r="B155" s="211"/>
      <c r="C155" s="274" t="s">
        <v>1586</v>
      </c>
      <c r="D155" s="270"/>
      <c r="E155" s="270"/>
      <c r="F155" s="270"/>
      <c r="G155" s="270"/>
      <c r="H155" s="270"/>
      <c r="I155" s="270"/>
      <c r="J155" s="270"/>
      <c r="K155" s="270"/>
      <c r="L155" s="270"/>
      <c r="M155" s="270"/>
      <c r="N155" s="270"/>
      <c r="O155" s="270"/>
      <c r="P155" s="270"/>
      <c r="Q155" s="270"/>
      <c r="R155" s="270"/>
      <c r="S155" s="270"/>
      <c r="T155" s="270"/>
      <c r="U155" s="270"/>
      <c r="V155" s="270"/>
      <c r="W155" s="270"/>
      <c r="X155" s="270"/>
      <c r="Y155" s="270"/>
      <c r="Z155" s="270"/>
      <c r="AA155" s="270"/>
      <c r="AB155" s="270"/>
      <c r="AC155" s="270"/>
      <c r="AD155" s="270"/>
    </row>
    <row r="156" spans="2:30" ht="15" customHeight="1">
      <c r="B156" s="211"/>
      <c r="C156" s="211"/>
      <c r="D156" s="211"/>
      <c r="E156" s="211"/>
      <c r="F156" s="211"/>
      <c r="G156" s="211"/>
      <c r="H156" s="211"/>
      <c r="I156" s="211"/>
      <c r="J156" s="211"/>
      <c r="K156" s="211"/>
      <c r="L156" s="211"/>
      <c r="M156" s="211"/>
      <c r="N156" s="211"/>
      <c r="O156" s="211"/>
      <c r="P156" s="211"/>
      <c r="Q156" s="211"/>
      <c r="R156" s="211"/>
      <c r="S156" s="211"/>
      <c r="T156" s="211"/>
      <c r="U156" s="211"/>
      <c r="V156" s="211"/>
      <c r="W156" s="211"/>
      <c r="X156" s="211"/>
      <c r="Y156" s="211"/>
      <c r="Z156" s="211"/>
      <c r="AA156" s="211"/>
      <c r="AB156" s="211"/>
      <c r="AC156" s="211"/>
      <c r="AD156" s="211"/>
    </row>
    <row r="157" spans="2:30" ht="15" customHeight="1">
      <c r="B157" s="217" t="s">
        <v>1587</v>
      </c>
      <c r="C157" s="211"/>
      <c r="D157" s="211"/>
      <c r="E157" s="211"/>
      <c r="F157" s="211"/>
      <c r="G157" s="211"/>
      <c r="H157" s="211"/>
      <c r="I157" s="211"/>
      <c r="J157" s="211"/>
      <c r="K157" s="211"/>
      <c r="L157" s="211"/>
      <c r="M157" s="211"/>
      <c r="N157" s="211"/>
      <c r="O157" s="211"/>
      <c r="P157" s="211"/>
      <c r="Q157" s="211"/>
      <c r="R157" s="211"/>
      <c r="S157" s="211"/>
      <c r="T157" s="211"/>
      <c r="U157" s="211"/>
      <c r="V157" s="211"/>
      <c r="W157" s="211"/>
      <c r="X157" s="211"/>
      <c r="Y157" s="211"/>
      <c r="Z157" s="211"/>
      <c r="AA157" s="211"/>
      <c r="AB157" s="211"/>
      <c r="AC157" s="211"/>
      <c r="AD157" s="211"/>
    </row>
    <row r="158" spans="2:30" ht="36" customHeight="1">
      <c r="B158" s="211"/>
      <c r="C158" s="274" t="s">
        <v>1588</v>
      </c>
      <c r="D158" s="270"/>
      <c r="E158" s="270"/>
      <c r="F158" s="270"/>
      <c r="G158" s="270"/>
      <c r="H158" s="270"/>
      <c r="I158" s="270"/>
      <c r="J158" s="270"/>
      <c r="K158" s="270"/>
      <c r="L158" s="270"/>
      <c r="M158" s="270"/>
      <c r="N158" s="270"/>
      <c r="O158" s="270"/>
      <c r="P158" s="270"/>
      <c r="Q158" s="270"/>
      <c r="R158" s="270"/>
      <c r="S158" s="270"/>
      <c r="T158" s="270"/>
      <c r="U158" s="270"/>
      <c r="V158" s="270"/>
      <c r="W158" s="270"/>
      <c r="X158" s="270"/>
      <c r="Y158" s="270"/>
      <c r="Z158" s="270"/>
      <c r="AA158" s="270"/>
      <c r="AB158" s="270"/>
      <c r="AC158" s="270"/>
      <c r="AD158" s="270"/>
    </row>
    <row r="159" spans="2:30" ht="15" customHeight="1">
      <c r="B159" s="211"/>
      <c r="C159" s="211"/>
      <c r="D159" s="211"/>
      <c r="E159" s="211"/>
      <c r="F159" s="211"/>
      <c r="G159" s="211"/>
      <c r="H159" s="211"/>
      <c r="I159" s="211"/>
      <c r="J159" s="211"/>
      <c r="K159" s="211"/>
      <c r="L159" s="211"/>
      <c r="M159" s="211"/>
      <c r="N159" s="211"/>
      <c r="O159" s="211"/>
      <c r="P159" s="211"/>
      <c r="Q159" s="211"/>
      <c r="R159" s="211"/>
      <c r="S159" s="211"/>
      <c r="T159" s="211"/>
      <c r="U159" s="211"/>
      <c r="V159" s="211"/>
      <c r="W159" s="211"/>
      <c r="X159" s="211"/>
      <c r="Y159" s="211"/>
      <c r="Z159" s="211"/>
      <c r="AA159" s="211"/>
      <c r="AB159" s="211"/>
      <c r="AC159" s="211"/>
      <c r="AD159" s="211"/>
    </row>
    <row r="160" spans="2:30" ht="15" customHeight="1">
      <c r="B160" s="217" t="s">
        <v>1589</v>
      </c>
      <c r="C160" s="211"/>
      <c r="D160" s="211"/>
      <c r="E160" s="211"/>
      <c r="F160" s="211"/>
      <c r="G160" s="211"/>
      <c r="H160" s="211"/>
      <c r="I160" s="211"/>
      <c r="J160" s="211"/>
      <c r="K160" s="211"/>
      <c r="L160" s="211"/>
      <c r="M160" s="211"/>
      <c r="N160" s="211"/>
      <c r="O160" s="211"/>
      <c r="P160" s="211"/>
      <c r="Q160" s="211"/>
      <c r="R160" s="211"/>
      <c r="S160" s="211"/>
      <c r="T160" s="211"/>
      <c r="U160" s="211"/>
      <c r="V160" s="211"/>
      <c r="W160" s="211"/>
      <c r="X160" s="211"/>
      <c r="Y160" s="211"/>
      <c r="Z160" s="211"/>
      <c r="AA160" s="211"/>
      <c r="AB160" s="211"/>
      <c r="AC160" s="211"/>
      <c r="AD160" s="211"/>
    </row>
    <row r="161" spans="2:30" ht="24" customHeight="1">
      <c r="B161" s="211"/>
      <c r="C161" s="274" t="s">
        <v>1590</v>
      </c>
      <c r="D161" s="270"/>
      <c r="E161" s="270"/>
      <c r="F161" s="270"/>
      <c r="G161" s="270"/>
      <c r="H161" s="270"/>
      <c r="I161" s="270"/>
      <c r="J161" s="270"/>
      <c r="K161" s="270"/>
      <c r="L161" s="270"/>
      <c r="M161" s="270"/>
      <c r="N161" s="270"/>
      <c r="O161" s="270"/>
      <c r="P161" s="270"/>
      <c r="Q161" s="270"/>
      <c r="R161" s="270"/>
      <c r="S161" s="270"/>
      <c r="T161" s="270"/>
      <c r="U161" s="270"/>
      <c r="V161" s="270"/>
      <c r="W161" s="270"/>
      <c r="X161" s="270"/>
      <c r="Y161" s="270"/>
      <c r="Z161" s="270"/>
      <c r="AA161" s="270"/>
      <c r="AB161" s="270"/>
      <c r="AC161" s="270"/>
      <c r="AD161" s="270"/>
    </row>
    <row r="162" spans="2:30" ht="15" customHeight="1">
      <c r="B162" s="211"/>
      <c r="C162" s="211"/>
      <c r="D162" s="211"/>
      <c r="E162" s="211"/>
      <c r="F162" s="211"/>
      <c r="G162" s="211"/>
      <c r="H162" s="211"/>
      <c r="I162" s="211"/>
      <c r="J162" s="211"/>
      <c r="K162" s="211"/>
      <c r="L162" s="211"/>
      <c r="M162" s="211"/>
      <c r="N162" s="211"/>
      <c r="O162" s="211"/>
      <c r="P162" s="211"/>
      <c r="Q162" s="211"/>
      <c r="R162" s="211"/>
      <c r="S162" s="211"/>
      <c r="T162" s="211"/>
      <c r="U162" s="211"/>
      <c r="V162" s="211"/>
      <c r="W162" s="211"/>
      <c r="X162" s="211"/>
      <c r="Y162" s="211"/>
      <c r="Z162" s="211"/>
      <c r="AA162" s="211"/>
      <c r="AB162" s="211"/>
      <c r="AC162" s="211"/>
      <c r="AD162" s="211"/>
    </row>
    <row r="163" spans="2:30" ht="15" customHeight="1">
      <c r="B163" s="217" t="s">
        <v>1591</v>
      </c>
      <c r="C163" s="211"/>
      <c r="D163" s="211"/>
      <c r="E163" s="211"/>
      <c r="F163" s="211"/>
      <c r="G163" s="211"/>
      <c r="H163" s="211"/>
      <c r="I163" s="211"/>
      <c r="J163" s="211"/>
      <c r="K163" s="211"/>
      <c r="L163" s="211"/>
      <c r="M163" s="211"/>
      <c r="N163" s="211"/>
      <c r="O163" s="211"/>
      <c r="P163" s="211"/>
      <c r="Q163" s="211"/>
      <c r="R163" s="211"/>
      <c r="S163" s="211"/>
      <c r="T163" s="211"/>
      <c r="U163" s="211"/>
      <c r="V163" s="211"/>
      <c r="W163" s="211"/>
      <c r="X163" s="211"/>
      <c r="Y163" s="211"/>
      <c r="Z163" s="211"/>
      <c r="AA163" s="211"/>
      <c r="AB163" s="211"/>
      <c r="AC163" s="211"/>
      <c r="AD163" s="211"/>
    </row>
    <row r="164" spans="2:30" ht="36" customHeight="1">
      <c r="B164" s="211"/>
      <c r="C164" s="274" t="s">
        <v>1592</v>
      </c>
      <c r="D164" s="270"/>
      <c r="E164" s="270"/>
      <c r="F164" s="270"/>
      <c r="G164" s="270"/>
      <c r="H164" s="270"/>
      <c r="I164" s="270"/>
      <c r="J164" s="270"/>
      <c r="K164" s="270"/>
      <c r="L164" s="270"/>
      <c r="M164" s="270"/>
      <c r="N164" s="270"/>
      <c r="O164" s="270"/>
      <c r="P164" s="270"/>
      <c r="Q164" s="270"/>
      <c r="R164" s="270"/>
      <c r="S164" s="270"/>
      <c r="T164" s="270"/>
      <c r="U164" s="270"/>
      <c r="V164" s="270"/>
      <c r="W164" s="270"/>
      <c r="X164" s="270"/>
      <c r="Y164" s="270"/>
      <c r="Z164" s="270"/>
      <c r="AA164" s="270"/>
      <c r="AB164" s="270"/>
      <c r="AC164" s="270"/>
      <c r="AD164" s="270"/>
    </row>
    <row r="165" spans="2:30" ht="15" customHeight="1">
      <c r="B165" s="211"/>
      <c r="C165" s="211"/>
      <c r="D165" s="211"/>
      <c r="E165" s="211"/>
      <c r="F165" s="211"/>
      <c r="G165" s="211"/>
      <c r="H165" s="211"/>
      <c r="I165" s="211"/>
      <c r="J165" s="211"/>
      <c r="K165" s="211"/>
      <c r="L165" s="211"/>
      <c r="M165" s="211"/>
      <c r="N165" s="211"/>
      <c r="O165" s="211"/>
      <c r="P165" s="211"/>
      <c r="Q165" s="211"/>
      <c r="R165" s="211"/>
      <c r="S165" s="211"/>
      <c r="T165" s="211"/>
      <c r="U165" s="211"/>
      <c r="V165" s="211"/>
      <c r="W165" s="211"/>
      <c r="X165" s="211"/>
      <c r="Y165" s="211"/>
      <c r="Z165" s="211"/>
      <c r="AA165" s="211"/>
      <c r="AB165" s="211"/>
      <c r="AC165" s="211"/>
      <c r="AD165" s="211"/>
    </row>
    <row r="166" spans="2:30" ht="15" customHeight="1">
      <c r="B166" s="217" t="s">
        <v>1593</v>
      </c>
      <c r="C166" s="211"/>
      <c r="D166" s="211"/>
      <c r="E166" s="211"/>
      <c r="F166" s="211"/>
      <c r="G166" s="211"/>
      <c r="H166" s="211"/>
      <c r="I166" s="211"/>
      <c r="J166" s="211"/>
      <c r="K166" s="211"/>
      <c r="L166" s="211"/>
      <c r="M166" s="211"/>
      <c r="N166" s="211"/>
      <c r="O166" s="211"/>
      <c r="P166" s="211"/>
      <c r="Q166" s="211"/>
      <c r="R166" s="211"/>
      <c r="S166" s="211"/>
      <c r="T166" s="211"/>
      <c r="U166" s="211"/>
      <c r="V166" s="211"/>
      <c r="W166" s="211"/>
      <c r="X166" s="211"/>
      <c r="Y166" s="211"/>
      <c r="Z166" s="211"/>
      <c r="AA166" s="211"/>
      <c r="AB166" s="211"/>
      <c r="AC166" s="211"/>
      <c r="AD166" s="211"/>
    </row>
    <row r="167" spans="2:30" ht="60" customHeight="1">
      <c r="B167" s="211"/>
      <c r="C167" s="274" t="s">
        <v>1594</v>
      </c>
      <c r="D167" s="270"/>
      <c r="E167" s="270"/>
      <c r="F167" s="270"/>
      <c r="G167" s="270"/>
      <c r="H167" s="270"/>
      <c r="I167" s="270"/>
      <c r="J167" s="270"/>
      <c r="K167" s="270"/>
      <c r="L167" s="270"/>
      <c r="M167" s="270"/>
      <c r="N167" s="270"/>
      <c r="O167" s="270"/>
      <c r="P167" s="270"/>
      <c r="Q167" s="270"/>
      <c r="R167" s="270"/>
      <c r="S167" s="270"/>
      <c r="T167" s="270"/>
      <c r="U167" s="270"/>
      <c r="V167" s="270"/>
      <c r="W167" s="270"/>
      <c r="X167" s="270"/>
      <c r="Y167" s="270"/>
      <c r="Z167" s="270"/>
      <c r="AA167" s="270"/>
      <c r="AB167" s="270"/>
      <c r="AC167" s="270"/>
      <c r="AD167" s="270"/>
    </row>
    <row r="168" spans="2:30" ht="15" customHeight="1">
      <c r="B168" s="211"/>
      <c r="C168" s="211"/>
      <c r="D168" s="211"/>
      <c r="E168" s="211"/>
      <c r="F168" s="211"/>
      <c r="G168" s="211"/>
      <c r="H168" s="211"/>
      <c r="I168" s="211"/>
      <c r="J168" s="211"/>
      <c r="K168" s="211"/>
      <c r="L168" s="211"/>
      <c r="M168" s="211"/>
      <c r="N168" s="211"/>
      <c r="O168" s="211"/>
      <c r="P168" s="211"/>
      <c r="Q168" s="211"/>
      <c r="R168" s="211"/>
      <c r="S168" s="211"/>
      <c r="T168" s="211"/>
      <c r="U168" s="211"/>
      <c r="V168" s="211"/>
      <c r="W168" s="211"/>
      <c r="X168" s="211"/>
      <c r="Y168" s="211"/>
      <c r="Z168" s="211"/>
      <c r="AA168" s="211"/>
      <c r="AB168" s="211"/>
      <c r="AC168" s="211"/>
      <c r="AD168" s="211"/>
    </row>
    <row r="169" spans="2:30" ht="15" customHeight="1">
      <c r="B169" s="217" t="s">
        <v>1595</v>
      </c>
      <c r="C169" s="211"/>
      <c r="D169" s="211"/>
      <c r="E169" s="211"/>
      <c r="F169" s="211"/>
      <c r="G169" s="211"/>
      <c r="H169" s="211"/>
      <c r="I169" s="211"/>
      <c r="J169" s="211"/>
      <c r="K169" s="211"/>
      <c r="L169" s="211"/>
      <c r="M169" s="211"/>
      <c r="N169" s="211"/>
      <c r="O169" s="211"/>
      <c r="P169" s="211"/>
      <c r="Q169" s="211"/>
      <c r="R169" s="211"/>
      <c r="S169" s="211"/>
      <c r="T169" s="211"/>
      <c r="U169" s="211"/>
      <c r="V169" s="211"/>
      <c r="W169" s="211"/>
      <c r="X169" s="211"/>
      <c r="Y169" s="211"/>
      <c r="Z169" s="211"/>
      <c r="AA169" s="211"/>
      <c r="AB169" s="211"/>
      <c r="AC169" s="211"/>
      <c r="AD169" s="211"/>
    </row>
    <row r="170" spans="2:30" ht="36" customHeight="1">
      <c r="B170" s="211"/>
      <c r="C170" s="274" t="s">
        <v>1596</v>
      </c>
      <c r="D170" s="270"/>
      <c r="E170" s="270"/>
      <c r="F170" s="270"/>
      <c r="G170" s="270"/>
      <c r="H170" s="270"/>
      <c r="I170" s="270"/>
      <c r="J170" s="270"/>
      <c r="K170" s="270"/>
      <c r="L170" s="270"/>
      <c r="M170" s="270"/>
      <c r="N170" s="270"/>
      <c r="O170" s="270"/>
      <c r="P170" s="270"/>
      <c r="Q170" s="270"/>
      <c r="R170" s="270"/>
      <c r="S170" s="270"/>
      <c r="T170" s="270"/>
      <c r="U170" s="270"/>
      <c r="V170" s="270"/>
      <c r="W170" s="270"/>
      <c r="X170" s="270"/>
      <c r="Y170" s="270"/>
      <c r="Z170" s="270"/>
      <c r="AA170" s="270"/>
      <c r="AB170" s="270"/>
      <c r="AC170" s="270"/>
      <c r="AD170" s="270"/>
    </row>
    <row r="171" spans="2:30" ht="15" customHeight="1">
      <c r="B171" s="211"/>
      <c r="C171" s="211"/>
      <c r="D171" s="211"/>
      <c r="E171" s="211"/>
      <c r="F171" s="211"/>
      <c r="G171" s="211"/>
      <c r="H171" s="211"/>
      <c r="I171" s="211"/>
      <c r="J171" s="211"/>
      <c r="K171" s="211"/>
      <c r="L171" s="211"/>
      <c r="M171" s="211"/>
      <c r="N171" s="211"/>
      <c r="O171" s="211"/>
      <c r="P171" s="211"/>
      <c r="Q171" s="211"/>
      <c r="R171" s="211"/>
      <c r="S171" s="211"/>
      <c r="T171" s="211"/>
      <c r="U171" s="211"/>
      <c r="V171" s="211"/>
      <c r="W171" s="211"/>
      <c r="X171" s="211"/>
      <c r="Y171" s="211"/>
      <c r="Z171" s="211"/>
      <c r="AA171" s="211"/>
      <c r="AB171" s="211"/>
      <c r="AC171" s="211"/>
      <c r="AD171" s="211"/>
    </row>
    <row r="172" spans="2:30" ht="15" customHeight="1">
      <c r="B172" s="217" t="s">
        <v>1597</v>
      </c>
      <c r="C172" s="211"/>
      <c r="D172" s="211"/>
      <c r="E172" s="211"/>
      <c r="F172" s="211"/>
      <c r="G172" s="211"/>
      <c r="H172" s="211"/>
      <c r="I172" s="211"/>
      <c r="J172" s="211"/>
      <c r="K172" s="211"/>
      <c r="L172" s="211"/>
      <c r="M172" s="211"/>
      <c r="N172" s="211"/>
      <c r="O172" s="211"/>
      <c r="P172" s="211"/>
      <c r="Q172" s="211"/>
      <c r="R172" s="211"/>
      <c r="S172" s="211"/>
      <c r="T172" s="211"/>
      <c r="U172" s="211"/>
      <c r="V172" s="211"/>
      <c r="W172" s="211"/>
      <c r="X172" s="211"/>
      <c r="Y172" s="211"/>
      <c r="Z172" s="211"/>
      <c r="AA172" s="211"/>
      <c r="AB172" s="211"/>
      <c r="AC172" s="211"/>
      <c r="AD172" s="211"/>
    </row>
    <row r="173" spans="2:30" ht="24" customHeight="1">
      <c r="B173" s="211"/>
      <c r="C173" s="274" t="s">
        <v>1598</v>
      </c>
      <c r="D173" s="270"/>
      <c r="E173" s="270"/>
      <c r="F173" s="270"/>
      <c r="G173" s="270"/>
      <c r="H173" s="270"/>
      <c r="I173" s="270"/>
      <c r="J173" s="270"/>
      <c r="K173" s="270"/>
      <c r="L173" s="270"/>
      <c r="M173" s="270"/>
      <c r="N173" s="270"/>
      <c r="O173" s="270"/>
      <c r="P173" s="270"/>
      <c r="Q173" s="270"/>
      <c r="R173" s="270"/>
      <c r="S173" s="270"/>
      <c r="T173" s="270"/>
      <c r="U173" s="270"/>
      <c r="V173" s="270"/>
      <c r="W173" s="270"/>
      <c r="X173" s="270"/>
      <c r="Y173" s="270"/>
      <c r="Z173" s="270"/>
      <c r="AA173" s="270"/>
      <c r="AB173" s="270"/>
      <c r="AC173" s="270"/>
      <c r="AD173" s="270"/>
    </row>
    <row r="174" spans="2:30" ht="15" customHeight="1">
      <c r="B174" s="211"/>
      <c r="C174" s="211"/>
      <c r="D174" s="211"/>
      <c r="E174" s="211"/>
      <c r="F174" s="211"/>
      <c r="G174" s="211"/>
      <c r="H174" s="211"/>
      <c r="I174" s="211"/>
      <c r="J174" s="211"/>
      <c r="K174" s="211"/>
      <c r="L174" s="211"/>
      <c r="M174" s="211"/>
      <c r="N174" s="211"/>
      <c r="O174" s="211"/>
      <c r="P174" s="211"/>
      <c r="Q174" s="211"/>
      <c r="R174" s="211"/>
      <c r="S174" s="211"/>
      <c r="T174" s="211"/>
      <c r="U174" s="211"/>
      <c r="V174" s="211"/>
      <c r="W174" s="211"/>
      <c r="X174" s="211"/>
      <c r="Y174" s="211"/>
      <c r="Z174" s="211"/>
      <c r="AA174" s="211"/>
      <c r="AB174" s="211"/>
      <c r="AC174" s="211"/>
      <c r="AD174" s="211"/>
    </row>
    <row r="175" spans="2:30" ht="15" customHeight="1">
      <c r="B175" s="217" t="s">
        <v>1599</v>
      </c>
      <c r="C175" s="211"/>
      <c r="D175" s="211"/>
      <c r="E175" s="211"/>
      <c r="F175" s="211"/>
      <c r="G175" s="211"/>
      <c r="H175" s="211"/>
      <c r="I175" s="211"/>
      <c r="J175" s="211"/>
      <c r="K175" s="211"/>
      <c r="L175" s="211"/>
      <c r="M175" s="211"/>
      <c r="N175" s="211"/>
      <c r="O175" s="211"/>
      <c r="P175" s="211"/>
      <c r="Q175" s="211"/>
      <c r="R175" s="211"/>
      <c r="S175" s="211"/>
      <c r="T175" s="211"/>
      <c r="U175" s="211"/>
      <c r="V175" s="211"/>
      <c r="W175" s="211"/>
      <c r="X175" s="211"/>
      <c r="Y175" s="211"/>
      <c r="Z175" s="211"/>
      <c r="AA175" s="211"/>
      <c r="AB175" s="211"/>
      <c r="AC175" s="211"/>
      <c r="AD175" s="211"/>
    </row>
    <row r="176" spans="2:30" ht="24" customHeight="1">
      <c r="B176" s="211"/>
      <c r="C176" s="274" t="s">
        <v>1600</v>
      </c>
      <c r="D176" s="270"/>
      <c r="E176" s="270"/>
      <c r="F176" s="270"/>
      <c r="G176" s="270"/>
      <c r="H176" s="270"/>
      <c r="I176" s="270"/>
      <c r="J176" s="270"/>
      <c r="K176" s="270"/>
      <c r="L176" s="270"/>
      <c r="M176" s="270"/>
      <c r="N176" s="270"/>
      <c r="O176" s="270"/>
      <c r="P176" s="270"/>
      <c r="Q176" s="270"/>
      <c r="R176" s="270"/>
      <c r="S176" s="270"/>
      <c r="T176" s="270"/>
      <c r="U176" s="270"/>
      <c r="V176" s="270"/>
      <c r="W176" s="270"/>
      <c r="X176" s="270"/>
      <c r="Y176" s="270"/>
      <c r="Z176" s="270"/>
      <c r="AA176" s="270"/>
      <c r="AB176" s="270"/>
      <c r="AC176" s="270"/>
      <c r="AD176" s="270"/>
    </row>
    <row r="177" spans="2:30" ht="15" customHeight="1"/>
    <row r="178" spans="2:30" ht="15" customHeight="1">
      <c r="B178" s="217" t="s">
        <v>1601</v>
      </c>
      <c r="C178" s="211"/>
      <c r="D178" s="211"/>
      <c r="E178" s="211"/>
      <c r="F178" s="211"/>
      <c r="G178" s="211"/>
      <c r="H178" s="211"/>
      <c r="I178" s="211"/>
      <c r="J178" s="211"/>
      <c r="K178" s="211"/>
      <c r="L178" s="211"/>
      <c r="M178" s="211"/>
      <c r="N178" s="211"/>
      <c r="O178" s="211"/>
      <c r="P178" s="211"/>
      <c r="Q178" s="211"/>
      <c r="R178" s="211"/>
      <c r="S178" s="211"/>
      <c r="T178" s="211"/>
      <c r="U178" s="211"/>
      <c r="V178" s="211"/>
      <c r="W178" s="211"/>
      <c r="X178" s="211"/>
      <c r="Y178" s="211"/>
      <c r="Z178" s="211"/>
      <c r="AA178" s="211"/>
      <c r="AB178" s="211"/>
      <c r="AC178" s="211"/>
      <c r="AD178" s="211"/>
    </row>
    <row r="179" spans="2:30" ht="36" customHeight="1">
      <c r="B179" s="211"/>
      <c r="C179" s="274" t="s">
        <v>1602</v>
      </c>
      <c r="D179" s="270"/>
      <c r="E179" s="270"/>
      <c r="F179" s="270"/>
      <c r="G179" s="270"/>
      <c r="H179" s="270"/>
      <c r="I179" s="270"/>
      <c r="J179" s="270"/>
      <c r="K179" s="270"/>
      <c r="L179" s="270"/>
      <c r="M179" s="270"/>
      <c r="N179" s="270"/>
      <c r="O179" s="270"/>
      <c r="P179" s="270"/>
      <c r="Q179" s="270"/>
      <c r="R179" s="270"/>
      <c r="S179" s="270"/>
      <c r="T179" s="270"/>
      <c r="U179" s="270"/>
      <c r="V179" s="270"/>
      <c r="W179" s="270"/>
      <c r="X179" s="270"/>
      <c r="Y179" s="270"/>
      <c r="Z179" s="270"/>
      <c r="AA179" s="270"/>
      <c r="AB179" s="270"/>
      <c r="AC179" s="270"/>
      <c r="AD179" s="270"/>
    </row>
    <row r="180" spans="2:30" ht="15" customHeight="1"/>
    <row r="181" spans="2:30" ht="24" customHeight="1">
      <c r="D181" s="509" t="s">
        <v>1008</v>
      </c>
      <c r="E181" s="270"/>
      <c r="F181" s="270"/>
      <c r="G181" s="270"/>
      <c r="H181" s="270"/>
      <c r="I181" s="270"/>
      <c r="J181" s="270"/>
      <c r="K181" s="270"/>
      <c r="L181" s="270"/>
      <c r="M181" s="270"/>
      <c r="N181" s="270"/>
      <c r="O181" s="270"/>
      <c r="P181" s="270"/>
      <c r="Q181" s="270"/>
      <c r="R181" s="270"/>
      <c r="S181" s="270"/>
      <c r="T181" s="270"/>
      <c r="U181" s="270"/>
      <c r="V181" s="270"/>
      <c r="W181" s="270"/>
      <c r="X181" s="270"/>
      <c r="Y181" s="270"/>
      <c r="Z181" s="270"/>
      <c r="AA181" s="270"/>
      <c r="AB181" s="270"/>
      <c r="AC181" s="270"/>
      <c r="AD181" s="270"/>
    </row>
    <row r="182" spans="2:30" ht="15" customHeight="1"/>
    <row r="183" spans="2:30" ht="24" customHeight="1">
      <c r="D183" s="509" t="s">
        <v>1009</v>
      </c>
      <c r="E183" s="270"/>
      <c r="F183" s="270"/>
      <c r="G183" s="270"/>
      <c r="H183" s="270"/>
      <c r="I183" s="270"/>
      <c r="J183" s="270"/>
      <c r="K183" s="270"/>
      <c r="L183" s="270"/>
      <c r="M183" s="270"/>
      <c r="N183" s="270"/>
      <c r="O183" s="270"/>
      <c r="P183" s="270"/>
      <c r="Q183" s="270"/>
      <c r="R183" s="270"/>
      <c r="S183" s="270"/>
      <c r="T183" s="270"/>
      <c r="U183" s="270"/>
      <c r="V183" s="270"/>
      <c r="W183" s="270"/>
      <c r="X183" s="270"/>
      <c r="Y183" s="270"/>
      <c r="Z183" s="270"/>
      <c r="AA183" s="270"/>
      <c r="AB183" s="270"/>
      <c r="AC183" s="270"/>
      <c r="AD183" s="270"/>
    </row>
    <row r="184" spans="2:30" ht="15" customHeight="1"/>
    <row r="185" spans="2:30" ht="48" customHeight="1">
      <c r="D185" s="509" t="s">
        <v>1010</v>
      </c>
      <c r="E185" s="270"/>
      <c r="F185" s="270"/>
      <c r="G185" s="270"/>
      <c r="H185" s="270"/>
      <c r="I185" s="270"/>
      <c r="J185" s="270"/>
      <c r="K185" s="270"/>
      <c r="L185" s="270"/>
      <c r="M185" s="270"/>
      <c r="N185" s="270"/>
      <c r="O185" s="270"/>
      <c r="P185" s="270"/>
      <c r="Q185" s="270"/>
      <c r="R185" s="270"/>
      <c r="S185" s="270"/>
      <c r="T185" s="270"/>
      <c r="U185" s="270"/>
      <c r="V185" s="270"/>
      <c r="W185" s="270"/>
      <c r="X185" s="270"/>
      <c r="Y185" s="270"/>
      <c r="Z185" s="270"/>
      <c r="AA185" s="270"/>
      <c r="AB185" s="270"/>
      <c r="AC185" s="270"/>
      <c r="AD185" s="270"/>
    </row>
    <row r="186" spans="2:30" ht="15" customHeight="1"/>
    <row r="187" spans="2:30" ht="15" customHeight="1"/>
    <row r="188" spans="2:30" ht="15" customHeight="1"/>
    <row r="189" spans="2:30" ht="15" customHeight="1"/>
    <row r="190" spans="2:30" ht="15" customHeight="1"/>
    <row r="191" spans="2:30" ht="15" customHeight="1"/>
    <row r="192" spans="2:30" ht="15" hidden="1" customHeight="1"/>
    <row r="193" s="19" customFormat="1" ht="15" hidden="1" customHeight="1"/>
    <row r="194" s="19" customFormat="1" ht="15" hidden="1" customHeight="1"/>
    <row r="195" s="19" customFormat="1" ht="15" hidden="1" customHeight="1"/>
    <row r="196" s="19" customFormat="1" ht="15" hidden="1" customHeight="1"/>
  </sheetData>
  <mergeCells count="72">
    <mergeCell ref="C28:AD28"/>
    <mergeCell ref="B1:AD1"/>
    <mergeCell ref="B3:AD3"/>
    <mergeCell ref="B5:AD5"/>
    <mergeCell ref="AA7:AD7"/>
    <mergeCell ref="C10:AD10"/>
    <mergeCell ref="D12:AD12"/>
    <mergeCell ref="D14:AD14"/>
    <mergeCell ref="D16:AD16"/>
    <mergeCell ref="C19:AD19"/>
    <mergeCell ref="C22:AD22"/>
    <mergeCell ref="C25:AD25"/>
    <mergeCell ref="C58:AD58"/>
    <mergeCell ref="C31:AD31"/>
    <mergeCell ref="C34:AD34"/>
    <mergeCell ref="C37:AD37"/>
    <mergeCell ref="C40:AD40"/>
    <mergeCell ref="C43:AD43"/>
    <mergeCell ref="D45:AD45"/>
    <mergeCell ref="D47:AD47"/>
    <mergeCell ref="D49:AD49"/>
    <mergeCell ref="D51:AD51"/>
    <mergeCell ref="D53:AD53"/>
    <mergeCell ref="D55:AD55"/>
    <mergeCell ref="C85:AD85"/>
    <mergeCell ref="D60:AD60"/>
    <mergeCell ref="D62:AD62"/>
    <mergeCell ref="D64:AD64"/>
    <mergeCell ref="D66:AD66"/>
    <mergeCell ref="D68:AD68"/>
    <mergeCell ref="D70:AD70"/>
    <mergeCell ref="D72:AD72"/>
    <mergeCell ref="D74:AD74"/>
    <mergeCell ref="D76:AD76"/>
    <mergeCell ref="C79:AD79"/>
    <mergeCell ref="C82:AD82"/>
    <mergeCell ref="D119:AD119"/>
    <mergeCell ref="C88:AD88"/>
    <mergeCell ref="C91:AD91"/>
    <mergeCell ref="C94:AD94"/>
    <mergeCell ref="C97:AD97"/>
    <mergeCell ref="C100:AD100"/>
    <mergeCell ref="C103:AD103"/>
    <mergeCell ref="C106:AD106"/>
    <mergeCell ref="C109:AD109"/>
    <mergeCell ref="C112:AD112"/>
    <mergeCell ref="C115:AD115"/>
    <mergeCell ref="D117:AD117"/>
    <mergeCell ref="C152:AD152"/>
    <mergeCell ref="D121:AD121"/>
    <mergeCell ref="D123:AD123"/>
    <mergeCell ref="D125:AD125"/>
    <mergeCell ref="C128:AD128"/>
    <mergeCell ref="C131:AD131"/>
    <mergeCell ref="C134:AD134"/>
    <mergeCell ref="C137:AD137"/>
    <mergeCell ref="C140:AD140"/>
    <mergeCell ref="C143:AD143"/>
    <mergeCell ref="C146:AD146"/>
    <mergeCell ref="C149:AD149"/>
    <mergeCell ref="D185:AD185"/>
    <mergeCell ref="C155:AD155"/>
    <mergeCell ref="C158:AD158"/>
    <mergeCell ref="C161:AD161"/>
    <mergeCell ref="C164:AD164"/>
    <mergeCell ref="C167:AD167"/>
    <mergeCell ref="C170:AD170"/>
    <mergeCell ref="C173:AD173"/>
    <mergeCell ref="C176:AD176"/>
    <mergeCell ref="C179:AD179"/>
    <mergeCell ref="D181:AD181"/>
    <mergeCell ref="D183:AD183"/>
  </mergeCells>
  <hyperlinks>
    <hyperlink ref="AA7" location="Índice!B35" display="Índice" xr:uid="{00000000-0004-0000-0F00-000000000000}"/>
  </hyperlinks>
  <pageMargins left="0.70866141732283472" right="0.70866141732283472" top="0.74803149606299213" bottom="0.74803149606299213" header="0.31496062992125978" footer="0.31496062992125978"/>
  <pageSetup scale="75" orientation="portrait"/>
  <headerFooter>
    <oddHeader>&amp;CMódulo 1 
Glosario</oddHeader>
    <oddFooter>&amp;LCenso Nacional de Sistema Penitenciario Federal 2022&amp;R&amp;P de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18"/>
  <sheetViews>
    <sheetView topLeftCell="A97"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2: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3" spans="2: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2:30" ht="15" customHeight="1"/>
    <row r="5" spans="2:30" ht="45" customHeight="1">
      <c r="B5" s="271" t="s">
        <v>3</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2:30" ht="15" customHeight="1"/>
    <row r="7" spans="2:30" ht="15" customHeight="1">
      <c r="AA7" s="277" t="s">
        <v>2</v>
      </c>
      <c r="AB7" s="270"/>
      <c r="AC7" s="270"/>
      <c r="AD7" s="270"/>
    </row>
    <row r="8" spans="2:30" ht="15" customHeight="1" thickBot="1"/>
    <row r="9" spans="2:30" ht="15" customHeight="1">
      <c r="B9" s="6"/>
      <c r="C9" s="5" t="s">
        <v>27</v>
      </c>
      <c r="D9" s="4"/>
      <c r="E9" s="4"/>
      <c r="F9" s="4"/>
      <c r="G9" s="4"/>
      <c r="H9" s="4"/>
      <c r="I9" s="4"/>
      <c r="J9" s="4"/>
      <c r="K9" s="4"/>
      <c r="L9" s="12"/>
      <c r="N9" s="11"/>
      <c r="O9" s="10" t="s">
        <v>28</v>
      </c>
      <c r="P9" s="9"/>
      <c r="Q9" s="9"/>
      <c r="R9" s="9"/>
      <c r="S9" s="9"/>
      <c r="T9" s="9"/>
      <c r="U9" s="9"/>
      <c r="V9" s="9"/>
      <c r="W9" s="9"/>
      <c r="X9" s="9"/>
      <c r="Y9" s="9"/>
      <c r="Z9" s="9"/>
      <c r="AA9" s="9"/>
      <c r="AB9" s="9"/>
      <c r="AC9" s="9"/>
      <c r="AD9" s="3"/>
    </row>
    <row r="10" spans="2:30" ht="144" customHeight="1" thickBot="1">
      <c r="B10" s="2"/>
      <c r="C10" s="275" t="s">
        <v>29</v>
      </c>
      <c r="D10" s="276"/>
      <c r="E10" s="276"/>
      <c r="F10" s="276"/>
      <c r="G10" s="276"/>
      <c r="H10" s="276"/>
      <c r="I10" s="276"/>
      <c r="J10" s="276"/>
      <c r="K10" s="276"/>
      <c r="L10" s="8"/>
      <c r="N10" s="7"/>
      <c r="O10" s="275" t="s">
        <v>30</v>
      </c>
      <c r="P10" s="276"/>
      <c r="Q10" s="276"/>
      <c r="R10" s="276"/>
      <c r="S10" s="276"/>
      <c r="T10" s="276"/>
      <c r="U10" s="276"/>
      <c r="V10" s="276"/>
      <c r="W10" s="276"/>
      <c r="X10" s="276"/>
      <c r="Y10" s="276"/>
      <c r="Z10" s="276"/>
      <c r="AA10" s="276"/>
      <c r="AB10" s="276"/>
      <c r="AC10" s="276"/>
      <c r="AD10" s="1"/>
    </row>
    <row r="11" spans="2:30" ht="15" customHeight="1" thickBot="1"/>
    <row r="12" spans="2:30" ht="15" customHeight="1">
      <c r="B12" s="6"/>
      <c r="C12" s="5" t="s">
        <v>31</v>
      </c>
      <c r="D12" s="4"/>
      <c r="E12" s="4"/>
      <c r="F12" s="4"/>
      <c r="G12" s="4"/>
      <c r="H12" s="4"/>
      <c r="I12" s="4"/>
      <c r="J12" s="4"/>
      <c r="K12" s="4"/>
      <c r="L12" s="4"/>
      <c r="M12" s="4"/>
      <c r="N12" s="4"/>
      <c r="O12" s="4"/>
      <c r="P12" s="4"/>
      <c r="Q12" s="4"/>
      <c r="R12" s="4"/>
      <c r="S12" s="4"/>
      <c r="T12" s="4"/>
      <c r="U12" s="4"/>
      <c r="V12" s="4"/>
      <c r="W12" s="4"/>
      <c r="X12" s="4"/>
      <c r="Y12" s="4"/>
      <c r="Z12" s="4"/>
      <c r="AA12" s="4"/>
      <c r="AB12" s="4"/>
      <c r="AC12" s="4"/>
      <c r="AD12" s="3"/>
    </row>
    <row r="13" spans="2:30" ht="36" customHeight="1" thickBot="1">
      <c r="B13" s="2"/>
      <c r="C13" s="275" t="s">
        <v>32</v>
      </c>
      <c r="D13" s="276"/>
      <c r="E13" s="276"/>
      <c r="F13" s="276"/>
      <c r="G13" s="276"/>
      <c r="H13" s="276"/>
      <c r="I13" s="276"/>
      <c r="J13" s="276"/>
      <c r="K13" s="276"/>
      <c r="L13" s="276"/>
      <c r="M13" s="276"/>
      <c r="N13" s="276"/>
      <c r="O13" s="276"/>
      <c r="P13" s="276"/>
      <c r="Q13" s="276"/>
      <c r="R13" s="276"/>
      <c r="S13" s="276"/>
      <c r="T13" s="276"/>
      <c r="U13" s="276"/>
      <c r="V13" s="276"/>
      <c r="W13" s="276"/>
      <c r="X13" s="276"/>
      <c r="Y13" s="276"/>
      <c r="Z13" s="276"/>
      <c r="AA13" s="276"/>
      <c r="AB13" s="276"/>
      <c r="AC13" s="276"/>
      <c r="AD13" s="1"/>
    </row>
    <row r="14" spans="2:30" ht="15" customHeight="1" thickBot="1"/>
    <row r="15" spans="2:30" ht="15" customHeight="1">
      <c r="B15" s="35"/>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9"/>
    </row>
    <row r="16" spans="2:30" ht="48" customHeight="1">
      <c r="B16" s="37"/>
      <c r="C16" s="274" t="s">
        <v>33</v>
      </c>
      <c r="D16" s="270"/>
      <c r="E16" s="270"/>
      <c r="F16" s="270"/>
      <c r="G16" s="270"/>
      <c r="H16" s="270"/>
      <c r="I16" s="270"/>
      <c r="J16" s="270"/>
      <c r="K16" s="270"/>
      <c r="L16" s="270"/>
      <c r="M16" s="270"/>
      <c r="N16" s="270"/>
      <c r="O16" s="270"/>
      <c r="P16" s="270"/>
      <c r="Q16" s="270"/>
      <c r="R16" s="270"/>
      <c r="S16" s="270"/>
      <c r="T16" s="270"/>
      <c r="U16" s="270"/>
      <c r="V16" s="270"/>
      <c r="W16" s="270"/>
      <c r="X16" s="270"/>
      <c r="Y16" s="270"/>
      <c r="Z16" s="270"/>
      <c r="AA16" s="270"/>
      <c r="AB16" s="270"/>
      <c r="AC16" s="270"/>
      <c r="AD16" s="38"/>
    </row>
    <row r="17" spans="2:30" ht="6.75" customHeight="1">
      <c r="B17" s="37"/>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38"/>
    </row>
    <row r="18" spans="2:30" ht="36" customHeight="1">
      <c r="B18" s="37"/>
      <c r="C18" s="274" t="s">
        <v>34</v>
      </c>
      <c r="D18" s="270"/>
      <c r="E18" s="270"/>
      <c r="F18" s="270"/>
      <c r="G18" s="270"/>
      <c r="H18" s="270"/>
      <c r="I18" s="270"/>
      <c r="J18" s="270"/>
      <c r="K18" s="270"/>
      <c r="L18" s="270"/>
      <c r="M18" s="270"/>
      <c r="N18" s="270"/>
      <c r="O18" s="270"/>
      <c r="P18" s="270"/>
      <c r="Q18" s="270"/>
      <c r="R18" s="270"/>
      <c r="S18" s="270"/>
      <c r="T18" s="270"/>
      <c r="U18" s="270"/>
      <c r="V18" s="270"/>
      <c r="W18" s="270"/>
      <c r="X18" s="270"/>
      <c r="Y18" s="270"/>
      <c r="Z18" s="270"/>
      <c r="AA18" s="270"/>
      <c r="AB18" s="270"/>
      <c r="AC18" s="270"/>
      <c r="AD18" s="38"/>
    </row>
    <row r="19" spans="2:30" ht="6.75" customHeight="1">
      <c r="B19" s="37"/>
      <c r="C19" s="211"/>
      <c r="D19" s="211"/>
      <c r="E19" s="211"/>
      <c r="F19" s="211"/>
      <c r="G19" s="211"/>
      <c r="H19" s="211"/>
      <c r="I19" s="211"/>
      <c r="J19" s="211"/>
      <c r="K19" s="211"/>
      <c r="L19" s="211"/>
      <c r="M19" s="211"/>
      <c r="N19" s="211"/>
      <c r="O19" s="211"/>
      <c r="P19" s="211"/>
      <c r="Q19" s="211"/>
      <c r="R19" s="211"/>
      <c r="S19" s="211"/>
      <c r="T19" s="211"/>
      <c r="U19" s="211"/>
      <c r="V19" s="211"/>
      <c r="W19" s="211"/>
      <c r="X19" s="211"/>
      <c r="Y19" s="211"/>
      <c r="Z19" s="211"/>
      <c r="AA19" s="211"/>
      <c r="AB19" s="211"/>
      <c r="AC19" s="211"/>
      <c r="AD19" s="38"/>
    </row>
    <row r="20" spans="2:30" ht="15" customHeight="1">
      <c r="B20" s="37"/>
      <c r="C20" s="274" t="s">
        <v>35</v>
      </c>
      <c r="D20" s="270"/>
      <c r="E20" s="270"/>
      <c r="F20" s="270"/>
      <c r="G20" s="270"/>
      <c r="H20" s="270"/>
      <c r="I20" s="270"/>
      <c r="J20" s="270"/>
      <c r="K20" s="270"/>
      <c r="L20" s="270"/>
      <c r="M20" s="270"/>
      <c r="N20" s="270"/>
      <c r="O20" s="270"/>
      <c r="P20" s="270"/>
      <c r="Q20" s="270"/>
      <c r="R20" s="270"/>
      <c r="S20" s="270"/>
      <c r="T20" s="270"/>
      <c r="U20" s="270"/>
      <c r="V20" s="270"/>
      <c r="W20" s="270"/>
      <c r="X20" s="270"/>
      <c r="Y20" s="270"/>
      <c r="Z20" s="270"/>
      <c r="AA20" s="270"/>
      <c r="AB20" s="270"/>
      <c r="AC20" s="270"/>
      <c r="AD20" s="38"/>
    </row>
    <row r="21" spans="2:30" ht="6.75" customHeight="1">
      <c r="B21" s="37"/>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38"/>
    </row>
    <row r="22" spans="2:30" ht="48" customHeight="1">
      <c r="B22" s="37"/>
      <c r="C22" s="211"/>
      <c r="D22" s="274" t="s">
        <v>36</v>
      </c>
      <c r="E22" s="270"/>
      <c r="F22" s="270"/>
      <c r="G22" s="270"/>
      <c r="H22" s="270"/>
      <c r="I22" s="270"/>
      <c r="J22" s="270"/>
      <c r="K22" s="270"/>
      <c r="L22" s="270"/>
      <c r="M22" s="270"/>
      <c r="N22" s="270"/>
      <c r="O22" s="270"/>
      <c r="P22" s="270"/>
      <c r="Q22" s="270"/>
      <c r="R22" s="270"/>
      <c r="S22" s="270"/>
      <c r="T22" s="270"/>
      <c r="U22" s="270"/>
      <c r="V22" s="270"/>
      <c r="W22" s="270"/>
      <c r="X22" s="270"/>
      <c r="Y22" s="270"/>
      <c r="Z22" s="270"/>
      <c r="AA22" s="270"/>
      <c r="AB22" s="270"/>
      <c r="AC22" s="270"/>
      <c r="AD22" s="38"/>
    </row>
    <row r="23" spans="2:30" ht="6.75" customHeight="1">
      <c r="B23" s="37"/>
      <c r="C23" s="211"/>
      <c r="D23" s="211"/>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38"/>
    </row>
    <row r="24" spans="2:30" ht="36" customHeight="1">
      <c r="B24" s="37"/>
      <c r="C24" s="274" t="s">
        <v>37</v>
      </c>
      <c r="D24" s="270"/>
      <c r="E24" s="270"/>
      <c r="F24" s="270"/>
      <c r="G24" s="270"/>
      <c r="H24" s="270"/>
      <c r="I24" s="270"/>
      <c r="J24" s="270"/>
      <c r="K24" s="270"/>
      <c r="L24" s="270"/>
      <c r="M24" s="270"/>
      <c r="N24" s="270"/>
      <c r="O24" s="270"/>
      <c r="P24" s="270"/>
      <c r="Q24" s="270"/>
      <c r="R24" s="270"/>
      <c r="S24" s="270"/>
      <c r="T24" s="270"/>
      <c r="U24" s="270"/>
      <c r="V24" s="270"/>
      <c r="W24" s="270"/>
      <c r="X24" s="270"/>
      <c r="Y24" s="270"/>
      <c r="Z24" s="270"/>
      <c r="AA24" s="270"/>
      <c r="AB24" s="270"/>
      <c r="AC24" s="270"/>
      <c r="AD24" s="38"/>
    </row>
    <row r="25" spans="2:30" ht="6.75" customHeight="1">
      <c r="B25" s="37"/>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38"/>
    </row>
    <row r="26" spans="2:30" ht="60" customHeight="1">
      <c r="B26" s="37"/>
      <c r="C26" s="274" t="s">
        <v>38</v>
      </c>
      <c r="D26" s="270"/>
      <c r="E26" s="270"/>
      <c r="F26" s="270"/>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c r="AD26" s="38"/>
    </row>
    <row r="27" spans="2:30" ht="6.75" customHeight="1">
      <c r="B27" s="37"/>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B27" s="211"/>
      <c r="AC27" s="211"/>
      <c r="AD27" s="38"/>
    </row>
    <row r="28" spans="2:30" ht="48" customHeight="1">
      <c r="B28" s="37"/>
      <c r="C28" s="274" t="s">
        <v>39</v>
      </c>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38"/>
    </row>
    <row r="29" spans="2:30" ht="6.75" customHeight="1">
      <c r="B29" s="37"/>
      <c r="C29" s="211"/>
      <c r="D29" s="211"/>
      <c r="E29" s="211"/>
      <c r="F29" s="211"/>
      <c r="G29" s="211"/>
      <c r="H29" s="211"/>
      <c r="I29" s="211"/>
      <c r="J29" s="211"/>
      <c r="K29" s="211"/>
      <c r="L29" s="211"/>
      <c r="M29" s="211"/>
      <c r="N29" s="211"/>
      <c r="O29" s="211"/>
      <c r="P29" s="211"/>
      <c r="Q29" s="211"/>
      <c r="R29" s="211"/>
      <c r="S29" s="211"/>
      <c r="T29" s="211"/>
      <c r="U29" s="211"/>
      <c r="V29" s="211"/>
      <c r="W29" s="211"/>
      <c r="X29" s="211"/>
      <c r="Y29" s="211"/>
      <c r="Z29" s="211"/>
      <c r="AA29" s="211"/>
      <c r="AB29" s="211"/>
      <c r="AC29" s="211"/>
      <c r="AD29" s="38"/>
    </row>
    <row r="30" spans="2:30" ht="48" customHeight="1">
      <c r="B30" s="37"/>
      <c r="C30" s="274" t="s">
        <v>40</v>
      </c>
      <c r="D30" s="270"/>
      <c r="E30" s="270"/>
      <c r="F30" s="270"/>
      <c r="G30" s="270"/>
      <c r="H30" s="270"/>
      <c r="I30" s="270"/>
      <c r="J30" s="270"/>
      <c r="K30" s="270"/>
      <c r="L30" s="270"/>
      <c r="M30" s="270"/>
      <c r="N30" s="270"/>
      <c r="O30" s="270"/>
      <c r="P30" s="270"/>
      <c r="Q30" s="270"/>
      <c r="R30" s="270"/>
      <c r="S30" s="270"/>
      <c r="T30" s="270"/>
      <c r="U30" s="270"/>
      <c r="V30" s="270"/>
      <c r="W30" s="270"/>
      <c r="X30" s="270"/>
      <c r="Y30" s="270"/>
      <c r="Z30" s="270"/>
      <c r="AA30" s="270"/>
      <c r="AB30" s="270"/>
      <c r="AC30" s="270"/>
      <c r="AD30" s="38"/>
    </row>
    <row r="31" spans="2:30" ht="6.75" customHeight="1">
      <c r="B31" s="37"/>
      <c r="C31" s="211"/>
      <c r="D31" s="211"/>
      <c r="E31" s="211"/>
      <c r="F31" s="211"/>
      <c r="G31" s="211"/>
      <c r="H31" s="211"/>
      <c r="I31" s="211"/>
      <c r="J31" s="211"/>
      <c r="K31" s="211"/>
      <c r="L31" s="211"/>
      <c r="M31" s="211"/>
      <c r="N31" s="211"/>
      <c r="O31" s="211"/>
      <c r="P31" s="211"/>
      <c r="Q31" s="211"/>
      <c r="R31" s="211"/>
      <c r="S31" s="211"/>
      <c r="T31" s="211"/>
      <c r="U31" s="211"/>
      <c r="V31" s="211"/>
      <c r="W31" s="211"/>
      <c r="X31" s="211"/>
      <c r="Y31" s="211"/>
      <c r="Z31" s="211"/>
      <c r="AA31" s="211"/>
      <c r="AB31" s="211"/>
      <c r="AC31" s="211"/>
      <c r="AD31" s="38"/>
    </row>
    <row r="32" spans="2:30" ht="84" customHeight="1">
      <c r="B32" s="37"/>
      <c r="C32" s="274" t="s">
        <v>41</v>
      </c>
      <c r="D32" s="270"/>
      <c r="E32" s="270"/>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38"/>
    </row>
    <row r="33" spans="2:30" ht="6.75" customHeight="1">
      <c r="B33" s="37"/>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38"/>
    </row>
    <row r="34" spans="2:30" s="42" customFormat="1" ht="72" customHeight="1">
      <c r="B34" s="40"/>
      <c r="C34" s="274" t="s">
        <v>42</v>
      </c>
      <c r="D34" s="278"/>
      <c r="E34" s="278"/>
      <c r="F34" s="278"/>
      <c r="G34" s="278"/>
      <c r="H34" s="278"/>
      <c r="I34" s="278"/>
      <c r="J34" s="278"/>
      <c r="K34" s="278"/>
      <c r="L34" s="278"/>
      <c r="M34" s="278"/>
      <c r="N34" s="278"/>
      <c r="O34" s="278"/>
      <c r="P34" s="278"/>
      <c r="Q34" s="278"/>
      <c r="R34" s="278"/>
      <c r="S34" s="278"/>
      <c r="T34" s="278"/>
      <c r="U34" s="278"/>
      <c r="V34" s="278"/>
      <c r="W34" s="278"/>
      <c r="X34" s="278"/>
      <c r="Y34" s="278"/>
      <c r="Z34" s="278"/>
      <c r="AA34" s="278"/>
      <c r="AB34" s="278"/>
      <c r="AC34" s="278"/>
      <c r="AD34" s="41"/>
    </row>
    <row r="35" spans="2:30" s="42" customFormat="1" ht="6.75" customHeight="1">
      <c r="B35" s="40"/>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4"/>
    </row>
    <row r="36" spans="2:30" s="42" customFormat="1" ht="36" customHeight="1">
      <c r="B36" s="40"/>
      <c r="C36" s="274" t="s">
        <v>43</v>
      </c>
      <c r="D36" s="278"/>
      <c r="E36" s="278"/>
      <c r="F36" s="278"/>
      <c r="G36" s="278"/>
      <c r="H36" s="278"/>
      <c r="I36" s="278"/>
      <c r="J36" s="278"/>
      <c r="K36" s="278"/>
      <c r="L36" s="278"/>
      <c r="M36" s="278"/>
      <c r="N36" s="278"/>
      <c r="O36" s="278"/>
      <c r="P36" s="278"/>
      <c r="Q36" s="278"/>
      <c r="R36" s="278"/>
      <c r="S36" s="278"/>
      <c r="T36" s="278"/>
      <c r="U36" s="278"/>
      <c r="V36" s="278"/>
      <c r="W36" s="278"/>
      <c r="X36" s="278"/>
      <c r="Y36" s="278"/>
      <c r="Z36" s="278"/>
      <c r="AA36" s="278"/>
      <c r="AB36" s="278"/>
      <c r="AC36" s="278"/>
      <c r="AD36" s="44"/>
    </row>
    <row r="37" spans="2:30" s="42" customFormat="1" ht="6.75" customHeight="1">
      <c r="B37" s="40"/>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4"/>
    </row>
    <row r="38" spans="2:30" s="42" customFormat="1" ht="72" customHeight="1">
      <c r="B38" s="40"/>
      <c r="C38" s="274" t="s">
        <v>44</v>
      </c>
      <c r="D38" s="278"/>
      <c r="E38" s="278"/>
      <c r="F38" s="278"/>
      <c r="G38" s="278"/>
      <c r="H38" s="278"/>
      <c r="I38" s="278"/>
      <c r="J38" s="278"/>
      <c r="K38" s="278"/>
      <c r="L38" s="278"/>
      <c r="M38" s="278"/>
      <c r="N38" s="278"/>
      <c r="O38" s="278"/>
      <c r="P38" s="278"/>
      <c r="Q38" s="278"/>
      <c r="R38" s="278"/>
      <c r="S38" s="278"/>
      <c r="T38" s="278"/>
      <c r="U38" s="278"/>
      <c r="V38" s="278"/>
      <c r="W38" s="278"/>
      <c r="X38" s="278"/>
      <c r="Y38" s="278"/>
      <c r="Z38" s="278"/>
      <c r="AA38" s="278"/>
      <c r="AB38" s="278"/>
      <c r="AC38" s="278"/>
      <c r="AD38" s="44"/>
    </row>
    <row r="39" spans="2:30" ht="6.75" customHeight="1">
      <c r="B39" s="37"/>
      <c r="C39" s="211"/>
      <c r="D39" s="211"/>
      <c r="E39" s="211"/>
      <c r="F39" s="211"/>
      <c r="G39" s="211"/>
      <c r="H39" s="211"/>
      <c r="I39" s="211"/>
      <c r="J39" s="211"/>
      <c r="K39" s="211"/>
      <c r="L39" s="211"/>
      <c r="M39" s="211"/>
      <c r="N39" s="211"/>
      <c r="O39" s="211"/>
      <c r="P39" s="211"/>
      <c r="Q39" s="211"/>
      <c r="R39" s="211"/>
      <c r="S39" s="211"/>
      <c r="T39" s="211"/>
      <c r="U39" s="211"/>
      <c r="V39" s="211"/>
      <c r="W39" s="211"/>
      <c r="X39" s="211"/>
      <c r="Y39" s="211"/>
      <c r="Z39" s="211"/>
      <c r="AA39" s="211"/>
      <c r="AB39" s="211"/>
      <c r="AC39" s="211"/>
      <c r="AD39" s="38"/>
    </row>
    <row r="40" spans="2:30" s="42" customFormat="1" ht="15" customHeight="1">
      <c r="B40" s="40"/>
      <c r="C40" s="274" t="s">
        <v>45</v>
      </c>
      <c r="D40" s="278"/>
      <c r="E40" s="278"/>
      <c r="F40" s="278"/>
      <c r="G40" s="278"/>
      <c r="H40" s="278"/>
      <c r="I40" s="278"/>
      <c r="J40" s="278"/>
      <c r="K40" s="278"/>
      <c r="L40" s="278"/>
      <c r="M40" s="278"/>
      <c r="N40" s="278"/>
      <c r="O40" s="278"/>
      <c r="P40" s="278"/>
      <c r="Q40" s="278"/>
      <c r="R40" s="278"/>
      <c r="S40" s="278"/>
      <c r="T40" s="278"/>
      <c r="U40" s="278"/>
      <c r="V40" s="278"/>
      <c r="W40" s="278"/>
      <c r="X40" s="278"/>
      <c r="Y40" s="278"/>
      <c r="Z40" s="278"/>
      <c r="AA40" s="278"/>
      <c r="AB40" s="278"/>
      <c r="AC40" s="278"/>
      <c r="AD40" s="41"/>
    </row>
    <row r="41" spans="2:30" s="42" customFormat="1" ht="6.75" customHeight="1">
      <c r="B41" s="40"/>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4"/>
    </row>
    <row r="42" spans="2:30" s="42" customFormat="1" ht="24" customHeight="1">
      <c r="B42" s="40"/>
      <c r="C42" s="43"/>
      <c r="D42" s="274" t="s">
        <v>46</v>
      </c>
      <c r="E42" s="278"/>
      <c r="F42" s="278"/>
      <c r="G42" s="278"/>
      <c r="H42" s="278"/>
      <c r="I42" s="278"/>
      <c r="J42" s="278"/>
      <c r="K42" s="278"/>
      <c r="L42" s="278"/>
      <c r="M42" s="278"/>
      <c r="N42" s="278"/>
      <c r="O42" s="278"/>
      <c r="P42" s="278"/>
      <c r="Q42" s="278"/>
      <c r="R42" s="278"/>
      <c r="S42" s="278"/>
      <c r="T42" s="278"/>
      <c r="U42" s="278"/>
      <c r="V42" s="278"/>
      <c r="W42" s="278"/>
      <c r="X42" s="278"/>
      <c r="Y42" s="278"/>
      <c r="Z42" s="278"/>
      <c r="AA42" s="278"/>
      <c r="AB42" s="278"/>
      <c r="AC42" s="278"/>
      <c r="AD42" s="45"/>
    </row>
    <row r="43" spans="2:30" s="42" customFormat="1" ht="6.75" customHeight="1">
      <c r="B43" s="40"/>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4"/>
    </row>
    <row r="44" spans="2:30" ht="15" customHeight="1">
      <c r="B44" s="37"/>
      <c r="C44" s="274" t="s">
        <v>47</v>
      </c>
      <c r="D44" s="270"/>
      <c r="E44" s="270"/>
      <c r="F44" s="270"/>
      <c r="G44" s="270"/>
      <c r="H44" s="270"/>
      <c r="I44" s="270"/>
      <c r="J44" s="270"/>
      <c r="K44" s="270"/>
      <c r="L44" s="270"/>
      <c r="M44" s="270"/>
      <c r="N44" s="270"/>
      <c r="O44" s="270"/>
      <c r="P44" s="270"/>
      <c r="Q44" s="270"/>
      <c r="R44" s="270"/>
      <c r="S44" s="270"/>
      <c r="T44" s="270"/>
      <c r="U44" s="270"/>
      <c r="V44" s="270"/>
      <c r="W44" s="270"/>
      <c r="X44" s="270"/>
      <c r="Y44" s="270"/>
      <c r="Z44" s="270"/>
      <c r="AA44" s="270"/>
      <c r="AB44" s="270"/>
      <c r="AC44" s="270"/>
      <c r="AD44" s="38"/>
    </row>
    <row r="45" spans="2:30" ht="6.75" customHeight="1">
      <c r="B45" s="37"/>
      <c r="C45" s="211"/>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38"/>
    </row>
    <row r="46" spans="2:30" ht="24" customHeight="1">
      <c r="B46" s="37"/>
      <c r="C46" s="211"/>
      <c r="D46" s="274" t="s">
        <v>48</v>
      </c>
      <c r="E46" s="270"/>
      <c r="F46" s="270"/>
      <c r="G46" s="270"/>
      <c r="H46" s="270"/>
      <c r="I46" s="270"/>
      <c r="J46" s="270"/>
      <c r="K46" s="270"/>
      <c r="L46" s="270"/>
      <c r="M46" s="270"/>
      <c r="N46" s="270"/>
      <c r="O46" s="270"/>
      <c r="P46" s="270"/>
      <c r="Q46" s="270"/>
      <c r="R46" s="270"/>
      <c r="S46" s="270"/>
      <c r="T46" s="270"/>
      <c r="U46" s="270"/>
      <c r="V46" s="270"/>
      <c r="W46" s="270"/>
      <c r="X46" s="270"/>
      <c r="Y46" s="270"/>
      <c r="Z46" s="270"/>
      <c r="AA46" s="270"/>
      <c r="AB46" s="270"/>
      <c r="AC46" s="270"/>
      <c r="AD46" s="38"/>
    </row>
    <row r="47" spans="2:30" ht="6.75" customHeight="1">
      <c r="B47" s="37"/>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38"/>
    </row>
    <row r="48" spans="2:30" ht="24" customHeight="1">
      <c r="B48" s="37"/>
      <c r="C48" s="211"/>
      <c r="D48" s="274" t="s">
        <v>49</v>
      </c>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38"/>
    </row>
    <row r="49" spans="2:30" ht="6.75" customHeight="1">
      <c r="B49" s="37"/>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38"/>
    </row>
    <row r="50" spans="2:30" ht="24" customHeight="1">
      <c r="B50" s="37"/>
      <c r="C50" s="211"/>
      <c r="D50" s="274" t="s">
        <v>50</v>
      </c>
      <c r="E50" s="270"/>
      <c r="F50" s="270"/>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38"/>
    </row>
    <row r="51" spans="2:30" ht="6.75" customHeight="1">
      <c r="B51" s="37"/>
      <c r="C51" s="211"/>
      <c r="D51" s="211"/>
      <c r="E51" s="211"/>
      <c r="F51" s="211"/>
      <c r="G51" s="211"/>
      <c r="H51" s="211"/>
      <c r="I51" s="211"/>
      <c r="J51" s="211"/>
      <c r="K51" s="211"/>
      <c r="L51" s="211"/>
      <c r="M51" s="211"/>
      <c r="N51" s="211"/>
      <c r="O51" s="211"/>
      <c r="P51" s="211"/>
      <c r="Q51" s="211"/>
      <c r="R51" s="211"/>
      <c r="S51" s="211"/>
      <c r="T51" s="211"/>
      <c r="U51" s="211"/>
      <c r="V51" s="211"/>
      <c r="W51" s="211"/>
      <c r="X51" s="211"/>
      <c r="Y51" s="211"/>
      <c r="Z51" s="211"/>
      <c r="AA51" s="211"/>
      <c r="AB51" s="211"/>
      <c r="AC51" s="211"/>
      <c r="AD51" s="38"/>
    </row>
    <row r="52" spans="2:30" ht="36" customHeight="1">
      <c r="B52" s="37"/>
      <c r="C52" s="211"/>
      <c r="D52" s="274" t="s">
        <v>51</v>
      </c>
      <c r="E52" s="270"/>
      <c r="F52" s="270"/>
      <c r="G52" s="270"/>
      <c r="H52" s="270"/>
      <c r="I52" s="270"/>
      <c r="J52" s="270"/>
      <c r="K52" s="270"/>
      <c r="L52" s="270"/>
      <c r="M52" s="270"/>
      <c r="N52" s="270"/>
      <c r="O52" s="270"/>
      <c r="P52" s="270"/>
      <c r="Q52" s="270"/>
      <c r="R52" s="270"/>
      <c r="S52" s="270"/>
      <c r="T52" s="270"/>
      <c r="U52" s="270"/>
      <c r="V52" s="270"/>
      <c r="W52" s="270"/>
      <c r="X52" s="270"/>
      <c r="Y52" s="270"/>
      <c r="Z52" s="270"/>
      <c r="AA52" s="270"/>
      <c r="AB52" s="270"/>
      <c r="AC52" s="270"/>
      <c r="AD52" s="38"/>
    </row>
    <row r="53" spans="2:30" ht="6.75" customHeight="1">
      <c r="B53" s="37"/>
      <c r="C53" s="211"/>
      <c r="D53" s="211"/>
      <c r="E53" s="211"/>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38"/>
    </row>
    <row r="54" spans="2:30" ht="15" customHeight="1">
      <c r="B54" s="37"/>
      <c r="C54" s="211"/>
      <c r="D54" s="274" t="s">
        <v>52</v>
      </c>
      <c r="E54" s="270"/>
      <c r="F54" s="270"/>
      <c r="G54" s="270"/>
      <c r="H54" s="270"/>
      <c r="I54" s="270"/>
      <c r="J54" s="270"/>
      <c r="K54" s="270"/>
      <c r="L54" s="270"/>
      <c r="M54" s="270"/>
      <c r="N54" s="270"/>
      <c r="O54" s="270"/>
      <c r="P54" s="270"/>
      <c r="Q54" s="270"/>
      <c r="R54" s="270"/>
      <c r="S54" s="270"/>
      <c r="T54" s="270"/>
      <c r="U54" s="270"/>
      <c r="V54" s="270"/>
      <c r="W54" s="270"/>
      <c r="X54" s="270"/>
      <c r="Y54" s="270"/>
      <c r="Z54" s="270"/>
      <c r="AA54" s="270"/>
      <c r="AB54" s="270"/>
      <c r="AC54" s="270"/>
      <c r="AD54" s="38"/>
    </row>
    <row r="55" spans="2:30" ht="6.75" customHeight="1">
      <c r="B55" s="37"/>
      <c r="C55" s="211"/>
      <c r="D55" s="211"/>
      <c r="E55" s="211"/>
      <c r="F55" s="211"/>
      <c r="G55" s="211"/>
      <c r="H55" s="211"/>
      <c r="I55" s="211"/>
      <c r="J55" s="211"/>
      <c r="K55" s="211"/>
      <c r="L55" s="211"/>
      <c r="M55" s="211"/>
      <c r="N55" s="211"/>
      <c r="O55" s="211"/>
      <c r="P55" s="211"/>
      <c r="Q55" s="211"/>
      <c r="R55" s="211"/>
      <c r="S55" s="211"/>
      <c r="T55" s="211"/>
      <c r="U55" s="211"/>
      <c r="V55" s="211"/>
      <c r="W55" s="211"/>
      <c r="X55" s="211"/>
      <c r="Y55" s="211"/>
      <c r="Z55" s="211"/>
      <c r="AA55" s="211"/>
      <c r="AB55" s="211"/>
      <c r="AC55" s="211"/>
      <c r="AD55" s="38"/>
    </row>
    <row r="56" spans="2:30" ht="36" customHeight="1">
      <c r="B56" s="37"/>
      <c r="C56" s="274" t="s">
        <v>53</v>
      </c>
      <c r="D56" s="270"/>
      <c r="E56" s="270"/>
      <c r="F56" s="270"/>
      <c r="G56" s="270"/>
      <c r="H56" s="270"/>
      <c r="I56" s="270"/>
      <c r="J56" s="270"/>
      <c r="K56" s="270"/>
      <c r="L56" s="270"/>
      <c r="M56" s="270"/>
      <c r="N56" s="270"/>
      <c r="O56" s="270"/>
      <c r="P56" s="270"/>
      <c r="Q56" s="270"/>
      <c r="R56" s="270"/>
      <c r="S56" s="270"/>
      <c r="T56" s="270"/>
      <c r="U56" s="270"/>
      <c r="V56" s="270"/>
      <c r="W56" s="270"/>
      <c r="X56" s="270"/>
      <c r="Y56" s="270"/>
      <c r="Z56" s="270"/>
      <c r="AA56" s="270"/>
      <c r="AB56" s="270"/>
      <c r="AC56" s="270"/>
      <c r="AD56" s="38"/>
    </row>
    <row r="57" spans="2:30" ht="6.75" customHeight="1">
      <c r="B57" s="37"/>
      <c r="C57" s="211"/>
      <c r="D57" s="211"/>
      <c r="E57" s="211"/>
      <c r="F57" s="211"/>
      <c r="G57" s="211"/>
      <c r="H57" s="211"/>
      <c r="I57" s="211"/>
      <c r="J57" s="211"/>
      <c r="K57" s="211"/>
      <c r="L57" s="211"/>
      <c r="M57" s="211"/>
      <c r="N57" s="211"/>
      <c r="O57" s="211"/>
      <c r="P57" s="211"/>
      <c r="Q57" s="211"/>
      <c r="R57" s="211"/>
      <c r="S57" s="211"/>
      <c r="T57" s="211"/>
      <c r="U57" s="211"/>
      <c r="V57" s="211"/>
      <c r="W57" s="211"/>
      <c r="X57" s="211"/>
      <c r="Y57" s="211"/>
      <c r="Z57" s="211"/>
      <c r="AA57" s="211"/>
      <c r="AB57" s="211"/>
      <c r="AC57" s="211"/>
      <c r="AD57" s="38"/>
    </row>
    <row r="58" spans="2:30" ht="36" customHeight="1">
      <c r="B58" s="37"/>
      <c r="C58" s="274" t="s">
        <v>54</v>
      </c>
      <c r="D58" s="270"/>
      <c r="E58" s="270"/>
      <c r="F58" s="270"/>
      <c r="G58" s="270"/>
      <c r="H58" s="270"/>
      <c r="I58" s="270"/>
      <c r="J58" s="270"/>
      <c r="K58" s="270"/>
      <c r="L58" s="270"/>
      <c r="M58" s="270"/>
      <c r="N58" s="270"/>
      <c r="O58" s="270"/>
      <c r="P58" s="270"/>
      <c r="Q58" s="270"/>
      <c r="R58" s="270"/>
      <c r="S58" s="270"/>
      <c r="T58" s="270"/>
      <c r="U58" s="270"/>
      <c r="V58" s="270"/>
      <c r="W58" s="270"/>
      <c r="X58" s="270"/>
      <c r="Y58" s="270"/>
      <c r="Z58" s="270"/>
      <c r="AA58" s="270"/>
      <c r="AB58" s="270"/>
      <c r="AC58" s="270"/>
      <c r="AD58" s="38"/>
    </row>
    <row r="59" spans="2:30" ht="6.75" customHeight="1">
      <c r="B59" s="37"/>
      <c r="C59" s="211"/>
      <c r="D59" s="211"/>
      <c r="E59" s="211"/>
      <c r="F59" s="211"/>
      <c r="G59" s="211"/>
      <c r="H59" s="211"/>
      <c r="I59" s="211"/>
      <c r="J59" s="211"/>
      <c r="K59" s="211"/>
      <c r="L59" s="211"/>
      <c r="M59" s="211"/>
      <c r="N59" s="211"/>
      <c r="O59" s="211"/>
      <c r="P59" s="211"/>
      <c r="Q59" s="211"/>
      <c r="R59" s="211"/>
      <c r="S59" s="211"/>
      <c r="T59" s="211"/>
      <c r="U59" s="211"/>
      <c r="V59" s="211"/>
      <c r="W59" s="211"/>
      <c r="X59" s="211"/>
      <c r="Y59" s="211"/>
      <c r="Z59" s="211"/>
      <c r="AA59" s="211"/>
      <c r="AB59" s="211"/>
      <c r="AC59" s="211"/>
      <c r="AD59" s="38"/>
    </row>
    <row r="60" spans="2:30">
      <c r="B60" s="37"/>
      <c r="C60" s="274" t="s">
        <v>55</v>
      </c>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38"/>
    </row>
    <row r="61" spans="2:30" ht="6.75" customHeight="1">
      <c r="B61" s="37"/>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38"/>
    </row>
    <row r="62" spans="2:30" ht="108" customHeight="1">
      <c r="B62" s="37"/>
      <c r="C62" s="211"/>
      <c r="D62" s="274" t="s">
        <v>56</v>
      </c>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38"/>
    </row>
    <row r="63" spans="2:30" ht="6.75" customHeight="1">
      <c r="B63" s="37"/>
      <c r="C63" s="211"/>
      <c r="D63" s="211"/>
      <c r="E63" s="211"/>
      <c r="F63" s="211"/>
      <c r="G63" s="211"/>
      <c r="H63" s="211"/>
      <c r="I63" s="211"/>
      <c r="J63" s="211"/>
      <c r="K63" s="211"/>
      <c r="L63" s="211"/>
      <c r="M63" s="211"/>
      <c r="N63" s="211"/>
      <c r="O63" s="211"/>
      <c r="P63" s="211"/>
      <c r="Q63" s="211"/>
      <c r="R63" s="211"/>
      <c r="S63" s="211"/>
      <c r="T63" s="211"/>
      <c r="U63" s="211"/>
      <c r="V63" s="211"/>
      <c r="W63" s="211"/>
      <c r="X63" s="211"/>
      <c r="Y63" s="211"/>
      <c r="Z63" s="211"/>
      <c r="AA63" s="211"/>
      <c r="AB63" s="211"/>
      <c r="AC63" s="211"/>
      <c r="AD63" s="38"/>
    </row>
    <row r="64" spans="2:30" ht="60" customHeight="1">
      <c r="B64" s="37"/>
      <c r="C64" s="274" t="s">
        <v>57</v>
      </c>
      <c r="D64" s="270"/>
      <c r="E64" s="270"/>
      <c r="F64" s="270"/>
      <c r="G64" s="270"/>
      <c r="H64" s="270"/>
      <c r="I64" s="270"/>
      <c r="J64" s="270"/>
      <c r="K64" s="270"/>
      <c r="L64" s="270"/>
      <c r="M64" s="270"/>
      <c r="N64" s="270"/>
      <c r="O64" s="270"/>
      <c r="P64" s="270"/>
      <c r="Q64" s="270"/>
      <c r="R64" s="270"/>
      <c r="S64" s="270"/>
      <c r="T64" s="270"/>
      <c r="U64" s="270"/>
      <c r="V64" s="270"/>
      <c r="W64" s="270"/>
      <c r="X64" s="270"/>
      <c r="Y64" s="270"/>
      <c r="Z64" s="270"/>
      <c r="AA64" s="270"/>
      <c r="AB64" s="270"/>
      <c r="AC64" s="270"/>
      <c r="AD64" s="38"/>
    </row>
    <row r="65" spans="2:30" ht="6.75" customHeight="1">
      <c r="B65" s="37"/>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38"/>
    </row>
    <row r="66" spans="2:30" ht="60" customHeight="1">
      <c r="B66" s="37"/>
      <c r="C66" s="274" t="s">
        <v>58</v>
      </c>
      <c r="D66" s="270"/>
      <c r="E66" s="270"/>
      <c r="F66" s="270"/>
      <c r="G66" s="270"/>
      <c r="H66" s="270"/>
      <c r="I66" s="270"/>
      <c r="J66" s="270"/>
      <c r="K66" s="270"/>
      <c r="L66" s="270"/>
      <c r="M66" s="270"/>
      <c r="N66" s="270"/>
      <c r="O66" s="270"/>
      <c r="P66" s="270"/>
      <c r="Q66" s="270"/>
      <c r="R66" s="270"/>
      <c r="S66" s="270"/>
      <c r="T66" s="270"/>
      <c r="U66" s="270"/>
      <c r="V66" s="270"/>
      <c r="W66" s="270"/>
      <c r="X66" s="270"/>
      <c r="Y66" s="270"/>
      <c r="Z66" s="270"/>
      <c r="AA66" s="270"/>
      <c r="AB66" s="270"/>
      <c r="AC66" s="270"/>
      <c r="AD66" s="38"/>
    </row>
    <row r="67" spans="2:30" ht="6.75" customHeight="1">
      <c r="B67" s="37"/>
      <c r="C67" s="211"/>
      <c r="D67" s="211"/>
      <c r="E67" s="211"/>
      <c r="F67" s="211"/>
      <c r="G67" s="211"/>
      <c r="H67" s="211"/>
      <c r="I67" s="211"/>
      <c r="J67" s="211"/>
      <c r="K67" s="211"/>
      <c r="L67" s="211"/>
      <c r="M67" s="211"/>
      <c r="N67" s="211"/>
      <c r="O67" s="211"/>
      <c r="P67" s="211"/>
      <c r="Q67" s="211"/>
      <c r="R67" s="211"/>
      <c r="S67" s="211"/>
      <c r="T67" s="211"/>
      <c r="U67" s="211"/>
      <c r="V67" s="211"/>
      <c r="W67" s="211"/>
      <c r="X67" s="211"/>
      <c r="Y67" s="211"/>
      <c r="Z67" s="211"/>
      <c r="AA67" s="211"/>
      <c r="AB67" s="211"/>
      <c r="AC67" s="211"/>
      <c r="AD67" s="38"/>
    </row>
    <row r="68" spans="2:30" ht="24" customHeight="1">
      <c r="B68" s="37"/>
      <c r="C68" s="274" t="s">
        <v>59</v>
      </c>
      <c r="D68" s="270"/>
      <c r="E68" s="270"/>
      <c r="F68" s="270"/>
      <c r="G68" s="270"/>
      <c r="H68" s="270"/>
      <c r="I68" s="270"/>
      <c r="J68" s="270"/>
      <c r="K68" s="270"/>
      <c r="L68" s="270"/>
      <c r="M68" s="270"/>
      <c r="N68" s="270"/>
      <c r="O68" s="270"/>
      <c r="P68" s="270"/>
      <c r="Q68" s="270"/>
      <c r="R68" s="270"/>
      <c r="S68" s="270"/>
      <c r="T68" s="270"/>
      <c r="U68" s="270"/>
      <c r="V68" s="270"/>
      <c r="W68" s="270"/>
      <c r="X68" s="270"/>
      <c r="Y68" s="270"/>
      <c r="Z68" s="270"/>
      <c r="AA68" s="270"/>
      <c r="AB68" s="270"/>
      <c r="AC68" s="270"/>
      <c r="AD68" s="38"/>
    </row>
    <row r="69" spans="2:30" ht="15" customHeight="1" thickBot="1">
      <c r="B69" s="4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8"/>
    </row>
    <row r="70" spans="2:30" ht="15" customHeight="1" thickBot="1">
      <c r="B70" s="211"/>
      <c r="C70" s="211"/>
      <c r="D70" s="211"/>
      <c r="E70" s="211"/>
      <c r="F70" s="211"/>
      <c r="G70" s="211"/>
      <c r="H70" s="211"/>
      <c r="I70" s="211"/>
      <c r="J70" s="211"/>
      <c r="K70" s="211"/>
      <c r="L70" s="211"/>
      <c r="M70" s="211"/>
      <c r="N70" s="211"/>
      <c r="O70" s="211"/>
      <c r="P70" s="211"/>
      <c r="Q70" s="211"/>
      <c r="R70" s="211"/>
      <c r="S70" s="211"/>
      <c r="T70" s="211"/>
      <c r="U70" s="211"/>
      <c r="V70" s="211"/>
      <c r="W70" s="211"/>
      <c r="X70" s="211"/>
      <c r="Y70" s="211"/>
      <c r="Z70" s="211"/>
      <c r="AA70" s="211"/>
      <c r="AB70" s="211"/>
      <c r="AC70" s="211"/>
      <c r="AD70" s="211"/>
    </row>
    <row r="71" spans="2:30" ht="15" customHeight="1">
      <c r="B71" s="35"/>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9"/>
    </row>
    <row r="72" spans="2:30" ht="36" customHeight="1">
      <c r="B72" s="37"/>
      <c r="C72" s="274" t="s">
        <v>60</v>
      </c>
      <c r="D72" s="270"/>
      <c r="E72" s="270"/>
      <c r="F72" s="270"/>
      <c r="G72" s="270"/>
      <c r="H72" s="270"/>
      <c r="I72" s="270"/>
      <c r="J72" s="270"/>
      <c r="K72" s="270"/>
      <c r="L72" s="270"/>
      <c r="M72" s="270"/>
      <c r="N72" s="270"/>
      <c r="O72" s="270"/>
      <c r="P72" s="270"/>
      <c r="Q72" s="270"/>
      <c r="R72" s="270"/>
      <c r="S72" s="270"/>
      <c r="T72" s="270"/>
      <c r="U72" s="270"/>
      <c r="V72" s="270"/>
      <c r="W72" s="270"/>
      <c r="X72" s="270"/>
      <c r="Y72" s="270"/>
      <c r="Z72" s="270"/>
      <c r="AA72" s="270"/>
      <c r="AB72" s="270"/>
      <c r="AC72" s="270"/>
      <c r="AD72" s="38"/>
    </row>
    <row r="73" spans="2:30" ht="6.75" customHeight="1">
      <c r="B73" s="37"/>
      <c r="C73" s="225"/>
      <c r="D73" s="225"/>
      <c r="E73" s="225"/>
      <c r="F73" s="225"/>
      <c r="G73" s="225"/>
      <c r="H73" s="225"/>
      <c r="I73" s="225"/>
      <c r="J73" s="225"/>
      <c r="K73" s="225"/>
      <c r="L73" s="225"/>
      <c r="M73" s="225"/>
      <c r="N73" s="225"/>
      <c r="O73" s="225"/>
      <c r="P73" s="225"/>
      <c r="Q73" s="225"/>
      <c r="R73" s="225"/>
      <c r="S73" s="225"/>
      <c r="T73" s="225"/>
      <c r="U73" s="225"/>
      <c r="V73" s="225"/>
      <c r="W73" s="225"/>
      <c r="X73" s="225"/>
      <c r="Y73" s="225"/>
      <c r="Z73" s="225"/>
      <c r="AA73" s="225"/>
      <c r="AB73" s="225"/>
      <c r="AC73" s="225"/>
      <c r="AD73" s="38"/>
    </row>
    <row r="74" spans="2:30" ht="48" customHeight="1">
      <c r="B74" s="37"/>
      <c r="C74" s="274" t="s">
        <v>61</v>
      </c>
      <c r="D74" s="270"/>
      <c r="E74" s="270"/>
      <c r="F74" s="270"/>
      <c r="G74" s="270"/>
      <c r="H74" s="270"/>
      <c r="I74" s="270"/>
      <c r="J74" s="270"/>
      <c r="K74" s="270"/>
      <c r="L74" s="270"/>
      <c r="M74" s="270"/>
      <c r="N74" s="270"/>
      <c r="O74" s="270"/>
      <c r="P74" s="270"/>
      <c r="Q74" s="270"/>
      <c r="R74" s="270"/>
      <c r="S74" s="270"/>
      <c r="T74" s="270"/>
      <c r="U74" s="270"/>
      <c r="V74" s="270"/>
      <c r="W74" s="270"/>
      <c r="X74" s="270"/>
      <c r="Y74" s="270"/>
      <c r="Z74" s="270"/>
      <c r="AA74" s="270"/>
      <c r="AB74" s="270"/>
      <c r="AC74" s="270"/>
      <c r="AD74" s="38"/>
    </row>
    <row r="75" spans="2:30" ht="6.75" customHeight="1">
      <c r="B75" s="37"/>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c r="AA75" s="225"/>
      <c r="AB75" s="225"/>
      <c r="AC75" s="225"/>
      <c r="AD75" s="38"/>
    </row>
    <row r="76" spans="2:30" ht="36" customHeight="1">
      <c r="B76" s="37"/>
      <c r="C76" s="274" t="s">
        <v>62</v>
      </c>
      <c r="D76" s="270"/>
      <c r="E76" s="270"/>
      <c r="F76" s="270"/>
      <c r="G76" s="270"/>
      <c r="H76" s="270"/>
      <c r="I76" s="270"/>
      <c r="J76" s="270"/>
      <c r="K76" s="270"/>
      <c r="L76" s="270"/>
      <c r="M76" s="270"/>
      <c r="N76" s="270"/>
      <c r="O76" s="270"/>
      <c r="P76" s="270"/>
      <c r="Q76" s="270"/>
      <c r="R76" s="270"/>
      <c r="S76" s="270"/>
      <c r="T76" s="270"/>
      <c r="U76" s="270"/>
      <c r="V76" s="270"/>
      <c r="W76" s="270"/>
      <c r="X76" s="270"/>
      <c r="Y76" s="270"/>
      <c r="Z76" s="270"/>
      <c r="AA76" s="270"/>
      <c r="AB76" s="270"/>
      <c r="AC76" s="270"/>
      <c r="AD76" s="38"/>
    </row>
    <row r="77" spans="2:30" ht="6.75" customHeight="1">
      <c r="B77" s="37"/>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c r="AA77" s="225"/>
      <c r="AB77" s="225"/>
      <c r="AC77" s="225"/>
      <c r="AD77" s="38"/>
    </row>
    <row r="78" spans="2:30" ht="24" customHeight="1">
      <c r="B78" s="37"/>
      <c r="C78" s="274" t="s">
        <v>63</v>
      </c>
      <c r="D78" s="270"/>
      <c r="E78" s="270"/>
      <c r="F78" s="270"/>
      <c r="G78" s="270"/>
      <c r="H78" s="270"/>
      <c r="I78" s="270"/>
      <c r="J78" s="270"/>
      <c r="K78" s="270"/>
      <c r="L78" s="270"/>
      <c r="M78" s="270"/>
      <c r="N78" s="270"/>
      <c r="O78" s="270"/>
      <c r="P78" s="270"/>
      <c r="Q78" s="270"/>
      <c r="R78" s="270"/>
      <c r="S78" s="270"/>
      <c r="T78" s="270"/>
      <c r="U78" s="270"/>
      <c r="V78" s="270"/>
      <c r="W78" s="270"/>
      <c r="X78" s="270"/>
      <c r="Y78" s="270"/>
      <c r="Z78" s="270"/>
      <c r="AA78" s="270"/>
      <c r="AB78" s="270"/>
      <c r="AC78" s="270"/>
      <c r="AD78" s="38"/>
    </row>
    <row r="79" spans="2:30" ht="6.75" customHeight="1">
      <c r="B79" s="37"/>
      <c r="C79" s="225"/>
      <c r="D79" s="225"/>
      <c r="E79" s="225"/>
      <c r="F79" s="225"/>
      <c r="G79" s="225"/>
      <c r="H79" s="225"/>
      <c r="I79" s="225"/>
      <c r="J79" s="225"/>
      <c r="K79" s="225"/>
      <c r="L79" s="225"/>
      <c r="M79" s="225"/>
      <c r="N79" s="225"/>
      <c r="O79" s="225"/>
      <c r="P79" s="225"/>
      <c r="Q79" s="225"/>
      <c r="R79" s="225"/>
      <c r="S79" s="225"/>
      <c r="T79" s="225"/>
      <c r="U79" s="225"/>
      <c r="V79" s="225"/>
      <c r="W79" s="225"/>
      <c r="X79" s="225"/>
      <c r="Y79" s="225"/>
      <c r="Z79" s="225"/>
      <c r="AA79" s="225"/>
      <c r="AB79" s="225"/>
      <c r="AC79" s="225"/>
      <c r="AD79" s="38"/>
    </row>
    <row r="80" spans="2:30" ht="24" customHeight="1">
      <c r="B80" s="37"/>
      <c r="C80" s="274" t="s">
        <v>64</v>
      </c>
      <c r="D80" s="270"/>
      <c r="E80" s="270"/>
      <c r="F80" s="270"/>
      <c r="G80" s="270"/>
      <c r="H80" s="270"/>
      <c r="I80" s="270"/>
      <c r="J80" s="270"/>
      <c r="K80" s="270"/>
      <c r="L80" s="270"/>
      <c r="M80" s="270"/>
      <c r="N80" s="270"/>
      <c r="O80" s="270"/>
      <c r="P80" s="270"/>
      <c r="Q80" s="270"/>
      <c r="R80" s="270"/>
      <c r="S80" s="270"/>
      <c r="T80" s="270"/>
      <c r="U80" s="270"/>
      <c r="V80" s="270"/>
      <c r="W80" s="270"/>
      <c r="X80" s="270"/>
      <c r="Y80" s="270"/>
      <c r="Z80" s="270"/>
      <c r="AA80" s="270"/>
      <c r="AB80" s="270"/>
      <c r="AC80" s="270"/>
      <c r="AD80" s="38"/>
    </row>
    <row r="81" spans="2:30" ht="6.75" customHeight="1">
      <c r="B81" s="37"/>
      <c r="C81" s="225"/>
      <c r="D81" s="225"/>
      <c r="E81" s="225"/>
      <c r="F81" s="225"/>
      <c r="G81" s="225"/>
      <c r="H81" s="225"/>
      <c r="I81" s="225"/>
      <c r="J81" s="225"/>
      <c r="K81" s="225"/>
      <c r="L81" s="225"/>
      <c r="M81" s="225"/>
      <c r="N81" s="225"/>
      <c r="O81" s="225"/>
      <c r="P81" s="225"/>
      <c r="Q81" s="225"/>
      <c r="R81" s="225"/>
      <c r="S81" s="225"/>
      <c r="T81" s="225"/>
      <c r="U81" s="225"/>
      <c r="V81" s="225"/>
      <c r="W81" s="225"/>
      <c r="X81" s="225"/>
      <c r="Y81" s="225"/>
      <c r="Z81" s="225"/>
      <c r="AA81" s="225"/>
      <c r="AB81" s="225"/>
      <c r="AC81" s="225"/>
      <c r="AD81" s="38"/>
    </row>
    <row r="82" spans="2:30" ht="15" customHeight="1">
      <c r="B82" s="37"/>
      <c r="C82" s="225"/>
      <c r="D82" s="225"/>
      <c r="E82" s="225"/>
      <c r="F82" s="279" t="s">
        <v>65</v>
      </c>
      <c r="G82" s="280"/>
      <c r="H82" s="280"/>
      <c r="I82" s="280"/>
      <c r="J82" s="281"/>
      <c r="K82" s="279" t="s">
        <v>66</v>
      </c>
      <c r="L82" s="280"/>
      <c r="M82" s="280"/>
      <c r="N82" s="280"/>
      <c r="O82" s="280"/>
      <c r="P82" s="280"/>
      <c r="Q82" s="280"/>
      <c r="R82" s="280"/>
      <c r="S82" s="280"/>
      <c r="T82" s="280"/>
      <c r="U82" s="280"/>
      <c r="V82" s="280"/>
      <c r="W82" s="280"/>
      <c r="X82" s="280"/>
      <c r="Y82" s="280"/>
      <c r="Z82" s="281"/>
      <c r="AA82" s="225"/>
      <c r="AB82" s="225"/>
      <c r="AC82" s="225"/>
      <c r="AD82" s="38"/>
    </row>
    <row r="83" spans="2:30" ht="24" customHeight="1">
      <c r="B83" s="37"/>
      <c r="C83" s="225"/>
      <c r="D83" s="225"/>
      <c r="E83" s="225"/>
      <c r="F83" s="282" t="s">
        <v>67</v>
      </c>
      <c r="G83" s="280"/>
      <c r="H83" s="280"/>
      <c r="I83" s="280"/>
      <c r="J83" s="281"/>
      <c r="K83" s="282" t="s">
        <v>68</v>
      </c>
      <c r="L83" s="280"/>
      <c r="M83" s="280"/>
      <c r="N83" s="280"/>
      <c r="O83" s="280"/>
      <c r="P83" s="280"/>
      <c r="Q83" s="280"/>
      <c r="R83" s="280"/>
      <c r="S83" s="280"/>
      <c r="T83" s="280"/>
      <c r="U83" s="280"/>
      <c r="V83" s="280"/>
      <c r="W83" s="280"/>
      <c r="X83" s="280"/>
      <c r="Y83" s="280"/>
      <c r="Z83" s="281"/>
      <c r="AA83" s="225"/>
      <c r="AB83" s="225"/>
      <c r="AC83" s="225"/>
      <c r="AD83" s="38"/>
    </row>
    <row r="84" spans="2:30" ht="15" customHeight="1">
      <c r="B84" s="37"/>
      <c r="C84" s="225"/>
      <c r="D84" s="225"/>
      <c r="E84" s="225"/>
      <c r="F84" s="282" t="s">
        <v>67</v>
      </c>
      <c r="G84" s="280"/>
      <c r="H84" s="280"/>
      <c r="I84" s="280"/>
      <c r="J84" s="281"/>
      <c r="K84" s="282" t="s">
        <v>69</v>
      </c>
      <c r="L84" s="280"/>
      <c r="M84" s="280"/>
      <c r="N84" s="280"/>
      <c r="O84" s="280"/>
      <c r="P84" s="280"/>
      <c r="Q84" s="280"/>
      <c r="R84" s="280"/>
      <c r="S84" s="280"/>
      <c r="T84" s="280"/>
      <c r="U84" s="280"/>
      <c r="V84" s="280"/>
      <c r="W84" s="280"/>
      <c r="X84" s="280"/>
      <c r="Y84" s="280"/>
      <c r="Z84" s="281"/>
      <c r="AA84" s="225"/>
      <c r="AB84" s="225"/>
      <c r="AC84" s="225"/>
      <c r="AD84" s="38"/>
    </row>
    <row r="85" spans="2:30" ht="36" customHeight="1">
      <c r="B85" s="37"/>
      <c r="C85" s="225"/>
      <c r="D85" s="225"/>
      <c r="E85" s="225"/>
      <c r="F85" s="282" t="s">
        <v>67</v>
      </c>
      <c r="G85" s="280"/>
      <c r="H85" s="280"/>
      <c r="I85" s="280"/>
      <c r="J85" s="281"/>
      <c r="K85" s="282" t="s">
        <v>70</v>
      </c>
      <c r="L85" s="280"/>
      <c r="M85" s="280"/>
      <c r="N85" s="280"/>
      <c r="O85" s="280"/>
      <c r="P85" s="280"/>
      <c r="Q85" s="280"/>
      <c r="R85" s="280"/>
      <c r="S85" s="280"/>
      <c r="T85" s="280"/>
      <c r="U85" s="280"/>
      <c r="V85" s="280"/>
      <c r="W85" s="280"/>
      <c r="X85" s="280"/>
      <c r="Y85" s="280"/>
      <c r="Z85" s="281"/>
      <c r="AA85" s="225"/>
      <c r="AB85" s="225"/>
      <c r="AC85" s="225"/>
      <c r="AD85" s="38"/>
    </row>
    <row r="86" spans="2:30" ht="15" customHeight="1">
      <c r="B86" s="37"/>
      <c r="C86" s="225"/>
      <c r="D86" s="225"/>
      <c r="E86" s="225"/>
      <c r="F86" s="282" t="s">
        <v>67</v>
      </c>
      <c r="G86" s="280"/>
      <c r="H86" s="280"/>
      <c r="I86" s="280"/>
      <c r="J86" s="281"/>
      <c r="K86" s="282" t="s">
        <v>71</v>
      </c>
      <c r="L86" s="280"/>
      <c r="M86" s="280"/>
      <c r="N86" s="280"/>
      <c r="O86" s="280"/>
      <c r="P86" s="280"/>
      <c r="Q86" s="280"/>
      <c r="R86" s="280"/>
      <c r="S86" s="280"/>
      <c r="T86" s="280"/>
      <c r="U86" s="280"/>
      <c r="V86" s="280"/>
      <c r="W86" s="280"/>
      <c r="X86" s="280"/>
      <c r="Y86" s="280"/>
      <c r="Z86" s="281"/>
      <c r="AA86" s="225"/>
      <c r="AB86" s="225"/>
      <c r="AC86" s="225"/>
      <c r="AD86" s="38"/>
    </row>
    <row r="87" spans="2:30" ht="24" customHeight="1">
      <c r="B87" s="37"/>
      <c r="C87" s="225"/>
      <c r="D87" s="225"/>
      <c r="E87" s="225"/>
      <c r="F87" s="282" t="s">
        <v>67</v>
      </c>
      <c r="G87" s="280"/>
      <c r="H87" s="280"/>
      <c r="I87" s="280"/>
      <c r="J87" s="281"/>
      <c r="K87" s="282" t="s">
        <v>72</v>
      </c>
      <c r="L87" s="280"/>
      <c r="M87" s="280"/>
      <c r="N87" s="280"/>
      <c r="O87" s="280"/>
      <c r="P87" s="280"/>
      <c r="Q87" s="280"/>
      <c r="R87" s="280"/>
      <c r="S87" s="280"/>
      <c r="T87" s="280"/>
      <c r="U87" s="280"/>
      <c r="V87" s="280"/>
      <c r="W87" s="280"/>
      <c r="X87" s="280"/>
      <c r="Y87" s="280"/>
      <c r="Z87" s="281"/>
      <c r="AA87" s="225"/>
      <c r="AB87" s="225"/>
      <c r="AC87" s="225"/>
      <c r="AD87" s="38"/>
    </row>
    <row r="88" spans="2:30" ht="6.75" customHeight="1">
      <c r="B88" s="37"/>
      <c r="C88" s="225"/>
      <c r="D88" s="225"/>
      <c r="E88" s="225"/>
      <c r="F88" s="225"/>
      <c r="G88" s="225"/>
      <c r="H88" s="225"/>
      <c r="I88" s="225"/>
      <c r="J88" s="225"/>
      <c r="K88" s="225"/>
      <c r="L88" s="225"/>
      <c r="M88" s="225"/>
      <c r="N88" s="225"/>
      <c r="O88" s="225"/>
      <c r="P88" s="225"/>
      <c r="Q88" s="225"/>
      <c r="R88" s="225"/>
      <c r="S88" s="225"/>
      <c r="T88" s="225"/>
      <c r="U88" s="225"/>
      <c r="V88" s="225"/>
      <c r="W88" s="225"/>
      <c r="X88" s="225"/>
      <c r="Y88" s="225"/>
      <c r="Z88" s="225"/>
      <c r="AA88" s="225"/>
      <c r="AB88" s="225"/>
      <c r="AC88" s="225"/>
      <c r="AD88" s="38"/>
    </row>
    <row r="89" spans="2:30" ht="24" customHeight="1">
      <c r="B89" s="37"/>
      <c r="C89" s="274" t="s">
        <v>73</v>
      </c>
      <c r="D89" s="270"/>
      <c r="E89" s="270"/>
      <c r="F89" s="270"/>
      <c r="G89" s="270"/>
      <c r="H89" s="270"/>
      <c r="I89" s="270"/>
      <c r="J89" s="270"/>
      <c r="K89" s="270"/>
      <c r="L89" s="270"/>
      <c r="M89" s="270"/>
      <c r="N89" s="270"/>
      <c r="O89" s="270"/>
      <c r="P89" s="270"/>
      <c r="Q89" s="270"/>
      <c r="R89" s="270"/>
      <c r="S89" s="270"/>
      <c r="T89" s="270"/>
      <c r="U89" s="270"/>
      <c r="V89" s="270"/>
      <c r="W89" s="270"/>
      <c r="X89" s="270"/>
      <c r="Y89" s="270"/>
      <c r="Z89" s="270"/>
      <c r="AA89" s="270"/>
      <c r="AB89" s="270"/>
      <c r="AC89" s="270"/>
      <c r="AD89" s="38"/>
    </row>
    <row r="90" spans="2:30" ht="6.75" customHeight="1">
      <c r="B90" s="37"/>
      <c r="C90" s="225"/>
      <c r="D90" s="225"/>
      <c r="E90" s="225"/>
      <c r="F90" s="225"/>
      <c r="G90" s="225"/>
      <c r="H90" s="225"/>
      <c r="I90" s="225"/>
      <c r="J90" s="225"/>
      <c r="K90" s="225"/>
      <c r="L90" s="225"/>
      <c r="M90" s="225"/>
      <c r="N90" s="225"/>
      <c r="O90" s="225"/>
      <c r="P90" s="225"/>
      <c r="Q90" s="225"/>
      <c r="R90" s="225"/>
      <c r="S90" s="225"/>
      <c r="T90" s="225"/>
      <c r="U90" s="225"/>
      <c r="V90" s="225"/>
      <c r="W90" s="225"/>
      <c r="X90" s="225"/>
      <c r="Y90" s="225"/>
      <c r="Z90" s="225"/>
      <c r="AA90" s="225"/>
      <c r="AB90" s="225"/>
      <c r="AC90" s="225"/>
      <c r="AD90" s="38"/>
    </row>
    <row r="91" spans="2:30" ht="15" customHeight="1">
      <c r="B91" s="37"/>
      <c r="C91" s="211"/>
      <c r="D91" s="217" t="s">
        <v>74</v>
      </c>
      <c r="E91" s="211"/>
      <c r="F91" s="211"/>
      <c r="G91" s="211"/>
      <c r="H91" s="211"/>
      <c r="I91" s="211"/>
      <c r="J91" s="211"/>
      <c r="K91" s="211"/>
      <c r="L91" s="211"/>
      <c r="M91" s="211"/>
      <c r="N91" s="211"/>
      <c r="O91" s="211"/>
      <c r="P91" s="211"/>
      <c r="Q91" s="211"/>
      <c r="R91" s="211"/>
      <c r="S91" s="211"/>
      <c r="T91" s="211"/>
      <c r="U91" s="211"/>
      <c r="V91" s="211"/>
      <c r="W91" s="211"/>
      <c r="X91" s="211"/>
      <c r="Y91" s="211"/>
      <c r="Z91" s="211"/>
      <c r="AA91" s="211"/>
      <c r="AB91" s="211"/>
      <c r="AC91" s="211"/>
      <c r="AD91" s="38"/>
    </row>
    <row r="92" spans="2:30" ht="6.75" customHeight="1">
      <c r="B92" s="37"/>
      <c r="C92" s="225"/>
      <c r="D92" s="225"/>
      <c r="E92" s="225"/>
      <c r="F92" s="225"/>
      <c r="G92" s="225"/>
      <c r="H92" s="225"/>
      <c r="I92" s="225"/>
      <c r="J92" s="225"/>
      <c r="K92" s="225"/>
      <c r="L92" s="225"/>
      <c r="M92" s="225"/>
      <c r="N92" s="225"/>
      <c r="O92" s="225"/>
      <c r="P92" s="225"/>
      <c r="Q92" s="225"/>
      <c r="R92" s="225"/>
      <c r="S92" s="225"/>
      <c r="T92" s="225"/>
      <c r="U92" s="225"/>
      <c r="V92" s="225"/>
      <c r="W92" s="225"/>
      <c r="X92" s="225"/>
      <c r="Y92" s="225"/>
      <c r="Z92" s="225"/>
      <c r="AA92" s="225"/>
      <c r="AB92" s="225"/>
      <c r="AC92" s="225"/>
      <c r="AD92" s="38"/>
    </row>
    <row r="93" spans="2:30" ht="24" customHeight="1">
      <c r="B93" s="37"/>
      <c r="C93" s="211"/>
      <c r="D93" s="274" t="s">
        <v>75</v>
      </c>
      <c r="E93" s="270"/>
      <c r="F93" s="270"/>
      <c r="G93" s="270"/>
      <c r="H93" s="270"/>
      <c r="I93" s="270"/>
      <c r="J93" s="270"/>
      <c r="K93" s="270"/>
      <c r="L93" s="270"/>
      <c r="M93" s="270"/>
      <c r="N93" s="270"/>
      <c r="O93" s="270"/>
      <c r="P93" s="270"/>
      <c r="Q93" s="270"/>
      <c r="R93" s="270"/>
      <c r="S93" s="270"/>
      <c r="T93" s="270"/>
      <c r="U93" s="270"/>
      <c r="V93" s="270"/>
      <c r="W93" s="270"/>
      <c r="X93" s="270"/>
      <c r="Y93" s="270"/>
      <c r="Z93" s="270"/>
      <c r="AA93" s="270"/>
      <c r="AB93" s="270"/>
      <c r="AC93" s="270"/>
      <c r="AD93" s="38"/>
    </row>
    <row r="94" spans="2:30" ht="6.75" customHeight="1">
      <c r="B94" s="37"/>
      <c r="C94" s="225"/>
      <c r="D94" s="225"/>
      <c r="E94" s="225"/>
      <c r="F94" s="225"/>
      <c r="G94" s="225"/>
      <c r="H94" s="225"/>
      <c r="I94" s="225"/>
      <c r="J94" s="225"/>
      <c r="K94" s="225"/>
      <c r="L94" s="225"/>
      <c r="M94" s="225"/>
      <c r="N94" s="225"/>
      <c r="O94" s="225"/>
      <c r="P94" s="225"/>
      <c r="Q94" s="225"/>
      <c r="R94" s="225"/>
      <c r="S94" s="225"/>
      <c r="T94" s="225"/>
      <c r="U94" s="225"/>
      <c r="V94" s="225"/>
      <c r="W94" s="225"/>
      <c r="X94" s="225"/>
      <c r="Y94" s="225"/>
      <c r="Z94" s="225"/>
      <c r="AA94" s="225"/>
      <c r="AB94" s="225"/>
      <c r="AC94" s="225"/>
      <c r="AD94" s="38"/>
    </row>
    <row r="95" spans="2:30" ht="15" customHeight="1">
      <c r="B95" s="37"/>
      <c r="C95" s="211"/>
      <c r="D95" s="217" t="s">
        <v>76</v>
      </c>
      <c r="E95" s="211"/>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211"/>
      <c r="AD95" s="38"/>
    </row>
    <row r="96" spans="2:30" ht="6.75" customHeight="1">
      <c r="B96" s="37"/>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c r="AA96" s="225"/>
      <c r="AB96" s="225"/>
      <c r="AC96" s="225"/>
      <c r="AD96" s="38"/>
    </row>
    <row r="97" spans="2:30" ht="24" customHeight="1">
      <c r="B97" s="37"/>
      <c r="C97" s="211"/>
      <c r="D97" s="288" t="s">
        <v>77</v>
      </c>
      <c r="E97" s="270"/>
      <c r="F97" s="270"/>
      <c r="G97" s="270"/>
      <c r="H97" s="270"/>
      <c r="I97" s="270"/>
      <c r="J97" s="270"/>
      <c r="K97" s="270"/>
      <c r="L97" s="270"/>
      <c r="M97" s="270"/>
      <c r="N97" s="270"/>
      <c r="O97" s="270"/>
      <c r="P97" s="270"/>
      <c r="Q97" s="270"/>
      <c r="R97" s="270"/>
      <c r="S97" s="270"/>
      <c r="T97" s="270"/>
      <c r="U97" s="270"/>
      <c r="V97" s="270"/>
      <c r="W97" s="270"/>
      <c r="X97" s="270"/>
      <c r="Y97" s="270"/>
      <c r="Z97" s="270"/>
      <c r="AA97" s="270"/>
      <c r="AB97" s="270"/>
      <c r="AC97" s="270"/>
      <c r="AD97" s="38"/>
    </row>
    <row r="98" spans="2:30" ht="6.75" customHeight="1">
      <c r="B98" s="37"/>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c r="AA98" s="225"/>
      <c r="AB98" s="225"/>
      <c r="AC98" s="225"/>
      <c r="AD98" s="38"/>
    </row>
    <row r="99" spans="2:30" ht="24" customHeight="1">
      <c r="B99" s="37"/>
      <c r="C99" s="211"/>
      <c r="D99" s="289" t="s">
        <v>78</v>
      </c>
      <c r="E99" s="270"/>
      <c r="F99" s="270"/>
      <c r="G99" s="270"/>
      <c r="H99" s="270"/>
      <c r="I99" s="270"/>
      <c r="J99" s="270"/>
      <c r="K99" s="270"/>
      <c r="L99" s="270"/>
      <c r="M99" s="270"/>
      <c r="N99" s="270"/>
      <c r="O99" s="270"/>
      <c r="P99" s="270"/>
      <c r="Q99" s="270"/>
      <c r="R99" s="270"/>
      <c r="S99" s="270"/>
      <c r="T99" s="270"/>
      <c r="U99" s="270"/>
      <c r="V99" s="270"/>
      <c r="W99" s="270"/>
      <c r="X99" s="270"/>
      <c r="Y99" s="270"/>
      <c r="Z99" s="270"/>
      <c r="AA99" s="270"/>
      <c r="AB99" s="270"/>
      <c r="AC99" s="270"/>
      <c r="AD99" s="38"/>
    </row>
    <row r="100" spans="2:30" ht="6.75" customHeight="1">
      <c r="B100" s="37"/>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c r="AA100" s="225"/>
      <c r="AB100" s="225"/>
      <c r="AC100" s="225"/>
      <c r="AD100" s="38"/>
    </row>
    <row r="101" spans="2:30" ht="15" customHeight="1">
      <c r="B101" s="37"/>
      <c r="C101" s="211"/>
      <c r="D101" s="290" t="s">
        <v>79</v>
      </c>
      <c r="E101" s="270"/>
      <c r="F101" s="270"/>
      <c r="G101" s="270"/>
      <c r="H101" s="270"/>
      <c r="I101" s="270"/>
      <c r="J101" s="270"/>
      <c r="K101" s="270"/>
      <c r="L101" s="270"/>
      <c r="M101" s="270"/>
      <c r="N101" s="270"/>
      <c r="O101" s="270"/>
      <c r="P101" s="270"/>
      <c r="Q101" s="270"/>
      <c r="R101" s="270"/>
      <c r="S101" s="270"/>
      <c r="T101" s="270"/>
      <c r="U101" s="270"/>
      <c r="V101" s="270"/>
      <c r="W101" s="270"/>
      <c r="X101" s="270"/>
      <c r="Y101" s="270"/>
      <c r="Z101" s="270"/>
      <c r="AA101" s="270"/>
      <c r="AB101" s="270"/>
      <c r="AC101" s="270"/>
      <c r="AD101" s="38"/>
    </row>
    <row r="102" spans="2:30" ht="15" customHeight="1" thickBot="1">
      <c r="B102" s="46"/>
      <c r="C102" s="47"/>
      <c r="D102" s="49"/>
      <c r="E102" s="49"/>
      <c r="F102" s="49"/>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48"/>
    </row>
    <row r="103" spans="2:30" ht="15" customHeight="1" thickBot="1"/>
    <row r="104" spans="2:30" ht="15" customHeight="1">
      <c r="B104" s="35"/>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9"/>
    </row>
    <row r="105" spans="2:30" ht="24" customHeight="1">
      <c r="B105" s="37"/>
      <c r="C105" s="274" t="s">
        <v>80</v>
      </c>
      <c r="D105" s="270"/>
      <c r="E105" s="270"/>
      <c r="F105" s="270"/>
      <c r="G105" s="270"/>
      <c r="H105" s="270"/>
      <c r="I105" s="270"/>
      <c r="J105" s="270"/>
      <c r="K105" s="270"/>
      <c r="L105" s="270"/>
      <c r="M105" s="270"/>
      <c r="N105" s="270"/>
      <c r="O105" s="270"/>
      <c r="P105" s="270"/>
      <c r="Q105" s="270"/>
      <c r="R105" s="270"/>
      <c r="S105" s="270"/>
      <c r="T105" s="270"/>
      <c r="U105" s="270"/>
      <c r="V105" s="270"/>
      <c r="W105" s="270"/>
      <c r="X105" s="270"/>
      <c r="Y105" s="270"/>
      <c r="Z105" s="270"/>
      <c r="AA105" s="270"/>
      <c r="AB105" s="270"/>
      <c r="AC105" s="270"/>
      <c r="AD105" s="38"/>
    </row>
    <row r="106" spans="2:30" ht="6.75" customHeight="1">
      <c r="B106" s="37"/>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38"/>
    </row>
    <row r="107" spans="2:30" ht="15" customHeight="1">
      <c r="B107" s="37"/>
      <c r="C107" s="211"/>
      <c r="D107" s="212" t="s">
        <v>81</v>
      </c>
      <c r="E107" s="211"/>
      <c r="F107" s="211"/>
      <c r="G107" s="286" t="s">
        <v>82</v>
      </c>
      <c r="H107" s="284"/>
      <c r="I107" s="284"/>
      <c r="J107" s="284"/>
      <c r="K107" s="284"/>
      <c r="L107" s="284"/>
      <c r="M107" s="284"/>
      <c r="N107" s="284"/>
      <c r="O107" s="284"/>
      <c r="P107" s="284"/>
      <c r="Q107" s="284"/>
      <c r="R107" s="284"/>
      <c r="S107" s="284"/>
      <c r="T107" s="284"/>
      <c r="U107" s="284"/>
      <c r="V107" s="284"/>
      <c r="W107" s="284"/>
      <c r="X107" s="284"/>
      <c r="Y107" s="284"/>
      <c r="Z107" s="284"/>
      <c r="AA107" s="284"/>
      <c r="AB107" s="284"/>
      <c r="AC107" s="284"/>
      <c r="AD107" s="38"/>
    </row>
    <row r="108" spans="2:30" ht="15" customHeight="1">
      <c r="B108" s="37"/>
      <c r="C108" s="211"/>
      <c r="D108" s="211" t="s">
        <v>83</v>
      </c>
      <c r="E108" s="211"/>
      <c r="F108" s="211"/>
      <c r="G108" s="211"/>
      <c r="H108" s="211"/>
      <c r="I108" s="211"/>
      <c r="J108" s="211"/>
      <c r="K108" s="287" t="s">
        <v>84</v>
      </c>
      <c r="L108" s="280"/>
      <c r="M108" s="280"/>
      <c r="N108" s="280"/>
      <c r="O108" s="280"/>
      <c r="P108" s="280"/>
      <c r="Q108" s="280"/>
      <c r="R108" s="280"/>
      <c r="S108" s="280"/>
      <c r="T108" s="280"/>
      <c r="U108" s="280"/>
      <c r="V108" s="280"/>
      <c r="W108" s="280"/>
      <c r="X108" s="280"/>
      <c r="Y108" s="280"/>
      <c r="Z108" s="280"/>
      <c r="AA108" s="280"/>
      <c r="AB108" s="280"/>
      <c r="AC108" s="280"/>
      <c r="AD108" s="38"/>
    </row>
    <row r="109" spans="2:30" ht="15" customHeight="1">
      <c r="B109" s="37"/>
      <c r="C109" s="211"/>
      <c r="D109" s="212" t="s">
        <v>85</v>
      </c>
      <c r="E109" s="211"/>
      <c r="F109" s="211"/>
      <c r="G109" s="286" t="s">
        <v>86</v>
      </c>
      <c r="H109" s="284"/>
      <c r="I109" s="284"/>
      <c r="J109" s="284"/>
      <c r="K109" s="284"/>
      <c r="L109" s="284"/>
      <c r="M109" s="284"/>
      <c r="N109" s="284"/>
      <c r="O109" s="284"/>
      <c r="P109" s="284"/>
      <c r="Q109" s="284"/>
      <c r="R109" s="284"/>
      <c r="S109" s="284"/>
      <c r="T109" s="284"/>
      <c r="U109" s="284"/>
      <c r="V109" s="284"/>
      <c r="W109" s="284"/>
      <c r="X109" s="284"/>
      <c r="Y109" s="284"/>
      <c r="Z109" s="284"/>
      <c r="AA109" s="284"/>
      <c r="AB109" s="284"/>
      <c r="AC109" s="284"/>
      <c r="AD109" s="38"/>
    </row>
    <row r="110" spans="2:30" ht="15" customHeight="1">
      <c r="B110" s="37"/>
      <c r="C110" s="211"/>
      <c r="D110" s="212" t="s">
        <v>87</v>
      </c>
      <c r="E110" s="211"/>
      <c r="F110" s="211"/>
      <c r="G110" s="211"/>
      <c r="H110" s="211"/>
      <c r="I110" s="287" t="s">
        <v>88</v>
      </c>
      <c r="J110" s="280"/>
      <c r="K110" s="280"/>
      <c r="L110" s="280"/>
      <c r="M110" s="280"/>
      <c r="N110" s="280"/>
      <c r="O110" s="280"/>
      <c r="P110" s="280"/>
      <c r="Q110" s="280"/>
      <c r="R110" s="280"/>
      <c r="S110" s="280"/>
      <c r="T110" s="280"/>
      <c r="U110" s="280"/>
      <c r="V110" s="280"/>
      <c r="W110" s="280"/>
      <c r="X110" s="280"/>
      <c r="Y110" s="280"/>
      <c r="Z110" s="280"/>
      <c r="AA110" s="280"/>
      <c r="AB110" s="280"/>
      <c r="AC110" s="280"/>
      <c r="AD110" s="38"/>
    </row>
    <row r="111" spans="2:30" ht="15" customHeight="1">
      <c r="B111" s="37"/>
      <c r="C111" s="211"/>
      <c r="D111" s="212" t="s">
        <v>89</v>
      </c>
      <c r="E111" s="211"/>
      <c r="F111" s="211"/>
      <c r="G111" s="283" t="s">
        <v>90</v>
      </c>
      <c r="H111" s="284"/>
      <c r="I111" s="284"/>
      <c r="J111" s="284"/>
      <c r="K111" s="284"/>
      <c r="L111" s="284"/>
      <c r="M111" s="284"/>
      <c r="N111" s="284"/>
      <c r="O111" s="284"/>
      <c r="P111" s="284"/>
      <c r="Q111" s="284"/>
      <c r="R111" s="212" t="s">
        <v>91</v>
      </c>
      <c r="S111" s="212"/>
      <c r="T111" s="212"/>
      <c r="U111" s="285" t="s">
        <v>92</v>
      </c>
      <c r="V111" s="280"/>
      <c r="W111" s="280"/>
      <c r="X111" s="280"/>
      <c r="Y111" s="280"/>
      <c r="Z111" s="280"/>
      <c r="AA111" s="280"/>
      <c r="AB111" s="280"/>
      <c r="AC111" s="280"/>
      <c r="AD111" s="38"/>
    </row>
    <row r="112" spans="2:30" ht="15" customHeight="1" thickBot="1">
      <c r="B112" s="46"/>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8"/>
    </row>
    <row r="113" spans="2:30" ht="15" customHeight="1">
      <c r="B113" s="211"/>
      <c r="C113" s="211"/>
      <c r="D113" s="211"/>
      <c r="E113" s="211"/>
      <c r="F113" s="211"/>
      <c r="G113" s="211"/>
      <c r="H113" s="211"/>
      <c r="I113" s="211"/>
      <c r="J113" s="211"/>
      <c r="K113" s="211"/>
      <c r="L113" s="211"/>
      <c r="M113" s="211"/>
      <c r="N113" s="211"/>
      <c r="O113" s="211"/>
      <c r="P113" s="211"/>
      <c r="Q113" s="211"/>
      <c r="R113" s="211"/>
      <c r="S113" s="211"/>
      <c r="T113" s="211"/>
      <c r="U113" s="211"/>
      <c r="V113" s="211"/>
      <c r="W113" s="211"/>
      <c r="X113" s="211"/>
      <c r="Y113" s="211"/>
      <c r="Z113" s="211"/>
      <c r="AA113" s="211"/>
      <c r="AB113" s="211"/>
      <c r="AC113" s="211"/>
      <c r="AD113" s="211"/>
    </row>
    <row r="114" spans="2:30" ht="15" customHeight="1"/>
    <row r="115" spans="2:30" ht="15" customHeight="1"/>
    <row r="116" spans="2:30" ht="15" customHeight="1"/>
    <row r="117" spans="2:30" ht="15" customHeight="1"/>
    <row r="118" spans="2:30" ht="15" customHeight="1"/>
  </sheetData>
  <mergeCells count="63">
    <mergeCell ref="G111:Q111"/>
    <mergeCell ref="U111:AC111"/>
    <mergeCell ref="C58:AC58"/>
    <mergeCell ref="C60:AC60"/>
    <mergeCell ref="D62:AC62"/>
    <mergeCell ref="C105:AC105"/>
    <mergeCell ref="G107:AC107"/>
    <mergeCell ref="K108:AC108"/>
    <mergeCell ref="G109:AC109"/>
    <mergeCell ref="I110:AC110"/>
    <mergeCell ref="C89:AC89"/>
    <mergeCell ref="D93:AC93"/>
    <mergeCell ref="D97:AC97"/>
    <mergeCell ref="D99:AC99"/>
    <mergeCell ref="D101:AC101"/>
    <mergeCell ref="F85:J85"/>
    <mergeCell ref="K85:Z85"/>
    <mergeCell ref="F86:J86"/>
    <mergeCell ref="K86:Z86"/>
    <mergeCell ref="F87:J87"/>
    <mergeCell ref="K87:Z87"/>
    <mergeCell ref="F82:J82"/>
    <mergeCell ref="K82:Z82"/>
    <mergeCell ref="F83:J83"/>
    <mergeCell ref="K83:Z83"/>
    <mergeCell ref="F84:J84"/>
    <mergeCell ref="K84:Z84"/>
    <mergeCell ref="C72:AC72"/>
    <mergeCell ref="C74:AC74"/>
    <mergeCell ref="C76:AC76"/>
    <mergeCell ref="C78:AC78"/>
    <mergeCell ref="C80:AC80"/>
    <mergeCell ref="C64:AC64"/>
    <mergeCell ref="C66:AC66"/>
    <mergeCell ref="C68:AC68"/>
    <mergeCell ref="D50:AC50"/>
    <mergeCell ref="D52:AC52"/>
    <mergeCell ref="D54:AC54"/>
    <mergeCell ref="C56:AC56"/>
    <mergeCell ref="C40:AC40"/>
    <mergeCell ref="D42:AC42"/>
    <mergeCell ref="C44:AC44"/>
    <mergeCell ref="D46:AC46"/>
    <mergeCell ref="D48:AC48"/>
    <mergeCell ref="C30:AC30"/>
    <mergeCell ref="C32:AC32"/>
    <mergeCell ref="C34:AC34"/>
    <mergeCell ref="C36:AC36"/>
    <mergeCell ref="C38:AC38"/>
    <mergeCell ref="B1:AD1"/>
    <mergeCell ref="B3:AD3"/>
    <mergeCell ref="B5:AD5"/>
    <mergeCell ref="AA7:AD7"/>
    <mergeCell ref="C10:K10"/>
    <mergeCell ref="O10:AC10"/>
    <mergeCell ref="C24:AC24"/>
    <mergeCell ref="C26:AC26"/>
    <mergeCell ref="C28:AC28"/>
    <mergeCell ref="C13:AC13"/>
    <mergeCell ref="C16:AC16"/>
    <mergeCell ref="C18:AC18"/>
    <mergeCell ref="C20:AC20"/>
    <mergeCell ref="D22:AC22"/>
  </mergeCells>
  <hyperlinks>
    <hyperlink ref="AA7" location="Índice!B7" display="Índice" xr:uid="{00000000-0004-0000-0100-000000000000}"/>
  </hyperlinks>
  <pageMargins left="0.70866141732283472" right="0.70866141732283472" top="0.74803149606299213" bottom="0.74803149606299213" header="0.31496062992125978" footer="0.31496062992125978"/>
  <pageSetup scale="75" orientation="portrait"/>
  <headerFooter>
    <oddHeader>&amp;CMódulo 1
Presentación</oddHeader>
    <oddFooter>&amp;LCenso Nacional de Sistema Penitenciario Federal 2022&amp;R&amp;P de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2"/>
  <sheetViews>
    <sheetView topLeftCell="A19"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2: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3" spans="2: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5" spans="2:30" ht="45" customHeight="1">
      <c r="B5" s="271" t="s">
        <v>93</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2:30" ht="15" customHeight="1">
      <c r="B6" s="220"/>
      <c r="C6" s="221"/>
      <c r="D6" s="221"/>
      <c r="E6" s="221"/>
      <c r="F6" s="221"/>
      <c r="G6" s="221"/>
      <c r="H6" s="221"/>
      <c r="I6" s="221"/>
      <c r="J6" s="221"/>
      <c r="K6" s="221"/>
      <c r="L6" s="221"/>
      <c r="M6" s="221"/>
      <c r="N6" s="221"/>
      <c r="O6" s="221"/>
      <c r="P6" s="221"/>
      <c r="Q6" s="221"/>
      <c r="R6" s="221"/>
      <c r="S6" s="221"/>
      <c r="T6" s="221"/>
      <c r="U6" s="221"/>
      <c r="V6" s="221"/>
      <c r="W6" s="221"/>
      <c r="X6" s="221"/>
      <c r="Y6" s="221"/>
      <c r="Z6" s="221"/>
      <c r="AA6" s="221"/>
      <c r="AB6" s="221"/>
      <c r="AC6" s="221"/>
      <c r="AD6" s="221"/>
    </row>
    <row r="7" spans="2:30" ht="15" customHeight="1">
      <c r="B7" s="220"/>
      <c r="C7" s="221"/>
      <c r="D7" s="221"/>
      <c r="E7" s="221"/>
      <c r="F7" s="221"/>
      <c r="G7" s="221"/>
      <c r="H7" s="221"/>
      <c r="I7" s="221"/>
      <c r="J7" s="221"/>
      <c r="K7" s="221"/>
      <c r="L7" s="221"/>
      <c r="M7" s="221"/>
      <c r="N7" s="221"/>
      <c r="O7" s="221"/>
      <c r="P7" s="221"/>
      <c r="Q7" s="221"/>
      <c r="R7" s="221"/>
      <c r="S7" s="221"/>
      <c r="T7" s="221"/>
      <c r="U7" s="221"/>
      <c r="V7" s="221"/>
      <c r="W7" s="221"/>
      <c r="X7" s="221"/>
      <c r="Y7" s="221"/>
      <c r="Z7" s="221"/>
      <c r="AA7" s="277" t="s">
        <v>2</v>
      </c>
      <c r="AB7" s="270"/>
      <c r="AC7" s="270"/>
      <c r="AD7" s="270"/>
    </row>
    <row r="8" spans="2:30" ht="15" customHeight="1" thickBot="1">
      <c r="B8" s="225"/>
      <c r="C8" s="225"/>
      <c r="D8" s="225"/>
      <c r="E8" s="225"/>
      <c r="F8" s="225"/>
      <c r="G8" s="225"/>
      <c r="H8" s="225"/>
      <c r="I8" s="225"/>
      <c r="J8" s="225"/>
      <c r="K8" s="225"/>
      <c r="L8" s="225"/>
      <c r="N8" s="67"/>
    </row>
    <row r="9" spans="2:30" ht="15" customHeight="1" thickBot="1">
      <c r="B9" s="301" t="s">
        <v>94</v>
      </c>
      <c r="C9" s="302"/>
      <c r="D9" s="302"/>
      <c r="E9" s="302"/>
      <c r="F9" s="302"/>
      <c r="G9" s="302"/>
      <c r="H9" s="302"/>
      <c r="I9" s="302"/>
      <c r="J9" s="302"/>
      <c r="K9" s="302"/>
      <c r="L9" s="302"/>
      <c r="M9" s="302"/>
      <c r="N9" s="302"/>
      <c r="O9" s="302"/>
      <c r="P9" s="302"/>
      <c r="Q9" s="302"/>
      <c r="R9" s="303"/>
      <c r="T9" s="304" t="s">
        <v>95</v>
      </c>
      <c r="U9" s="305"/>
      <c r="V9" s="305"/>
      <c r="W9" s="305"/>
      <c r="X9" s="305"/>
      <c r="Y9" s="305"/>
      <c r="Z9" s="305"/>
      <c r="AA9" s="305"/>
      <c r="AB9" s="305"/>
      <c r="AC9" s="305"/>
      <c r="AD9" s="306"/>
    </row>
    <row r="10" spans="2:30" ht="48" customHeight="1" thickBot="1">
      <c r="B10" s="51"/>
      <c r="C10" s="307" t="s">
        <v>96</v>
      </c>
      <c r="D10" s="302"/>
      <c r="E10" s="302"/>
      <c r="F10" s="302"/>
      <c r="G10" s="302"/>
      <c r="H10" s="302"/>
      <c r="I10" s="302"/>
      <c r="J10" s="302"/>
      <c r="K10" s="302"/>
      <c r="L10" s="302"/>
      <c r="M10" s="302"/>
      <c r="N10" s="302"/>
      <c r="O10" s="302"/>
      <c r="P10" s="302"/>
      <c r="Q10" s="302"/>
      <c r="R10" s="52"/>
      <c r="T10" s="308" t="s">
        <v>97</v>
      </c>
      <c r="U10" s="309"/>
      <c r="V10" s="309"/>
      <c r="W10" s="309"/>
      <c r="X10" s="309"/>
      <c r="Y10" s="309"/>
      <c r="Z10" s="309"/>
      <c r="AA10" s="309"/>
      <c r="AB10" s="309"/>
      <c r="AC10" s="309"/>
      <c r="AD10" s="310"/>
    </row>
    <row r="11" spans="2:30" ht="15" customHeight="1">
      <c r="B11" s="53"/>
      <c r="R11" s="54"/>
      <c r="T11" s="53"/>
      <c r="W11" s="71"/>
      <c r="X11" s="72" t="s">
        <v>98</v>
      </c>
      <c r="Y11" s="72"/>
      <c r="Z11" s="72" t="s">
        <v>98</v>
      </c>
      <c r="AA11" s="73"/>
      <c r="AD11" s="54"/>
    </row>
    <row r="12" spans="2:30" ht="15" customHeight="1">
      <c r="B12" s="53"/>
      <c r="C12" s="212" t="s">
        <v>99</v>
      </c>
      <c r="D12" s="211"/>
      <c r="E12" s="211"/>
      <c r="F12" s="211"/>
      <c r="G12" s="211"/>
      <c r="H12" s="283"/>
      <c r="I12" s="284"/>
      <c r="J12" s="284"/>
      <c r="K12" s="284"/>
      <c r="L12" s="284"/>
      <c r="M12" s="284"/>
      <c r="N12" s="284"/>
      <c r="O12" s="284"/>
      <c r="P12" s="284"/>
      <c r="Q12" s="284"/>
      <c r="R12" s="54"/>
      <c r="T12" s="53"/>
      <c r="W12" s="211" t="s">
        <v>100</v>
      </c>
      <c r="X12" s="211"/>
      <c r="Y12" s="211" t="s">
        <v>101</v>
      </c>
      <c r="Z12" s="211"/>
      <c r="AA12" s="211" t="s">
        <v>102</v>
      </c>
      <c r="AD12" s="54"/>
    </row>
    <row r="13" spans="2:30" ht="15" customHeight="1">
      <c r="B13" s="53"/>
      <c r="C13" s="212" t="s">
        <v>103</v>
      </c>
      <c r="D13" s="211"/>
      <c r="E13" s="211"/>
      <c r="F13" s="283"/>
      <c r="G13" s="284"/>
      <c r="H13" s="284"/>
      <c r="I13" s="284"/>
      <c r="J13" s="284"/>
      <c r="K13" s="284"/>
      <c r="L13" s="284"/>
      <c r="M13" s="284"/>
      <c r="N13" s="284"/>
      <c r="O13" s="284"/>
      <c r="P13" s="284"/>
      <c r="Q13" s="284"/>
      <c r="R13" s="54"/>
      <c r="T13" s="53"/>
      <c r="U13" s="293" t="s">
        <v>104</v>
      </c>
      <c r="V13" s="280"/>
      <c r="W13" s="280"/>
      <c r="X13" s="280"/>
      <c r="Y13" s="280"/>
      <c r="Z13" s="280"/>
      <c r="AA13" s="280"/>
      <c r="AB13" s="280"/>
      <c r="AC13" s="281"/>
      <c r="AD13" s="54"/>
    </row>
    <row r="14" spans="2:30" ht="15" customHeight="1">
      <c r="B14" s="53"/>
      <c r="C14" s="212" t="s">
        <v>105</v>
      </c>
      <c r="D14" s="211"/>
      <c r="E14" s="211"/>
      <c r="F14" s="211"/>
      <c r="G14" s="285"/>
      <c r="H14" s="280"/>
      <c r="I14" s="280"/>
      <c r="J14" s="280"/>
      <c r="K14" s="280"/>
      <c r="L14" s="280"/>
      <c r="M14" s="280"/>
      <c r="N14" s="280"/>
      <c r="O14" s="280"/>
      <c r="P14" s="280"/>
      <c r="Q14" s="280"/>
      <c r="R14" s="54"/>
      <c r="T14" s="53"/>
      <c r="U14" s="311"/>
      <c r="V14" s="295"/>
      <c r="W14" s="295"/>
      <c r="X14" s="295"/>
      <c r="Y14" s="295"/>
      <c r="Z14" s="295"/>
      <c r="AA14" s="295"/>
      <c r="AB14" s="295"/>
      <c r="AC14" s="296"/>
      <c r="AD14" s="54"/>
    </row>
    <row r="15" spans="2:30" ht="15" customHeight="1">
      <c r="B15" s="53"/>
      <c r="C15" s="212" t="s">
        <v>106</v>
      </c>
      <c r="D15" s="211"/>
      <c r="E15" s="211"/>
      <c r="F15" s="211"/>
      <c r="G15" s="211"/>
      <c r="H15" s="285"/>
      <c r="I15" s="280"/>
      <c r="J15" s="280"/>
      <c r="K15" s="280"/>
      <c r="L15" s="280"/>
      <c r="M15" s="280"/>
      <c r="N15" s="280"/>
      <c r="O15" s="280"/>
      <c r="P15" s="280"/>
      <c r="Q15" s="280"/>
      <c r="R15" s="54"/>
      <c r="T15" s="53"/>
      <c r="U15" s="297"/>
      <c r="V15" s="270"/>
      <c r="W15" s="270"/>
      <c r="X15" s="270"/>
      <c r="Y15" s="270"/>
      <c r="Z15" s="270"/>
      <c r="AA15" s="270"/>
      <c r="AB15" s="270"/>
      <c r="AC15" s="298"/>
      <c r="AD15" s="54"/>
    </row>
    <row r="16" spans="2:30" ht="15" customHeight="1">
      <c r="B16" s="53"/>
      <c r="C16" s="212" t="s">
        <v>107</v>
      </c>
      <c r="D16" s="211"/>
      <c r="E16" s="211"/>
      <c r="F16" s="211"/>
      <c r="G16" s="211"/>
      <c r="H16" s="285"/>
      <c r="I16" s="280"/>
      <c r="J16" s="280"/>
      <c r="K16" s="280"/>
      <c r="L16" s="280"/>
      <c r="M16" s="280"/>
      <c r="N16" s="280"/>
      <c r="O16" s="280"/>
      <c r="P16" s="280"/>
      <c r="Q16" s="280"/>
      <c r="R16" s="54"/>
      <c r="T16" s="53"/>
      <c r="U16" s="297"/>
      <c r="V16" s="270"/>
      <c r="W16" s="270"/>
      <c r="X16" s="270"/>
      <c r="Y16" s="270"/>
      <c r="Z16" s="270"/>
      <c r="AA16" s="270"/>
      <c r="AB16" s="270"/>
      <c r="AC16" s="298"/>
      <c r="AD16" s="54"/>
    </row>
    <row r="17" spans="2:30" ht="15" customHeight="1">
      <c r="B17" s="53"/>
      <c r="C17" s="212" t="s">
        <v>85</v>
      </c>
      <c r="D17" s="211"/>
      <c r="E17" s="283"/>
      <c r="F17" s="284"/>
      <c r="G17" s="284"/>
      <c r="H17" s="284"/>
      <c r="I17" s="284"/>
      <c r="J17" s="284"/>
      <c r="K17" s="284"/>
      <c r="L17" s="284"/>
      <c r="M17" s="284"/>
      <c r="N17" s="284"/>
      <c r="O17" s="284"/>
      <c r="P17" s="284"/>
      <c r="Q17" s="284"/>
      <c r="R17" s="54"/>
      <c r="T17" s="53"/>
      <c r="U17" s="297"/>
      <c r="V17" s="270"/>
      <c r="W17" s="270"/>
      <c r="X17" s="270"/>
      <c r="Y17" s="270"/>
      <c r="Z17" s="270"/>
      <c r="AA17" s="270"/>
      <c r="AB17" s="270"/>
      <c r="AC17" s="298"/>
      <c r="AD17" s="54"/>
    </row>
    <row r="18" spans="2:30" ht="15" customHeight="1">
      <c r="B18" s="53"/>
      <c r="C18" s="212" t="s">
        <v>89</v>
      </c>
      <c r="D18" s="211"/>
      <c r="E18" s="211"/>
      <c r="F18" s="285"/>
      <c r="G18" s="280"/>
      <c r="H18" s="280"/>
      <c r="I18" s="280"/>
      <c r="J18" s="280"/>
      <c r="K18" s="280"/>
      <c r="L18" s="280"/>
      <c r="M18" s="280"/>
      <c r="N18" s="280"/>
      <c r="O18" s="280"/>
      <c r="P18" s="280"/>
      <c r="Q18" s="280"/>
      <c r="R18" s="54"/>
      <c r="T18" s="53"/>
      <c r="U18" s="297"/>
      <c r="V18" s="270"/>
      <c r="W18" s="270"/>
      <c r="X18" s="270"/>
      <c r="Y18" s="270"/>
      <c r="Z18" s="270"/>
      <c r="AA18" s="270"/>
      <c r="AB18" s="270"/>
      <c r="AC18" s="298"/>
      <c r="AD18" s="54"/>
    </row>
    <row r="19" spans="2:30" ht="15" customHeight="1">
      <c r="B19" s="53"/>
      <c r="C19" s="212" t="s">
        <v>87</v>
      </c>
      <c r="D19" s="211"/>
      <c r="E19" s="211"/>
      <c r="F19" s="58"/>
      <c r="G19" s="58"/>
      <c r="H19" s="285"/>
      <c r="I19" s="280"/>
      <c r="J19" s="280"/>
      <c r="K19" s="280"/>
      <c r="L19" s="280"/>
      <c r="M19" s="280"/>
      <c r="N19" s="280"/>
      <c r="O19" s="280"/>
      <c r="P19" s="280"/>
      <c r="Q19" s="280"/>
      <c r="R19" s="54"/>
      <c r="T19" s="53"/>
      <c r="U19" s="299"/>
      <c r="V19" s="284"/>
      <c r="W19" s="284"/>
      <c r="X19" s="284"/>
      <c r="Y19" s="284"/>
      <c r="Z19" s="284"/>
      <c r="AA19" s="284"/>
      <c r="AB19" s="284"/>
      <c r="AC19" s="300"/>
      <c r="AD19" s="54"/>
    </row>
    <row r="20" spans="2:30" ht="15" customHeight="1" thickBot="1">
      <c r="B20" s="59"/>
      <c r="C20" s="60"/>
      <c r="D20" s="60"/>
      <c r="E20" s="60"/>
      <c r="F20" s="60"/>
      <c r="G20" s="60"/>
      <c r="H20" s="60"/>
      <c r="I20" s="60"/>
      <c r="J20" s="60"/>
      <c r="K20" s="60"/>
      <c r="L20" s="60"/>
      <c r="M20" s="60"/>
      <c r="N20" s="60"/>
      <c r="O20" s="60"/>
      <c r="P20" s="60"/>
      <c r="Q20" s="60"/>
      <c r="R20" s="61"/>
      <c r="T20" s="59"/>
      <c r="U20" s="60"/>
      <c r="V20" s="60"/>
      <c r="W20" s="60"/>
      <c r="X20" s="60"/>
      <c r="Y20" s="60"/>
      <c r="Z20" s="60"/>
      <c r="AA20" s="60"/>
      <c r="AB20" s="60"/>
      <c r="AC20" s="60"/>
      <c r="AD20" s="61"/>
    </row>
    <row r="21" spans="2:30" ht="15" customHeight="1" thickBot="1"/>
    <row r="22" spans="2:30" ht="15" customHeight="1" thickBot="1">
      <c r="B22" s="301" t="s">
        <v>108</v>
      </c>
      <c r="C22" s="302"/>
      <c r="D22" s="302"/>
      <c r="E22" s="302"/>
      <c r="F22" s="302"/>
      <c r="G22" s="302"/>
      <c r="H22" s="302"/>
      <c r="I22" s="302"/>
      <c r="J22" s="302"/>
      <c r="K22" s="302"/>
      <c r="L22" s="302"/>
      <c r="M22" s="302"/>
      <c r="N22" s="302"/>
      <c r="O22" s="302"/>
      <c r="P22" s="302"/>
      <c r="Q22" s="302"/>
      <c r="R22" s="303"/>
      <c r="T22" s="304" t="s">
        <v>95</v>
      </c>
      <c r="U22" s="305"/>
      <c r="V22" s="305"/>
      <c r="W22" s="305"/>
      <c r="X22" s="305"/>
      <c r="Y22" s="305"/>
      <c r="Z22" s="305"/>
      <c r="AA22" s="305"/>
      <c r="AB22" s="305"/>
      <c r="AC22" s="305"/>
      <c r="AD22" s="306"/>
    </row>
    <row r="23" spans="2:30" ht="60" customHeight="1" thickBot="1">
      <c r="B23" s="51"/>
      <c r="C23" s="307" t="s">
        <v>109</v>
      </c>
      <c r="D23" s="302"/>
      <c r="E23" s="302"/>
      <c r="F23" s="302"/>
      <c r="G23" s="302"/>
      <c r="H23" s="302"/>
      <c r="I23" s="302"/>
      <c r="J23" s="302"/>
      <c r="K23" s="302"/>
      <c r="L23" s="302"/>
      <c r="M23" s="302"/>
      <c r="N23" s="302"/>
      <c r="O23" s="302"/>
      <c r="P23" s="302"/>
      <c r="Q23" s="302"/>
      <c r="R23" s="52"/>
      <c r="T23" s="308" t="s">
        <v>97</v>
      </c>
      <c r="U23" s="309"/>
      <c r="V23" s="309"/>
      <c r="W23" s="309"/>
      <c r="X23" s="309"/>
      <c r="Y23" s="309"/>
      <c r="Z23" s="309"/>
      <c r="AA23" s="309"/>
      <c r="AB23" s="309"/>
      <c r="AC23" s="309"/>
      <c r="AD23" s="310"/>
    </row>
    <row r="24" spans="2:30" ht="15" customHeight="1">
      <c r="B24" s="53"/>
      <c r="R24" s="54"/>
      <c r="T24" s="53"/>
      <c r="W24" s="68"/>
      <c r="X24" s="69" t="s">
        <v>98</v>
      </c>
      <c r="Y24" s="69"/>
      <c r="Z24" s="69" t="s">
        <v>98</v>
      </c>
      <c r="AA24" s="70"/>
      <c r="AD24" s="54"/>
    </row>
    <row r="25" spans="2:30" ht="15" customHeight="1">
      <c r="B25" s="53"/>
      <c r="C25" s="212" t="s">
        <v>99</v>
      </c>
      <c r="D25" s="211"/>
      <c r="E25" s="211"/>
      <c r="F25" s="211"/>
      <c r="G25" s="211"/>
      <c r="H25" s="283"/>
      <c r="I25" s="284"/>
      <c r="J25" s="284"/>
      <c r="K25" s="284"/>
      <c r="L25" s="284"/>
      <c r="M25" s="284"/>
      <c r="N25" s="284"/>
      <c r="O25" s="284"/>
      <c r="P25" s="284"/>
      <c r="Q25" s="284"/>
      <c r="R25" s="54"/>
      <c r="T25" s="53"/>
      <c r="W25" s="211" t="s">
        <v>100</v>
      </c>
      <c r="X25" s="211"/>
      <c r="Y25" s="211" t="s">
        <v>101</v>
      </c>
      <c r="Z25" s="211"/>
      <c r="AA25" s="211" t="s">
        <v>102</v>
      </c>
      <c r="AD25" s="54"/>
    </row>
    <row r="26" spans="2:30" ht="15" customHeight="1">
      <c r="B26" s="53"/>
      <c r="C26" s="212" t="s">
        <v>103</v>
      </c>
      <c r="D26" s="211"/>
      <c r="E26" s="211"/>
      <c r="F26" s="283"/>
      <c r="G26" s="284"/>
      <c r="H26" s="284"/>
      <c r="I26" s="284"/>
      <c r="J26" s="284"/>
      <c r="K26" s="284"/>
      <c r="L26" s="284"/>
      <c r="M26" s="284"/>
      <c r="N26" s="284"/>
      <c r="O26" s="284"/>
      <c r="P26" s="284"/>
      <c r="Q26" s="284"/>
      <c r="R26" s="54"/>
      <c r="T26" s="53"/>
      <c r="U26" s="293" t="s">
        <v>104</v>
      </c>
      <c r="V26" s="280"/>
      <c r="W26" s="280"/>
      <c r="X26" s="280"/>
      <c r="Y26" s="280"/>
      <c r="Z26" s="280"/>
      <c r="AA26" s="280"/>
      <c r="AB26" s="280"/>
      <c r="AC26" s="281"/>
      <c r="AD26" s="54"/>
    </row>
    <row r="27" spans="2:30" ht="15" customHeight="1">
      <c r="B27" s="53"/>
      <c r="C27" s="212" t="s">
        <v>105</v>
      </c>
      <c r="D27" s="211"/>
      <c r="E27" s="211"/>
      <c r="F27" s="211"/>
      <c r="G27" s="285"/>
      <c r="H27" s="280"/>
      <c r="I27" s="280"/>
      <c r="J27" s="280"/>
      <c r="K27" s="280"/>
      <c r="L27" s="280"/>
      <c r="M27" s="280"/>
      <c r="N27" s="280"/>
      <c r="O27" s="280"/>
      <c r="P27" s="280"/>
      <c r="Q27" s="280"/>
      <c r="R27" s="54"/>
      <c r="T27" s="53"/>
      <c r="U27" s="294"/>
      <c r="V27" s="295"/>
      <c r="W27" s="295"/>
      <c r="X27" s="295"/>
      <c r="Y27" s="295"/>
      <c r="Z27" s="295"/>
      <c r="AA27" s="295"/>
      <c r="AB27" s="295"/>
      <c r="AC27" s="296"/>
      <c r="AD27" s="54"/>
    </row>
    <row r="28" spans="2:30" ht="15" customHeight="1">
      <c r="B28" s="53"/>
      <c r="C28" s="212" t="s">
        <v>106</v>
      </c>
      <c r="D28" s="211"/>
      <c r="E28" s="211"/>
      <c r="F28" s="211"/>
      <c r="G28" s="211"/>
      <c r="H28" s="285"/>
      <c r="I28" s="280"/>
      <c r="J28" s="280"/>
      <c r="K28" s="280"/>
      <c r="L28" s="280"/>
      <c r="M28" s="280"/>
      <c r="N28" s="280"/>
      <c r="O28" s="280"/>
      <c r="P28" s="280"/>
      <c r="Q28" s="280"/>
      <c r="R28" s="54"/>
      <c r="T28" s="53"/>
      <c r="U28" s="297"/>
      <c r="V28" s="270"/>
      <c r="W28" s="270"/>
      <c r="X28" s="270"/>
      <c r="Y28" s="270"/>
      <c r="Z28" s="270"/>
      <c r="AA28" s="270"/>
      <c r="AB28" s="270"/>
      <c r="AC28" s="298"/>
      <c r="AD28" s="54"/>
    </row>
    <row r="29" spans="2:30" ht="15" customHeight="1">
      <c r="B29" s="53"/>
      <c r="C29" s="212" t="s">
        <v>107</v>
      </c>
      <c r="D29" s="211"/>
      <c r="E29" s="211"/>
      <c r="F29" s="211"/>
      <c r="G29" s="211"/>
      <c r="H29" s="285"/>
      <c r="I29" s="280"/>
      <c r="J29" s="280"/>
      <c r="K29" s="280"/>
      <c r="L29" s="280"/>
      <c r="M29" s="280"/>
      <c r="N29" s="280"/>
      <c r="O29" s="280"/>
      <c r="P29" s="280"/>
      <c r="Q29" s="280"/>
      <c r="R29" s="54"/>
      <c r="T29" s="53"/>
      <c r="U29" s="297"/>
      <c r="V29" s="270"/>
      <c r="W29" s="270"/>
      <c r="X29" s="270"/>
      <c r="Y29" s="270"/>
      <c r="Z29" s="270"/>
      <c r="AA29" s="270"/>
      <c r="AB29" s="270"/>
      <c r="AC29" s="298"/>
      <c r="AD29" s="54"/>
    </row>
    <row r="30" spans="2:30" ht="15" customHeight="1">
      <c r="B30" s="53"/>
      <c r="C30" s="212" t="s">
        <v>85</v>
      </c>
      <c r="D30" s="211"/>
      <c r="E30" s="283"/>
      <c r="F30" s="284"/>
      <c r="G30" s="284"/>
      <c r="H30" s="284"/>
      <c r="I30" s="284"/>
      <c r="J30" s="284"/>
      <c r="K30" s="284"/>
      <c r="L30" s="284"/>
      <c r="M30" s="284"/>
      <c r="N30" s="284"/>
      <c r="O30" s="284"/>
      <c r="P30" s="284"/>
      <c r="Q30" s="284"/>
      <c r="R30" s="54"/>
      <c r="T30" s="53"/>
      <c r="U30" s="297"/>
      <c r="V30" s="270"/>
      <c r="W30" s="270"/>
      <c r="X30" s="270"/>
      <c r="Y30" s="270"/>
      <c r="Z30" s="270"/>
      <c r="AA30" s="270"/>
      <c r="AB30" s="270"/>
      <c r="AC30" s="298"/>
      <c r="AD30" s="54"/>
    </row>
    <row r="31" spans="2:30" ht="15" customHeight="1">
      <c r="B31" s="53"/>
      <c r="C31" s="212" t="s">
        <v>89</v>
      </c>
      <c r="D31" s="211"/>
      <c r="E31" s="211"/>
      <c r="F31" s="285"/>
      <c r="G31" s="280"/>
      <c r="H31" s="280"/>
      <c r="I31" s="280"/>
      <c r="J31" s="280"/>
      <c r="K31" s="280"/>
      <c r="L31" s="280"/>
      <c r="M31" s="280"/>
      <c r="N31" s="280"/>
      <c r="O31" s="280"/>
      <c r="P31" s="280"/>
      <c r="Q31" s="280"/>
      <c r="R31" s="54"/>
      <c r="T31" s="53"/>
      <c r="U31" s="297"/>
      <c r="V31" s="270"/>
      <c r="W31" s="270"/>
      <c r="X31" s="270"/>
      <c r="Y31" s="270"/>
      <c r="Z31" s="270"/>
      <c r="AA31" s="270"/>
      <c r="AB31" s="270"/>
      <c r="AC31" s="298"/>
      <c r="AD31" s="54"/>
    </row>
    <row r="32" spans="2:30" ht="15" customHeight="1">
      <c r="B32" s="53"/>
      <c r="C32" s="212" t="s">
        <v>87</v>
      </c>
      <c r="D32" s="211"/>
      <c r="E32" s="211"/>
      <c r="F32" s="58"/>
      <c r="G32" s="58"/>
      <c r="H32" s="285"/>
      <c r="I32" s="280"/>
      <c r="J32" s="280"/>
      <c r="K32" s="280"/>
      <c r="L32" s="280"/>
      <c r="M32" s="280"/>
      <c r="N32" s="280"/>
      <c r="O32" s="280"/>
      <c r="P32" s="280"/>
      <c r="Q32" s="280"/>
      <c r="R32" s="54"/>
      <c r="T32" s="53"/>
      <c r="U32" s="299"/>
      <c r="V32" s="284"/>
      <c r="W32" s="284"/>
      <c r="X32" s="284"/>
      <c r="Y32" s="284"/>
      <c r="Z32" s="284"/>
      <c r="AA32" s="284"/>
      <c r="AB32" s="284"/>
      <c r="AC32" s="300"/>
      <c r="AD32" s="54"/>
    </row>
    <row r="33" spans="2:30" ht="15" customHeight="1" thickBot="1">
      <c r="B33" s="59"/>
      <c r="C33" s="60"/>
      <c r="D33" s="60"/>
      <c r="E33" s="60"/>
      <c r="F33" s="60"/>
      <c r="G33" s="60"/>
      <c r="H33" s="60"/>
      <c r="I33" s="60"/>
      <c r="J33" s="60"/>
      <c r="K33" s="60"/>
      <c r="L33" s="60"/>
      <c r="M33" s="60"/>
      <c r="N33" s="60"/>
      <c r="O33" s="60"/>
      <c r="P33" s="60"/>
      <c r="Q33" s="60"/>
      <c r="R33" s="61"/>
      <c r="T33" s="59"/>
      <c r="U33" s="60"/>
      <c r="V33" s="60"/>
      <c r="W33" s="60"/>
      <c r="X33" s="60"/>
      <c r="Y33" s="60"/>
      <c r="Z33" s="60"/>
      <c r="AA33" s="60"/>
      <c r="AB33" s="60"/>
      <c r="AC33" s="60"/>
      <c r="AD33" s="61"/>
    </row>
    <row r="34" spans="2:30" ht="15" customHeight="1" thickBot="1"/>
    <row r="35" spans="2:30" ht="15" customHeight="1" thickBot="1">
      <c r="B35" s="301" t="s">
        <v>110</v>
      </c>
      <c r="C35" s="302"/>
      <c r="D35" s="302"/>
      <c r="E35" s="302"/>
      <c r="F35" s="302"/>
      <c r="G35" s="302"/>
      <c r="H35" s="302"/>
      <c r="I35" s="302"/>
      <c r="J35" s="302"/>
      <c r="K35" s="302"/>
      <c r="L35" s="302"/>
      <c r="M35" s="302"/>
      <c r="N35" s="302"/>
      <c r="O35" s="302"/>
      <c r="P35" s="302"/>
      <c r="Q35" s="302"/>
      <c r="R35" s="303"/>
      <c r="T35" s="304" t="s">
        <v>95</v>
      </c>
      <c r="U35" s="305"/>
      <c r="V35" s="305"/>
      <c r="W35" s="305"/>
      <c r="X35" s="305"/>
      <c r="Y35" s="305"/>
      <c r="Z35" s="305"/>
      <c r="AA35" s="305"/>
      <c r="AB35" s="305"/>
      <c r="AC35" s="305"/>
      <c r="AD35" s="306"/>
    </row>
    <row r="36" spans="2:30" ht="60" customHeight="1" thickBot="1">
      <c r="B36" s="51"/>
      <c r="C36" s="307" t="s">
        <v>111</v>
      </c>
      <c r="D36" s="302"/>
      <c r="E36" s="302"/>
      <c r="F36" s="302"/>
      <c r="G36" s="302"/>
      <c r="H36" s="302"/>
      <c r="I36" s="302"/>
      <c r="J36" s="302"/>
      <c r="K36" s="302"/>
      <c r="L36" s="302"/>
      <c r="M36" s="302"/>
      <c r="N36" s="302"/>
      <c r="O36" s="302"/>
      <c r="P36" s="302"/>
      <c r="Q36" s="302"/>
      <c r="R36" s="52"/>
      <c r="T36" s="308" t="s">
        <v>97</v>
      </c>
      <c r="U36" s="309"/>
      <c r="V36" s="309"/>
      <c r="W36" s="309"/>
      <c r="X36" s="309"/>
      <c r="Y36" s="309"/>
      <c r="Z36" s="309"/>
      <c r="AA36" s="309"/>
      <c r="AB36" s="309"/>
      <c r="AC36" s="309"/>
      <c r="AD36" s="310"/>
    </row>
    <row r="37" spans="2:30" ht="15" customHeight="1">
      <c r="B37" s="53"/>
      <c r="R37" s="54"/>
      <c r="T37" s="53"/>
      <c r="W37" s="55"/>
      <c r="X37" s="56" t="s">
        <v>98</v>
      </c>
      <c r="Y37" s="56"/>
      <c r="Z37" s="56" t="s">
        <v>98</v>
      </c>
      <c r="AA37" s="57"/>
      <c r="AD37" s="54"/>
    </row>
    <row r="38" spans="2:30" ht="15" customHeight="1">
      <c r="B38" s="53"/>
      <c r="C38" s="212" t="s">
        <v>99</v>
      </c>
      <c r="D38" s="211"/>
      <c r="E38" s="211"/>
      <c r="F38" s="211"/>
      <c r="G38" s="211"/>
      <c r="H38" s="283"/>
      <c r="I38" s="284"/>
      <c r="J38" s="284"/>
      <c r="K38" s="284"/>
      <c r="L38" s="284"/>
      <c r="M38" s="284"/>
      <c r="N38" s="284"/>
      <c r="O38" s="284"/>
      <c r="P38" s="284"/>
      <c r="Q38" s="284"/>
      <c r="R38" s="54"/>
      <c r="T38" s="53"/>
      <c r="W38" s="211" t="s">
        <v>100</v>
      </c>
      <c r="X38" s="211"/>
      <c r="Y38" s="211" t="s">
        <v>101</v>
      </c>
      <c r="Z38" s="211"/>
      <c r="AA38" s="211" t="s">
        <v>102</v>
      </c>
      <c r="AD38" s="54"/>
    </row>
    <row r="39" spans="2:30" ht="15" customHeight="1">
      <c r="B39" s="53"/>
      <c r="C39" s="212" t="s">
        <v>103</v>
      </c>
      <c r="D39" s="211"/>
      <c r="E39" s="211"/>
      <c r="F39" s="283"/>
      <c r="G39" s="284"/>
      <c r="H39" s="284"/>
      <c r="I39" s="284"/>
      <c r="J39" s="284"/>
      <c r="K39" s="284"/>
      <c r="L39" s="284"/>
      <c r="M39" s="284"/>
      <c r="N39" s="284"/>
      <c r="O39" s="284"/>
      <c r="P39" s="284"/>
      <c r="Q39" s="284"/>
      <c r="R39" s="54"/>
      <c r="T39" s="53"/>
      <c r="U39" s="293" t="s">
        <v>104</v>
      </c>
      <c r="V39" s="280"/>
      <c r="W39" s="280"/>
      <c r="X39" s="280"/>
      <c r="Y39" s="280"/>
      <c r="Z39" s="280"/>
      <c r="AA39" s="280"/>
      <c r="AB39" s="280"/>
      <c r="AC39" s="281"/>
      <c r="AD39" s="54"/>
    </row>
    <row r="40" spans="2:30" ht="15" customHeight="1">
      <c r="B40" s="53"/>
      <c r="C40" s="212" t="s">
        <v>105</v>
      </c>
      <c r="D40" s="211"/>
      <c r="E40" s="211"/>
      <c r="F40" s="211"/>
      <c r="G40" s="285"/>
      <c r="H40" s="280"/>
      <c r="I40" s="280"/>
      <c r="J40" s="280"/>
      <c r="K40" s="280"/>
      <c r="L40" s="280"/>
      <c r="M40" s="280"/>
      <c r="N40" s="280"/>
      <c r="O40" s="280"/>
      <c r="P40" s="280"/>
      <c r="Q40" s="280"/>
      <c r="R40" s="54"/>
      <c r="T40" s="53"/>
      <c r="U40" s="294"/>
      <c r="V40" s="295"/>
      <c r="W40" s="295"/>
      <c r="X40" s="295"/>
      <c r="Y40" s="295"/>
      <c r="Z40" s="295"/>
      <c r="AA40" s="295"/>
      <c r="AB40" s="295"/>
      <c r="AC40" s="296"/>
      <c r="AD40" s="54"/>
    </row>
    <row r="41" spans="2:30" ht="15" customHeight="1">
      <c r="B41" s="53"/>
      <c r="C41" s="212" t="s">
        <v>106</v>
      </c>
      <c r="D41" s="211"/>
      <c r="E41" s="211"/>
      <c r="F41" s="211"/>
      <c r="G41" s="211"/>
      <c r="H41" s="285"/>
      <c r="I41" s="280"/>
      <c r="J41" s="280"/>
      <c r="K41" s="280"/>
      <c r="L41" s="280"/>
      <c r="M41" s="280"/>
      <c r="N41" s="280"/>
      <c r="O41" s="280"/>
      <c r="P41" s="280"/>
      <c r="Q41" s="280"/>
      <c r="R41" s="54"/>
      <c r="T41" s="53"/>
      <c r="U41" s="297"/>
      <c r="V41" s="270"/>
      <c r="W41" s="270"/>
      <c r="X41" s="270"/>
      <c r="Y41" s="270"/>
      <c r="Z41" s="270"/>
      <c r="AA41" s="270"/>
      <c r="AB41" s="270"/>
      <c r="AC41" s="298"/>
      <c r="AD41" s="54"/>
    </row>
    <row r="42" spans="2:30" ht="15" customHeight="1">
      <c r="B42" s="53"/>
      <c r="C42" s="212" t="s">
        <v>107</v>
      </c>
      <c r="D42" s="211"/>
      <c r="E42" s="211"/>
      <c r="F42" s="211"/>
      <c r="G42" s="211"/>
      <c r="H42" s="285"/>
      <c r="I42" s="280"/>
      <c r="J42" s="280"/>
      <c r="K42" s="280"/>
      <c r="L42" s="280"/>
      <c r="M42" s="280"/>
      <c r="N42" s="280"/>
      <c r="O42" s="280"/>
      <c r="P42" s="280"/>
      <c r="Q42" s="280"/>
      <c r="R42" s="54"/>
      <c r="T42" s="53"/>
      <c r="U42" s="297"/>
      <c r="V42" s="270"/>
      <c r="W42" s="270"/>
      <c r="X42" s="270"/>
      <c r="Y42" s="270"/>
      <c r="Z42" s="270"/>
      <c r="AA42" s="270"/>
      <c r="AB42" s="270"/>
      <c r="AC42" s="298"/>
      <c r="AD42" s="54"/>
    </row>
    <row r="43" spans="2:30" ht="15" customHeight="1">
      <c r="B43" s="53"/>
      <c r="C43" s="212" t="s">
        <v>85</v>
      </c>
      <c r="D43" s="211"/>
      <c r="E43" s="283"/>
      <c r="F43" s="284"/>
      <c r="G43" s="284"/>
      <c r="H43" s="284"/>
      <c r="I43" s="284"/>
      <c r="J43" s="284"/>
      <c r="K43" s="284"/>
      <c r="L43" s="284"/>
      <c r="M43" s="284"/>
      <c r="N43" s="284"/>
      <c r="O43" s="284"/>
      <c r="P43" s="284"/>
      <c r="Q43" s="284"/>
      <c r="R43" s="54"/>
      <c r="T43" s="53"/>
      <c r="U43" s="297"/>
      <c r="V43" s="270"/>
      <c r="W43" s="270"/>
      <c r="X43" s="270"/>
      <c r="Y43" s="270"/>
      <c r="Z43" s="270"/>
      <c r="AA43" s="270"/>
      <c r="AB43" s="270"/>
      <c r="AC43" s="298"/>
      <c r="AD43" s="54"/>
    </row>
    <row r="44" spans="2:30" ht="15" customHeight="1">
      <c r="B44" s="53"/>
      <c r="C44" s="212" t="s">
        <v>89</v>
      </c>
      <c r="D44" s="211"/>
      <c r="E44" s="211"/>
      <c r="F44" s="285"/>
      <c r="G44" s="280"/>
      <c r="H44" s="280"/>
      <c r="I44" s="280"/>
      <c r="J44" s="280"/>
      <c r="K44" s="280"/>
      <c r="L44" s="280"/>
      <c r="M44" s="280"/>
      <c r="N44" s="280"/>
      <c r="O44" s="280"/>
      <c r="P44" s="280"/>
      <c r="Q44" s="280"/>
      <c r="R44" s="54"/>
      <c r="T44" s="53"/>
      <c r="U44" s="297"/>
      <c r="V44" s="270"/>
      <c r="W44" s="270"/>
      <c r="X44" s="270"/>
      <c r="Y44" s="270"/>
      <c r="Z44" s="270"/>
      <c r="AA44" s="270"/>
      <c r="AB44" s="270"/>
      <c r="AC44" s="298"/>
      <c r="AD44" s="54"/>
    </row>
    <row r="45" spans="2:30" ht="15" customHeight="1">
      <c r="B45" s="53"/>
      <c r="C45" s="212" t="s">
        <v>87</v>
      </c>
      <c r="D45" s="211"/>
      <c r="E45" s="211"/>
      <c r="F45" s="58"/>
      <c r="G45" s="58"/>
      <c r="H45" s="285"/>
      <c r="I45" s="280"/>
      <c r="J45" s="280"/>
      <c r="K45" s="280"/>
      <c r="L45" s="280"/>
      <c r="M45" s="280"/>
      <c r="N45" s="280"/>
      <c r="O45" s="280"/>
      <c r="P45" s="280"/>
      <c r="Q45" s="280"/>
      <c r="R45" s="54"/>
      <c r="T45" s="53"/>
      <c r="U45" s="299"/>
      <c r="V45" s="284"/>
      <c r="W45" s="284"/>
      <c r="X45" s="284"/>
      <c r="Y45" s="284"/>
      <c r="Z45" s="284"/>
      <c r="AA45" s="284"/>
      <c r="AB45" s="284"/>
      <c r="AC45" s="300"/>
      <c r="AD45" s="54"/>
    </row>
    <row r="46" spans="2:30" ht="15" customHeight="1" thickBot="1">
      <c r="B46" s="59"/>
      <c r="C46" s="60"/>
      <c r="D46" s="60"/>
      <c r="E46" s="60"/>
      <c r="F46" s="60"/>
      <c r="G46" s="60"/>
      <c r="H46" s="60"/>
      <c r="I46" s="60"/>
      <c r="J46" s="60"/>
      <c r="K46" s="60"/>
      <c r="L46" s="60"/>
      <c r="M46" s="60"/>
      <c r="N46" s="60"/>
      <c r="O46" s="60"/>
      <c r="P46" s="60"/>
      <c r="Q46" s="60"/>
      <c r="R46" s="61"/>
      <c r="T46" s="59"/>
      <c r="U46" s="60"/>
      <c r="V46" s="60"/>
      <c r="W46" s="60"/>
      <c r="X46" s="60"/>
      <c r="Y46" s="60"/>
      <c r="Z46" s="60"/>
      <c r="AA46" s="60"/>
      <c r="AB46" s="60"/>
      <c r="AC46" s="60"/>
      <c r="AD46" s="61"/>
    </row>
    <row r="47" spans="2:30" ht="15" customHeight="1" thickBot="1"/>
    <row r="48" spans="2:30">
      <c r="B48" s="62"/>
      <c r="C48" s="63" t="s">
        <v>112</v>
      </c>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4"/>
    </row>
    <row r="49" spans="2:30" ht="72" customHeight="1" thickBot="1">
      <c r="B49" s="65"/>
      <c r="C49" s="291"/>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66"/>
    </row>
    <row r="51" spans="2:30" ht="15" customHeight="1">
      <c r="B51" s="225"/>
      <c r="C51" s="225"/>
      <c r="D51" s="225"/>
      <c r="E51" s="225"/>
      <c r="F51" s="225"/>
      <c r="G51" s="225"/>
      <c r="H51" s="225"/>
      <c r="I51" s="225"/>
      <c r="J51" s="225"/>
      <c r="K51" s="225"/>
      <c r="L51" s="225"/>
      <c r="N51" s="67"/>
    </row>
    <row r="52" spans="2:30" ht="15" customHeight="1"/>
  </sheetData>
  <mergeCells count="47">
    <mergeCell ref="G14:Q14"/>
    <mergeCell ref="U14:AC19"/>
    <mergeCell ref="H15:Q15"/>
    <mergeCell ref="H16:Q16"/>
    <mergeCell ref="AA7:AD7"/>
    <mergeCell ref="C10:Q10"/>
    <mergeCell ref="T10:AD10"/>
    <mergeCell ref="H12:Q12"/>
    <mergeCell ref="F13:Q13"/>
    <mergeCell ref="U13:AC13"/>
    <mergeCell ref="E17:Q17"/>
    <mergeCell ref="F18:Q18"/>
    <mergeCell ref="H19:Q19"/>
    <mergeCell ref="B1:AD1"/>
    <mergeCell ref="B3:AD3"/>
    <mergeCell ref="B5:AD5"/>
    <mergeCell ref="B9:R9"/>
    <mergeCell ref="T9:AD9"/>
    <mergeCell ref="B22:R22"/>
    <mergeCell ref="T22:AD22"/>
    <mergeCell ref="C23:Q23"/>
    <mergeCell ref="T23:AD23"/>
    <mergeCell ref="H25:Q25"/>
    <mergeCell ref="F26:Q26"/>
    <mergeCell ref="U26:AC26"/>
    <mergeCell ref="G27:Q27"/>
    <mergeCell ref="U27:AC32"/>
    <mergeCell ref="H28:Q28"/>
    <mergeCell ref="H29:Q29"/>
    <mergeCell ref="E30:Q30"/>
    <mergeCell ref="F31:Q31"/>
    <mergeCell ref="H32:Q32"/>
    <mergeCell ref="B35:R35"/>
    <mergeCell ref="T35:AD35"/>
    <mergeCell ref="C36:Q36"/>
    <mergeCell ref="T36:AD36"/>
    <mergeCell ref="H38:Q38"/>
    <mergeCell ref="C49:AC49"/>
    <mergeCell ref="F39:Q39"/>
    <mergeCell ref="U39:AC39"/>
    <mergeCell ref="G40:Q40"/>
    <mergeCell ref="U40:AC45"/>
    <mergeCell ref="H41:Q41"/>
    <mergeCell ref="H42:Q42"/>
    <mergeCell ref="E43:Q43"/>
    <mergeCell ref="F44:Q44"/>
    <mergeCell ref="H45:Q45"/>
  </mergeCells>
  <hyperlinks>
    <hyperlink ref="AA7" location="Índice!B9" display="Índice" xr:uid="{00000000-0004-0000-0200-000000000000}"/>
  </hyperlinks>
  <pageMargins left="0.70866141732283472" right="0.70866141732283472" top="0.74803149606299213" bottom="0.74803149606299213" header="0.31496062992125978" footer="0.31496062992125978"/>
  <pageSetup scale="75" orientation="portrait"/>
  <headerFooter>
    <oddHeader>&amp;CMódulo 1
Informantes</oddHeader>
    <oddFooter>&amp;LCenso Nacional de Sistema Penitenciario Federal 2022&amp;R&amp;P de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68"/>
  <sheetViews>
    <sheetView topLeftCell="A10" zoomScaleNormal="100" workbookViewId="0">
      <selection activeCell="B1" sqref="B1:AD1"/>
    </sheetView>
  </sheetViews>
  <sheetFormatPr baseColWidth="10" defaultColWidth="0" defaultRowHeight="0"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1"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1" ht="15" customHeight="1">
      <c r="B2" s="78"/>
    </row>
    <row r="3" spans="1:31"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1" ht="15" customHeight="1">
      <c r="B4" s="78"/>
    </row>
    <row r="5" spans="1:31" ht="45" customHeight="1">
      <c r="B5" s="320" t="s">
        <v>5</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1" ht="15" customHeight="1">
      <c r="B6" s="78"/>
    </row>
    <row r="7" spans="1:31" ht="15" customHeight="1">
      <c r="B7" s="78"/>
      <c r="AA7" s="277" t="s">
        <v>2</v>
      </c>
      <c r="AB7" s="270"/>
      <c r="AC7" s="270"/>
      <c r="AD7" s="270"/>
    </row>
    <row r="8" spans="1:31" ht="15" customHeight="1" thickBot="1">
      <c r="B8" s="78"/>
    </row>
    <row r="9" spans="1:31" ht="15" customHeight="1" thickBot="1">
      <c r="B9" s="321" t="s">
        <v>113</v>
      </c>
      <c r="C9" s="302"/>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3"/>
    </row>
    <row r="10" spans="1:31" ht="24" customHeight="1">
      <c r="A10" s="76"/>
      <c r="B10" s="322" t="s">
        <v>114</v>
      </c>
      <c r="C10" s="325" t="s">
        <v>115</v>
      </c>
      <c r="D10" s="326"/>
      <c r="E10" s="327"/>
      <c r="F10" s="325" t="s">
        <v>116</v>
      </c>
      <c r="G10" s="326"/>
      <c r="H10" s="327"/>
      <c r="I10" s="325" t="s">
        <v>117</v>
      </c>
      <c r="J10" s="326"/>
      <c r="K10" s="327"/>
      <c r="L10" s="325" t="s">
        <v>118</v>
      </c>
      <c r="M10" s="326"/>
      <c r="N10" s="327"/>
      <c r="O10" s="325" t="s">
        <v>119</v>
      </c>
      <c r="P10" s="326"/>
      <c r="Q10" s="326"/>
      <c r="R10" s="327"/>
      <c r="S10" s="325" t="s">
        <v>120</v>
      </c>
      <c r="T10" s="326"/>
      <c r="U10" s="327"/>
      <c r="V10" s="325" t="s">
        <v>121</v>
      </c>
      <c r="W10" s="326"/>
      <c r="X10" s="327"/>
      <c r="Y10" s="325" t="s">
        <v>122</v>
      </c>
      <c r="Z10" s="331"/>
      <c r="AA10" s="331"/>
      <c r="AB10" s="331"/>
      <c r="AC10" s="331"/>
      <c r="AD10" s="332"/>
      <c r="AE10" s="76"/>
    </row>
    <row r="11" spans="1:31" ht="15" customHeight="1">
      <c r="B11" s="323"/>
      <c r="C11" s="328"/>
      <c r="D11" s="329"/>
      <c r="E11" s="330"/>
      <c r="F11" s="328"/>
      <c r="G11" s="329"/>
      <c r="H11" s="330"/>
      <c r="I11" s="328"/>
      <c r="J11" s="329"/>
      <c r="K11" s="330"/>
      <c r="L11" s="328"/>
      <c r="M11" s="329"/>
      <c r="N11" s="330"/>
      <c r="O11" s="328"/>
      <c r="P11" s="329"/>
      <c r="Q11" s="329"/>
      <c r="R11" s="330"/>
      <c r="S11" s="328"/>
      <c r="T11" s="329"/>
      <c r="U11" s="330"/>
      <c r="V11" s="328"/>
      <c r="W11" s="329"/>
      <c r="X11" s="330"/>
      <c r="Y11" s="333" t="s">
        <v>123</v>
      </c>
      <c r="Z11" s="316"/>
      <c r="AA11" s="317"/>
      <c r="AB11" s="333" t="s">
        <v>124</v>
      </c>
      <c r="AC11" s="316"/>
      <c r="AD11" s="317"/>
    </row>
    <row r="12" spans="1:31" ht="120" customHeight="1">
      <c r="B12" s="324"/>
      <c r="C12" s="334" t="s">
        <v>125</v>
      </c>
      <c r="D12" s="316"/>
      <c r="E12" s="316"/>
      <c r="F12" s="316"/>
      <c r="G12" s="316"/>
      <c r="H12" s="316"/>
      <c r="I12" s="316"/>
      <c r="J12" s="316"/>
      <c r="K12" s="317"/>
      <c r="L12" s="334" t="s">
        <v>126</v>
      </c>
      <c r="M12" s="316"/>
      <c r="N12" s="317"/>
      <c r="O12" s="334" t="s">
        <v>127</v>
      </c>
      <c r="P12" s="316"/>
      <c r="Q12" s="316"/>
      <c r="R12" s="317"/>
      <c r="S12" s="334" t="s">
        <v>128</v>
      </c>
      <c r="T12" s="316"/>
      <c r="U12" s="317"/>
      <c r="V12" s="334" t="s">
        <v>129</v>
      </c>
      <c r="W12" s="316"/>
      <c r="X12" s="317"/>
      <c r="Y12" s="334" t="s">
        <v>130</v>
      </c>
      <c r="Z12" s="316"/>
      <c r="AA12" s="317"/>
      <c r="AB12" s="334" t="s">
        <v>131</v>
      </c>
      <c r="AC12" s="316"/>
      <c r="AD12" s="317"/>
    </row>
    <row r="13" spans="1:31" ht="36" customHeight="1">
      <c r="A13" s="77"/>
      <c r="B13" s="13" t="s">
        <v>132</v>
      </c>
      <c r="C13" s="318" t="s">
        <v>133</v>
      </c>
      <c r="D13" s="316"/>
      <c r="E13" s="317"/>
      <c r="F13" s="318" t="s">
        <v>134</v>
      </c>
      <c r="G13" s="316"/>
      <c r="H13" s="317"/>
      <c r="I13" s="318" t="s">
        <v>135</v>
      </c>
      <c r="J13" s="316"/>
      <c r="K13" s="317"/>
      <c r="L13" s="318" t="s">
        <v>136</v>
      </c>
      <c r="M13" s="316"/>
      <c r="N13" s="317"/>
      <c r="O13" s="318" t="s">
        <v>137</v>
      </c>
      <c r="P13" s="316"/>
      <c r="Q13" s="316"/>
      <c r="R13" s="317"/>
      <c r="S13" s="318" t="s">
        <v>138</v>
      </c>
      <c r="T13" s="316"/>
      <c r="U13" s="317"/>
      <c r="V13" s="319" t="s">
        <v>139</v>
      </c>
      <c r="W13" s="316"/>
      <c r="X13" s="317"/>
      <c r="Y13" s="318" t="s">
        <v>140</v>
      </c>
      <c r="Z13" s="316"/>
      <c r="AA13" s="317"/>
      <c r="AB13" s="318" t="s">
        <v>141</v>
      </c>
      <c r="AC13" s="316"/>
      <c r="AD13" s="317"/>
      <c r="AE13" s="77"/>
    </row>
    <row r="14" spans="1:31" ht="15" customHeight="1">
      <c r="B14" s="74" t="s">
        <v>142</v>
      </c>
      <c r="C14" s="315"/>
      <c r="D14" s="316"/>
      <c r="E14" s="317"/>
      <c r="F14" s="315"/>
      <c r="G14" s="316"/>
      <c r="H14" s="317"/>
      <c r="I14" s="315"/>
      <c r="J14" s="316"/>
      <c r="K14" s="317"/>
      <c r="L14" s="315"/>
      <c r="M14" s="316"/>
      <c r="N14" s="317"/>
      <c r="O14" s="315"/>
      <c r="P14" s="316"/>
      <c r="Q14" s="316"/>
      <c r="R14" s="317"/>
      <c r="S14" s="315"/>
      <c r="T14" s="316"/>
      <c r="U14" s="317"/>
      <c r="V14" s="315"/>
      <c r="W14" s="316"/>
      <c r="X14" s="317"/>
      <c r="Y14" s="315"/>
      <c r="Z14" s="316"/>
      <c r="AA14" s="317"/>
      <c r="AB14" s="315"/>
      <c r="AC14" s="316"/>
      <c r="AD14" s="317"/>
    </row>
    <row r="15" spans="1:31" ht="15" customHeight="1">
      <c r="B15" s="74" t="s">
        <v>143</v>
      </c>
      <c r="C15" s="315"/>
      <c r="D15" s="316"/>
      <c r="E15" s="317"/>
      <c r="F15" s="315"/>
      <c r="G15" s="316"/>
      <c r="H15" s="317"/>
      <c r="I15" s="315"/>
      <c r="J15" s="316"/>
      <c r="K15" s="317"/>
      <c r="L15" s="315"/>
      <c r="M15" s="316"/>
      <c r="N15" s="317"/>
      <c r="O15" s="315"/>
      <c r="P15" s="316"/>
      <c r="Q15" s="316"/>
      <c r="R15" s="317"/>
      <c r="S15" s="315"/>
      <c r="T15" s="316"/>
      <c r="U15" s="317"/>
      <c r="V15" s="315"/>
      <c r="W15" s="316"/>
      <c r="X15" s="317"/>
      <c r="Y15" s="315"/>
      <c r="Z15" s="316"/>
      <c r="AA15" s="317"/>
      <c r="AB15" s="315"/>
      <c r="AC15" s="316"/>
      <c r="AD15" s="317"/>
    </row>
    <row r="16" spans="1:31" ht="15" customHeight="1">
      <c r="B16" s="74" t="s">
        <v>144</v>
      </c>
      <c r="C16" s="315"/>
      <c r="D16" s="316"/>
      <c r="E16" s="317"/>
      <c r="F16" s="315"/>
      <c r="G16" s="316"/>
      <c r="H16" s="317"/>
      <c r="I16" s="315"/>
      <c r="J16" s="316"/>
      <c r="K16" s="317"/>
      <c r="L16" s="315"/>
      <c r="M16" s="316"/>
      <c r="N16" s="317"/>
      <c r="O16" s="315"/>
      <c r="P16" s="316"/>
      <c r="Q16" s="316"/>
      <c r="R16" s="317"/>
      <c r="S16" s="315"/>
      <c r="T16" s="316"/>
      <c r="U16" s="317"/>
      <c r="V16" s="315"/>
      <c r="W16" s="316"/>
      <c r="X16" s="317"/>
      <c r="Y16" s="315"/>
      <c r="Z16" s="316"/>
      <c r="AA16" s="317"/>
      <c r="AB16" s="315"/>
      <c r="AC16" s="316"/>
      <c r="AD16" s="317"/>
    </row>
    <row r="17" spans="2:30" ht="15" customHeight="1">
      <c r="B17" s="74" t="s">
        <v>145</v>
      </c>
      <c r="C17" s="315"/>
      <c r="D17" s="316"/>
      <c r="E17" s="317"/>
      <c r="F17" s="315"/>
      <c r="G17" s="316"/>
      <c r="H17" s="317"/>
      <c r="I17" s="315"/>
      <c r="J17" s="316"/>
      <c r="K17" s="317"/>
      <c r="L17" s="315"/>
      <c r="M17" s="316"/>
      <c r="N17" s="317"/>
      <c r="O17" s="315"/>
      <c r="P17" s="316"/>
      <c r="Q17" s="316"/>
      <c r="R17" s="317"/>
      <c r="S17" s="315"/>
      <c r="T17" s="316"/>
      <c r="U17" s="317"/>
      <c r="V17" s="315"/>
      <c r="W17" s="316"/>
      <c r="X17" s="317"/>
      <c r="Y17" s="315"/>
      <c r="Z17" s="316"/>
      <c r="AA17" s="317"/>
      <c r="AB17" s="315"/>
      <c r="AC17" s="316"/>
      <c r="AD17" s="317"/>
    </row>
    <row r="18" spans="2:30" ht="15" customHeight="1">
      <c r="B18" s="74" t="s">
        <v>146</v>
      </c>
      <c r="C18" s="315"/>
      <c r="D18" s="316"/>
      <c r="E18" s="317"/>
      <c r="F18" s="315"/>
      <c r="G18" s="316"/>
      <c r="H18" s="317"/>
      <c r="I18" s="315"/>
      <c r="J18" s="316"/>
      <c r="K18" s="317"/>
      <c r="L18" s="315"/>
      <c r="M18" s="316"/>
      <c r="N18" s="317"/>
      <c r="O18" s="315"/>
      <c r="P18" s="316"/>
      <c r="Q18" s="316"/>
      <c r="R18" s="317"/>
      <c r="S18" s="315"/>
      <c r="T18" s="316"/>
      <c r="U18" s="317"/>
      <c r="V18" s="315"/>
      <c r="W18" s="316"/>
      <c r="X18" s="317"/>
      <c r="Y18" s="315"/>
      <c r="Z18" s="316"/>
      <c r="AA18" s="317"/>
      <c r="AB18" s="315"/>
      <c r="AC18" s="316"/>
      <c r="AD18" s="317"/>
    </row>
    <row r="19" spans="2:30" ht="15" customHeight="1">
      <c r="B19" s="74" t="s">
        <v>147</v>
      </c>
      <c r="C19" s="315"/>
      <c r="D19" s="316"/>
      <c r="E19" s="317"/>
      <c r="F19" s="315"/>
      <c r="G19" s="316"/>
      <c r="H19" s="317"/>
      <c r="I19" s="315"/>
      <c r="J19" s="316"/>
      <c r="K19" s="317"/>
      <c r="L19" s="315"/>
      <c r="M19" s="316"/>
      <c r="N19" s="317"/>
      <c r="O19" s="315"/>
      <c r="P19" s="316"/>
      <c r="Q19" s="316"/>
      <c r="R19" s="317"/>
      <c r="S19" s="315"/>
      <c r="T19" s="316"/>
      <c r="U19" s="317"/>
      <c r="V19" s="315"/>
      <c r="W19" s="316"/>
      <c r="X19" s="317"/>
      <c r="Y19" s="315"/>
      <c r="Z19" s="316"/>
      <c r="AA19" s="317"/>
      <c r="AB19" s="315"/>
      <c r="AC19" s="316"/>
      <c r="AD19" s="317"/>
    </row>
    <row r="20" spans="2:30" ht="15" customHeight="1">
      <c r="B20" s="74" t="s">
        <v>148</v>
      </c>
      <c r="C20" s="315"/>
      <c r="D20" s="316"/>
      <c r="E20" s="317"/>
      <c r="F20" s="315"/>
      <c r="G20" s="316"/>
      <c r="H20" s="317"/>
      <c r="I20" s="315"/>
      <c r="J20" s="316"/>
      <c r="K20" s="317"/>
      <c r="L20" s="315"/>
      <c r="M20" s="316"/>
      <c r="N20" s="317"/>
      <c r="O20" s="315"/>
      <c r="P20" s="316"/>
      <c r="Q20" s="316"/>
      <c r="R20" s="317"/>
      <c r="S20" s="315"/>
      <c r="T20" s="316"/>
      <c r="U20" s="317"/>
      <c r="V20" s="315"/>
      <c r="W20" s="316"/>
      <c r="X20" s="317"/>
      <c r="Y20" s="315"/>
      <c r="Z20" s="316"/>
      <c r="AA20" s="317"/>
      <c r="AB20" s="315"/>
      <c r="AC20" s="316"/>
      <c r="AD20" s="317"/>
    </row>
    <row r="21" spans="2:30" ht="15" customHeight="1">
      <c r="B21" s="74" t="s">
        <v>149</v>
      </c>
      <c r="C21" s="315"/>
      <c r="D21" s="316"/>
      <c r="E21" s="317"/>
      <c r="F21" s="315"/>
      <c r="G21" s="316"/>
      <c r="H21" s="317"/>
      <c r="I21" s="315"/>
      <c r="J21" s="316"/>
      <c r="K21" s="317"/>
      <c r="L21" s="315"/>
      <c r="M21" s="316"/>
      <c r="N21" s="317"/>
      <c r="O21" s="315"/>
      <c r="P21" s="316"/>
      <c r="Q21" s="316"/>
      <c r="R21" s="317"/>
      <c r="S21" s="315"/>
      <c r="T21" s="316"/>
      <c r="U21" s="317"/>
      <c r="V21" s="315"/>
      <c r="W21" s="316"/>
      <c r="X21" s="317"/>
      <c r="Y21" s="315"/>
      <c r="Z21" s="316"/>
      <c r="AA21" s="317"/>
      <c r="AB21" s="315"/>
      <c r="AC21" s="316"/>
      <c r="AD21" s="317"/>
    </row>
    <row r="22" spans="2:30" ht="15" customHeight="1">
      <c r="B22" s="74" t="s">
        <v>150</v>
      </c>
      <c r="C22" s="315"/>
      <c r="D22" s="316"/>
      <c r="E22" s="317"/>
      <c r="F22" s="315"/>
      <c r="G22" s="316"/>
      <c r="H22" s="317"/>
      <c r="I22" s="315"/>
      <c r="J22" s="316"/>
      <c r="K22" s="317"/>
      <c r="L22" s="315"/>
      <c r="M22" s="316"/>
      <c r="N22" s="317"/>
      <c r="O22" s="315"/>
      <c r="P22" s="316"/>
      <c r="Q22" s="316"/>
      <c r="R22" s="317"/>
      <c r="S22" s="315"/>
      <c r="T22" s="316"/>
      <c r="U22" s="317"/>
      <c r="V22" s="315"/>
      <c r="W22" s="316"/>
      <c r="X22" s="317"/>
      <c r="Y22" s="315"/>
      <c r="Z22" s="316"/>
      <c r="AA22" s="317"/>
      <c r="AB22" s="315"/>
      <c r="AC22" s="316"/>
      <c r="AD22" s="317"/>
    </row>
    <row r="23" spans="2:30" ht="15" customHeight="1">
      <c r="B23" s="74" t="s">
        <v>151</v>
      </c>
      <c r="C23" s="315"/>
      <c r="D23" s="316"/>
      <c r="E23" s="317"/>
      <c r="F23" s="315"/>
      <c r="G23" s="316"/>
      <c r="H23" s="317"/>
      <c r="I23" s="315"/>
      <c r="J23" s="316"/>
      <c r="K23" s="317"/>
      <c r="L23" s="315"/>
      <c r="M23" s="316"/>
      <c r="N23" s="317"/>
      <c r="O23" s="315"/>
      <c r="P23" s="316"/>
      <c r="Q23" s="316"/>
      <c r="R23" s="317"/>
      <c r="S23" s="315"/>
      <c r="T23" s="316"/>
      <c r="U23" s="317"/>
      <c r="V23" s="315"/>
      <c r="W23" s="316"/>
      <c r="X23" s="317"/>
      <c r="Y23" s="315"/>
      <c r="Z23" s="316"/>
      <c r="AA23" s="317"/>
      <c r="AB23" s="315"/>
      <c r="AC23" s="316"/>
      <c r="AD23" s="317"/>
    </row>
    <row r="24" spans="2:30" ht="15" customHeight="1">
      <c r="B24" s="74" t="s">
        <v>152</v>
      </c>
      <c r="C24" s="315"/>
      <c r="D24" s="316"/>
      <c r="E24" s="317"/>
      <c r="F24" s="315"/>
      <c r="G24" s="316"/>
      <c r="H24" s="317"/>
      <c r="I24" s="315"/>
      <c r="J24" s="316"/>
      <c r="K24" s="317"/>
      <c r="L24" s="315"/>
      <c r="M24" s="316"/>
      <c r="N24" s="317"/>
      <c r="O24" s="315"/>
      <c r="P24" s="316"/>
      <c r="Q24" s="316"/>
      <c r="R24" s="317"/>
      <c r="S24" s="315"/>
      <c r="T24" s="316"/>
      <c r="U24" s="317"/>
      <c r="V24" s="315"/>
      <c r="W24" s="316"/>
      <c r="X24" s="317"/>
      <c r="Y24" s="315"/>
      <c r="Z24" s="316"/>
      <c r="AA24" s="317"/>
      <c r="AB24" s="315"/>
      <c r="AC24" s="316"/>
      <c r="AD24" s="317"/>
    </row>
    <row r="25" spans="2:30" ht="15" customHeight="1">
      <c r="B25" s="74" t="s">
        <v>153</v>
      </c>
      <c r="C25" s="315"/>
      <c r="D25" s="316"/>
      <c r="E25" s="317"/>
      <c r="F25" s="315"/>
      <c r="G25" s="316"/>
      <c r="H25" s="317"/>
      <c r="I25" s="315"/>
      <c r="J25" s="316"/>
      <c r="K25" s="317"/>
      <c r="L25" s="315"/>
      <c r="M25" s="316"/>
      <c r="N25" s="317"/>
      <c r="O25" s="315"/>
      <c r="P25" s="316"/>
      <c r="Q25" s="316"/>
      <c r="R25" s="317"/>
      <c r="S25" s="315"/>
      <c r="T25" s="316"/>
      <c r="U25" s="317"/>
      <c r="V25" s="315"/>
      <c r="W25" s="316"/>
      <c r="X25" s="317"/>
      <c r="Y25" s="315"/>
      <c r="Z25" s="316"/>
      <c r="AA25" s="317"/>
      <c r="AB25" s="315"/>
      <c r="AC25" s="316"/>
      <c r="AD25" s="317"/>
    </row>
    <row r="26" spans="2:30" ht="15" customHeight="1">
      <c r="B26" s="74" t="s">
        <v>154</v>
      </c>
      <c r="C26" s="315"/>
      <c r="D26" s="316"/>
      <c r="E26" s="317"/>
      <c r="F26" s="315"/>
      <c r="G26" s="316"/>
      <c r="H26" s="317"/>
      <c r="I26" s="315"/>
      <c r="J26" s="316"/>
      <c r="K26" s="317"/>
      <c r="L26" s="315"/>
      <c r="M26" s="316"/>
      <c r="N26" s="317"/>
      <c r="O26" s="315"/>
      <c r="P26" s="316"/>
      <c r="Q26" s="316"/>
      <c r="R26" s="317"/>
      <c r="S26" s="315"/>
      <c r="T26" s="316"/>
      <c r="U26" s="317"/>
      <c r="V26" s="315"/>
      <c r="W26" s="316"/>
      <c r="X26" s="317"/>
      <c r="Y26" s="315"/>
      <c r="Z26" s="316"/>
      <c r="AA26" s="317"/>
      <c r="AB26" s="315"/>
      <c r="AC26" s="316"/>
      <c r="AD26" s="317"/>
    </row>
    <row r="27" spans="2:30" ht="15" customHeight="1">
      <c r="B27" s="74" t="s">
        <v>155</v>
      </c>
      <c r="C27" s="315"/>
      <c r="D27" s="316"/>
      <c r="E27" s="317"/>
      <c r="F27" s="315"/>
      <c r="G27" s="316"/>
      <c r="H27" s="317"/>
      <c r="I27" s="315"/>
      <c r="J27" s="316"/>
      <c r="K27" s="317"/>
      <c r="L27" s="315"/>
      <c r="M27" s="316"/>
      <c r="N27" s="317"/>
      <c r="O27" s="315"/>
      <c r="P27" s="316"/>
      <c r="Q27" s="316"/>
      <c r="R27" s="317"/>
      <c r="S27" s="315"/>
      <c r="T27" s="316"/>
      <c r="U27" s="317"/>
      <c r="V27" s="315"/>
      <c r="W27" s="316"/>
      <c r="X27" s="317"/>
      <c r="Y27" s="315"/>
      <c r="Z27" s="316"/>
      <c r="AA27" s="317"/>
      <c r="AB27" s="315"/>
      <c r="AC27" s="316"/>
      <c r="AD27" s="317"/>
    </row>
    <row r="28" spans="2:30" ht="15" customHeight="1">
      <c r="B28" s="74" t="s">
        <v>156</v>
      </c>
      <c r="C28" s="315"/>
      <c r="D28" s="316"/>
      <c r="E28" s="317"/>
      <c r="F28" s="315"/>
      <c r="G28" s="316"/>
      <c r="H28" s="317"/>
      <c r="I28" s="315"/>
      <c r="J28" s="316"/>
      <c r="K28" s="317"/>
      <c r="L28" s="315"/>
      <c r="M28" s="316"/>
      <c r="N28" s="317"/>
      <c r="O28" s="315"/>
      <c r="P28" s="316"/>
      <c r="Q28" s="316"/>
      <c r="R28" s="317"/>
      <c r="S28" s="315"/>
      <c r="T28" s="316"/>
      <c r="U28" s="317"/>
      <c r="V28" s="315"/>
      <c r="W28" s="316"/>
      <c r="X28" s="317"/>
      <c r="Y28" s="315"/>
      <c r="Z28" s="316"/>
      <c r="AA28" s="317"/>
      <c r="AB28" s="315"/>
      <c r="AC28" s="316"/>
      <c r="AD28" s="317"/>
    </row>
    <row r="29" spans="2:30" ht="15" customHeight="1">
      <c r="B29" s="74" t="s">
        <v>157</v>
      </c>
      <c r="C29" s="315"/>
      <c r="D29" s="316"/>
      <c r="E29" s="317"/>
      <c r="F29" s="315"/>
      <c r="G29" s="316"/>
      <c r="H29" s="317"/>
      <c r="I29" s="315"/>
      <c r="J29" s="316"/>
      <c r="K29" s="317"/>
      <c r="L29" s="315"/>
      <c r="M29" s="316"/>
      <c r="N29" s="317"/>
      <c r="O29" s="315"/>
      <c r="P29" s="316"/>
      <c r="Q29" s="316"/>
      <c r="R29" s="317"/>
      <c r="S29" s="315"/>
      <c r="T29" s="316"/>
      <c r="U29" s="317"/>
      <c r="V29" s="315"/>
      <c r="W29" s="316"/>
      <c r="X29" s="317"/>
      <c r="Y29" s="315"/>
      <c r="Z29" s="316"/>
      <c r="AA29" s="317"/>
      <c r="AB29" s="315"/>
      <c r="AC29" s="316"/>
      <c r="AD29" s="317"/>
    </row>
    <row r="30" spans="2:30" ht="15" customHeight="1">
      <c r="B30" s="74" t="s">
        <v>158</v>
      </c>
      <c r="C30" s="315"/>
      <c r="D30" s="316"/>
      <c r="E30" s="317"/>
      <c r="F30" s="315"/>
      <c r="G30" s="316"/>
      <c r="H30" s="317"/>
      <c r="I30" s="315"/>
      <c r="J30" s="316"/>
      <c r="K30" s="317"/>
      <c r="L30" s="315"/>
      <c r="M30" s="316"/>
      <c r="N30" s="317"/>
      <c r="O30" s="315"/>
      <c r="P30" s="316"/>
      <c r="Q30" s="316"/>
      <c r="R30" s="317"/>
      <c r="S30" s="315"/>
      <c r="T30" s="316"/>
      <c r="U30" s="317"/>
      <c r="V30" s="315"/>
      <c r="W30" s="316"/>
      <c r="X30" s="317"/>
      <c r="Y30" s="315"/>
      <c r="Z30" s="316"/>
      <c r="AA30" s="317"/>
      <c r="AB30" s="315"/>
      <c r="AC30" s="316"/>
      <c r="AD30" s="317"/>
    </row>
    <row r="31" spans="2:30" ht="15" customHeight="1">
      <c r="B31" s="74" t="s">
        <v>159</v>
      </c>
      <c r="C31" s="315"/>
      <c r="D31" s="316"/>
      <c r="E31" s="317"/>
      <c r="F31" s="315"/>
      <c r="G31" s="316"/>
      <c r="H31" s="317"/>
      <c r="I31" s="315"/>
      <c r="J31" s="316"/>
      <c r="K31" s="317"/>
      <c r="L31" s="315"/>
      <c r="M31" s="316"/>
      <c r="N31" s="317"/>
      <c r="O31" s="315"/>
      <c r="P31" s="316"/>
      <c r="Q31" s="316"/>
      <c r="R31" s="317"/>
      <c r="S31" s="315"/>
      <c r="T31" s="316"/>
      <c r="U31" s="317"/>
      <c r="V31" s="315"/>
      <c r="W31" s="316"/>
      <c r="X31" s="317"/>
      <c r="Y31" s="315"/>
      <c r="Z31" s="316"/>
      <c r="AA31" s="317"/>
      <c r="AB31" s="315"/>
      <c r="AC31" s="316"/>
      <c r="AD31" s="317"/>
    </row>
    <row r="32" spans="2:30" ht="15" customHeight="1">
      <c r="B32" s="74" t="s">
        <v>160</v>
      </c>
      <c r="C32" s="315"/>
      <c r="D32" s="316"/>
      <c r="E32" s="317"/>
      <c r="F32" s="315"/>
      <c r="G32" s="316"/>
      <c r="H32" s="317"/>
      <c r="I32" s="315"/>
      <c r="J32" s="316"/>
      <c r="K32" s="317"/>
      <c r="L32" s="315"/>
      <c r="M32" s="316"/>
      <c r="N32" s="317"/>
      <c r="O32" s="315"/>
      <c r="P32" s="316"/>
      <c r="Q32" s="316"/>
      <c r="R32" s="317"/>
      <c r="S32" s="315"/>
      <c r="T32" s="316"/>
      <c r="U32" s="317"/>
      <c r="V32" s="315"/>
      <c r="W32" s="316"/>
      <c r="X32" s="317"/>
      <c r="Y32" s="315"/>
      <c r="Z32" s="316"/>
      <c r="AA32" s="317"/>
      <c r="AB32" s="315"/>
      <c r="AC32" s="316"/>
      <c r="AD32" s="317"/>
    </row>
    <row r="33" spans="2:30" ht="15" customHeight="1">
      <c r="B33" s="74" t="s">
        <v>161</v>
      </c>
      <c r="C33" s="315"/>
      <c r="D33" s="316"/>
      <c r="E33" s="317"/>
      <c r="F33" s="315"/>
      <c r="G33" s="316"/>
      <c r="H33" s="317"/>
      <c r="I33" s="315"/>
      <c r="J33" s="316"/>
      <c r="K33" s="317"/>
      <c r="L33" s="315"/>
      <c r="M33" s="316"/>
      <c r="N33" s="317"/>
      <c r="O33" s="315"/>
      <c r="P33" s="316"/>
      <c r="Q33" s="316"/>
      <c r="R33" s="317"/>
      <c r="S33" s="315"/>
      <c r="T33" s="316"/>
      <c r="U33" s="317"/>
      <c r="V33" s="315"/>
      <c r="W33" s="316"/>
      <c r="X33" s="317"/>
      <c r="Y33" s="315"/>
      <c r="Z33" s="316"/>
      <c r="AA33" s="317"/>
      <c r="AB33" s="315"/>
      <c r="AC33" s="316"/>
      <c r="AD33" s="317"/>
    </row>
    <row r="34" spans="2:30" ht="15" customHeight="1">
      <c r="B34" s="74" t="s">
        <v>162</v>
      </c>
      <c r="C34" s="315"/>
      <c r="D34" s="316"/>
      <c r="E34" s="317"/>
      <c r="F34" s="315"/>
      <c r="G34" s="316"/>
      <c r="H34" s="317"/>
      <c r="I34" s="315"/>
      <c r="J34" s="316"/>
      <c r="K34" s="317"/>
      <c r="L34" s="315"/>
      <c r="M34" s="316"/>
      <c r="N34" s="317"/>
      <c r="O34" s="315"/>
      <c r="P34" s="316"/>
      <c r="Q34" s="316"/>
      <c r="R34" s="317"/>
      <c r="S34" s="315"/>
      <c r="T34" s="316"/>
      <c r="U34" s="317"/>
      <c r="V34" s="315"/>
      <c r="W34" s="316"/>
      <c r="X34" s="317"/>
      <c r="Y34" s="315"/>
      <c r="Z34" s="316"/>
      <c r="AA34" s="317"/>
      <c r="AB34" s="315"/>
      <c r="AC34" s="316"/>
      <c r="AD34" s="317"/>
    </row>
    <row r="35" spans="2:30" ht="15" customHeight="1">
      <c r="B35" s="74" t="s">
        <v>163</v>
      </c>
      <c r="C35" s="315"/>
      <c r="D35" s="316"/>
      <c r="E35" s="317"/>
      <c r="F35" s="315"/>
      <c r="G35" s="316"/>
      <c r="H35" s="317"/>
      <c r="I35" s="315"/>
      <c r="J35" s="316"/>
      <c r="K35" s="317"/>
      <c r="L35" s="315"/>
      <c r="M35" s="316"/>
      <c r="N35" s="317"/>
      <c r="O35" s="315"/>
      <c r="P35" s="316"/>
      <c r="Q35" s="316"/>
      <c r="R35" s="317"/>
      <c r="S35" s="315"/>
      <c r="T35" s="316"/>
      <c r="U35" s="317"/>
      <c r="V35" s="315"/>
      <c r="W35" s="316"/>
      <c r="X35" s="317"/>
      <c r="Y35" s="315"/>
      <c r="Z35" s="316"/>
      <c r="AA35" s="317"/>
      <c r="AB35" s="315"/>
      <c r="AC35" s="316"/>
      <c r="AD35" s="317"/>
    </row>
    <row r="36" spans="2:30" ht="15" customHeight="1">
      <c r="B36" s="74" t="s">
        <v>164</v>
      </c>
      <c r="C36" s="315"/>
      <c r="D36" s="316"/>
      <c r="E36" s="317"/>
      <c r="F36" s="315"/>
      <c r="G36" s="316"/>
      <c r="H36" s="317"/>
      <c r="I36" s="315"/>
      <c r="J36" s="316"/>
      <c r="K36" s="317"/>
      <c r="L36" s="315"/>
      <c r="M36" s="316"/>
      <c r="N36" s="317"/>
      <c r="O36" s="315"/>
      <c r="P36" s="316"/>
      <c r="Q36" s="316"/>
      <c r="R36" s="317"/>
      <c r="S36" s="315"/>
      <c r="T36" s="316"/>
      <c r="U36" s="317"/>
      <c r="V36" s="315"/>
      <c r="W36" s="316"/>
      <c r="X36" s="317"/>
      <c r="Y36" s="315"/>
      <c r="Z36" s="316"/>
      <c r="AA36" s="317"/>
      <c r="AB36" s="315"/>
      <c r="AC36" s="316"/>
      <c r="AD36" s="317"/>
    </row>
    <row r="37" spans="2:30" ht="15" customHeight="1">
      <c r="B37" s="74" t="s">
        <v>165</v>
      </c>
      <c r="C37" s="315"/>
      <c r="D37" s="316"/>
      <c r="E37" s="317"/>
      <c r="F37" s="315"/>
      <c r="G37" s="316"/>
      <c r="H37" s="317"/>
      <c r="I37" s="315"/>
      <c r="J37" s="316"/>
      <c r="K37" s="317"/>
      <c r="L37" s="315"/>
      <c r="M37" s="316"/>
      <c r="N37" s="317"/>
      <c r="O37" s="315"/>
      <c r="P37" s="316"/>
      <c r="Q37" s="316"/>
      <c r="R37" s="317"/>
      <c r="S37" s="315"/>
      <c r="T37" s="316"/>
      <c r="U37" s="317"/>
      <c r="V37" s="315"/>
      <c r="W37" s="316"/>
      <c r="X37" s="317"/>
      <c r="Y37" s="315"/>
      <c r="Z37" s="316"/>
      <c r="AA37" s="317"/>
      <c r="AB37" s="315"/>
      <c r="AC37" s="316"/>
      <c r="AD37" s="317"/>
    </row>
    <row r="38" spans="2:30" ht="15" customHeight="1">
      <c r="B38" s="74" t="s">
        <v>166</v>
      </c>
      <c r="C38" s="315"/>
      <c r="D38" s="316"/>
      <c r="E38" s="317"/>
      <c r="F38" s="315"/>
      <c r="G38" s="316"/>
      <c r="H38" s="317"/>
      <c r="I38" s="315"/>
      <c r="J38" s="316"/>
      <c r="K38" s="317"/>
      <c r="L38" s="315"/>
      <c r="M38" s="316"/>
      <c r="N38" s="317"/>
      <c r="O38" s="315"/>
      <c r="P38" s="316"/>
      <c r="Q38" s="316"/>
      <c r="R38" s="317"/>
      <c r="S38" s="315"/>
      <c r="T38" s="316"/>
      <c r="U38" s="317"/>
      <c r="V38" s="315"/>
      <c r="W38" s="316"/>
      <c r="X38" s="317"/>
      <c r="Y38" s="315"/>
      <c r="Z38" s="316"/>
      <c r="AA38" s="317"/>
      <c r="AB38" s="315"/>
      <c r="AC38" s="316"/>
      <c r="AD38" s="317"/>
    </row>
    <row r="39" spans="2:30" ht="15" customHeight="1">
      <c r="B39" s="74" t="s">
        <v>167</v>
      </c>
      <c r="C39" s="315"/>
      <c r="D39" s="316"/>
      <c r="E39" s="317"/>
      <c r="F39" s="315"/>
      <c r="G39" s="316"/>
      <c r="H39" s="317"/>
      <c r="I39" s="315"/>
      <c r="J39" s="316"/>
      <c r="K39" s="317"/>
      <c r="L39" s="315"/>
      <c r="M39" s="316"/>
      <c r="N39" s="317"/>
      <c r="O39" s="315"/>
      <c r="P39" s="316"/>
      <c r="Q39" s="316"/>
      <c r="R39" s="317"/>
      <c r="S39" s="315"/>
      <c r="T39" s="316"/>
      <c r="U39" s="317"/>
      <c r="V39" s="315"/>
      <c r="W39" s="316"/>
      <c r="X39" s="317"/>
      <c r="Y39" s="315"/>
      <c r="Z39" s="316"/>
      <c r="AA39" s="317"/>
      <c r="AB39" s="315"/>
      <c r="AC39" s="316"/>
      <c r="AD39" s="317"/>
    </row>
    <row r="40" spans="2:30" ht="15" customHeight="1">
      <c r="B40" s="74" t="s">
        <v>168</v>
      </c>
      <c r="C40" s="315"/>
      <c r="D40" s="316"/>
      <c r="E40" s="317"/>
      <c r="F40" s="315"/>
      <c r="G40" s="316"/>
      <c r="H40" s="317"/>
      <c r="I40" s="315"/>
      <c r="J40" s="316"/>
      <c r="K40" s="317"/>
      <c r="L40" s="315"/>
      <c r="M40" s="316"/>
      <c r="N40" s="317"/>
      <c r="O40" s="315"/>
      <c r="P40" s="316"/>
      <c r="Q40" s="316"/>
      <c r="R40" s="317"/>
      <c r="S40" s="315"/>
      <c r="T40" s="316"/>
      <c r="U40" s="317"/>
      <c r="V40" s="315"/>
      <c r="W40" s="316"/>
      <c r="X40" s="317"/>
      <c r="Y40" s="315"/>
      <c r="Z40" s="316"/>
      <c r="AA40" s="317"/>
      <c r="AB40" s="315"/>
      <c r="AC40" s="316"/>
      <c r="AD40" s="317"/>
    </row>
    <row r="41" spans="2:30" ht="15" customHeight="1">
      <c r="B41" s="74" t="s">
        <v>169</v>
      </c>
      <c r="C41" s="315"/>
      <c r="D41" s="316"/>
      <c r="E41" s="317"/>
      <c r="F41" s="315"/>
      <c r="G41" s="316"/>
      <c r="H41" s="317"/>
      <c r="I41" s="315"/>
      <c r="J41" s="316"/>
      <c r="K41" s="317"/>
      <c r="L41" s="315"/>
      <c r="M41" s="316"/>
      <c r="N41" s="317"/>
      <c r="O41" s="315"/>
      <c r="P41" s="316"/>
      <c r="Q41" s="316"/>
      <c r="R41" s="317"/>
      <c r="S41" s="315"/>
      <c r="T41" s="316"/>
      <c r="U41" s="317"/>
      <c r="V41" s="315"/>
      <c r="W41" s="316"/>
      <c r="X41" s="317"/>
      <c r="Y41" s="315"/>
      <c r="Z41" s="316"/>
      <c r="AA41" s="317"/>
      <c r="AB41" s="315"/>
      <c r="AC41" s="316"/>
      <c r="AD41" s="317"/>
    </row>
    <row r="42" spans="2:30" ht="15" customHeight="1">
      <c r="B42" s="74" t="s">
        <v>170</v>
      </c>
      <c r="C42" s="315"/>
      <c r="D42" s="316"/>
      <c r="E42" s="317"/>
      <c r="F42" s="315"/>
      <c r="G42" s="316"/>
      <c r="H42" s="317"/>
      <c r="I42" s="315"/>
      <c r="J42" s="316"/>
      <c r="K42" s="317"/>
      <c r="L42" s="315"/>
      <c r="M42" s="316"/>
      <c r="N42" s="317"/>
      <c r="O42" s="315"/>
      <c r="P42" s="316"/>
      <c r="Q42" s="316"/>
      <c r="R42" s="317"/>
      <c r="S42" s="315"/>
      <c r="T42" s="316"/>
      <c r="U42" s="317"/>
      <c r="V42" s="315"/>
      <c r="W42" s="316"/>
      <c r="X42" s="317"/>
      <c r="Y42" s="315"/>
      <c r="Z42" s="316"/>
      <c r="AA42" s="317"/>
      <c r="AB42" s="315"/>
      <c r="AC42" s="316"/>
      <c r="AD42" s="317"/>
    </row>
    <row r="43" spans="2:30" ht="15" customHeight="1">
      <c r="B43" s="74" t="s">
        <v>171</v>
      </c>
      <c r="C43" s="315"/>
      <c r="D43" s="316"/>
      <c r="E43" s="317"/>
      <c r="F43" s="315"/>
      <c r="G43" s="316"/>
      <c r="H43" s="317"/>
      <c r="I43" s="315"/>
      <c r="J43" s="316"/>
      <c r="K43" s="317"/>
      <c r="L43" s="315"/>
      <c r="M43" s="316"/>
      <c r="N43" s="317"/>
      <c r="O43" s="315"/>
      <c r="P43" s="316"/>
      <c r="Q43" s="316"/>
      <c r="R43" s="317"/>
      <c r="S43" s="315"/>
      <c r="T43" s="316"/>
      <c r="U43" s="317"/>
      <c r="V43" s="315"/>
      <c r="W43" s="316"/>
      <c r="X43" s="317"/>
      <c r="Y43" s="315"/>
      <c r="Z43" s="316"/>
      <c r="AA43" s="317"/>
      <c r="AB43" s="315"/>
      <c r="AC43" s="316"/>
      <c r="AD43" s="317"/>
    </row>
    <row r="44" spans="2:30" ht="15" customHeight="1">
      <c r="B44" s="74" t="s">
        <v>172</v>
      </c>
      <c r="C44" s="315"/>
      <c r="D44" s="316"/>
      <c r="E44" s="317"/>
      <c r="F44" s="315"/>
      <c r="G44" s="316"/>
      <c r="H44" s="317"/>
      <c r="I44" s="315"/>
      <c r="J44" s="316"/>
      <c r="K44" s="317"/>
      <c r="L44" s="315"/>
      <c r="M44" s="316"/>
      <c r="N44" s="317"/>
      <c r="O44" s="315"/>
      <c r="P44" s="316"/>
      <c r="Q44" s="316"/>
      <c r="R44" s="317"/>
      <c r="S44" s="315"/>
      <c r="T44" s="316"/>
      <c r="U44" s="317"/>
      <c r="V44" s="315"/>
      <c r="W44" s="316"/>
      <c r="X44" s="317"/>
      <c r="Y44" s="315"/>
      <c r="Z44" s="316"/>
      <c r="AA44" s="317"/>
      <c r="AB44" s="315"/>
      <c r="AC44" s="316"/>
      <c r="AD44" s="317"/>
    </row>
    <row r="45" spans="2:30" ht="15" customHeight="1">
      <c r="B45" s="74" t="s">
        <v>173</v>
      </c>
      <c r="C45" s="315"/>
      <c r="D45" s="316"/>
      <c r="E45" s="317"/>
      <c r="F45" s="315"/>
      <c r="G45" s="316"/>
      <c r="H45" s="317"/>
      <c r="I45" s="315"/>
      <c r="J45" s="316"/>
      <c r="K45" s="317"/>
      <c r="L45" s="315"/>
      <c r="M45" s="316"/>
      <c r="N45" s="317"/>
      <c r="O45" s="315"/>
      <c r="P45" s="316"/>
      <c r="Q45" s="316"/>
      <c r="R45" s="317"/>
      <c r="S45" s="315"/>
      <c r="T45" s="316"/>
      <c r="U45" s="317"/>
      <c r="V45" s="315"/>
      <c r="W45" s="316"/>
      <c r="X45" s="317"/>
      <c r="Y45" s="315"/>
      <c r="Z45" s="316"/>
      <c r="AA45" s="317"/>
      <c r="AB45" s="315"/>
      <c r="AC45" s="316"/>
      <c r="AD45" s="317"/>
    </row>
    <row r="46" spans="2:30" ht="15" customHeight="1">
      <c r="B46" s="74" t="s">
        <v>174</v>
      </c>
      <c r="C46" s="315"/>
      <c r="D46" s="316"/>
      <c r="E46" s="317"/>
      <c r="F46" s="315"/>
      <c r="G46" s="316"/>
      <c r="H46" s="317"/>
      <c r="I46" s="315"/>
      <c r="J46" s="316"/>
      <c r="K46" s="317"/>
      <c r="L46" s="315"/>
      <c r="M46" s="316"/>
      <c r="N46" s="317"/>
      <c r="O46" s="315"/>
      <c r="P46" s="316"/>
      <c r="Q46" s="316"/>
      <c r="R46" s="317"/>
      <c r="S46" s="315"/>
      <c r="T46" s="316"/>
      <c r="U46" s="317"/>
      <c r="V46" s="315"/>
      <c r="W46" s="316"/>
      <c r="X46" s="317"/>
      <c r="Y46" s="315"/>
      <c r="Z46" s="316"/>
      <c r="AA46" s="317"/>
      <c r="AB46" s="315"/>
      <c r="AC46" s="316"/>
      <c r="AD46" s="317"/>
    </row>
    <row r="47" spans="2:30" ht="15" customHeight="1">
      <c r="B47" s="74" t="s">
        <v>175</v>
      </c>
      <c r="C47" s="315"/>
      <c r="D47" s="316"/>
      <c r="E47" s="317"/>
      <c r="F47" s="315"/>
      <c r="G47" s="316"/>
      <c r="H47" s="317"/>
      <c r="I47" s="315"/>
      <c r="J47" s="316"/>
      <c r="K47" s="317"/>
      <c r="L47" s="315"/>
      <c r="M47" s="316"/>
      <c r="N47" s="317"/>
      <c r="O47" s="315"/>
      <c r="P47" s="316"/>
      <c r="Q47" s="316"/>
      <c r="R47" s="317"/>
      <c r="S47" s="315"/>
      <c r="T47" s="316"/>
      <c r="U47" s="317"/>
      <c r="V47" s="315"/>
      <c r="W47" s="316"/>
      <c r="X47" s="317"/>
      <c r="Y47" s="315"/>
      <c r="Z47" s="316"/>
      <c r="AA47" s="317"/>
      <c r="AB47" s="315"/>
      <c r="AC47" s="316"/>
      <c r="AD47" s="317"/>
    </row>
    <row r="48" spans="2:30" ht="15" customHeight="1" thickBot="1">
      <c r="B48" s="75" t="s">
        <v>176</v>
      </c>
      <c r="C48" s="312"/>
      <c r="D48" s="313"/>
      <c r="E48" s="314"/>
      <c r="F48" s="312"/>
      <c r="G48" s="313"/>
      <c r="H48" s="314"/>
      <c r="I48" s="312"/>
      <c r="J48" s="313"/>
      <c r="K48" s="314"/>
      <c r="L48" s="312"/>
      <c r="M48" s="313"/>
      <c r="N48" s="314"/>
      <c r="O48" s="312"/>
      <c r="P48" s="313"/>
      <c r="Q48" s="313"/>
      <c r="R48" s="314"/>
      <c r="S48" s="312"/>
      <c r="T48" s="313"/>
      <c r="U48" s="314"/>
      <c r="V48" s="312"/>
      <c r="W48" s="313"/>
      <c r="X48" s="314"/>
      <c r="Y48" s="312"/>
      <c r="Z48" s="313"/>
      <c r="AA48" s="314"/>
      <c r="AB48" s="312"/>
      <c r="AC48" s="313"/>
      <c r="AD48" s="314"/>
    </row>
    <row r="49" s="19" customFormat="1" ht="15" customHeight="1"/>
    <row r="50" s="19" customFormat="1" ht="15" customHeight="1"/>
    <row r="51" s="19" customFormat="1" ht="15" customHeight="1"/>
    <row r="52" s="19" customFormat="1" ht="15" customHeight="1"/>
    <row r="53" s="19" customFormat="1" ht="15" customHeight="1"/>
    <row r="54" s="19" customFormat="1" ht="15" customHeight="1"/>
    <row r="55" s="19" customFormat="1" ht="15" hidden="1" customHeight="1"/>
    <row r="56" s="19" customFormat="1" ht="15" hidden="1" customHeight="1"/>
    <row r="57" s="19" customFormat="1" ht="15" hidden="1" customHeight="1"/>
    <row r="58" s="19" customFormat="1" ht="15" hidden="1" customHeight="1"/>
    <row r="59" s="19" customFormat="1" ht="15" hidden="1" customHeight="1"/>
    <row r="60" s="19" customFormat="1" ht="15" hidden="1" customHeight="1"/>
    <row r="61" s="19" customFormat="1" ht="15" hidden="1" customHeight="1"/>
    <row r="62" s="19" customFormat="1" ht="15" hidden="1" customHeight="1"/>
    <row r="63" s="19" customFormat="1" ht="15" hidden="1" customHeight="1"/>
    <row r="64" s="19" customFormat="1" ht="15" hidden="1" customHeight="1"/>
    <row r="65" s="19" customFormat="1" ht="15" hidden="1" customHeight="1"/>
    <row r="66" s="19" customFormat="1" ht="15" hidden="1" customHeight="1"/>
    <row r="67" s="19" customFormat="1" ht="15" hidden="1" customHeight="1"/>
    <row r="68" s="19" customFormat="1" ht="15" hidden="1" customHeight="1"/>
  </sheetData>
  <mergeCells count="347">
    <mergeCell ref="B1:AD1"/>
    <mergeCell ref="B3:AD3"/>
    <mergeCell ref="B5:AD5"/>
    <mergeCell ref="AA7:AD7"/>
    <mergeCell ref="B9:AD9"/>
    <mergeCell ref="B10:B12"/>
    <mergeCell ref="C10:E11"/>
    <mergeCell ref="F10:H11"/>
    <mergeCell ref="I10:K11"/>
    <mergeCell ref="L10:N11"/>
    <mergeCell ref="O10:R11"/>
    <mergeCell ref="S10:U11"/>
    <mergeCell ref="V10:X11"/>
    <mergeCell ref="Y10:AD10"/>
    <mergeCell ref="Y11:AA11"/>
    <mergeCell ref="AB11:AD11"/>
    <mergeCell ref="C12:K12"/>
    <mergeCell ref="L12:N12"/>
    <mergeCell ref="O12:R12"/>
    <mergeCell ref="S12:U12"/>
    <mergeCell ref="V12:X12"/>
    <mergeCell ref="Y12:AA12"/>
    <mergeCell ref="AB12:AD12"/>
    <mergeCell ref="C13:E13"/>
    <mergeCell ref="F13:H13"/>
    <mergeCell ref="I13:K13"/>
    <mergeCell ref="L13:N13"/>
    <mergeCell ref="O13:R13"/>
    <mergeCell ref="S13:U13"/>
    <mergeCell ref="V13:X13"/>
    <mergeCell ref="Y13:AA13"/>
    <mergeCell ref="AB13:AD13"/>
    <mergeCell ref="C14:E14"/>
    <mergeCell ref="F14:H14"/>
    <mergeCell ref="I14:K14"/>
    <mergeCell ref="L14:N14"/>
    <mergeCell ref="O14:R14"/>
    <mergeCell ref="S14:U14"/>
    <mergeCell ref="V14:X14"/>
    <mergeCell ref="Y14:AA14"/>
    <mergeCell ref="AB14:AD14"/>
    <mergeCell ref="C15:E15"/>
    <mergeCell ref="F15:H15"/>
    <mergeCell ref="I15:K15"/>
    <mergeCell ref="L15:N15"/>
    <mergeCell ref="O15:R15"/>
    <mergeCell ref="S15:U15"/>
    <mergeCell ref="V15:X15"/>
    <mergeCell ref="Y15:AA15"/>
    <mergeCell ref="AB15:AD15"/>
    <mergeCell ref="C16:E16"/>
    <mergeCell ref="F16:H16"/>
    <mergeCell ref="I16:K16"/>
    <mergeCell ref="L16:N16"/>
    <mergeCell ref="O16:R16"/>
    <mergeCell ref="S16:U16"/>
    <mergeCell ref="V16:X16"/>
    <mergeCell ref="Y16:AA16"/>
    <mergeCell ref="AB16:AD16"/>
    <mergeCell ref="C17:E17"/>
    <mergeCell ref="F17:H17"/>
    <mergeCell ref="I17:K17"/>
    <mergeCell ref="L17:N17"/>
    <mergeCell ref="O17:R17"/>
    <mergeCell ref="S17:U17"/>
    <mergeCell ref="V17:X17"/>
    <mergeCell ref="Y17:AA17"/>
    <mergeCell ref="AB17:AD17"/>
    <mergeCell ref="C18:E18"/>
    <mergeCell ref="F18:H18"/>
    <mergeCell ref="I18:K18"/>
    <mergeCell ref="L18:N18"/>
    <mergeCell ref="O18:R18"/>
    <mergeCell ref="S18:U18"/>
    <mergeCell ref="V18:X18"/>
    <mergeCell ref="Y18:AA18"/>
    <mergeCell ref="AB18:AD18"/>
    <mergeCell ref="C19:E19"/>
    <mergeCell ref="F19:H19"/>
    <mergeCell ref="I19:K19"/>
    <mergeCell ref="L19:N19"/>
    <mergeCell ref="O19:R19"/>
    <mergeCell ref="S19:U19"/>
    <mergeCell ref="V19:X19"/>
    <mergeCell ref="Y19:AA19"/>
    <mergeCell ref="AB19:AD19"/>
    <mergeCell ref="C20:E20"/>
    <mergeCell ref="F20:H20"/>
    <mergeCell ref="I20:K20"/>
    <mergeCell ref="L20:N20"/>
    <mergeCell ref="O20:R20"/>
    <mergeCell ref="S20:U20"/>
    <mergeCell ref="V20:X20"/>
    <mergeCell ref="Y20:AA20"/>
    <mergeCell ref="AB20:AD20"/>
    <mergeCell ref="C21:E21"/>
    <mergeCell ref="F21:H21"/>
    <mergeCell ref="I21:K21"/>
    <mergeCell ref="L21:N21"/>
    <mergeCell ref="O21:R21"/>
    <mergeCell ref="S21:U21"/>
    <mergeCell ref="V21:X21"/>
    <mergeCell ref="Y21:AA21"/>
    <mergeCell ref="AB21:AD21"/>
    <mergeCell ref="C22:E22"/>
    <mergeCell ref="F22:H22"/>
    <mergeCell ref="I22:K22"/>
    <mergeCell ref="L22:N22"/>
    <mergeCell ref="O22:R22"/>
    <mergeCell ref="S22:U22"/>
    <mergeCell ref="V22:X22"/>
    <mergeCell ref="Y22:AA22"/>
    <mergeCell ref="AB22:AD22"/>
    <mergeCell ref="C23:E23"/>
    <mergeCell ref="F23:H23"/>
    <mergeCell ref="I23:K23"/>
    <mergeCell ref="L23:N23"/>
    <mergeCell ref="O23:R23"/>
    <mergeCell ref="S23:U23"/>
    <mergeCell ref="V23:X23"/>
    <mergeCell ref="Y23:AA23"/>
    <mergeCell ref="AB23:AD23"/>
    <mergeCell ref="C24:E24"/>
    <mergeCell ref="F24:H24"/>
    <mergeCell ref="I24:K24"/>
    <mergeCell ref="L24:N24"/>
    <mergeCell ref="O24:R24"/>
    <mergeCell ref="S24:U24"/>
    <mergeCell ref="V24:X24"/>
    <mergeCell ref="Y24:AA24"/>
    <mergeCell ref="AB24:AD24"/>
    <mergeCell ref="C25:E25"/>
    <mergeCell ref="F25:H25"/>
    <mergeCell ref="I25:K25"/>
    <mergeCell ref="L25:N25"/>
    <mergeCell ref="O25:R25"/>
    <mergeCell ref="S25:U25"/>
    <mergeCell ref="V25:X25"/>
    <mergeCell ref="Y25:AA25"/>
    <mergeCell ref="AB25:AD25"/>
    <mergeCell ref="C26:E26"/>
    <mergeCell ref="F26:H26"/>
    <mergeCell ref="I26:K26"/>
    <mergeCell ref="L26:N26"/>
    <mergeCell ref="O26:R26"/>
    <mergeCell ref="S26:U26"/>
    <mergeCell ref="V26:X26"/>
    <mergeCell ref="Y26:AA26"/>
    <mergeCell ref="AB26:AD26"/>
    <mergeCell ref="C27:E27"/>
    <mergeCell ref="F27:H27"/>
    <mergeCell ref="I27:K27"/>
    <mergeCell ref="L27:N27"/>
    <mergeCell ref="O27:R27"/>
    <mergeCell ref="S27:U27"/>
    <mergeCell ref="V27:X27"/>
    <mergeCell ref="Y27:AA27"/>
    <mergeCell ref="AB27:AD27"/>
    <mergeCell ref="C28:E28"/>
    <mergeCell ref="F28:H28"/>
    <mergeCell ref="I28:K28"/>
    <mergeCell ref="L28:N28"/>
    <mergeCell ref="O28:R28"/>
    <mergeCell ref="S28:U28"/>
    <mergeCell ref="V28:X28"/>
    <mergeCell ref="Y28:AA28"/>
    <mergeCell ref="AB28:AD28"/>
    <mergeCell ref="C29:E29"/>
    <mergeCell ref="F29:H29"/>
    <mergeCell ref="I29:K29"/>
    <mergeCell ref="L29:N29"/>
    <mergeCell ref="O29:R29"/>
    <mergeCell ref="S29:U29"/>
    <mergeCell ref="V29:X29"/>
    <mergeCell ref="Y29:AA29"/>
    <mergeCell ref="AB29:AD29"/>
    <mergeCell ref="C30:E30"/>
    <mergeCell ref="F30:H30"/>
    <mergeCell ref="I30:K30"/>
    <mergeCell ref="L30:N30"/>
    <mergeCell ref="O30:R30"/>
    <mergeCell ref="S30:U30"/>
    <mergeCell ref="V30:X30"/>
    <mergeCell ref="Y30:AA30"/>
    <mergeCell ref="AB30:AD30"/>
    <mergeCell ref="C31:E31"/>
    <mergeCell ref="F31:H31"/>
    <mergeCell ref="I31:K31"/>
    <mergeCell ref="L31:N31"/>
    <mergeCell ref="O31:R31"/>
    <mergeCell ref="S31:U31"/>
    <mergeCell ref="V31:X31"/>
    <mergeCell ref="Y31:AA31"/>
    <mergeCell ref="AB31:AD31"/>
    <mergeCell ref="C32:E32"/>
    <mergeCell ref="F32:H32"/>
    <mergeCell ref="I32:K32"/>
    <mergeCell ref="L32:N32"/>
    <mergeCell ref="O32:R32"/>
    <mergeCell ref="S32:U32"/>
    <mergeCell ref="V32:X32"/>
    <mergeCell ref="Y32:AA32"/>
    <mergeCell ref="AB32:AD32"/>
    <mergeCell ref="C33:E33"/>
    <mergeCell ref="F33:H33"/>
    <mergeCell ref="I33:K33"/>
    <mergeCell ref="L33:N33"/>
    <mergeCell ref="O33:R33"/>
    <mergeCell ref="S33:U33"/>
    <mergeCell ref="V33:X33"/>
    <mergeCell ref="Y33:AA33"/>
    <mergeCell ref="AB33:AD33"/>
    <mergeCell ref="C34:E34"/>
    <mergeCell ref="F34:H34"/>
    <mergeCell ref="I34:K34"/>
    <mergeCell ref="L34:N34"/>
    <mergeCell ref="O34:R34"/>
    <mergeCell ref="S34:U34"/>
    <mergeCell ref="V34:X34"/>
    <mergeCell ref="Y34:AA34"/>
    <mergeCell ref="AB34:AD34"/>
    <mergeCell ref="C35:E35"/>
    <mergeCell ref="F35:H35"/>
    <mergeCell ref="I35:K35"/>
    <mergeCell ref="L35:N35"/>
    <mergeCell ref="O35:R35"/>
    <mergeCell ref="S35:U35"/>
    <mergeCell ref="V35:X35"/>
    <mergeCell ref="Y35:AA35"/>
    <mergeCell ref="AB35:AD35"/>
    <mergeCell ref="C36:E36"/>
    <mergeCell ref="F36:H36"/>
    <mergeCell ref="I36:K36"/>
    <mergeCell ref="L36:N36"/>
    <mergeCell ref="O36:R36"/>
    <mergeCell ref="S36:U36"/>
    <mergeCell ref="V36:X36"/>
    <mergeCell ref="Y36:AA36"/>
    <mergeCell ref="AB36:AD36"/>
    <mergeCell ref="C37:E37"/>
    <mergeCell ref="F37:H37"/>
    <mergeCell ref="I37:K37"/>
    <mergeCell ref="L37:N37"/>
    <mergeCell ref="O37:R37"/>
    <mergeCell ref="S37:U37"/>
    <mergeCell ref="V37:X37"/>
    <mergeCell ref="Y37:AA37"/>
    <mergeCell ref="AB37:AD37"/>
    <mergeCell ref="C38:E38"/>
    <mergeCell ref="F38:H38"/>
    <mergeCell ref="I38:K38"/>
    <mergeCell ref="L38:N38"/>
    <mergeCell ref="O38:R38"/>
    <mergeCell ref="S38:U38"/>
    <mergeCell ref="V38:X38"/>
    <mergeCell ref="Y38:AA38"/>
    <mergeCell ref="AB38:AD38"/>
    <mergeCell ref="C39:E39"/>
    <mergeCell ref="F39:H39"/>
    <mergeCell ref="I39:K39"/>
    <mergeCell ref="L39:N39"/>
    <mergeCell ref="O39:R39"/>
    <mergeCell ref="S39:U39"/>
    <mergeCell ref="V39:X39"/>
    <mergeCell ref="Y39:AA39"/>
    <mergeCell ref="AB39:AD39"/>
    <mergeCell ref="C40:E40"/>
    <mergeCell ref="F40:H40"/>
    <mergeCell ref="I40:K40"/>
    <mergeCell ref="L40:N40"/>
    <mergeCell ref="O40:R40"/>
    <mergeCell ref="S40:U40"/>
    <mergeCell ref="V40:X40"/>
    <mergeCell ref="Y40:AA40"/>
    <mergeCell ref="AB40:AD40"/>
    <mergeCell ref="C41:E41"/>
    <mergeCell ref="F41:H41"/>
    <mergeCell ref="I41:K41"/>
    <mergeCell ref="L41:N41"/>
    <mergeCell ref="O41:R41"/>
    <mergeCell ref="S41:U41"/>
    <mergeCell ref="V41:X41"/>
    <mergeCell ref="Y41:AA41"/>
    <mergeCell ref="AB41:AD41"/>
    <mergeCell ref="C42:E42"/>
    <mergeCell ref="F42:H42"/>
    <mergeCell ref="I42:K42"/>
    <mergeCell ref="L42:N42"/>
    <mergeCell ref="O42:R42"/>
    <mergeCell ref="S42:U42"/>
    <mergeCell ref="V42:X42"/>
    <mergeCell ref="Y42:AA42"/>
    <mergeCell ref="AB42:AD42"/>
    <mergeCell ref="C43:E43"/>
    <mergeCell ref="F43:H43"/>
    <mergeCell ref="I43:K43"/>
    <mergeCell ref="L43:N43"/>
    <mergeCell ref="O43:R43"/>
    <mergeCell ref="S43:U43"/>
    <mergeCell ref="V43:X43"/>
    <mergeCell ref="Y43:AA43"/>
    <mergeCell ref="AB43:AD43"/>
    <mergeCell ref="C44:E44"/>
    <mergeCell ref="F44:H44"/>
    <mergeCell ref="I44:K44"/>
    <mergeCell ref="L44:N44"/>
    <mergeCell ref="O44:R44"/>
    <mergeCell ref="S44:U44"/>
    <mergeCell ref="V44:X44"/>
    <mergeCell ref="Y44:AA44"/>
    <mergeCell ref="AB44:AD44"/>
    <mergeCell ref="C45:E45"/>
    <mergeCell ref="F45:H45"/>
    <mergeCell ref="I45:K45"/>
    <mergeCell ref="L45:N45"/>
    <mergeCell ref="O45:R45"/>
    <mergeCell ref="S45:U45"/>
    <mergeCell ref="V45:X45"/>
    <mergeCell ref="Y45:AA45"/>
    <mergeCell ref="AB45:AD45"/>
    <mergeCell ref="C46:E46"/>
    <mergeCell ref="F46:H46"/>
    <mergeCell ref="I46:K46"/>
    <mergeCell ref="L46:N46"/>
    <mergeCell ref="O46:R46"/>
    <mergeCell ref="S46:U46"/>
    <mergeCell ref="V46:X46"/>
    <mergeCell ref="Y46:AA46"/>
    <mergeCell ref="AB46:AD46"/>
    <mergeCell ref="C47:E47"/>
    <mergeCell ref="F47:H47"/>
    <mergeCell ref="I47:K47"/>
    <mergeCell ref="L47:N47"/>
    <mergeCell ref="O47:R47"/>
    <mergeCell ref="S47:U47"/>
    <mergeCell ref="V47:X47"/>
    <mergeCell ref="Y47:AA47"/>
    <mergeCell ref="AB47:AD47"/>
    <mergeCell ref="C48:E48"/>
    <mergeCell ref="F48:H48"/>
    <mergeCell ref="I48:K48"/>
    <mergeCell ref="L48:N48"/>
    <mergeCell ref="O48:R48"/>
    <mergeCell ref="S48:U48"/>
    <mergeCell ref="V48:X48"/>
    <mergeCell ref="Y48:AA48"/>
    <mergeCell ref="AB48:AD48"/>
  </mergeCells>
  <hyperlinks>
    <hyperlink ref="AA7" location="Índice!B11" display="Índice" xr:uid="{00000000-0004-0000-0300-000000000000}"/>
    <hyperlink ref="V13" r:id="rId1" xr:uid="{00000000-0004-0000-0300-000001000000}"/>
  </hyperlinks>
  <pageMargins left="0.70866141732283472" right="0.70866141732283472" top="0.74803149606299213" bottom="0.74803149606299213" header="0.31496062992125978" footer="0.31496062992125978"/>
  <pageSetup scale="75" orientation="portrait"/>
  <headerFooter>
    <oddHeader>&amp;CMódulo 1
Participantes</oddHeader>
    <oddFooter>&amp;LCenso Nacional de Sistema Penitenciario Federal 2022&amp;R&amp;P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786"/>
  <sheetViews>
    <sheetView topLeftCell="A97" zoomScaleNormal="100" workbookViewId="0">
      <selection activeCell="S104" sqref="S104:X104"/>
    </sheetView>
  </sheetViews>
  <sheetFormatPr baseColWidth="10" defaultColWidth="11.42578125" defaultRowHeight="0" customHeight="1" zeroHeight="1"/>
  <cols>
    <col min="1" max="1" width="5.7109375" style="19" customWidth="1"/>
    <col min="2" max="30" width="3.7109375" style="19" customWidth="1"/>
    <col min="31" max="31" width="5.7109375" style="19" customWidth="1"/>
    <col min="32" max="16383" width="11.42578125" style="19" customWidth="1"/>
    <col min="16384" max="16384" width="5.140625" style="19" customWidth="1"/>
  </cols>
  <sheetData>
    <row r="1" spans="1:31"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1" ht="15" customHeight="1">
      <c r="B2" s="78"/>
    </row>
    <row r="3" spans="1:31"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1" ht="15" customHeight="1">
      <c r="B4" s="78"/>
    </row>
    <row r="5" spans="1:31" ht="45" customHeight="1">
      <c r="B5" s="271" t="s">
        <v>6</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1" ht="15" customHeight="1"/>
    <row r="7" spans="1:31" ht="15" customHeight="1">
      <c r="B7" s="78"/>
      <c r="AA7" s="277" t="s">
        <v>2</v>
      </c>
      <c r="AB7" s="270"/>
      <c r="AC7" s="270"/>
      <c r="AD7" s="270"/>
    </row>
    <row r="8" spans="1:31" ht="15" customHeight="1">
      <c r="B8" s="78"/>
    </row>
    <row r="9" spans="1:31" s="42" customFormat="1" ht="15" customHeight="1">
      <c r="A9" s="113"/>
      <c r="B9" s="394" t="s">
        <v>177</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6"/>
    </row>
    <row r="10" spans="1:31" ht="36" customHeight="1">
      <c r="A10" s="87"/>
      <c r="B10" s="22"/>
      <c r="C10" s="395" t="s">
        <v>178</v>
      </c>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396"/>
      <c r="AE10" s="33"/>
    </row>
    <row r="11" spans="1:31" s="33" customFormat="1" ht="24" customHeight="1">
      <c r="B11" s="22"/>
      <c r="C11" s="395" t="s">
        <v>179</v>
      </c>
      <c r="D11" s="348"/>
      <c r="E11" s="348"/>
      <c r="F11" s="348"/>
      <c r="G11" s="348"/>
      <c r="H11" s="348"/>
      <c r="I11" s="348"/>
      <c r="J11" s="348"/>
      <c r="K11" s="348"/>
      <c r="L11" s="348"/>
      <c r="M11" s="348"/>
      <c r="N11" s="348"/>
      <c r="O11" s="348"/>
      <c r="P11" s="348"/>
      <c r="Q11" s="348"/>
      <c r="R11" s="348"/>
      <c r="S11" s="348"/>
      <c r="T11" s="348"/>
      <c r="U11" s="348"/>
      <c r="V11" s="348"/>
      <c r="W11" s="348"/>
      <c r="X11" s="348"/>
      <c r="Y11" s="348"/>
      <c r="Z11" s="348"/>
      <c r="AA11" s="348"/>
      <c r="AB11" s="348"/>
      <c r="AC11" s="348"/>
      <c r="AD11" s="396"/>
    </row>
    <row r="12" spans="1:31" s="114" customFormat="1" ht="36" customHeight="1">
      <c r="A12" s="113"/>
      <c r="B12" s="23"/>
      <c r="C12" s="367" t="s">
        <v>180</v>
      </c>
      <c r="D12" s="405"/>
      <c r="E12" s="405"/>
      <c r="F12" s="405"/>
      <c r="G12" s="405"/>
      <c r="H12" s="405"/>
      <c r="I12" s="405"/>
      <c r="J12" s="405"/>
      <c r="K12" s="405"/>
      <c r="L12" s="405"/>
      <c r="M12" s="405"/>
      <c r="N12" s="405"/>
      <c r="O12" s="405"/>
      <c r="P12" s="405"/>
      <c r="Q12" s="405"/>
      <c r="R12" s="405"/>
      <c r="S12" s="405"/>
      <c r="T12" s="405"/>
      <c r="U12" s="405"/>
      <c r="V12" s="405"/>
      <c r="W12" s="405"/>
      <c r="X12" s="405"/>
      <c r="Y12" s="405"/>
      <c r="Z12" s="405"/>
      <c r="AA12" s="405"/>
      <c r="AB12" s="405"/>
      <c r="AC12" s="405"/>
      <c r="AD12" s="298"/>
    </row>
    <row r="13" spans="1:31" s="33" customFormat="1" ht="15" customHeight="1">
      <c r="B13" s="22"/>
      <c r="C13" s="367" t="s">
        <v>181</v>
      </c>
      <c r="D13" s="348"/>
      <c r="E13" s="348"/>
      <c r="F13" s="348"/>
      <c r="G13" s="348"/>
      <c r="H13" s="348"/>
      <c r="I13" s="348"/>
      <c r="J13" s="348"/>
      <c r="K13" s="348"/>
      <c r="L13" s="348"/>
      <c r="M13" s="348"/>
      <c r="N13" s="348"/>
      <c r="O13" s="348"/>
      <c r="P13" s="348"/>
      <c r="Q13" s="348"/>
      <c r="R13" s="348"/>
      <c r="S13" s="348"/>
      <c r="T13" s="348"/>
      <c r="U13" s="348"/>
      <c r="V13" s="348"/>
      <c r="W13" s="348"/>
      <c r="X13" s="348"/>
      <c r="Y13" s="348"/>
      <c r="Z13" s="348"/>
      <c r="AA13" s="348"/>
      <c r="AB13" s="348"/>
      <c r="AC13" s="348"/>
      <c r="AD13" s="298"/>
    </row>
    <row r="14" spans="1:31" ht="24" customHeight="1">
      <c r="B14" s="24"/>
      <c r="C14" s="395" t="s">
        <v>182</v>
      </c>
      <c r="D14" s="270"/>
      <c r="E14" s="270"/>
      <c r="F14" s="270"/>
      <c r="G14" s="270"/>
      <c r="H14" s="270"/>
      <c r="I14" s="270"/>
      <c r="J14" s="270"/>
      <c r="K14" s="270"/>
      <c r="L14" s="270"/>
      <c r="M14" s="270"/>
      <c r="N14" s="270"/>
      <c r="O14" s="270"/>
      <c r="P14" s="270"/>
      <c r="Q14" s="270"/>
      <c r="R14" s="270"/>
      <c r="S14" s="270"/>
      <c r="T14" s="270"/>
      <c r="U14" s="270"/>
      <c r="V14" s="270"/>
      <c r="W14" s="270"/>
      <c r="X14" s="270"/>
      <c r="Y14" s="270"/>
      <c r="Z14" s="270"/>
      <c r="AA14" s="270"/>
      <c r="AB14" s="270"/>
      <c r="AC14" s="270"/>
      <c r="AD14" s="396"/>
    </row>
    <row r="15" spans="1:31" ht="15" customHeight="1">
      <c r="B15" s="23"/>
      <c r="C15" s="402" t="s">
        <v>183</v>
      </c>
      <c r="D15" s="270"/>
      <c r="E15" s="270"/>
      <c r="F15" s="270"/>
      <c r="G15" s="270"/>
      <c r="H15" s="270"/>
      <c r="I15" s="270"/>
      <c r="J15" s="270"/>
      <c r="K15" s="270"/>
      <c r="L15" s="270"/>
      <c r="M15" s="270"/>
      <c r="N15" s="270"/>
      <c r="O15" s="270"/>
      <c r="P15" s="270"/>
      <c r="Q15" s="270"/>
      <c r="R15" s="270"/>
      <c r="S15" s="270"/>
      <c r="T15" s="270"/>
      <c r="U15" s="270"/>
      <c r="V15" s="270"/>
      <c r="W15" s="270"/>
      <c r="X15" s="270"/>
      <c r="Y15" s="270"/>
      <c r="Z15" s="270"/>
      <c r="AA15" s="270"/>
      <c r="AB15" s="270"/>
      <c r="AC15" s="270"/>
      <c r="AD15" s="298"/>
    </row>
    <row r="16" spans="1:31" s="33" customFormat="1" ht="36" customHeight="1">
      <c r="B16" s="22"/>
      <c r="C16" s="395" t="s">
        <v>184</v>
      </c>
      <c r="D16" s="348"/>
      <c r="E16" s="348"/>
      <c r="F16" s="348"/>
      <c r="G16" s="348"/>
      <c r="H16" s="348"/>
      <c r="I16" s="348"/>
      <c r="J16" s="348"/>
      <c r="K16" s="348"/>
      <c r="L16" s="348"/>
      <c r="M16" s="348"/>
      <c r="N16" s="348"/>
      <c r="O16" s="348"/>
      <c r="P16" s="348"/>
      <c r="Q16" s="348"/>
      <c r="R16" s="348"/>
      <c r="S16" s="348"/>
      <c r="T16" s="348"/>
      <c r="U16" s="348"/>
      <c r="V16" s="348"/>
      <c r="W16" s="348"/>
      <c r="X16" s="348"/>
      <c r="Y16" s="348"/>
      <c r="Z16" s="348"/>
      <c r="AA16" s="348"/>
      <c r="AB16" s="348"/>
      <c r="AC16" s="348"/>
      <c r="AD16" s="396"/>
    </row>
    <row r="17" spans="1:30" s="33" customFormat="1" ht="15" customHeight="1">
      <c r="B17" s="25"/>
      <c r="C17" s="398" t="s">
        <v>185</v>
      </c>
      <c r="D17" s="379"/>
      <c r="E17" s="379"/>
      <c r="F17" s="379"/>
      <c r="G17" s="379"/>
      <c r="H17" s="379"/>
      <c r="I17" s="379"/>
      <c r="J17" s="379"/>
      <c r="K17" s="379"/>
      <c r="L17" s="379"/>
      <c r="M17" s="379"/>
      <c r="N17" s="379"/>
      <c r="O17" s="379"/>
      <c r="P17" s="379"/>
      <c r="Q17" s="379"/>
      <c r="R17" s="379"/>
      <c r="S17" s="379"/>
      <c r="T17" s="379"/>
      <c r="U17" s="379"/>
      <c r="V17" s="379"/>
      <c r="W17" s="379"/>
      <c r="X17" s="379"/>
      <c r="Y17" s="379"/>
      <c r="Z17" s="379"/>
      <c r="AA17" s="379"/>
      <c r="AB17" s="379"/>
      <c r="AC17" s="379"/>
      <c r="AD17" s="399"/>
    </row>
    <row r="18" spans="1:30" s="42" customFormat="1" ht="15" customHeight="1">
      <c r="A18" s="113"/>
      <c r="B18" s="394" t="s">
        <v>186</v>
      </c>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c r="AA18" s="295"/>
      <c r="AB18" s="295"/>
      <c r="AC18" s="295"/>
      <c r="AD18" s="296"/>
    </row>
    <row r="19" spans="1:30" s="114" customFormat="1" ht="48" customHeight="1">
      <c r="A19" s="113"/>
      <c r="B19" s="26"/>
      <c r="C19" s="400" t="s">
        <v>187</v>
      </c>
      <c r="D19" s="284"/>
      <c r="E19" s="284"/>
      <c r="F19" s="284"/>
      <c r="G19" s="284"/>
      <c r="H19" s="284"/>
      <c r="I19" s="284"/>
      <c r="J19" s="284"/>
      <c r="K19" s="284"/>
      <c r="L19" s="284"/>
      <c r="M19" s="284"/>
      <c r="N19" s="284"/>
      <c r="O19" s="284"/>
      <c r="P19" s="284"/>
      <c r="Q19" s="284"/>
      <c r="R19" s="284"/>
      <c r="S19" s="284"/>
      <c r="T19" s="284"/>
      <c r="U19" s="284"/>
      <c r="V19" s="284"/>
      <c r="W19" s="284"/>
      <c r="X19" s="284"/>
      <c r="Y19" s="284"/>
      <c r="Z19" s="284"/>
      <c r="AA19" s="284"/>
      <c r="AB19" s="284"/>
      <c r="AC19" s="284"/>
      <c r="AD19" s="300"/>
    </row>
    <row r="20" spans="1:30" s="33" customFormat="1" ht="15.75" customHeight="1" thickBot="1"/>
    <row r="21" spans="1:30" s="33" customFormat="1" ht="15" customHeight="1" thickBot="1">
      <c r="B21" s="351" t="s">
        <v>188</v>
      </c>
      <c r="C21" s="352"/>
      <c r="D21" s="352"/>
      <c r="E21" s="352"/>
      <c r="F21" s="352"/>
      <c r="G21" s="352"/>
      <c r="H21" s="352"/>
      <c r="I21" s="352"/>
      <c r="J21" s="352"/>
      <c r="K21" s="352"/>
      <c r="L21" s="352"/>
      <c r="M21" s="352"/>
      <c r="N21" s="352"/>
      <c r="O21" s="352"/>
      <c r="P21" s="352"/>
      <c r="Q21" s="352"/>
      <c r="R21" s="352"/>
      <c r="S21" s="352"/>
      <c r="T21" s="352"/>
      <c r="U21" s="352"/>
      <c r="V21" s="352"/>
      <c r="W21" s="352"/>
      <c r="X21" s="352"/>
      <c r="Y21" s="352"/>
      <c r="Z21" s="352"/>
      <c r="AA21" s="352"/>
      <c r="AB21" s="352"/>
      <c r="AC21" s="352"/>
      <c r="AD21" s="353"/>
    </row>
    <row r="22" spans="1:30" s="33" customFormat="1" ht="15" customHeight="1">
      <c r="B22" s="401" t="s">
        <v>189</v>
      </c>
      <c r="C22" s="348"/>
      <c r="D22" s="348"/>
      <c r="E22" s="348"/>
      <c r="F22" s="348"/>
      <c r="G22" s="348"/>
      <c r="H22" s="348"/>
      <c r="I22" s="348"/>
      <c r="J22" s="348"/>
      <c r="K22" s="348"/>
      <c r="L22" s="348"/>
      <c r="M22" s="348"/>
      <c r="N22" s="348"/>
      <c r="O22" s="348"/>
      <c r="P22" s="348"/>
      <c r="Q22" s="348"/>
      <c r="R22" s="348"/>
      <c r="S22" s="348"/>
      <c r="T22" s="348"/>
      <c r="U22" s="348"/>
      <c r="V22" s="348"/>
      <c r="W22" s="348"/>
      <c r="X22" s="348"/>
      <c r="Y22" s="348"/>
      <c r="Z22" s="348"/>
      <c r="AA22" s="348"/>
      <c r="AB22" s="348"/>
      <c r="AC22" s="348"/>
      <c r="AD22" s="396"/>
    </row>
    <row r="23" spans="1:30" s="33" customFormat="1" ht="24" customHeight="1">
      <c r="A23" s="87"/>
      <c r="B23" s="22"/>
      <c r="C23" s="397" t="s">
        <v>190</v>
      </c>
      <c r="D23" s="348"/>
      <c r="E23" s="348"/>
      <c r="F23" s="348"/>
      <c r="G23" s="348"/>
      <c r="H23" s="348"/>
      <c r="I23" s="348"/>
      <c r="J23" s="348"/>
      <c r="K23" s="348"/>
      <c r="L23" s="348"/>
      <c r="M23" s="348"/>
      <c r="N23" s="348"/>
      <c r="O23" s="348"/>
      <c r="P23" s="348"/>
      <c r="Q23" s="348"/>
      <c r="R23" s="348"/>
      <c r="S23" s="348"/>
      <c r="T23" s="348"/>
      <c r="U23" s="348"/>
      <c r="V23" s="348"/>
      <c r="W23" s="348"/>
      <c r="X23" s="348"/>
      <c r="Y23" s="348"/>
      <c r="Z23" s="348"/>
      <c r="AA23" s="348"/>
      <c r="AB23" s="348"/>
      <c r="AC23" s="348"/>
      <c r="AD23" s="396"/>
    </row>
    <row r="24" spans="1:30" s="33" customFormat="1" ht="48" customHeight="1">
      <c r="B24" s="22"/>
      <c r="C24" s="397" t="s">
        <v>191</v>
      </c>
      <c r="D24" s="348"/>
      <c r="E24" s="348"/>
      <c r="F24" s="348"/>
      <c r="G24" s="348"/>
      <c r="H24" s="348"/>
      <c r="I24" s="348"/>
      <c r="J24" s="348"/>
      <c r="K24" s="348"/>
      <c r="L24" s="348"/>
      <c r="M24" s="348"/>
      <c r="N24" s="348"/>
      <c r="O24" s="348"/>
      <c r="P24" s="348"/>
      <c r="Q24" s="348"/>
      <c r="R24" s="348"/>
      <c r="S24" s="348"/>
      <c r="T24" s="348"/>
      <c r="U24" s="348"/>
      <c r="V24" s="348"/>
      <c r="W24" s="348"/>
      <c r="X24" s="348"/>
      <c r="Y24" s="348"/>
      <c r="Z24" s="348"/>
      <c r="AA24" s="348"/>
      <c r="AB24" s="348"/>
      <c r="AC24" s="348"/>
      <c r="AD24" s="396"/>
    </row>
    <row r="25" spans="1:30" s="33" customFormat="1" ht="60" customHeight="1">
      <c r="B25" s="22"/>
      <c r="C25" s="397" t="s">
        <v>192</v>
      </c>
      <c r="D25" s="348"/>
      <c r="E25" s="348"/>
      <c r="F25" s="348"/>
      <c r="G25" s="348"/>
      <c r="H25" s="348"/>
      <c r="I25" s="348"/>
      <c r="J25" s="348"/>
      <c r="K25" s="348"/>
      <c r="L25" s="348"/>
      <c r="M25" s="348"/>
      <c r="N25" s="348"/>
      <c r="O25" s="348"/>
      <c r="P25" s="348"/>
      <c r="Q25" s="348"/>
      <c r="R25" s="348"/>
      <c r="S25" s="348"/>
      <c r="T25" s="348"/>
      <c r="U25" s="348"/>
      <c r="V25" s="348"/>
      <c r="W25" s="348"/>
      <c r="X25" s="348"/>
      <c r="Y25" s="348"/>
      <c r="Z25" s="348"/>
      <c r="AA25" s="348"/>
      <c r="AB25" s="348"/>
      <c r="AC25" s="348"/>
      <c r="AD25" s="396"/>
    </row>
    <row r="26" spans="1:30" s="42" customFormat="1" ht="48" customHeight="1">
      <c r="A26" s="107"/>
      <c r="B26" s="27"/>
      <c r="C26" s="367" t="s">
        <v>193</v>
      </c>
      <c r="D26" s="278"/>
      <c r="E26" s="278"/>
      <c r="F26" s="278"/>
      <c r="G26" s="278"/>
      <c r="H26" s="278"/>
      <c r="I26" s="278"/>
      <c r="J26" s="278"/>
      <c r="K26" s="278"/>
      <c r="L26" s="278"/>
      <c r="M26" s="278"/>
      <c r="N26" s="278"/>
      <c r="O26" s="278"/>
      <c r="P26" s="278"/>
      <c r="Q26" s="278"/>
      <c r="R26" s="278"/>
      <c r="S26" s="278"/>
      <c r="T26" s="278"/>
      <c r="U26" s="278"/>
      <c r="V26" s="278"/>
      <c r="W26" s="278"/>
      <c r="X26" s="278"/>
      <c r="Y26" s="278"/>
      <c r="Z26" s="278"/>
      <c r="AA26" s="278"/>
      <c r="AB26" s="278"/>
      <c r="AC26" s="278"/>
      <c r="AD26" s="298"/>
    </row>
    <row r="27" spans="1:30" s="42" customFormat="1" ht="36" customHeight="1">
      <c r="A27" s="107"/>
      <c r="B27" s="27"/>
      <c r="C27" s="258"/>
      <c r="D27" s="367" t="s">
        <v>194</v>
      </c>
      <c r="E27" s="278"/>
      <c r="F27" s="278"/>
      <c r="G27" s="278"/>
      <c r="H27" s="278"/>
      <c r="I27" s="278"/>
      <c r="J27" s="278"/>
      <c r="K27" s="278"/>
      <c r="L27" s="278"/>
      <c r="M27" s="278"/>
      <c r="N27" s="278"/>
      <c r="O27" s="278"/>
      <c r="P27" s="278"/>
      <c r="Q27" s="278"/>
      <c r="R27" s="278"/>
      <c r="S27" s="278"/>
      <c r="T27" s="278"/>
      <c r="U27" s="278"/>
      <c r="V27" s="278"/>
      <c r="W27" s="278"/>
      <c r="X27" s="278"/>
      <c r="Y27" s="278"/>
      <c r="Z27" s="278"/>
      <c r="AA27" s="278"/>
      <c r="AB27" s="278"/>
      <c r="AC27" s="278"/>
      <c r="AD27" s="298"/>
    </row>
    <row r="28" spans="1:30" s="42" customFormat="1" ht="36" customHeight="1">
      <c r="A28" s="107"/>
      <c r="B28" s="27"/>
      <c r="C28" s="258"/>
      <c r="D28" s="367" t="s">
        <v>195</v>
      </c>
      <c r="E28" s="278"/>
      <c r="F28" s="278"/>
      <c r="G28" s="278"/>
      <c r="H28" s="278"/>
      <c r="I28" s="278"/>
      <c r="J28" s="278"/>
      <c r="K28" s="278"/>
      <c r="L28" s="278"/>
      <c r="M28" s="278"/>
      <c r="N28" s="278"/>
      <c r="O28" s="278"/>
      <c r="P28" s="278"/>
      <c r="Q28" s="278"/>
      <c r="R28" s="278"/>
      <c r="S28" s="278"/>
      <c r="T28" s="278"/>
      <c r="U28" s="278"/>
      <c r="V28" s="278"/>
      <c r="W28" s="278"/>
      <c r="X28" s="278"/>
      <c r="Y28" s="278"/>
      <c r="Z28" s="278"/>
      <c r="AA28" s="278"/>
      <c r="AB28" s="278"/>
      <c r="AC28" s="278"/>
      <c r="AD28" s="298"/>
    </row>
    <row r="29" spans="1:30" s="42" customFormat="1" ht="48" customHeight="1">
      <c r="A29" s="107"/>
      <c r="B29" s="27"/>
      <c r="C29" s="258"/>
      <c r="D29" s="367" t="s">
        <v>196</v>
      </c>
      <c r="E29" s="278"/>
      <c r="F29" s="278"/>
      <c r="G29" s="278"/>
      <c r="H29" s="278"/>
      <c r="I29" s="278"/>
      <c r="J29" s="278"/>
      <c r="K29" s="278"/>
      <c r="L29" s="278"/>
      <c r="M29" s="278"/>
      <c r="N29" s="278"/>
      <c r="O29" s="278"/>
      <c r="P29" s="278"/>
      <c r="Q29" s="278"/>
      <c r="R29" s="278"/>
      <c r="S29" s="278"/>
      <c r="T29" s="278"/>
      <c r="U29" s="278"/>
      <c r="V29" s="278"/>
      <c r="W29" s="278"/>
      <c r="X29" s="278"/>
      <c r="Y29" s="278"/>
      <c r="Z29" s="278"/>
      <c r="AA29" s="278"/>
      <c r="AB29" s="278"/>
      <c r="AC29" s="278"/>
      <c r="AD29" s="298"/>
    </row>
    <row r="30" spans="1:30" s="42" customFormat="1" ht="48" customHeight="1">
      <c r="A30" s="107"/>
      <c r="B30" s="27"/>
      <c r="C30" s="258"/>
      <c r="D30" s="367" t="s">
        <v>197</v>
      </c>
      <c r="E30" s="278"/>
      <c r="F30" s="278"/>
      <c r="G30" s="278"/>
      <c r="H30" s="278"/>
      <c r="I30" s="278"/>
      <c r="J30" s="278"/>
      <c r="K30" s="278"/>
      <c r="L30" s="278"/>
      <c r="M30" s="278"/>
      <c r="N30" s="278"/>
      <c r="O30" s="278"/>
      <c r="P30" s="278"/>
      <c r="Q30" s="278"/>
      <c r="R30" s="278"/>
      <c r="S30" s="278"/>
      <c r="T30" s="278"/>
      <c r="U30" s="278"/>
      <c r="V30" s="278"/>
      <c r="W30" s="278"/>
      <c r="X30" s="278"/>
      <c r="Y30" s="278"/>
      <c r="Z30" s="278"/>
      <c r="AA30" s="278"/>
      <c r="AB30" s="278"/>
      <c r="AC30" s="278"/>
      <c r="AD30" s="298"/>
    </row>
    <row r="31" spans="1:30" s="42" customFormat="1" ht="48" customHeight="1">
      <c r="A31" s="107"/>
      <c r="B31" s="27"/>
      <c r="C31" s="258"/>
      <c r="D31" s="367" t="s">
        <v>198</v>
      </c>
      <c r="E31" s="278"/>
      <c r="F31" s="278"/>
      <c r="G31" s="278"/>
      <c r="H31" s="278"/>
      <c r="I31" s="278"/>
      <c r="J31" s="278"/>
      <c r="K31" s="278"/>
      <c r="L31" s="278"/>
      <c r="M31" s="278"/>
      <c r="N31" s="278"/>
      <c r="O31" s="278"/>
      <c r="P31" s="278"/>
      <c r="Q31" s="278"/>
      <c r="R31" s="278"/>
      <c r="S31" s="278"/>
      <c r="T31" s="278"/>
      <c r="U31" s="278"/>
      <c r="V31" s="278"/>
      <c r="W31" s="278"/>
      <c r="X31" s="278"/>
      <c r="Y31" s="278"/>
      <c r="Z31" s="278"/>
      <c r="AA31" s="278"/>
      <c r="AB31" s="278"/>
      <c r="AC31" s="278"/>
      <c r="AD31" s="298"/>
    </row>
    <row r="32" spans="1:30" s="42" customFormat="1" ht="36" customHeight="1">
      <c r="A32" s="107"/>
      <c r="B32" s="27"/>
      <c r="C32" s="258"/>
      <c r="D32" s="367" t="s">
        <v>199</v>
      </c>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8"/>
      <c r="AC32" s="278"/>
      <c r="AD32" s="298"/>
    </row>
    <row r="33" spans="1:32" s="42" customFormat="1" ht="36" customHeight="1">
      <c r="A33" s="107"/>
      <c r="B33" s="27"/>
      <c r="C33" s="367" t="s">
        <v>200</v>
      </c>
      <c r="D33" s="278"/>
      <c r="E33" s="278"/>
      <c r="F33" s="278"/>
      <c r="G33" s="278"/>
      <c r="H33" s="278"/>
      <c r="I33" s="278"/>
      <c r="J33" s="278"/>
      <c r="K33" s="278"/>
      <c r="L33" s="278"/>
      <c r="M33" s="278"/>
      <c r="N33" s="278"/>
      <c r="O33" s="278"/>
      <c r="P33" s="278"/>
      <c r="Q33" s="278"/>
      <c r="R33" s="278"/>
      <c r="S33" s="278"/>
      <c r="T33" s="278"/>
      <c r="U33" s="278"/>
      <c r="V33" s="278"/>
      <c r="W33" s="278"/>
      <c r="X33" s="278"/>
      <c r="Y33" s="278"/>
      <c r="Z33" s="278"/>
      <c r="AA33" s="278"/>
      <c r="AB33" s="278"/>
      <c r="AC33" s="278"/>
      <c r="AD33" s="298"/>
    </row>
    <row r="34" spans="1:32" s="42" customFormat="1" ht="60" customHeight="1">
      <c r="A34" s="107"/>
      <c r="B34" s="27"/>
      <c r="C34" s="258"/>
      <c r="D34" s="367" t="s">
        <v>201</v>
      </c>
      <c r="E34" s="278"/>
      <c r="F34" s="278"/>
      <c r="G34" s="278"/>
      <c r="H34" s="278"/>
      <c r="I34" s="278"/>
      <c r="J34" s="278"/>
      <c r="K34" s="278"/>
      <c r="L34" s="278"/>
      <c r="M34" s="278"/>
      <c r="N34" s="278"/>
      <c r="O34" s="278"/>
      <c r="P34" s="278"/>
      <c r="Q34" s="278"/>
      <c r="R34" s="278"/>
      <c r="S34" s="278"/>
      <c r="T34" s="278"/>
      <c r="U34" s="278"/>
      <c r="V34" s="278"/>
      <c r="W34" s="278"/>
      <c r="X34" s="278"/>
      <c r="Y34" s="278"/>
      <c r="Z34" s="278"/>
      <c r="AA34" s="278"/>
      <c r="AB34" s="278"/>
      <c r="AC34" s="278"/>
      <c r="AD34" s="298"/>
    </row>
    <row r="35" spans="1:32" s="42" customFormat="1" ht="72" customHeight="1">
      <c r="A35" s="107"/>
      <c r="B35" s="27"/>
      <c r="C35" s="258"/>
      <c r="D35" s="367" t="s">
        <v>202</v>
      </c>
      <c r="E35" s="278"/>
      <c r="F35" s="278"/>
      <c r="G35" s="278"/>
      <c r="H35" s="278"/>
      <c r="I35" s="278"/>
      <c r="J35" s="278"/>
      <c r="K35" s="278"/>
      <c r="L35" s="278"/>
      <c r="M35" s="278"/>
      <c r="N35" s="278"/>
      <c r="O35" s="278"/>
      <c r="P35" s="278"/>
      <c r="Q35" s="278"/>
      <c r="R35" s="278"/>
      <c r="S35" s="278"/>
      <c r="T35" s="278"/>
      <c r="U35" s="278"/>
      <c r="V35" s="278"/>
      <c r="W35" s="278"/>
      <c r="X35" s="278"/>
      <c r="Y35" s="278"/>
      <c r="Z35" s="278"/>
      <c r="AA35" s="278"/>
      <c r="AB35" s="278"/>
      <c r="AC35" s="278"/>
      <c r="AD35" s="298"/>
    </row>
    <row r="36" spans="1:32" s="42" customFormat="1" ht="36" customHeight="1">
      <c r="A36" s="107"/>
      <c r="B36" s="27"/>
      <c r="C36" s="258"/>
      <c r="D36" s="367" t="s">
        <v>203</v>
      </c>
      <c r="E36" s="278"/>
      <c r="F36" s="278"/>
      <c r="G36" s="278"/>
      <c r="H36" s="278"/>
      <c r="I36" s="278"/>
      <c r="J36" s="278"/>
      <c r="K36" s="278"/>
      <c r="L36" s="278"/>
      <c r="M36" s="278"/>
      <c r="N36" s="278"/>
      <c r="O36" s="278"/>
      <c r="P36" s="278"/>
      <c r="Q36" s="278"/>
      <c r="R36" s="278"/>
      <c r="S36" s="278"/>
      <c r="T36" s="278"/>
      <c r="U36" s="278"/>
      <c r="V36" s="278"/>
      <c r="W36" s="278"/>
      <c r="X36" s="278"/>
      <c r="Y36" s="278"/>
      <c r="Z36" s="278"/>
      <c r="AA36" s="278"/>
      <c r="AB36" s="278"/>
      <c r="AC36" s="278"/>
      <c r="AD36" s="298"/>
    </row>
    <row r="37" spans="1:32" s="42" customFormat="1" ht="36" customHeight="1">
      <c r="A37" s="107"/>
      <c r="B37" s="27"/>
      <c r="C37" s="258"/>
      <c r="D37" s="367" t="s">
        <v>204</v>
      </c>
      <c r="E37" s="278"/>
      <c r="F37" s="278"/>
      <c r="G37" s="278"/>
      <c r="H37" s="278"/>
      <c r="I37" s="278"/>
      <c r="J37" s="278"/>
      <c r="K37" s="278"/>
      <c r="L37" s="278"/>
      <c r="M37" s="278"/>
      <c r="N37" s="278"/>
      <c r="O37" s="278"/>
      <c r="P37" s="278"/>
      <c r="Q37" s="278"/>
      <c r="R37" s="278"/>
      <c r="S37" s="278"/>
      <c r="T37" s="278"/>
      <c r="U37" s="278"/>
      <c r="V37" s="278"/>
      <c r="W37" s="278"/>
      <c r="X37" s="278"/>
      <c r="Y37" s="278"/>
      <c r="Z37" s="278"/>
      <c r="AA37" s="278"/>
      <c r="AB37" s="278"/>
      <c r="AC37" s="278"/>
      <c r="AD37" s="298"/>
    </row>
    <row r="38" spans="1:32" s="42" customFormat="1" ht="15" customHeight="1">
      <c r="A38" s="107"/>
      <c r="B38" s="28"/>
      <c r="C38" s="227"/>
      <c r="D38" s="406" t="s">
        <v>205</v>
      </c>
      <c r="E38" s="284"/>
      <c r="F38" s="284"/>
      <c r="G38" s="284"/>
      <c r="H38" s="284"/>
      <c r="I38" s="284"/>
      <c r="J38" s="284"/>
      <c r="K38" s="284"/>
      <c r="L38" s="284"/>
      <c r="M38" s="284"/>
      <c r="N38" s="284"/>
      <c r="O38" s="284"/>
      <c r="P38" s="284"/>
      <c r="Q38" s="284"/>
      <c r="R38" s="284"/>
      <c r="S38" s="284"/>
      <c r="T38" s="284"/>
      <c r="U38" s="284"/>
      <c r="V38" s="284"/>
      <c r="W38" s="284"/>
      <c r="X38" s="284"/>
      <c r="Y38" s="284"/>
      <c r="Z38" s="284"/>
      <c r="AA38" s="284"/>
      <c r="AB38" s="284"/>
      <c r="AC38" s="284"/>
      <c r="AD38" s="300"/>
    </row>
    <row r="39" spans="1:32" s="33" customFormat="1" ht="15" customHeight="1"/>
    <row r="40" spans="1:32" s="33" customFormat="1" ht="48" customHeight="1">
      <c r="A40" s="108" t="s">
        <v>206</v>
      </c>
      <c r="B40" s="357" t="s">
        <v>207</v>
      </c>
      <c r="C40" s="348"/>
      <c r="D40" s="348"/>
      <c r="E40" s="348"/>
      <c r="F40" s="348"/>
      <c r="G40" s="348"/>
      <c r="H40" s="348"/>
      <c r="I40" s="348"/>
      <c r="J40" s="348"/>
      <c r="K40" s="348"/>
      <c r="L40" s="348"/>
      <c r="M40" s="348"/>
      <c r="N40" s="348"/>
      <c r="O40" s="348"/>
      <c r="P40" s="348"/>
      <c r="Q40" s="348"/>
      <c r="R40" s="348"/>
      <c r="S40" s="348"/>
      <c r="T40" s="348"/>
      <c r="U40" s="348"/>
      <c r="V40" s="348"/>
      <c r="W40" s="348"/>
      <c r="X40" s="348"/>
      <c r="Y40" s="348"/>
      <c r="Z40" s="348"/>
      <c r="AA40" s="348"/>
      <c r="AB40" s="348"/>
      <c r="AC40" s="348"/>
      <c r="AD40" s="348"/>
    </row>
    <row r="41" spans="1:32" s="29" customFormat="1" ht="15" customHeight="1">
      <c r="A41" s="79"/>
      <c r="C41" s="359" t="s">
        <v>208</v>
      </c>
      <c r="D41" s="350"/>
      <c r="E41" s="350"/>
      <c r="F41" s="350"/>
      <c r="G41" s="350"/>
      <c r="H41" s="350"/>
      <c r="I41" s="350"/>
      <c r="J41" s="350"/>
      <c r="K41" s="350"/>
      <c r="L41" s="350"/>
      <c r="M41" s="350"/>
      <c r="N41" s="350"/>
      <c r="O41" s="350"/>
      <c r="P41" s="350"/>
      <c r="Q41" s="350"/>
      <c r="R41" s="350"/>
      <c r="S41" s="350"/>
      <c r="T41" s="350"/>
      <c r="U41" s="350"/>
      <c r="V41" s="350"/>
      <c r="W41" s="350"/>
      <c r="X41" s="350"/>
      <c r="Y41" s="350"/>
      <c r="Z41" s="350"/>
      <c r="AA41" s="350"/>
      <c r="AB41" s="350"/>
      <c r="AC41" s="350"/>
      <c r="AD41" s="350"/>
    </row>
    <row r="42" spans="1:32" s="29" customFormat="1" ht="24" customHeight="1">
      <c r="A42" s="32"/>
      <c r="B42" s="30"/>
      <c r="C42" s="349" t="s">
        <v>209</v>
      </c>
      <c r="D42" s="350"/>
      <c r="E42" s="350"/>
      <c r="F42" s="350"/>
      <c r="G42" s="350"/>
      <c r="H42" s="350"/>
      <c r="I42" s="350"/>
      <c r="J42" s="350"/>
      <c r="K42" s="350"/>
      <c r="L42" s="350"/>
      <c r="M42" s="350"/>
      <c r="N42" s="350"/>
      <c r="O42" s="350"/>
      <c r="P42" s="350"/>
      <c r="Q42" s="350"/>
      <c r="R42" s="350"/>
      <c r="S42" s="350"/>
      <c r="T42" s="350"/>
      <c r="U42" s="350"/>
      <c r="V42" s="350"/>
      <c r="W42" s="350"/>
      <c r="X42" s="350"/>
      <c r="Y42" s="350"/>
      <c r="Z42" s="350"/>
      <c r="AA42" s="350"/>
      <c r="AB42" s="350"/>
      <c r="AC42" s="350"/>
      <c r="AD42" s="350"/>
    </row>
    <row r="43" spans="1:32" s="29" customFormat="1" ht="15" customHeight="1">
      <c r="A43" s="32"/>
      <c r="B43" s="30"/>
      <c r="C43" s="260"/>
      <c r="D43" s="260"/>
      <c r="E43" s="260"/>
      <c r="F43" s="260"/>
      <c r="G43" s="260"/>
      <c r="H43" s="260"/>
      <c r="I43" s="260"/>
      <c r="J43" s="260"/>
      <c r="K43" s="260"/>
      <c r="L43" s="260"/>
      <c r="M43" s="260"/>
      <c r="N43" s="260"/>
      <c r="O43" s="260"/>
      <c r="P43" s="260"/>
      <c r="Q43" s="260"/>
      <c r="R43" s="260"/>
      <c r="S43" s="260"/>
      <c r="T43" s="260"/>
      <c r="U43" s="260"/>
      <c r="V43" s="260"/>
      <c r="W43" s="260"/>
      <c r="X43" s="260"/>
      <c r="Y43" s="260"/>
      <c r="Z43" s="260"/>
      <c r="AA43" s="260"/>
      <c r="AB43" s="260"/>
      <c r="AC43" s="260"/>
      <c r="AD43" s="260"/>
    </row>
    <row r="44" spans="1:32" s="29" customFormat="1" ht="15" customHeight="1">
      <c r="A44" s="32"/>
      <c r="B44" s="30"/>
      <c r="C44" s="260"/>
      <c r="D44" s="260"/>
      <c r="E44" s="260"/>
      <c r="F44" s="260"/>
      <c r="G44" s="260"/>
      <c r="H44" s="260"/>
      <c r="I44" s="260"/>
      <c r="J44" s="260"/>
      <c r="K44" s="260"/>
      <c r="L44" s="260"/>
      <c r="M44" s="260"/>
      <c r="N44" s="260"/>
      <c r="O44" s="260"/>
      <c r="P44" s="260"/>
      <c r="Q44" s="260"/>
      <c r="R44" s="260"/>
      <c r="S44" s="260"/>
      <c r="T44" s="260"/>
      <c r="U44" s="260"/>
      <c r="V44" s="260"/>
      <c r="W44" s="260"/>
      <c r="X44" s="260"/>
      <c r="Y44" s="115"/>
      <c r="Z44" s="115"/>
      <c r="AA44" s="385" t="s">
        <v>210</v>
      </c>
      <c r="AB44" s="350"/>
      <c r="AC44" s="350"/>
      <c r="AD44" s="350"/>
    </row>
    <row r="45" spans="1:32" s="33" customFormat="1" ht="15" customHeight="1">
      <c r="A45" s="34"/>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row>
    <row r="46" spans="1:32" s="33" customFormat="1" ht="132" customHeight="1">
      <c r="A46" s="34"/>
      <c r="B46" s="29"/>
      <c r="C46" s="347" t="s">
        <v>211</v>
      </c>
      <c r="D46" s="280"/>
      <c r="E46" s="280"/>
      <c r="F46" s="280"/>
      <c r="G46" s="280"/>
      <c r="H46" s="281"/>
      <c r="I46" s="341" t="s">
        <v>212</v>
      </c>
      <c r="J46" s="281"/>
      <c r="K46" s="347" t="s">
        <v>213</v>
      </c>
      <c r="L46" s="280"/>
      <c r="M46" s="280"/>
      <c r="N46" s="281"/>
      <c r="O46" s="347" t="s">
        <v>214</v>
      </c>
      <c r="P46" s="280"/>
      <c r="Q46" s="280"/>
      <c r="R46" s="281"/>
      <c r="S46" s="347" t="s">
        <v>215</v>
      </c>
      <c r="T46" s="280"/>
      <c r="U46" s="280"/>
      <c r="V46" s="281"/>
      <c r="W46" s="347" t="s">
        <v>216</v>
      </c>
      <c r="X46" s="280"/>
      <c r="Y46" s="280"/>
      <c r="Z46" s="281"/>
      <c r="AA46" s="347" t="s">
        <v>217</v>
      </c>
      <c r="AB46" s="280"/>
      <c r="AC46" s="280"/>
      <c r="AD46" s="281"/>
      <c r="AE46" s="112"/>
      <c r="AF46" s="112"/>
    </row>
    <row r="47" spans="1:32" s="33" customFormat="1" ht="15" customHeight="1">
      <c r="A47" s="34"/>
      <c r="B47" s="29"/>
      <c r="C47" s="97" t="s">
        <v>142</v>
      </c>
      <c r="D47" s="335"/>
      <c r="E47" s="280"/>
      <c r="F47" s="280"/>
      <c r="G47" s="280"/>
      <c r="H47" s="281"/>
      <c r="I47" s="342"/>
      <c r="J47" s="281"/>
      <c r="K47" s="342"/>
      <c r="L47" s="280"/>
      <c r="M47" s="280"/>
      <c r="N47" s="281"/>
      <c r="O47" s="342"/>
      <c r="P47" s="280"/>
      <c r="Q47" s="280"/>
      <c r="R47" s="281"/>
      <c r="S47" s="342"/>
      <c r="T47" s="280"/>
      <c r="U47" s="280"/>
      <c r="V47" s="281"/>
      <c r="W47" s="342"/>
      <c r="X47" s="280"/>
      <c r="Y47" s="280"/>
      <c r="Z47" s="281"/>
      <c r="AA47" s="342"/>
      <c r="AB47" s="280"/>
      <c r="AC47" s="280"/>
      <c r="AD47" s="281"/>
      <c r="AE47" s="104"/>
      <c r="AF47" s="104"/>
    </row>
    <row r="48" spans="1:32" s="33" customFormat="1" ht="15" customHeight="1">
      <c r="A48" s="34"/>
      <c r="B48" s="29"/>
      <c r="C48" s="100" t="s">
        <v>143</v>
      </c>
      <c r="D48" s="335"/>
      <c r="E48" s="280"/>
      <c r="F48" s="280"/>
      <c r="G48" s="280"/>
      <c r="H48" s="281"/>
      <c r="I48" s="342"/>
      <c r="J48" s="281"/>
      <c r="K48" s="342"/>
      <c r="L48" s="280"/>
      <c r="M48" s="280"/>
      <c r="N48" s="281"/>
      <c r="O48" s="342"/>
      <c r="P48" s="280"/>
      <c r="Q48" s="280"/>
      <c r="R48" s="281"/>
      <c r="S48" s="342"/>
      <c r="T48" s="280"/>
      <c r="U48" s="280"/>
      <c r="V48" s="281"/>
      <c r="W48" s="342"/>
      <c r="X48" s="280"/>
      <c r="Y48" s="280"/>
      <c r="Z48" s="281"/>
      <c r="AA48" s="342"/>
      <c r="AB48" s="280"/>
      <c r="AC48" s="280"/>
      <c r="AD48" s="281"/>
      <c r="AE48" s="104"/>
      <c r="AF48" s="104"/>
    </row>
    <row r="49" spans="1:32" s="33" customFormat="1" ht="15" customHeight="1">
      <c r="A49" s="34"/>
      <c r="B49" s="29"/>
      <c r="C49" s="100" t="s">
        <v>144</v>
      </c>
      <c r="D49" s="335"/>
      <c r="E49" s="280"/>
      <c r="F49" s="280"/>
      <c r="G49" s="280"/>
      <c r="H49" s="281"/>
      <c r="I49" s="342"/>
      <c r="J49" s="281"/>
      <c r="K49" s="342"/>
      <c r="L49" s="280"/>
      <c r="M49" s="280"/>
      <c r="N49" s="281"/>
      <c r="O49" s="342"/>
      <c r="P49" s="280"/>
      <c r="Q49" s="280"/>
      <c r="R49" s="281"/>
      <c r="S49" s="342"/>
      <c r="T49" s="280"/>
      <c r="U49" s="280"/>
      <c r="V49" s="281"/>
      <c r="W49" s="342"/>
      <c r="X49" s="280"/>
      <c r="Y49" s="280"/>
      <c r="Z49" s="281"/>
      <c r="AA49" s="342"/>
      <c r="AB49" s="280"/>
      <c r="AC49" s="280"/>
      <c r="AD49" s="281"/>
      <c r="AE49" s="104"/>
      <c r="AF49" s="104"/>
    </row>
    <row r="50" spans="1:32" s="33" customFormat="1" ht="15" customHeight="1">
      <c r="A50" s="34"/>
      <c r="B50" s="29"/>
      <c r="C50" s="100" t="s">
        <v>145</v>
      </c>
      <c r="D50" s="335"/>
      <c r="E50" s="280"/>
      <c r="F50" s="280"/>
      <c r="G50" s="280"/>
      <c r="H50" s="281"/>
      <c r="I50" s="342"/>
      <c r="J50" s="281"/>
      <c r="K50" s="342"/>
      <c r="L50" s="280"/>
      <c r="M50" s="280"/>
      <c r="N50" s="281"/>
      <c r="O50" s="342"/>
      <c r="P50" s="280"/>
      <c r="Q50" s="280"/>
      <c r="R50" s="281"/>
      <c r="S50" s="342"/>
      <c r="T50" s="280"/>
      <c r="U50" s="280"/>
      <c r="V50" s="281"/>
      <c r="W50" s="342"/>
      <c r="X50" s="280"/>
      <c r="Y50" s="280"/>
      <c r="Z50" s="281"/>
      <c r="AA50" s="342"/>
      <c r="AB50" s="280"/>
      <c r="AC50" s="280"/>
      <c r="AD50" s="281"/>
      <c r="AE50" s="104"/>
      <c r="AF50" s="104"/>
    </row>
    <row r="51" spans="1:32" s="33" customFormat="1" ht="15" customHeight="1">
      <c r="A51" s="34"/>
      <c r="B51" s="29"/>
      <c r="C51" s="100" t="s">
        <v>146</v>
      </c>
      <c r="D51" s="335"/>
      <c r="E51" s="280"/>
      <c r="F51" s="280"/>
      <c r="G51" s="280"/>
      <c r="H51" s="281"/>
      <c r="I51" s="342"/>
      <c r="J51" s="281"/>
      <c r="K51" s="342"/>
      <c r="L51" s="280"/>
      <c r="M51" s="280"/>
      <c r="N51" s="281"/>
      <c r="O51" s="342"/>
      <c r="P51" s="280"/>
      <c r="Q51" s="280"/>
      <c r="R51" s="281"/>
      <c r="S51" s="342"/>
      <c r="T51" s="280"/>
      <c r="U51" s="280"/>
      <c r="V51" s="281"/>
      <c r="W51" s="342"/>
      <c r="X51" s="280"/>
      <c r="Y51" s="280"/>
      <c r="Z51" s="281"/>
      <c r="AA51" s="342"/>
      <c r="AB51" s="280"/>
      <c r="AC51" s="280"/>
      <c r="AD51" s="281"/>
      <c r="AE51" s="104"/>
      <c r="AF51" s="104"/>
    </row>
    <row r="52" spans="1:32" s="33" customFormat="1" ht="15" customHeight="1">
      <c r="A52" s="34"/>
      <c r="B52" s="29"/>
      <c r="C52" s="100" t="s">
        <v>147</v>
      </c>
      <c r="D52" s="335"/>
      <c r="E52" s="280"/>
      <c r="F52" s="280"/>
      <c r="G52" s="280"/>
      <c r="H52" s="281"/>
      <c r="I52" s="342"/>
      <c r="J52" s="281"/>
      <c r="K52" s="342"/>
      <c r="L52" s="280"/>
      <c r="M52" s="280"/>
      <c r="N52" s="281"/>
      <c r="O52" s="342"/>
      <c r="P52" s="280"/>
      <c r="Q52" s="280"/>
      <c r="R52" s="281"/>
      <c r="S52" s="342"/>
      <c r="T52" s="280"/>
      <c r="U52" s="280"/>
      <c r="V52" s="281"/>
      <c r="W52" s="342"/>
      <c r="X52" s="280"/>
      <c r="Y52" s="280"/>
      <c r="Z52" s="281"/>
      <c r="AA52" s="342"/>
      <c r="AB52" s="280"/>
      <c r="AC52" s="280"/>
      <c r="AD52" s="281"/>
      <c r="AE52" s="104"/>
      <c r="AF52" s="104"/>
    </row>
    <row r="53" spans="1:32" s="33" customFormat="1" ht="15" customHeight="1">
      <c r="A53" s="34"/>
      <c r="B53" s="29"/>
      <c r="C53" s="100" t="s">
        <v>148</v>
      </c>
      <c r="D53" s="335"/>
      <c r="E53" s="280"/>
      <c r="F53" s="280"/>
      <c r="G53" s="280"/>
      <c r="H53" s="281"/>
      <c r="I53" s="342"/>
      <c r="J53" s="281"/>
      <c r="K53" s="342"/>
      <c r="L53" s="280"/>
      <c r="M53" s="280"/>
      <c r="N53" s="281"/>
      <c r="O53" s="342"/>
      <c r="P53" s="280"/>
      <c r="Q53" s="280"/>
      <c r="R53" s="281"/>
      <c r="S53" s="342"/>
      <c r="T53" s="280"/>
      <c r="U53" s="280"/>
      <c r="V53" s="281"/>
      <c r="W53" s="342"/>
      <c r="X53" s="280"/>
      <c r="Y53" s="280"/>
      <c r="Z53" s="281"/>
      <c r="AA53" s="342"/>
      <c r="AB53" s="280"/>
      <c r="AC53" s="280"/>
      <c r="AD53" s="281"/>
      <c r="AE53" s="104"/>
      <c r="AF53" s="104"/>
    </row>
    <row r="54" spans="1:32" s="33" customFormat="1" ht="15" customHeight="1">
      <c r="A54" s="34"/>
      <c r="B54" s="29"/>
      <c r="C54" s="100" t="s">
        <v>149</v>
      </c>
      <c r="D54" s="335"/>
      <c r="E54" s="280"/>
      <c r="F54" s="280"/>
      <c r="G54" s="280"/>
      <c r="H54" s="281"/>
      <c r="I54" s="342"/>
      <c r="J54" s="281"/>
      <c r="K54" s="342"/>
      <c r="L54" s="280"/>
      <c r="M54" s="280"/>
      <c r="N54" s="281"/>
      <c r="O54" s="342"/>
      <c r="P54" s="280"/>
      <c r="Q54" s="280"/>
      <c r="R54" s="281"/>
      <c r="S54" s="342"/>
      <c r="T54" s="280"/>
      <c r="U54" s="280"/>
      <c r="V54" s="281"/>
      <c r="W54" s="342"/>
      <c r="X54" s="280"/>
      <c r="Y54" s="280"/>
      <c r="Z54" s="281"/>
      <c r="AA54" s="342"/>
      <c r="AB54" s="280"/>
      <c r="AC54" s="280"/>
      <c r="AD54" s="281"/>
      <c r="AE54" s="104"/>
      <c r="AF54" s="104"/>
    </row>
    <row r="55" spans="1:32" s="33" customFormat="1" ht="15" customHeight="1">
      <c r="A55" s="34"/>
      <c r="B55" s="29"/>
      <c r="C55" s="100" t="s">
        <v>150</v>
      </c>
      <c r="D55" s="335"/>
      <c r="E55" s="280"/>
      <c r="F55" s="280"/>
      <c r="G55" s="280"/>
      <c r="H55" s="281"/>
      <c r="I55" s="342"/>
      <c r="J55" s="281"/>
      <c r="K55" s="342"/>
      <c r="L55" s="280"/>
      <c r="M55" s="280"/>
      <c r="N55" s="281"/>
      <c r="O55" s="342"/>
      <c r="P55" s="280"/>
      <c r="Q55" s="280"/>
      <c r="R55" s="281"/>
      <c r="S55" s="342"/>
      <c r="T55" s="280"/>
      <c r="U55" s="280"/>
      <c r="V55" s="281"/>
      <c r="W55" s="342"/>
      <c r="X55" s="280"/>
      <c r="Y55" s="280"/>
      <c r="Z55" s="281"/>
      <c r="AA55" s="342"/>
      <c r="AB55" s="280"/>
      <c r="AC55" s="280"/>
      <c r="AD55" s="281"/>
      <c r="AE55" s="104"/>
      <c r="AF55" s="104"/>
    </row>
    <row r="56" spans="1:32" s="33" customFormat="1" ht="15" customHeight="1">
      <c r="A56" s="34"/>
      <c r="B56" s="29"/>
      <c r="C56" s="100" t="s">
        <v>151</v>
      </c>
      <c r="D56" s="335"/>
      <c r="E56" s="280"/>
      <c r="F56" s="280"/>
      <c r="G56" s="280"/>
      <c r="H56" s="281"/>
      <c r="I56" s="342"/>
      <c r="J56" s="281"/>
      <c r="K56" s="342"/>
      <c r="L56" s="280"/>
      <c r="M56" s="280"/>
      <c r="N56" s="281"/>
      <c r="O56" s="342"/>
      <c r="P56" s="280"/>
      <c r="Q56" s="280"/>
      <c r="R56" s="281"/>
      <c r="S56" s="342"/>
      <c r="T56" s="280"/>
      <c r="U56" s="280"/>
      <c r="V56" s="281"/>
      <c r="W56" s="342"/>
      <c r="X56" s="280"/>
      <c r="Y56" s="280"/>
      <c r="Z56" s="281"/>
      <c r="AA56" s="342"/>
      <c r="AB56" s="280"/>
      <c r="AC56" s="280"/>
      <c r="AD56" s="281"/>
      <c r="AE56" s="104"/>
      <c r="AF56" s="104"/>
    </row>
    <row r="57" spans="1:32" s="33" customFormat="1" ht="15" customHeight="1">
      <c r="A57" s="34"/>
      <c r="B57" s="29"/>
      <c r="C57" s="100" t="s">
        <v>152</v>
      </c>
      <c r="D57" s="335"/>
      <c r="E57" s="280"/>
      <c r="F57" s="280"/>
      <c r="G57" s="280"/>
      <c r="H57" s="281"/>
      <c r="I57" s="342"/>
      <c r="J57" s="281"/>
      <c r="K57" s="342"/>
      <c r="L57" s="280"/>
      <c r="M57" s="280"/>
      <c r="N57" s="281"/>
      <c r="O57" s="342"/>
      <c r="P57" s="280"/>
      <c r="Q57" s="280"/>
      <c r="R57" s="281"/>
      <c r="S57" s="342"/>
      <c r="T57" s="280"/>
      <c r="U57" s="280"/>
      <c r="V57" s="281"/>
      <c r="W57" s="342"/>
      <c r="X57" s="280"/>
      <c r="Y57" s="280"/>
      <c r="Z57" s="281"/>
      <c r="AA57" s="342"/>
      <c r="AB57" s="280"/>
      <c r="AC57" s="280"/>
      <c r="AD57" s="281"/>
      <c r="AE57" s="104"/>
      <c r="AF57" s="104"/>
    </row>
    <row r="58" spans="1:32" s="33" customFormat="1" ht="15" customHeight="1">
      <c r="A58" s="34"/>
      <c r="B58" s="29"/>
      <c r="C58" s="100" t="s">
        <v>153</v>
      </c>
      <c r="D58" s="335"/>
      <c r="E58" s="280"/>
      <c r="F58" s="280"/>
      <c r="G58" s="280"/>
      <c r="H58" s="281"/>
      <c r="I58" s="342"/>
      <c r="J58" s="281"/>
      <c r="K58" s="342"/>
      <c r="L58" s="280"/>
      <c r="M58" s="280"/>
      <c r="N58" s="281"/>
      <c r="O58" s="342"/>
      <c r="P58" s="280"/>
      <c r="Q58" s="280"/>
      <c r="R58" s="281"/>
      <c r="S58" s="342"/>
      <c r="T58" s="280"/>
      <c r="U58" s="280"/>
      <c r="V58" s="281"/>
      <c r="W58" s="342"/>
      <c r="X58" s="280"/>
      <c r="Y58" s="280"/>
      <c r="Z58" s="281"/>
      <c r="AA58" s="342"/>
      <c r="AB58" s="280"/>
      <c r="AC58" s="280"/>
      <c r="AD58" s="281"/>
      <c r="AE58" s="104"/>
      <c r="AF58" s="104"/>
    </row>
    <row r="59" spans="1:32" s="33" customFormat="1" ht="15" customHeight="1">
      <c r="A59" s="34"/>
      <c r="B59" s="29"/>
      <c r="C59" s="100" t="s">
        <v>154</v>
      </c>
      <c r="D59" s="335"/>
      <c r="E59" s="280"/>
      <c r="F59" s="280"/>
      <c r="G59" s="280"/>
      <c r="H59" s="281"/>
      <c r="I59" s="342"/>
      <c r="J59" s="281"/>
      <c r="K59" s="342"/>
      <c r="L59" s="280"/>
      <c r="M59" s="280"/>
      <c r="N59" s="281"/>
      <c r="O59" s="342"/>
      <c r="P59" s="280"/>
      <c r="Q59" s="280"/>
      <c r="R59" s="281"/>
      <c r="S59" s="342"/>
      <c r="T59" s="280"/>
      <c r="U59" s="280"/>
      <c r="V59" s="281"/>
      <c r="W59" s="342"/>
      <c r="X59" s="280"/>
      <c r="Y59" s="280"/>
      <c r="Z59" s="281"/>
      <c r="AA59" s="342"/>
      <c r="AB59" s="280"/>
      <c r="AC59" s="280"/>
      <c r="AD59" s="281"/>
      <c r="AE59" s="104"/>
      <c r="AF59" s="104"/>
    </row>
    <row r="60" spans="1:32" s="33" customFormat="1" ht="15" customHeight="1">
      <c r="A60" s="34"/>
      <c r="B60" s="29"/>
      <c r="C60" s="100" t="s">
        <v>155</v>
      </c>
      <c r="D60" s="335"/>
      <c r="E60" s="280"/>
      <c r="F60" s="280"/>
      <c r="G60" s="280"/>
      <c r="H60" s="281"/>
      <c r="I60" s="342"/>
      <c r="J60" s="281"/>
      <c r="K60" s="342"/>
      <c r="L60" s="280"/>
      <c r="M60" s="280"/>
      <c r="N60" s="281"/>
      <c r="O60" s="342"/>
      <c r="P60" s="280"/>
      <c r="Q60" s="280"/>
      <c r="R60" s="281"/>
      <c r="S60" s="342"/>
      <c r="T60" s="280"/>
      <c r="U60" s="280"/>
      <c r="V60" s="281"/>
      <c r="W60" s="342"/>
      <c r="X60" s="280"/>
      <c r="Y60" s="280"/>
      <c r="Z60" s="281"/>
      <c r="AA60" s="342"/>
      <c r="AB60" s="280"/>
      <c r="AC60" s="280"/>
      <c r="AD60" s="281"/>
      <c r="AE60" s="104"/>
      <c r="AF60" s="104"/>
    </row>
    <row r="61" spans="1:32" s="33" customFormat="1" ht="15" customHeight="1">
      <c r="A61" s="34"/>
      <c r="B61" s="29"/>
      <c r="C61" s="100" t="s">
        <v>156</v>
      </c>
      <c r="D61" s="335"/>
      <c r="E61" s="280"/>
      <c r="F61" s="280"/>
      <c r="G61" s="280"/>
      <c r="H61" s="281"/>
      <c r="I61" s="342"/>
      <c r="J61" s="281"/>
      <c r="K61" s="342"/>
      <c r="L61" s="280"/>
      <c r="M61" s="280"/>
      <c r="N61" s="281"/>
      <c r="O61" s="342"/>
      <c r="P61" s="280"/>
      <c r="Q61" s="280"/>
      <c r="R61" s="281"/>
      <c r="S61" s="342"/>
      <c r="T61" s="280"/>
      <c r="U61" s="280"/>
      <c r="V61" s="281"/>
      <c r="W61" s="342"/>
      <c r="X61" s="280"/>
      <c r="Y61" s="280"/>
      <c r="Z61" s="281"/>
      <c r="AA61" s="342"/>
      <c r="AB61" s="280"/>
      <c r="AC61" s="280"/>
      <c r="AD61" s="281"/>
      <c r="AE61" s="104"/>
      <c r="AF61" s="104"/>
    </row>
    <row r="62" spans="1:32" s="33" customFormat="1" ht="15" customHeight="1">
      <c r="A62" s="34"/>
      <c r="B62" s="29"/>
      <c r="C62" s="100" t="s">
        <v>157</v>
      </c>
      <c r="D62" s="335"/>
      <c r="E62" s="280"/>
      <c r="F62" s="280"/>
      <c r="G62" s="280"/>
      <c r="H62" s="281"/>
      <c r="I62" s="342"/>
      <c r="J62" s="281"/>
      <c r="K62" s="342"/>
      <c r="L62" s="280"/>
      <c r="M62" s="280"/>
      <c r="N62" s="281"/>
      <c r="O62" s="342"/>
      <c r="P62" s="280"/>
      <c r="Q62" s="280"/>
      <c r="R62" s="281"/>
      <c r="S62" s="342"/>
      <c r="T62" s="280"/>
      <c r="U62" s="280"/>
      <c r="V62" s="281"/>
      <c r="W62" s="342"/>
      <c r="X62" s="280"/>
      <c r="Y62" s="280"/>
      <c r="Z62" s="281"/>
      <c r="AA62" s="342"/>
      <c r="AB62" s="280"/>
      <c r="AC62" s="280"/>
      <c r="AD62" s="281"/>
      <c r="AE62" s="104"/>
      <c r="AF62" s="104"/>
    </row>
    <row r="63" spans="1:32" s="33" customFormat="1" ht="15" customHeight="1">
      <c r="A63" s="34"/>
      <c r="B63" s="29"/>
      <c r="C63" s="100" t="s">
        <v>158</v>
      </c>
      <c r="D63" s="335"/>
      <c r="E63" s="280"/>
      <c r="F63" s="280"/>
      <c r="G63" s="280"/>
      <c r="H63" s="281"/>
      <c r="I63" s="342"/>
      <c r="J63" s="281"/>
      <c r="K63" s="342"/>
      <c r="L63" s="280"/>
      <c r="M63" s="280"/>
      <c r="N63" s="281"/>
      <c r="O63" s="342"/>
      <c r="P63" s="280"/>
      <c r="Q63" s="280"/>
      <c r="R63" s="281"/>
      <c r="S63" s="342"/>
      <c r="T63" s="280"/>
      <c r="U63" s="280"/>
      <c r="V63" s="281"/>
      <c r="W63" s="342"/>
      <c r="X63" s="280"/>
      <c r="Y63" s="280"/>
      <c r="Z63" s="281"/>
      <c r="AA63" s="342"/>
      <c r="AB63" s="280"/>
      <c r="AC63" s="280"/>
      <c r="AD63" s="281"/>
      <c r="AE63" s="104"/>
      <c r="AF63" s="104"/>
    </row>
    <row r="64" spans="1:32" s="33" customFormat="1" ht="15" customHeight="1">
      <c r="A64" s="34"/>
      <c r="B64" s="29"/>
      <c r="C64" s="100" t="s">
        <v>159</v>
      </c>
      <c r="D64" s="335"/>
      <c r="E64" s="280"/>
      <c r="F64" s="280"/>
      <c r="G64" s="280"/>
      <c r="H64" s="281"/>
      <c r="I64" s="342"/>
      <c r="J64" s="281"/>
      <c r="K64" s="342"/>
      <c r="L64" s="280"/>
      <c r="M64" s="280"/>
      <c r="N64" s="281"/>
      <c r="O64" s="342"/>
      <c r="P64" s="280"/>
      <c r="Q64" s="280"/>
      <c r="R64" s="281"/>
      <c r="S64" s="342"/>
      <c r="T64" s="280"/>
      <c r="U64" s="280"/>
      <c r="V64" s="281"/>
      <c r="W64" s="342"/>
      <c r="X64" s="280"/>
      <c r="Y64" s="280"/>
      <c r="Z64" s="281"/>
      <c r="AA64" s="342"/>
      <c r="AB64" s="280"/>
      <c r="AC64" s="280"/>
      <c r="AD64" s="281"/>
      <c r="AE64" s="104"/>
      <c r="AF64" s="104"/>
    </row>
    <row r="65" spans="1:32" s="33" customFormat="1" ht="15" customHeight="1">
      <c r="A65" s="34"/>
      <c r="B65" s="29"/>
      <c r="C65" s="100" t="s">
        <v>160</v>
      </c>
      <c r="D65" s="335"/>
      <c r="E65" s="280"/>
      <c r="F65" s="280"/>
      <c r="G65" s="280"/>
      <c r="H65" s="281"/>
      <c r="I65" s="342"/>
      <c r="J65" s="281"/>
      <c r="K65" s="342"/>
      <c r="L65" s="280"/>
      <c r="M65" s="280"/>
      <c r="N65" s="281"/>
      <c r="O65" s="342"/>
      <c r="P65" s="280"/>
      <c r="Q65" s="280"/>
      <c r="R65" s="281"/>
      <c r="S65" s="342"/>
      <c r="T65" s="280"/>
      <c r="U65" s="280"/>
      <c r="V65" s="281"/>
      <c r="W65" s="342"/>
      <c r="X65" s="280"/>
      <c r="Y65" s="280"/>
      <c r="Z65" s="281"/>
      <c r="AA65" s="342"/>
      <c r="AB65" s="280"/>
      <c r="AC65" s="280"/>
      <c r="AD65" s="281"/>
      <c r="AE65" s="104"/>
      <c r="AF65" s="104"/>
    </row>
    <row r="66" spans="1:32" s="33" customFormat="1" ht="15" customHeight="1">
      <c r="A66" s="34"/>
      <c r="B66" s="29"/>
      <c r="C66" s="100" t="s">
        <v>161</v>
      </c>
      <c r="D66" s="335"/>
      <c r="E66" s="280"/>
      <c r="F66" s="280"/>
      <c r="G66" s="280"/>
      <c r="H66" s="281"/>
      <c r="I66" s="342"/>
      <c r="J66" s="281"/>
      <c r="K66" s="342"/>
      <c r="L66" s="280"/>
      <c r="M66" s="280"/>
      <c r="N66" s="281"/>
      <c r="O66" s="342"/>
      <c r="P66" s="280"/>
      <c r="Q66" s="280"/>
      <c r="R66" s="281"/>
      <c r="S66" s="342"/>
      <c r="T66" s="280"/>
      <c r="U66" s="280"/>
      <c r="V66" s="281"/>
      <c r="W66" s="342"/>
      <c r="X66" s="280"/>
      <c r="Y66" s="280"/>
      <c r="Z66" s="281"/>
      <c r="AA66" s="342"/>
      <c r="AB66" s="280"/>
      <c r="AC66" s="280"/>
      <c r="AD66" s="281"/>
      <c r="AE66" s="104"/>
      <c r="AF66" s="104"/>
    </row>
    <row r="67" spans="1:32" s="33" customFormat="1" ht="15" customHeight="1">
      <c r="A67" s="34"/>
      <c r="B67" s="29"/>
      <c r="C67" s="100" t="s">
        <v>162</v>
      </c>
      <c r="D67" s="335"/>
      <c r="E67" s="280"/>
      <c r="F67" s="280"/>
      <c r="G67" s="280"/>
      <c r="H67" s="281"/>
      <c r="I67" s="342"/>
      <c r="J67" s="281"/>
      <c r="K67" s="342"/>
      <c r="L67" s="280"/>
      <c r="M67" s="280"/>
      <c r="N67" s="281"/>
      <c r="O67" s="342"/>
      <c r="P67" s="280"/>
      <c r="Q67" s="280"/>
      <c r="R67" s="281"/>
      <c r="S67" s="342"/>
      <c r="T67" s="280"/>
      <c r="U67" s="280"/>
      <c r="V67" s="281"/>
      <c r="W67" s="342"/>
      <c r="X67" s="280"/>
      <c r="Y67" s="280"/>
      <c r="Z67" s="281"/>
      <c r="AA67" s="342"/>
      <c r="AB67" s="280"/>
      <c r="AC67" s="280"/>
      <c r="AD67" s="281"/>
      <c r="AE67" s="104"/>
      <c r="AF67" s="104"/>
    </row>
    <row r="68" spans="1:32" s="33" customFormat="1" ht="15" customHeight="1">
      <c r="A68" s="34"/>
      <c r="B68" s="29"/>
      <c r="C68" s="100" t="s">
        <v>163</v>
      </c>
      <c r="D68" s="335"/>
      <c r="E68" s="280"/>
      <c r="F68" s="280"/>
      <c r="G68" s="280"/>
      <c r="H68" s="281"/>
      <c r="I68" s="342"/>
      <c r="J68" s="281"/>
      <c r="K68" s="342"/>
      <c r="L68" s="280"/>
      <c r="M68" s="280"/>
      <c r="N68" s="281"/>
      <c r="O68" s="342"/>
      <c r="P68" s="280"/>
      <c r="Q68" s="280"/>
      <c r="R68" s="281"/>
      <c r="S68" s="342"/>
      <c r="T68" s="280"/>
      <c r="U68" s="280"/>
      <c r="V68" s="281"/>
      <c r="W68" s="342"/>
      <c r="X68" s="280"/>
      <c r="Y68" s="280"/>
      <c r="Z68" s="281"/>
      <c r="AA68" s="342"/>
      <c r="AB68" s="280"/>
      <c r="AC68" s="280"/>
      <c r="AD68" s="281"/>
      <c r="AE68" s="104"/>
      <c r="AF68" s="104"/>
    </row>
    <row r="69" spans="1:32" s="33" customFormat="1" ht="15" customHeight="1">
      <c r="A69" s="34"/>
      <c r="B69" s="29"/>
      <c r="C69" s="100" t="s">
        <v>164</v>
      </c>
      <c r="D69" s="335"/>
      <c r="E69" s="280"/>
      <c r="F69" s="280"/>
      <c r="G69" s="280"/>
      <c r="H69" s="281"/>
      <c r="I69" s="342"/>
      <c r="J69" s="281"/>
      <c r="K69" s="342"/>
      <c r="L69" s="280"/>
      <c r="M69" s="280"/>
      <c r="N69" s="281"/>
      <c r="O69" s="342"/>
      <c r="P69" s="280"/>
      <c r="Q69" s="280"/>
      <c r="R69" s="281"/>
      <c r="S69" s="342"/>
      <c r="T69" s="280"/>
      <c r="U69" s="280"/>
      <c r="V69" s="281"/>
      <c r="W69" s="342"/>
      <c r="X69" s="280"/>
      <c r="Y69" s="280"/>
      <c r="Z69" s="281"/>
      <c r="AA69" s="342"/>
      <c r="AB69" s="280"/>
      <c r="AC69" s="280"/>
      <c r="AD69" s="281"/>
      <c r="AE69" s="104"/>
      <c r="AF69" s="104"/>
    </row>
    <row r="70" spans="1:32" s="33" customFormat="1" ht="15" customHeight="1">
      <c r="A70" s="34"/>
      <c r="B70" s="29"/>
      <c r="C70" s="100" t="s">
        <v>165</v>
      </c>
      <c r="D70" s="335"/>
      <c r="E70" s="280"/>
      <c r="F70" s="280"/>
      <c r="G70" s="280"/>
      <c r="H70" s="281"/>
      <c r="I70" s="342"/>
      <c r="J70" s="281"/>
      <c r="K70" s="342"/>
      <c r="L70" s="280"/>
      <c r="M70" s="280"/>
      <c r="N70" s="281"/>
      <c r="O70" s="342"/>
      <c r="P70" s="280"/>
      <c r="Q70" s="280"/>
      <c r="R70" s="281"/>
      <c r="S70" s="342"/>
      <c r="T70" s="280"/>
      <c r="U70" s="280"/>
      <c r="V70" s="281"/>
      <c r="W70" s="342"/>
      <c r="X70" s="280"/>
      <c r="Y70" s="280"/>
      <c r="Z70" s="281"/>
      <c r="AA70" s="342"/>
      <c r="AB70" s="280"/>
      <c r="AC70" s="280"/>
      <c r="AD70" s="281"/>
      <c r="AE70" s="104"/>
      <c r="AF70" s="104"/>
    </row>
    <row r="71" spans="1:32" s="33" customFormat="1" ht="15" customHeight="1">
      <c r="A71" s="34"/>
      <c r="B71" s="29"/>
      <c r="C71" s="100" t="s">
        <v>166</v>
      </c>
      <c r="D71" s="335"/>
      <c r="E71" s="280"/>
      <c r="F71" s="280"/>
      <c r="G71" s="280"/>
      <c r="H71" s="281"/>
      <c r="I71" s="342"/>
      <c r="J71" s="281"/>
      <c r="K71" s="342"/>
      <c r="L71" s="280"/>
      <c r="M71" s="280"/>
      <c r="N71" s="281"/>
      <c r="O71" s="342"/>
      <c r="P71" s="280"/>
      <c r="Q71" s="280"/>
      <c r="R71" s="281"/>
      <c r="S71" s="342"/>
      <c r="T71" s="280"/>
      <c r="U71" s="280"/>
      <c r="V71" s="281"/>
      <c r="W71" s="342"/>
      <c r="X71" s="280"/>
      <c r="Y71" s="280"/>
      <c r="Z71" s="281"/>
      <c r="AA71" s="342"/>
      <c r="AB71" s="280"/>
      <c r="AC71" s="280"/>
      <c r="AD71" s="281"/>
      <c r="AE71" s="104"/>
      <c r="AF71" s="104"/>
    </row>
    <row r="72" spans="1:32" s="33" customFormat="1" ht="15" customHeight="1" thickBot="1">
      <c r="A72" s="34"/>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row>
    <row r="73" spans="1:32" s="31" customFormat="1" ht="15" customHeight="1" thickBot="1">
      <c r="A73" s="110"/>
      <c r="C73" s="391"/>
      <c r="D73" s="392"/>
      <c r="E73" s="392"/>
      <c r="F73" s="393"/>
      <c r="G73" s="217" t="s">
        <v>218</v>
      </c>
    </row>
    <row r="74" spans="1:32" s="31" customFormat="1" ht="15" customHeight="1">
      <c r="A74" s="110"/>
    </row>
    <row r="75" spans="1:32" s="33" customFormat="1" ht="24" customHeight="1">
      <c r="A75" s="34"/>
      <c r="B75" s="29"/>
      <c r="C75" s="346" t="s">
        <v>219</v>
      </c>
      <c r="D75" s="280"/>
      <c r="E75" s="280"/>
      <c r="F75" s="280"/>
      <c r="G75" s="280"/>
      <c r="H75" s="280"/>
      <c r="I75" s="280"/>
      <c r="J75" s="280"/>
      <c r="K75" s="280"/>
      <c r="L75" s="280"/>
      <c r="M75" s="280"/>
      <c r="N75" s="280"/>
      <c r="O75" s="280"/>
      <c r="P75" s="280"/>
      <c r="Q75" s="280"/>
      <c r="R75" s="280"/>
      <c r="S75" s="281"/>
      <c r="T75" s="112"/>
      <c r="U75" s="347" t="s">
        <v>220</v>
      </c>
      <c r="V75" s="280"/>
      <c r="W75" s="280"/>
      <c r="X75" s="280"/>
      <c r="Y75" s="280"/>
      <c r="Z75" s="280"/>
      <c r="AA75" s="280"/>
      <c r="AB75" s="280"/>
      <c r="AC75" s="280"/>
      <c r="AD75" s="281"/>
    </row>
    <row r="76" spans="1:32" s="33" customFormat="1" ht="15" customHeight="1">
      <c r="A76" s="34"/>
      <c r="B76" s="29"/>
      <c r="C76" s="97" t="s">
        <v>142</v>
      </c>
      <c r="D76" s="390" t="s">
        <v>221</v>
      </c>
      <c r="E76" s="280"/>
      <c r="F76" s="280"/>
      <c r="G76" s="280"/>
      <c r="H76" s="280"/>
      <c r="I76" s="280"/>
      <c r="J76" s="280"/>
      <c r="K76" s="280"/>
      <c r="L76" s="280"/>
      <c r="M76" s="280"/>
      <c r="N76" s="280"/>
      <c r="O76" s="280"/>
      <c r="P76" s="280"/>
      <c r="Q76" s="280"/>
      <c r="R76" s="280"/>
      <c r="S76" s="281"/>
      <c r="T76" s="112"/>
      <c r="U76" s="203" t="s">
        <v>142</v>
      </c>
      <c r="V76" s="360" t="s">
        <v>222</v>
      </c>
      <c r="W76" s="280"/>
      <c r="X76" s="280"/>
      <c r="Y76" s="280"/>
      <c r="Z76" s="280"/>
      <c r="AA76" s="280"/>
      <c r="AB76" s="280"/>
      <c r="AC76" s="280"/>
      <c r="AD76" s="281"/>
    </row>
    <row r="77" spans="1:32" s="33" customFormat="1" ht="15" customHeight="1">
      <c r="A77" s="34"/>
      <c r="B77" s="29"/>
      <c r="C77" s="100" t="s">
        <v>143</v>
      </c>
      <c r="D77" s="390" t="s">
        <v>223</v>
      </c>
      <c r="E77" s="280"/>
      <c r="F77" s="280"/>
      <c r="G77" s="280"/>
      <c r="H77" s="280"/>
      <c r="I77" s="280"/>
      <c r="J77" s="280"/>
      <c r="K77" s="280"/>
      <c r="L77" s="280"/>
      <c r="M77" s="280"/>
      <c r="N77" s="280"/>
      <c r="O77" s="280"/>
      <c r="P77" s="280"/>
      <c r="Q77" s="280"/>
      <c r="R77" s="280"/>
      <c r="S77" s="281"/>
      <c r="T77" s="112"/>
      <c r="U77" s="203" t="s">
        <v>143</v>
      </c>
      <c r="V77" s="360" t="s">
        <v>224</v>
      </c>
      <c r="W77" s="280"/>
      <c r="X77" s="280"/>
      <c r="Y77" s="280"/>
      <c r="Z77" s="280"/>
      <c r="AA77" s="280"/>
      <c r="AB77" s="280"/>
      <c r="AC77" s="280"/>
      <c r="AD77" s="281"/>
    </row>
    <row r="78" spans="1:32" s="33" customFormat="1" ht="15" customHeight="1">
      <c r="A78" s="34"/>
      <c r="B78" s="29"/>
      <c r="C78" s="100" t="s">
        <v>144</v>
      </c>
      <c r="D78" s="390" t="s">
        <v>225</v>
      </c>
      <c r="E78" s="280"/>
      <c r="F78" s="280"/>
      <c r="G78" s="280"/>
      <c r="H78" s="280"/>
      <c r="I78" s="280"/>
      <c r="J78" s="280"/>
      <c r="K78" s="280"/>
      <c r="L78" s="280"/>
      <c r="M78" s="280"/>
      <c r="N78" s="280"/>
      <c r="O78" s="280"/>
      <c r="P78" s="280"/>
      <c r="Q78" s="280"/>
      <c r="R78" s="280"/>
      <c r="S78" s="281"/>
      <c r="T78" s="112"/>
      <c r="U78" s="203" t="s">
        <v>144</v>
      </c>
      <c r="V78" s="360" t="s">
        <v>226</v>
      </c>
      <c r="W78" s="280"/>
      <c r="X78" s="280"/>
      <c r="Y78" s="280"/>
      <c r="Z78" s="280"/>
      <c r="AA78" s="280"/>
      <c r="AB78" s="280"/>
      <c r="AC78" s="280"/>
      <c r="AD78" s="281"/>
    </row>
    <row r="79" spans="1:32" s="33" customFormat="1" ht="15" customHeight="1">
      <c r="A79" s="34"/>
      <c r="B79" s="29"/>
      <c r="C79" s="100" t="s">
        <v>145</v>
      </c>
      <c r="D79" s="390" t="s">
        <v>227</v>
      </c>
      <c r="E79" s="280"/>
      <c r="F79" s="280"/>
      <c r="G79" s="280"/>
      <c r="H79" s="280"/>
      <c r="I79" s="280"/>
      <c r="J79" s="280"/>
      <c r="K79" s="280"/>
      <c r="L79" s="280"/>
      <c r="M79" s="280"/>
      <c r="N79" s="280"/>
      <c r="O79" s="280"/>
      <c r="P79" s="280"/>
      <c r="Q79" s="280"/>
      <c r="R79" s="280"/>
      <c r="S79" s="281"/>
      <c r="T79" s="112"/>
      <c r="U79" s="203" t="s">
        <v>145</v>
      </c>
      <c r="V79" s="360" t="s">
        <v>228</v>
      </c>
      <c r="W79" s="280"/>
      <c r="X79" s="280"/>
      <c r="Y79" s="280"/>
      <c r="Z79" s="280"/>
      <c r="AA79" s="280"/>
      <c r="AB79" s="280"/>
      <c r="AC79" s="280"/>
      <c r="AD79" s="281"/>
    </row>
    <row r="80" spans="1:32" s="33" customFormat="1" ht="15" customHeight="1">
      <c r="A80" s="34"/>
      <c r="B80" s="29"/>
      <c r="C80" s="100" t="s">
        <v>146</v>
      </c>
      <c r="D80" s="390" t="s">
        <v>229</v>
      </c>
      <c r="E80" s="280"/>
      <c r="F80" s="280"/>
      <c r="G80" s="280"/>
      <c r="H80" s="280"/>
      <c r="I80" s="280"/>
      <c r="J80" s="280"/>
      <c r="K80" s="280"/>
      <c r="L80" s="280"/>
      <c r="M80" s="280"/>
      <c r="N80" s="280"/>
      <c r="O80" s="280"/>
      <c r="P80" s="280"/>
      <c r="Q80" s="280"/>
      <c r="R80" s="280"/>
      <c r="S80" s="281"/>
      <c r="T80" s="112"/>
      <c r="U80" s="203" t="s">
        <v>146</v>
      </c>
      <c r="V80" s="360" t="s">
        <v>230</v>
      </c>
      <c r="W80" s="280"/>
      <c r="X80" s="280"/>
      <c r="Y80" s="280"/>
      <c r="Z80" s="280"/>
      <c r="AA80" s="280"/>
      <c r="AB80" s="280"/>
      <c r="AC80" s="280"/>
      <c r="AD80" s="281"/>
    </row>
    <row r="81" spans="1:30" s="33" customFormat="1" ht="15" customHeight="1">
      <c r="A81" s="34"/>
      <c r="B81" s="29"/>
      <c r="C81" s="100" t="s">
        <v>147</v>
      </c>
      <c r="D81" s="390" t="s">
        <v>231</v>
      </c>
      <c r="E81" s="280"/>
      <c r="F81" s="280"/>
      <c r="G81" s="280"/>
      <c r="H81" s="280"/>
      <c r="I81" s="280"/>
      <c r="J81" s="280"/>
      <c r="K81" s="280"/>
      <c r="L81" s="280"/>
      <c r="M81" s="280"/>
      <c r="N81" s="280"/>
      <c r="O81" s="280"/>
      <c r="P81" s="280"/>
      <c r="Q81" s="280"/>
      <c r="R81" s="280"/>
      <c r="S81" s="281"/>
      <c r="T81" s="112"/>
      <c r="U81" s="203" t="s">
        <v>147</v>
      </c>
      <c r="V81" s="360" t="s">
        <v>232</v>
      </c>
      <c r="W81" s="280"/>
      <c r="X81" s="280"/>
      <c r="Y81" s="280"/>
      <c r="Z81" s="280"/>
      <c r="AA81" s="280"/>
      <c r="AB81" s="280"/>
      <c r="AC81" s="280"/>
      <c r="AD81" s="281"/>
    </row>
    <row r="82" spans="1:30" s="33" customFormat="1" ht="15" customHeight="1">
      <c r="A82" s="34"/>
      <c r="B82" s="29"/>
      <c r="C82" s="100" t="s">
        <v>148</v>
      </c>
      <c r="D82" s="390" t="s">
        <v>233</v>
      </c>
      <c r="E82" s="280"/>
      <c r="F82" s="280"/>
      <c r="G82" s="280"/>
      <c r="H82" s="280"/>
      <c r="I82" s="280"/>
      <c r="J82" s="280"/>
      <c r="K82" s="280"/>
      <c r="L82" s="280"/>
      <c r="M82" s="280"/>
      <c r="N82" s="280"/>
      <c r="O82" s="280"/>
      <c r="P82" s="280"/>
      <c r="Q82" s="280"/>
      <c r="R82" s="280"/>
      <c r="S82" s="281"/>
      <c r="T82" s="112"/>
      <c r="U82" s="203" t="s">
        <v>148</v>
      </c>
      <c r="V82" s="360" t="s">
        <v>234</v>
      </c>
      <c r="W82" s="280"/>
      <c r="X82" s="280"/>
      <c r="Y82" s="280"/>
      <c r="Z82" s="280"/>
      <c r="AA82" s="280"/>
      <c r="AB82" s="280"/>
      <c r="AC82" s="280"/>
      <c r="AD82" s="281"/>
    </row>
    <row r="83" spans="1:30" s="33" customFormat="1" ht="15" customHeight="1">
      <c r="A83" s="34"/>
      <c r="B83" s="29"/>
      <c r="C83" s="100" t="s">
        <v>149</v>
      </c>
      <c r="D83" s="390" t="s">
        <v>235</v>
      </c>
      <c r="E83" s="280"/>
      <c r="F83" s="280"/>
      <c r="G83" s="280"/>
      <c r="H83" s="280"/>
      <c r="I83" s="280"/>
      <c r="J83" s="280"/>
      <c r="K83" s="280"/>
      <c r="L83" s="280"/>
      <c r="M83" s="280"/>
      <c r="N83" s="280"/>
      <c r="O83" s="280"/>
      <c r="P83" s="280"/>
      <c r="Q83" s="280"/>
      <c r="R83" s="280"/>
      <c r="S83" s="281"/>
      <c r="T83" s="112"/>
      <c r="U83" s="203" t="s">
        <v>150</v>
      </c>
      <c r="V83" s="360" t="s">
        <v>236</v>
      </c>
      <c r="W83" s="280"/>
      <c r="X83" s="280"/>
      <c r="Y83" s="280"/>
      <c r="Z83" s="280"/>
      <c r="AA83" s="280"/>
      <c r="AB83" s="280"/>
      <c r="AC83" s="280"/>
      <c r="AD83" s="281"/>
    </row>
    <row r="84" spans="1:30" s="33" customFormat="1" ht="15" customHeight="1">
      <c r="A84" s="34"/>
      <c r="B84" s="29"/>
      <c r="C84" s="100" t="s">
        <v>150</v>
      </c>
      <c r="D84" s="390" t="s">
        <v>237</v>
      </c>
      <c r="E84" s="280"/>
      <c r="F84" s="280"/>
      <c r="G84" s="280"/>
      <c r="H84" s="280"/>
      <c r="I84" s="280"/>
      <c r="J84" s="280"/>
      <c r="K84" s="280"/>
      <c r="L84" s="280"/>
      <c r="M84" s="280"/>
      <c r="N84" s="280"/>
      <c r="O84" s="280"/>
      <c r="P84" s="280"/>
      <c r="Q84" s="280"/>
      <c r="R84" s="280"/>
      <c r="S84" s="281"/>
      <c r="T84" s="84"/>
      <c r="U84" s="84"/>
      <c r="V84" s="84"/>
      <c r="W84" s="84"/>
      <c r="X84" s="84"/>
      <c r="Y84" s="29"/>
      <c r="Z84" s="29"/>
      <c r="AA84" s="29"/>
      <c r="AB84" s="29"/>
      <c r="AC84" s="29"/>
      <c r="AD84" s="29"/>
    </row>
    <row r="85" spans="1:30" s="33" customFormat="1" ht="24" customHeight="1">
      <c r="A85" s="34"/>
      <c r="B85" s="29"/>
      <c r="C85" s="100" t="s">
        <v>151</v>
      </c>
      <c r="D85" s="390" t="s">
        <v>238</v>
      </c>
      <c r="E85" s="280"/>
      <c r="F85" s="280"/>
      <c r="G85" s="280"/>
      <c r="H85" s="280"/>
      <c r="I85" s="280"/>
      <c r="J85" s="280"/>
      <c r="K85" s="280"/>
      <c r="L85" s="280"/>
      <c r="M85" s="280"/>
      <c r="N85" s="280"/>
      <c r="O85" s="280"/>
      <c r="P85" s="280"/>
      <c r="Q85" s="280"/>
      <c r="R85" s="280"/>
      <c r="S85" s="281"/>
      <c r="T85" s="29"/>
      <c r="U85" s="347" t="s">
        <v>239</v>
      </c>
      <c r="V85" s="280"/>
      <c r="W85" s="280"/>
      <c r="X85" s="280"/>
      <c r="Y85" s="280"/>
      <c r="Z85" s="280"/>
      <c r="AA85" s="280"/>
      <c r="AB85" s="280"/>
      <c r="AC85" s="280"/>
      <c r="AD85" s="281"/>
    </row>
    <row r="86" spans="1:30" s="33" customFormat="1" ht="15" customHeight="1">
      <c r="A86" s="34"/>
      <c r="B86" s="29"/>
      <c r="C86" s="100" t="s">
        <v>152</v>
      </c>
      <c r="D86" s="390" t="s">
        <v>240</v>
      </c>
      <c r="E86" s="280"/>
      <c r="F86" s="280"/>
      <c r="G86" s="280"/>
      <c r="H86" s="280"/>
      <c r="I86" s="280"/>
      <c r="J86" s="280"/>
      <c r="K86" s="280"/>
      <c r="L86" s="280"/>
      <c r="M86" s="280"/>
      <c r="N86" s="280"/>
      <c r="O86" s="280"/>
      <c r="P86" s="280"/>
      <c r="Q86" s="280"/>
      <c r="R86" s="280"/>
      <c r="S86" s="281"/>
      <c r="T86" s="29"/>
      <c r="U86" s="203" t="s">
        <v>142</v>
      </c>
      <c r="V86" s="360" t="s">
        <v>241</v>
      </c>
      <c r="W86" s="280"/>
      <c r="X86" s="280"/>
      <c r="Y86" s="280"/>
      <c r="Z86" s="280"/>
      <c r="AA86" s="280"/>
      <c r="AB86" s="280"/>
      <c r="AC86" s="280"/>
      <c r="AD86" s="281"/>
    </row>
    <row r="87" spans="1:30" s="33" customFormat="1" ht="15" customHeight="1">
      <c r="A87" s="34"/>
      <c r="B87" s="29"/>
      <c r="C87" s="100" t="s">
        <v>153</v>
      </c>
      <c r="D87" s="390" t="s">
        <v>242</v>
      </c>
      <c r="E87" s="280"/>
      <c r="F87" s="280"/>
      <c r="G87" s="280"/>
      <c r="H87" s="280"/>
      <c r="I87" s="280"/>
      <c r="J87" s="280"/>
      <c r="K87" s="280"/>
      <c r="L87" s="280"/>
      <c r="M87" s="280"/>
      <c r="N87" s="280"/>
      <c r="O87" s="280"/>
      <c r="P87" s="280"/>
      <c r="Q87" s="280"/>
      <c r="R87" s="280"/>
      <c r="S87" s="281"/>
      <c r="T87" s="29"/>
      <c r="U87" s="203" t="s">
        <v>143</v>
      </c>
      <c r="V87" s="360" t="s">
        <v>243</v>
      </c>
      <c r="W87" s="280"/>
      <c r="X87" s="280"/>
      <c r="Y87" s="280"/>
      <c r="Z87" s="280"/>
      <c r="AA87" s="280"/>
      <c r="AB87" s="280"/>
      <c r="AC87" s="280"/>
      <c r="AD87" s="281"/>
    </row>
    <row r="88" spans="1:30" s="33" customFormat="1" ht="15" customHeight="1">
      <c r="A88" s="34"/>
      <c r="B88" s="29"/>
      <c r="C88" s="100" t="s">
        <v>244</v>
      </c>
      <c r="D88" s="360" t="s">
        <v>236</v>
      </c>
      <c r="E88" s="280"/>
      <c r="F88" s="280"/>
      <c r="G88" s="280"/>
      <c r="H88" s="280"/>
      <c r="I88" s="280"/>
      <c r="J88" s="280"/>
      <c r="K88" s="280"/>
      <c r="L88" s="280"/>
      <c r="M88" s="280"/>
      <c r="N88" s="280"/>
      <c r="O88" s="280"/>
      <c r="P88" s="280"/>
      <c r="Q88" s="280"/>
      <c r="R88" s="280"/>
      <c r="S88" s="281"/>
      <c r="T88" s="29"/>
      <c r="U88" s="203" t="s">
        <v>144</v>
      </c>
      <c r="V88" s="360" t="s">
        <v>245</v>
      </c>
      <c r="W88" s="280"/>
      <c r="X88" s="280"/>
      <c r="Y88" s="280"/>
      <c r="Z88" s="280"/>
      <c r="AA88" s="280"/>
      <c r="AB88" s="280"/>
      <c r="AC88" s="280"/>
      <c r="AD88" s="281"/>
    </row>
    <row r="89" spans="1:30" s="33" customFormat="1" ht="15" customHeight="1">
      <c r="A89" s="34"/>
      <c r="B89" s="29"/>
      <c r="C89" s="19"/>
      <c r="D89" s="19"/>
      <c r="E89" s="19"/>
      <c r="F89" s="19"/>
      <c r="G89" s="19"/>
      <c r="H89" s="19"/>
      <c r="I89" s="19"/>
      <c r="J89" s="19"/>
      <c r="K89" s="19"/>
      <c r="L89" s="19"/>
      <c r="M89" s="19"/>
      <c r="N89" s="19"/>
      <c r="O89" s="19"/>
      <c r="P89" s="19"/>
      <c r="Q89" s="19"/>
      <c r="R89" s="19"/>
      <c r="S89" s="19"/>
      <c r="T89" s="29"/>
      <c r="U89" s="203" t="s">
        <v>145</v>
      </c>
      <c r="V89" s="360" t="s">
        <v>246</v>
      </c>
      <c r="W89" s="280"/>
      <c r="X89" s="280"/>
      <c r="Y89" s="280"/>
      <c r="Z89" s="280"/>
      <c r="AA89" s="280"/>
      <c r="AB89" s="280"/>
      <c r="AC89" s="280"/>
      <c r="AD89" s="281"/>
    </row>
    <row r="90" spans="1:30" s="33" customFormat="1" ht="15" customHeight="1">
      <c r="A90" s="34"/>
      <c r="B90" s="29"/>
      <c r="C90" s="19"/>
      <c r="D90" s="19"/>
      <c r="E90" s="19"/>
      <c r="F90" s="19"/>
      <c r="G90" s="19"/>
      <c r="H90" s="19"/>
      <c r="I90" s="19"/>
      <c r="J90" s="19"/>
      <c r="K90" s="19"/>
      <c r="L90" s="19"/>
      <c r="M90" s="19"/>
      <c r="N90" s="19"/>
      <c r="O90" s="19"/>
      <c r="P90" s="19"/>
      <c r="Q90" s="19"/>
      <c r="R90" s="19"/>
      <c r="S90" s="19"/>
      <c r="T90" s="29"/>
      <c r="U90" s="203" t="s">
        <v>146</v>
      </c>
      <c r="V90" s="360" t="s">
        <v>247</v>
      </c>
      <c r="W90" s="280"/>
      <c r="X90" s="280"/>
      <c r="Y90" s="280"/>
      <c r="Z90" s="280"/>
      <c r="AA90" s="280"/>
      <c r="AB90" s="280"/>
      <c r="AC90" s="280"/>
      <c r="AD90" s="281"/>
    </row>
    <row r="91" spans="1:30" s="33" customFormat="1" ht="15" customHeight="1">
      <c r="A91" s="34"/>
      <c r="B91" s="29"/>
      <c r="C91" s="19"/>
      <c r="D91" s="19"/>
      <c r="E91" s="19"/>
      <c r="F91" s="19"/>
      <c r="G91" s="19"/>
      <c r="H91" s="19"/>
      <c r="I91" s="19"/>
      <c r="J91" s="19"/>
      <c r="K91" s="19"/>
      <c r="L91" s="19"/>
      <c r="M91" s="19"/>
      <c r="N91" s="19"/>
      <c r="O91" s="19"/>
      <c r="P91" s="19"/>
      <c r="Q91" s="19"/>
      <c r="R91" s="19"/>
      <c r="S91" s="19"/>
      <c r="T91" s="29"/>
      <c r="U91" s="203" t="s">
        <v>150</v>
      </c>
      <c r="V91" s="360" t="s">
        <v>236</v>
      </c>
      <c r="W91" s="280"/>
      <c r="X91" s="280"/>
      <c r="Y91" s="280"/>
      <c r="Z91" s="280"/>
      <c r="AA91" s="280"/>
      <c r="AB91" s="280"/>
      <c r="AC91" s="280"/>
      <c r="AD91" s="281"/>
    </row>
    <row r="92" spans="1:30" s="33" customFormat="1" ht="15" customHeight="1">
      <c r="A92" s="34"/>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spans="1:30" s="33" customFormat="1" ht="24" customHeight="1">
      <c r="A93" s="34"/>
      <c r="B93" s="29"/>
      <c r="C93" s="384" t="s">
        <v>248</v>
      </c>
      <c r="D93" s="379"/>
      <c r="E93" s="379"/>
      <c r="F93" s="379"/>
      <c r="G93" s="379"/>
      <c r="H93" s="379"/>
      <c r="I93" s="379"/>
      <c r="J93" s="379"/>
      <c r="K93" s="379"/>
      <c r="L93" s="379"/>
      <c r="M93" s="379"/>
      <c r="N93" s="379"/>
      <c r="O93" s="379"/>
      <c r="P93" s="379"/>
      <c r="Q93" s="379"/>
      <c r="R93" s="379"/>
      <c r="S93" s="379"/>
      <c r="T93" s="379"/>
      <c r="U93" s="379"/>
      <c r="V93" s="379"/>
      <c r="W93" s="379"/>
      <c r="X93" s="379"/>
      <c r="Y93" s="379"/>
      <c r="Z93" s="379"/>
      <c r="AA93" s="379"/>
      <c r="AB93" s="379"/>
      <c r="AC93" s="379"/>
      <c r="AD93" s="379"/>
    </row>
    <row r="94" spans="1:30" s="33" customFormat="1" ht="60" customHeight="1">
      <c r="A94" s="34"/>
      <c r="B94" s="29"/>
      <c r="C94" s="340"/>
      <c r="D94" s="337"/>
      <c r="E94" s="337"/>
      <c r="F94" s="337"/>
      <c r="G94" s="337"/>
      <c r="H94" s="337"/>
      <c r="I94" s="337"/>
      <c r="J94" s="337"/>
      <c r="K94" s="337"/>
      <c r="L94" s="337"/>
      <c r="M94" s="337"/>
      <c r="N94" s="337"/>
      <c r="O94" s="337"/>
      <c r="P94" s="337"/>
      <c r="Q94" s="337"/>
      <c r="R94" s="337"/>
      <c r="S94" s="337"/>
      <c r="T94" s="337"/>
      <c r="U94" s="337"/>
      <c r="V94" s="337"/>
      <c r="W94" s="337"/>
      <c r="X94" s="337"/>
      <c r="Y94" s="337"/>
      <c r="Z94" s="337"/>
      <c r="AA94" s="337"/>
      <c r="AB94" s="337"/>
      <c r="AC94" s="337"/>
      <c r="AD94" s="338"/>
    </row>
    <row r="95" spans="1:30" s="31" customFormat="1" ht="15" customHeight="1">
      <c r="A95" s="110"/>
    </row>
    <row r="96" spans="1:30" s="31" customFormat="1" ht="15" customHeight="1">
      <c r="A96" s="110"/>
    </row>
    <row r="97" spans="1:30" s="31" customFormat="1" ht="15" customHeight="1">
      <c r="A97" s="110"/>
    </row>
    <row r="98" spans="1:30" s="31" customFormat="1" ht="15" customHeight="1">
      <c r="A98" s="110"/>
    </row>
    <row r="99" spans="1:30" s="31" customFormat="1" ht="15" customHeight="1">
      <c r="A99" s="110"/>
    </row>
    <row r="100" spans="1:30" s="29" customFormat="1" ht="15" customHeight="1">
      <c r="A100" s="34"/>
    </row>
    <row r="101" spans="1:30" s="33" customFormat="1" ht="24" customHeight="1">
      <c r="A101" s="32" t="s">
        <v>249</v>
      </c>
      <c r="B101" s="357" t="s">
        <v>250</v>
      </c>
      <c r="C101" s="348"/>
      <c r="D101" s="348"/>
      <c r="E101" s="348"/>
      <c r="F101" s="348"/>
      <c r="G101" s="348"/>
      <c r="H101" s="348"/>
      <c r="I101" s="348"/>
      <c r="J101" s="348"/>
      <c r="K101" s="348"/>
      <c r="L101" s="348"/>
      <c r="M101" s="348"/>
      <c r="N101" s="348"/>
      <c r="O101" s="348"/>
      <c r="P101" s="348"/>
      <c r="Q101" s="348"/>
      <c r="R101" s="348"/>
      <c r="S101" s="348"/>
      <c r="T101" s="348"/>
      <c r="U101" s="348"/>
      <c r="V101" s="348"/>
      <c r="W101" s="348"/>
      <c r="X101" s="348"/>
      <c r="Y101" s="348"/>
      <c r="Z101" s="348"/>
      <c r="AA101" s="348"/>
      <c r="AB101" s="348"/>
      <c r="AC101" s="348"/>
      <c r="AD101" s="348"/>
    </row>
    <row r="102" spans="1:30" s="33" customFormat="1" ht="36" customHeight="1">
      <c r="A102" s="79"/>
      <c r="B102" s="29"/>
      <c r="C102" s="349" t="s">
        <v>251</v>
      </c>
      <c r="D102" s="348"/>
      <c r="E102" s="348"/>
      <c r="F102" s="348"/>
      <c r="G102" s="348"/>
      <c r="H102" s="348"/>
      <c r="I102" s="348"/>
      <c r="J102" s="348"/>
      <c r="K102" s="348"/>
      <c r="L102" s="348"/>
      <c r="M102" s="348"/>
      <c r="N102" s="348"/>
      <c r="O102" s="348"/>
      <c r="P102" s="348"/>
      <c r="Q102" s="348"/>
      <c r="R102" s="348"/>
      <c r="S102" s="348"/>
      <c r="T102" s="348"/>
      <c r="U102" s="348"/>
      <c r="V102" s="348"/>
      <c r="W102" s="348"/>
      <c r="X102" s="348"/>
      <c r="Y102" s="348"/>
      <c r="Z102" s="348"/>
      <c r="AA102" s="348"/>
      <c r="AB102" s="348"/>
      <c r="AC102" s="348"/>
      <c r="AD102" s="348"/>
    </row>
    <row r="103" spans="1:30" s="33" customFormat="1" ht="15" customHeight="1">
      <c r="A103" s="7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spans="1:30" s="33" customFormat="1" ht="60" customHeight="1">
      <c r="A104" s="79"/>
      <c r="B104" s="29"/>
      <c r="C104" s="387" t="s">
        <v>211</v>
      </c>
      <c r="D104" s="388"/>
      <c r="E104" s="388"/>
      <c r="F104" s="388"/>
      <c r="G104" s="388"/>
      <c r="H104" s="388"/>
      <c r="I104" s="388"/>
      <c r="J104" s="388"/>
      <c r="K104" s="388"/>
      <c r="L104" s="388"/>
      <c r="M104" s="388"/>
      <c r="N104" s="388"/>
      <c r="O104" s="388"/>
      <c r="P104" s="388"/>
      <c r="Q104" s="388"/>
      <c r="R104" s="389"/>
      <c r="S104" s="386" t="s">
        <v>252</v>
      </c>
      <c r="T104" s="337"/>
      <c r="U104" s="337"/>
      <c r="V104" s="337"/>
      <c r="W104" s="337"/>
      <c r="X104" s="338"/>
      <c r="Y104" s="386" t="s">
        <v>253</v>
      </c>
      <c r="Z104" s="337"/>
      <c r="AA104" s="337"/>
      <c r="AB104" s="337"/>
      <c r="AC104" s="337"/>
      <c r="AD104" s="338"/>
    </row>
    <row r="105" spans="1:30" s="33" customFormat="1" ht="15" customHeight="1">
      <c r="A105" s="79"/>
      <c r="B105" s="29"/>
      <c r="C105" s="100" t="s">
        <v>142</v>
      </c>
      <c r="D105" s="335"/>
      <c r="E105" s="280"/>
      <c r="F105" s="280"/>
      <c r="G105" s="280"/>
      <c r="H105" s="280"/>
      <c r="I105" s="280"/>
      <c r="J105" s="280"/>
      <c r="K105" s="280"/>
      <c r="L105" s="280"/>
      <c r="M105" s="280"/>
      <c r="N105" s="280"/>
      <c r="O105" s="280"/>
      <c r="P105" s="280"/>
      <c r="Q105" s="280"/>
      <c r="R105" s="281"/>
      <c r="S105" s="336"/>
      <c r="T105" s="337"/>
      <c r="U105" s="337"/>
      <c r="V105" s="337"/>
      <c r="W105" s="337"/>
      <c r="X105" s="338"/>
      <c r="Y105" s="336"/>
      <c r="Z105" s="337"/>
      <c r="AA105" s="337"/>
      <c r="AB105" s="337"/>
      <c r="AC105" s="337"/>
      <c r="AD105" s="338"/>
    </row>
    <row r="106" spans="1:30" s="33" customFormat="1" ht="15" customHeight="1">
      <c r="A106" s="79"/>
      <c r="B106" s="29"/>
      <c r="C106" s="100" t="s">
        <v>143</v>
      </c>
      <c r="D106" s="335"/>
      <c r="E106" s="280"/>
      <c r="F106" s="280"/>
      <c r="G106" s="280"/>
      <c r="H106" s="280"/>
      <c r="I106" s="280"/>
      <c r="J106" s="280"/>
      <c r="K106" s="280"/>
      <c r="L106" s="280"/>
      <c r="M106" s="280"/>
      <c r="N106" s="280"/>
      <c r="O106" s="280"/>
      <c r="P106" s="280"/>
      <c r="Q106" s="280"/>
      <c r="R106" s="281"/>
      <c r="S106" s="336"/>
      <c r="T106" s="337"/>
      <c r="U106" s="337"/>
      <c r="V106" s="337"/>
      <c r="W106" s="337"/>
      <c r="X106" s="338"/>
      <c r="Y106" s="336"/>
      <c r="Z106" s="337"/>
      <c r="AA106" s="337"/>
      <c r="AB106" s="337"/>
      <c r="AC106" s="337"/>
      <c r="AD106" s="338"/>
    </row>
    <row r="107" spans="1:30" s="33" customFormat="1" ht="15" customHeight="1">
      <c r="A107" s="79"/>
      <c r="B107" s="29"/>
      <c r="C107" s="100" t="s">
        <v>144</v>
      </c>
      <c r="D107" s="335"/>
      <c r="E107" s="280"/>
      <c r="F107" s="280"/>
      <c r="G107" s="280"/>
      <c r="H107" s="280"/>
      <c r="I107" s="280"/>
      <c r="J107" s="280"/>
      <c r="K107" s="280"/>
      <c r="L107" s="280"/>
      <c r="M107" s="280"/>
      <c r="N107" s="280"/>
      <c r="O107" s="280"/>
      <c r="P107" s="280"/>
      <c r="Q107" s="280"/>
      <c r="R107" s="281"/>
      <c r="S107" s="336"/>
      <c r="T107" s="337"/>
      <c r="U107" s="337"/>
      <c r="V107" s="337"/>
      <c r="W107" s="337"/>
      <c r="X107" s="338"/>
      <c r="Y107" s="336"/>
      <c r="Z107" s="337"/>
      <c r="AA107" s="337"/>
      <c r="AB107" s="337"/>
      <c r="AC107" s="337"/>
      <c r="AD107" s="338"/>
    </row>
    <row r="108" spans="1:30" s="33" customFormat="1" ht="15" customHeight="1">
      <c r="A108" s="79"/>
      <c r="B108" s="29"/>
      <c r="C108" s="100" t="s">
        <v>145</v>
      </c>
      <c r="D108" s="335"/>
      <c r="E108" s="280"/>
      <c r="F108" s="280"/>
      <c r="G108" s="280"/>
      <c r="H108" s="280"/>
      <c r="I108" s="280"/>
      <c r="J108" s="280"/>
      <c r="K108" s="280"/>
      <c r="L108" s="280"/>
      <c r="M108" s="280"/>
      <c r="N108" s="280"/>
      <c r="O108" s="280"/>
      <c r="P108" s="280"/>
      <c r="Q108" s="280"/>
      <c r="R108" s="281"/>
      <c r="S108" s="336"/>
      <c r="T108" s="337"/>
      <c r="U108" s="337"/>
      <c r="V108" s="337"/>
      <c r="W108" s="337"/>
      <c r="X108" s="338"/>
      <c r="Y108" s="336"/>
      <c r="Z108" s="337"/>
      <c r="AA108" s="337"/>
      <c r="AB108" s="337"/>
      <c r="AC108" s="337"/>
      <c r="AD108" s="338"/>
    </row>
    <row r="109" spans="1:30" s="33" customFormat="1" ht="15" customHeight="1">
      <c r="A109" s="79"/>
      <c r="B109" s="29"/>
      <c r="C109" s="100" t="s">
        <v>146</v>
      </c>
      <c r="D109" s="335"/>
      <c r="E109" s="280"/>
      <c r="F109" s="280"/>
      <c r="G109" s="280"/>
      <c r="H109" s="280"/>
      <c r="I109" s="280"/>
      <c r="J109" s="280"/>
      <c r="K109" s="280"/>
      <c r="L109" s="280"/>
      <c r="M109" s="280"/>
      <c r="N109" s="280"/>
      <c r="O109" s="280"/>
      <c r="P109" s="280"/>
      <c r="Q109" s="280"/>
      <c r="R109" s="281"/>
      <c r="S109" s="336"/>
      <c r="T109" s="337"/>
      <c r="U109" s="337"/>
      <c r="V109" s="337"/>
      <c r="W109" s="337"/>
      <c r="X109" s="338"/>
      <c r="Y109" s="336"/>
      <c r="Z109" s="337"/>
      <c r="AA109" s="337"/>
      <c r="AB109" s="337"/>
      <c r="AC109" s="337"/>
      <c r="AD109" s="338"/>
    </row>
    <row r="110" spans="1:30" s="33" customFormat="1" ht="15" customHeight="1">
      <c r="A110" s="79"/>
      <c r="B110" s="29"/>
      <c r="C110" s="100" t="s">
        <v>147</v>
      </c>
      <c r="D110" s="335"/>
      <c r="E110" s="280"/>
      <c r="F110" s="280"/>
      <c r="G110" s="280"/>
      <c r="H110" s="280"/>
      <c r="I110" s="280"/>
      <c r="J110" s="280"/>
      <c r="K110" s="280"/>
      <c r="L110" s="280"/>
      <c r="M110" s="280"/>
      <c r="N110" s="280"/>
      <c r="O110" s="280"/>
      <c r="P110" s="280"/>
      <c r="Q110" s="280"/>
      <c r="R110" s="281"/>
      <c r="S110" s="336"/>
      <c r="T110" s="337"/>
      <c r="U110" s="337"/>
      <c r="V110" s="337"/>
      <c r="W110" s="337"/>
      <c r="X110" s="338"/>
      <c r="Y110" s="336"/>
      <c r="Z110" s="337"/>
      <c r="AA110" s="337"/>
      <c r="AB110" s="337"/>
      <c r="AC110" s="337"/>
      <c r="AD110" s="338"/>
    </row>
    <row r="111" spans="1:30" s="33" customFormat="1" ht="15" customHeight="1">
      <c r="A111" s="79"/>
      <c r="B111" s="29"/>
      <c r="C111" s="100" t="s">
        <v>148</v>
      </c>
      <c r="D111" s="335"/>
      <c r="E111" s="280"/>
      <c r="F111" s="280"/>
      <c r="G111" s="280"/>
      <c r="H111" s="280"/>
      <c r="I111" s="280"/>
      <c r="J111" s="280"/>
      <c r="K111" s="280"/>
      <c r="L111" s="280"/>
      <c r="M111" s="280"/>
      <c r="N111" s="280"/>
      <c r="O111" s="280"/>
      <c r="P111" s="280"/>
      <c r="Q111" s="280"/>
      <c r="R111" s="281"/>
      <c r="S111" s="336"/>
      <c r="T111" s="337"/>
      <c r="U111" s="337"/>
      <c r="V111" s="337"/>
      <c r="W111" s="337"/>
      <c r="X111" s="338"/>
      <c r="Y111" s="336"/>
      <c r="Z111" s="337"/>
      <c r="AA111" s="337"/>
      <c r="AB111" s="337"/>
      <c r="AC111" s="337"/>
      <c r="AD111" s="338"/>
    </row>
    <row r="112" spans="1:30" s="33" customFormat="1" ht="15" customHeight="1">
      <c r="A112" s="79"/>
      <c r="B112" s="29"/>
      <c r="C112" s="100" t="s">
        <v>149</v>
      </c>
      <c r="D112" s="335"/>
      <c r="E112" s="280"/>
      <c r="F112" s="280"/>
      <c r="G112" s="280"/>
      <c r="H112" s="280"/>
      <c r="I112" s="280"/>
      <c r="J112" s="280"/>
      <c r="K112" s="280"/>
      <c r="L112" s="280"/>
      <c r="M112" s="280"/>
      <c r="N112" s="280"/>
      <c r="O112" s="280"/>
      <c r="P112" s="280"/>
      <c r="Q112" s="280"/>
      <c r="R112" s="281"/>
      <c r="S112" s="336"/>
      <c r="T112" s="337"/>
      <c r="U112" s="337"/>
      <c r="V112" s="337"/>
      <c r="W112" s="337"/>
      <c r="X112" s="338"/>
      <c r="Y112" s="336"/>
      <c r="Z112" s="337"/>
      <c r="AA112" s="337"/>
      <c r="AB112" s="337"/>
      <c r="AC112" s="337"/>
      <c r="AD112" s="338"/>
    </row>
    <row r="113" spans="1:30" s="33" customFormat="1" ht="15" customHeight="1">
      <c r="A113" s="79"/>
      <c r="B113" s="29"/>
      <c r="C113" s="100" t="s">
        <v>150</v>
      </c>
      <c r="D113" s="335"/>
      <c r="E113" s="280"/>
      <c r="F113" s="280"/>
      <c r="G113" s="280"/>
      <c r="H113" s="280"/>
      <c r="I113" s="280"/>
      <c r="J113" s="280"/>
      <c r="K113" s="280"/>
      <c r="L113" s="280"/>
      <c r="M113" s="280"/>
      <c r="N113" s="280"/>
      <c r="O113" s="280"/>
      <c r="P113" s="280"/>
      <c r="Q113" s="280"/>
      <c r="R113" s="281"/>
      <c r="S113" s="336"/>
      <c r="T113" s="337"/>
      <c r="U113" s="337"/>
      <c r="V113" s="337"/>
      <c r="W113" s="337"/>
      <c r="X113" s="338"/>
      <c r="Y113" s="336"/>
      <c r="Z113" s="337"/>
      <c r="AA113" s="337"/>
      <c r="AB113" s="337"/>
      <c r="AC113" s="337"/>
      <c r="AD113" s="338"/>
    </row>
    <row r="114" spans="1:30" s="33" customFormat="1" ht="15" customHeight="1">
      <c r="A114" s="79"/>
      <c r="B114" s="29"/>
      <c r="C114" s="100" t="s">
        <v>151</v>
      </c>
      <c r="D114" s="335"/>
      <c r="E114" s="280"/>
      <c r="F114" s="280"/>
      <c r="G114" s="280"/>
      <c r="H114" s="280"/>
      <c r="I114" s="280"/>
      <c r="J114" s="280"/>
      <c r="K114" s="280"/>
      <c r="L114" s="280"/>
      <c r="M114" s="280"/>
      <c r="N114" s="280"/>
      <c r="O114" s="280"/>
      <c r="P114" s="280"/>
      <c r="Q114" s="280"/>
      <c r="R114" s="281"/>
      <c r="S114" s="336"/>
      <c r="T114" s="337"/>
      <c r="U114" s="337"/>
      <c r="V114" s="337"/>
      <c r="W114" s="337"/>
      <c r="X114" s="338"/>
      <c r="Y114" s="336"/>
      <c r="Z114" s="337"/>
      <c r="AA114" s="337"/>
      <c r="AB114" s="337"/>
      <c r="AC114" s="337"/>
      <c r="AD114" s="338"/>
    </row>
    <row r="115" spans="1:30" s="33" customFormat="1" ht="15" customHeight="1">
      <c r="A115" s="79"/>
      <c r="B115" s="29"/>
      <c r="C115" s="100" t="s">
        <v>152</v>
      </c>
      <c r="D115" s="335"/>
      <c r="E115" s="280"/>
      <c r="F115" s="280"/>
      <c r="G115" s="280"/>
      <c r="H115" s="280"/>
      <c r="I115" s="280"/>
      <c r="J115" s="280"/>
      <c r="K115" s="280"/>
      <c r="L115" s="280"/>
      <c r="M115" s="280"/>
      <c r="N115" s="280"/>
      <c r="O115" s="280"/>
      <c r="P115" s="280"/>
      <c r="Q115" s="280"/>
      <c r="R115" s="281"/>
      <c r="S115" s="336"/>
      <c r="T115" s="337"/>
      <c r="U115" s="337"/>
      <c r="V115" s="337"/>
      <c r="W115" s="337"/>
      <c r="X115" s="338"/>
      <c r="Y115" s="336"/>
      <c r="Z115" s="337"/>
      <c r="AA115" s="337"/>
      <c r="AB115" s="337"/>
      <c r="AC115" s="337"/>
      <c r="AD115" s="338"/>
    </row>
    <row r="116" spans="1:30" s="33" customFormat="1" ht="15" customHeight="1">
      <c r="A116" s="79"/>
      <c r="B116" s="29"/>
      <c r="C116" s="100" t="s">
        <v>153</v>
      </c>
      <c r="D116" s="335"/>
      <c r="E116" s="280"/>
      <c r="F116" s="280"/>
      <c r="G116" s="280"/>
      <c r="H116" s="280"/>
      <c r="I116" s="280"/>
      <c r="J116" s="280"/>
      <c r="K116" s="280"/>
      <c r="L116" s="280"/>
      <c r="M116" s="280"/>
      <c r="N116" s="280"/>
      <c r="O116" s="280"/>
      <c r="P116" s="280"/>
      <c r="Q116" s="280"/>
      <c r="R116" s="281"/>
      <c r="S116" s="336"/>
      <c r="T116" s="337"/>
      <c r="U116" s="337"/>
      <c r="V116" s="337"/>
      <c r="W116" s="337"/>
      <c r="X116" s="338"/>
      <c r="Y116" s="336"/>
      <c r="Z116" s="337"/>
      <c r="AA116" s="337"/>
      <c r="AB116" s="337"/>
      <c r="AC116" s="337"/>
      <c r="AD116" s="338"/>
    </row>
    <row r="117" spans="1:30" s="33" customFormat="1" ht="15" customHeight="1">
      <c r="A117" s="79"/>
      <c r="B117" s="29"/>
      <c r="C117" s="100" t="s">
        <v>154</v>
      </c>
      <c r="D117" s="335"/>
      <c r="E117" s="280"/>
      <c r="F117" s="280"/>
      <c r="G117" s="280"/>
      <c r="H117" s="280"/>
      <c r="I117" s="280"/>
      <c r="J117" s="280"/>
      <c r="K117" s="280"/>
      <c r="L117" s="280"/>
      <c r="M117" s="280"/>
      <c r="N117" s="280"/>
      <c r="O117" s="280"/>
      <c r="P117" s="280"/>
      <c r="Q117" s="280"/>
      <c r="R117" s="281"/>
      <c r="S117" s="336"/>
      <c r="T117" s="337"/>
      <c r="U117" s="337"/>
      <c r="V117" s="337"/>
      <c r="W117" s="337"/>
      <c r="X117" s="338"/>
      <c r="Y117" s="336"/>
      <c r="Z117" s="337"/>
      <c r="AA117" s="337"/>
      <c r="AB117" s="337"/>
      <c r="AC117" s="337"/>
      <c r="AD117" s="338"/>
    </row>
    <row r="118" spans="1:30" s="33" customFormat="1" ht="15" customHeight="1">
      <c r="A118" s="79"/>
      <c r="B118" s="29"/>
      <c r="C118" s="100" t="s">
        <v>155</v>
      </c>
      <c r="D118" s="335"/>
      <c r="E118" s="280"/>
      <c r="F118" s="280"/>
      <c r="G118" s="280"/>
      <c r="H118" s="280"/>
      <c r="I118" s="280"/>
      <c r="J118" s="280"/>
      <c r="K118" s="280"/>
      <c r="L118" s="280"/>
      <c r="M118" s="280"/>
      <c r="N118" s="280"/>
      <c r="O118" s="280"/>
      <c r="P118" s="280"/>
      <c r="Q118" s="280"/>
      <c r="R118" s="281"/>
      <c r="S118" s="336"/>
      <c r="T118" s="337"/>
      <c r="U118" s="337"/>
      <c r="V118" s="337"/>
      <c r="W118" s="337"/>
      <c r="X118" s="338"/>
      <c r="Y118" s="336"/>
      <c r="Z118" s="337"/>
      <c r="AA118" s="337"/>
      <c r="AB118" s="337"/>
      <c r="AC118" s="337"/>
      <c r="AD118" s="338"/>
    </row>
    <row r="119" spans="1:30" s="33" customFormat="1" ht="15" customHeight="1">
      <c r="A119" s="79"/>
      <c r="B119" s="29"/>
      <c r="C119" s="100" t="s">
        <v>156</v>
      </c>
      <c r="D119" s="335"/>
      <c r="E119" s="280"/>
      <c r="F119" s="280"/>
      <c r="G119" s="280"/>
      <c r="H119" s="280"/>
      <c r="I119" s="280"/>
      <c r="J119" s="280"/>
      <c r="K119" s="280"/>
      <c r="L119" s="280"/>
      <c r="M119" s="280"/>
      <c r="N119" s="280"/>
      <c r="O119" s="280"/>
      <c r="P119" s="280"/>
      <c r="Q119" s="280"/>
      <c r="R119" s="281"/>
      <c r="S119" s="336"/>
      <c r="T119" s="337"/>
      <c r="U119" s="337"/>
      <c r="V119" s="337"/>
      <c r="W119" s="337"/>
      <c r="X119" s="338"/>
      <c r="Y119" s="336"/>
      <c r="Z119" s="337"/>
      <c r="AA119" s="337"/>
      <c r="AB119" s="337"/>
      <c r="AC119" s="337"/>
      <c r="AD119" s="338"/>
    </row>
    <row r="120" spans="1:30" s="33" customFormat="1" ht="15" customHeight="1">
      <c r="A120" s="79"/>
      <c r="B120" s="29"/>
      <c r="C120" s="100" t="s">
        <v>157</v>
      </c>
      <c r="D120" s="335"/>
      <c r="E120" s="280"/>
      <c r="F120" s="280"/>
      <c r="G120" s="280"/>
      <c r="H120" s="280"/>
      <c r="I120" s="280"/>
      <c r="J120" s="280"/>
      <c r="K120" s="280"/>
      <c r="L120" s="280"/>
      <c r="M120" s="280"/>
      <c r="N120" s="280"/>
      <c r="O120" s="280"/>
      <c r="P120" s="280"/>
      <c r="Q120" s="280"/>
      <c r="R120" s="281"/>
      <c r="S120" s="336"/>
      <c r="T120" s="337"/>
      <c r="U120" s="337"/>
      <c r="V120" s="337"/>
      <c r="W120" s="337"/>
      <c r="X120" s="338"/>
      <c r="Y120" s="336"/>
      <c r="Z120" s="337"/>
      <c r="AA120" s="337"/>
      <c r="AB120" s="337"/>
      <c r="AC120" s="337"/>
      <c r="AD120" s="338"/>
    </row>
    <row r="121" spans="1:30" s="33" customFormat="1" ht="15" customHeight="1">
      <c r="A121" s="79"/>
      <c r="B121" s="29"/>
      <c r="C121" s="100" t="s">
        <v>158</v>
      </c>
      <c r="D121" s="335"/>
      <c r="E121" s="280"/>
      <c r="F121" s="280"/>
      <c r="G121" s="280"/>
      <c r="H121" s="280"/>
      <c r="I121" s="280"/>
      <c r="J121" s="280"/>
      <c r="K121" s="280"/>
      <c r="L121" s="280"/>
      <c r="M121" s="280"/>
      <c r="N121" s="280"/>
      <c r="O121" s="280"/>
      <c r="P121" s="280"/>
      <c r="Q121" s="280"/>
      <c r="R121" s="281"/>
      <c r="S121" s="336"/>
      <c r="T121" s="337"/>
      <c r="U121" s="337"/>
      <c r="V121" s="337"/>
      <c r="W121" s="337"/>
      <c r="X121" s="338"/>
      <c r="Y121" s="336"/>
      <c r="Z121" s="337"/>
      <c r="AA121" s="337"/>
      <c r="AB121" s="337"/>
      <c r="AC121" s="337"/>
      <c r="AD121" s="338"/>
    </row>
    <row r="122" spans="1:30" s="33" customFormat="1" ht="15" customHeight="1">
      <c r="A122" s="79"/>
      <c r="B122" s="29"/>
      <c r="C122" s="100" t="s">
        <v>159</v>
      </c>
      <c r="D122" s="335"/>
      <c r="E122" s="280"/>
      <c r="F122" s="280"/>
      <c r="G122" s="280"/>
      <c r="H122" s="280"/>
      <c r="I122" s="280"/>
      <c r="J122" s="280"/>
      <c r="K122" s="280"/>
      <c r="L122" s="280"/>
      <c r="M122" s="280"/>
      <c r="N122" s="280"/>
      <c r="O122" s="280"/>
      <c r="P122" s="280"/>
      <c r="Q122" s="280"/>
      <c r="R122" s="281"/>
      <c r="S122" s="336"/>
      <c r="T122" s="337"/>
      <c r="U122" s="337"/>
      <c r="V122" s="337"/>
      <c r="W122" s="337"/>
      <c r="X122" s="338"/>
      <c r="Y122" s="336"/>
      <c r="Z122" s="337"/>
      <c r="AA122" s="337"/>
      <c r="AB122" s="337"/>
      <c r="AC122" s="337"/>
      <c r="AD122" s="338"/>
    </row>
    <row r="123" spans="1:30" s="33" customFormat="1" ht="15" customHeight="1">
      <c r="A123" s="79"/>
      <c r="B123" s="29"/>
      <c r="C123" s="100" t="s">
        <v>160</v>
      </c>
      <c r="D123" s="335"/>
      <c r="E123" s="280"/>
      <c r="F123" s="280"/>
      <c r="G123" s="280"/>
      <c r="H123" s="280"/>
      <c r="I123" s="280"/>
      <c r="J123" s="280"/>
      <c r="K123" s="280"/>
      <c r="L123" s="280"/>
      <c r="M123" s="280"/>
      <c r="N123" s="280"/>
      <c r="O123" s="280"/>
      <c r="P123" s="280"/>
      <c r="Q123" s="280"/>
      <c r="R123" s="281"/>
      <c r="S123" s="336"/>
      <c r="T123" s="337"/>
      <c r="U123" s="337"/>
      <c r="V123" s="337"/>
      <c r="W123" s="337"/>
      <c r="X123" s="338"/>
      <c r="Y123" s="336"/>
      <c r="Z123" s="337"/>
      <c r="AA123" s="337"/>
      <c r="AB123" s="337"/>
      <c r="AC123" s="337"/>
      <c r="AD123" s="338"/>
    </row>
    <row r="124" spans="1:30" s="33" customFormat="1" ht="15" customHeight="1">
      <c r="A124" s="79"/>
      <c r="B124" s="29"/>
      <c r="C124" s="100" t="s">
        <v>161</v>
      </c>
      <c r="D124" s="335"/>
      <c r="E124" s="280"/>
      <c r="F124" s="280"/>
      <c r="G124" s="280"/>
      <c r="H124" s="280"/>
      <c r="I124" s="280"/>
      <c r="J124" s="280"/>
      <c r="K124" s="280"/>
      <c r="L124" s="280"/>
      <c r="M124" s="280"/>
      <c r="N124" s="280"/>
      <c r="O124" s="280"/>
      <c r="P124" s="280"/>
      <c r="Q124" s="280"/>
      <c r="R124" s="281"/>
      <c r="S124" s="336"/>
      <c r="T124" s="337"/>
      <c r="U124" s="337"/>
      <c r="V124" s="337"/>
      <c r="W124" s="337"/>
      <c r="X124" s="338"/>
      <c r="Y124" s="336"/>
      <c r="Z124" s="337"/>
      <c r="AA124" s="337"/>
      <c r="AB124" s="337"/>
      <c r="AC124" s="337"/>
      <c r="AD124" s="338"/>
    </row>
    <row r="125" spans="1:30" s="33" customFormat="1" ht="15" customHeight="1">
      <c r="A125" s="79"/>
      <c r="B125" s="29"/>
      <c r="C125" s="100" t="s">
        <v>162</v>
      </c>
      <c r="D125" s="335"/>
      <c r="E125" s="280"/>
      <c r="F125" s="280"/>
      <c r="G125" s="280"/>
      <c r="H125" s="280"/>
      <c r="I125" s="280"/>
      <c r="J125" s="280"/>
      <c r="K125" s="280"/>
      <c r="L125" s="280"/>
      <c r="M125" s="280"/>
      <c r="N125" s="280"/>
      <c r="O125" s="280"/>
      <c r="P125" s="280"/>
      <c r="Q125" s="280"/>
      <c r="R125" s="281"/>
      <c r="S125" s="336"/>
      <c r="T125" s="337"/>
      <c r="U125" s="337"/>
      <c r="V125" s="337"/>
      <c r="W125" s="337"/>
      <c r="X125" s="338"/>
      <c r="Y125" s="336"/>
      <c r="Z125" s="337"/>
      <c r="AA125" s="337"/>
      <c r="AB125" s="337"/>
      <c r="AC125" s="337"/>
      <c r="AD125" s="338"/>
    </row>
    <row r="126" spans="1:30" s="33" customFormat="1" ht="15" customHeight="1">
      <c r="A126" s="79"/>
      <c r="B126" s="29"/>
      <c r="C126" s="100" t="s">
        <v>163</v>
      </c>
      <c r="D126" s="335"/>
      <c r="E126" s="280"/>
      <c r="F126" s="280"/>
      <c r="G126" s="280"/>
      <c r="H126" s="280"/>
      <c r="I126" s="280"/>
      <c r="J126" s="280"/>
      <c r="K126" s="280"/>
      <c r="L126" s="280"/>
      <c r="M126" s="280"/>
      <c r="N126" s="280"/>
      <c r="O126" s="280"/>
      <c r="P126" s="280"/>
      <c r="Q126" s="280"/>
      <c r="R126" s="281"/>
      <c r="S126" s="336"/>
      <c r="T126" s="337"/>
      <c r="U126" s="337"/>
      <c r="V126" s="337"/>
      <c r="W126" s="337"/>
      <c r="X126" s="338"/>
      <c r="Y126" s="336"/>
      <c r="Z126" s="337"/>
      <c r="AA126" s="337"/>
      <c r="AB126" s="337"/>
      <c r="AC126" s="337"/>
      <c r="AD126" s="338"/>
    </row>
    <row r="127" spans="1:30" s="33" customFormat="1" ht="15" customHeight="1">
      <c r="A127" s="79"/>
      <c r="B127" s="29"/>
      <c r="C127" s="100" t="s">
        <v>164</v>
      </c>
      <c r="D127" s="335"/>
      <c r="E127" s="280"/>
      <c r="F127" s="280"/>
      <c r="G127" s="280"/>
      <c r="H127" s="280"/>
      <c r="I127" s="280"/>
      <c r="J127" s="280"/>
      <c r="K127" s="280"/>
      <c r="L127" s="280"/>
      <c r="M127" s="280"/>
      <c r="N127" s="280"/>
      <c r="O127" s="280"/>
      <c r="P127" s="280"/>
      <c r="Q127" s="280"/>
      <c r="R127" s="281"/>
      <c r="S127" s="336"/>
      <c r="T127" s="337"/>
      <c r="U127" s="337"/>
      <c r="V127" s="337"/>
      <c r="W127" s="337"/>
      <c r="X127" s="338"/>
      <c r="Y127" s="336"/>
      <c r="Z127" s="337"/>
      <c r="AA127" s="337"/>
      <c r="AB127" s="337"/>
      <c r="AC127" s="337"/>
      <c r="AD127" s="338"/>
    </row>
    <row r="128" spans="1:30" s="33" customFormat="1" ht="15" customHeight="1">
      <c r="A128" s="79"/>
      <c r="B128" s="29"/>
      <c r="C128" s="100" t="s">
        <v>165</v>
      </c>
      <c r="D128" s="335"/>
      <c r="E128" s="280"/>
      <c r="F128" s="280"/>
      <c r="G128" s="280"/>
      <c r="H128" s="280"/>
      <c r="I128" s="280"/>
      <c r="J128" s="280"/>
      <c r="K128" s="280"/>
      <c r="L128" s="280"/>
      <c r="M128" s="280"/>
      <c r="N128" s="280"/>
      <c r="O128" s="280"/>
      <c r="P128" s="280"/>
      <c r="Q128" s="280"/>
      <c r="R128" s="281"/>
      <c r="S128" s="336"/>
      <c r="T128" s="337"/>
      <c r="U128" s="337"/>
      <c r="V128" s="337"/>
      <c r="W128" s="337"/>
      <c r="X128" s="338"/>
      <c r="Y128" s="336"/>
      <c r="Z128" s="337"/>
      <c r="AA128" s="337"/>
      <c r="AB128" s="337"/>
      <c r="AC128" s="337"/>
      <c r="AD128" s="338"/>
    </row>
    <row r="129" spans="1:30" s="33" customFormat="1" ht="15" customHeight="1">
      <c r="A129" s="79"/>
      <c r="B129" s="29"/>
      <c r="C129" s="100" t="s">
        <v>166</v>
      </c>
      <c r="D129" s="335"/>
      <c r="E129" s="280"/>
      <c r="F129" s="280"/>
      <c r="G129" s="280"/>
      <c r="H129" s="280"/>
      <c r="I129" s="280"/>
      <c r="J129" s="280"/>
      <c r="K129" s="280"/>
      <c r="L129" s="280"/>
      <c r="M129" s="280"/>
      <c r="N129" s="280"/>
      <c r="O129" s="280"/>
      <c r="P129" s="280"/>
      <c r="Q129" s="280"/>
      <c r="R129" s="281"/>
      <c r="S129" s="336"/>
      <c r="T129" s="337"/>
      <c r="U129" s="337"/>
      <c r="V129" s="337"/>
      <c r="W129" s="337"/>
      <c r="X129" s="338"/>
      <c r="Y129" s="336"/>
      <c r="Z129" s="337"/>
      <c r="AA129" s="337"/>
      <c r="AB129" s="337"/>
      <c r="AC129" s="337"/>
      <c r="AD129" s="338"/>
    </row>
    <row r="130" spans="1:30" s="33" customFormat="1" ht="15" customHeight="1">
      <c r="A130" s="7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spans="1:30" ht="24" customHeight="1">
      <c r="A131" s="107"/>
      <c r="B131" s="211"/>
      <c r="C131" s="384" t="s">
        <v>248</v>
      </c>
      <c r="D131" s="379"/>
      <c r="E131" s="379"/>
      <c r="F131" s="379"/>
      <c r="G131" s="379"/>
      <c r="H131" s="379"/>
      <c r="I131" s="379"/>
      <c r="J131" s="379"/>
      <c r="K131" s="379"/>
      <c r="L131" s="379"/>
      <c r="M131" s="379"/>
      <c r="N131" s="379"/>
      <c r="O131" s="379"/>
      <c r="P131" s="379"/>
      <c r="Q131" s="379"/>
      <c r="R131" s="379"/>
      <c r="S131" s="379"/>
      <c r="T131" s="379"/>
      <c r="U131" s="379"/>
      <c r="V131" s="379"/>
      <c r="W131" s="379"/>
      <c r="X131" s="379"/>
      <c r="Y131" s="379"/>
      <c r="Z131" s="379"/>
      <c r="AA131" s="379"/>
      <c r="AB131" s="379"/>
      <c r="AC131" s="379"/>
      <c r="AD131" s="379"/>
    </row>
    <row r="132" spans="1:30" ht="60" customHeight="1">
      <c r="A132" s="107"/>
      <c r="B132" s="211"/>
      <c r="C132" s="340"/>
      <c r="D132" s="337"/>
      <c r="E132" s="337"/>
      <c r="F132" s="337"/>
      <c r="G132" s="337"/>
      <c r="H132" s="337"/>
      <c r="I132" s="337"/>
      <c r="J132" s="337"/>
      <c r="K132" s="337"/>
      <c r="L132" s="337"/>
      <c r="M132" s="337"/>
      <c r="N132" s="337"/>
      <c r="O132" s="337"/>
      <c r="P132" s="337"/>
      <c r="Q132" s="337"/>
      <c r="R132" s="337"/>
      <c r="S132" s="337"/>
      <c r="T132" s="337"/>
      <c r="U132" s="337"/>
      <c r="V132" s="337"/>
      <c r="W132" s="337"/>
      <c r="X132" s="337"/>
      <c r="Y132" s="337"/>
      <c r="Z132" s="337"/>
      <c r="AA132" s="337"/>
      <c r="AB132" s="337"/>
      <c r="AC132" s="337"/>
      <c r="AD132" s="338"/>
    </row>
    <row r="133" spans="1:30" ht="15" customHeight="1">
      <c r="A133" s="108"/>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row>
    <row r="134" spans="1:30" ht="15" customHeight="1">
      <c r="A134" s="107"/>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row>
    <row r="135" spans="1:30" ht="15" customHeight="1">
      <c r="A135" s="107"/>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row>
    <row r="136" spans="1:30" ht="15" customHeight="1">
      <c r="A136" s="107"/>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row>
    <row r="137" spans="1:30" s="33" customFormat="1" ht="15" customHeight="1">
      <c r="A137" s="7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spans="1:30" s="33" customFormat="1" ht="15" customHeight="1">
      <c r="A138" s="7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spans="1:30" s="33" customFormat="1" ht="36" customHeight="1">
      <c r="A139" s="32" t="s">
        <v>254</v>
      </c>
      <c r="B139" s="357" t="s">
        <v>255</v>
      </c>
      <c r="C139" s="348"/>
      <c r="D139" s="348"/>
      <c r="E139" s="348"/>
      <c r="F139" s="348"/>
      <c r="G139" s="348"/>
      <c r="H139" s="348"/>
      <c r="I139" s="348"/>
      <c r="J139" s="348"/>
      <c r="K139" s="348"/>
      <c r="L139" s="348"/>
      <c r="M139" s="348"/>
      <c r="N139" s="348"/>
      <c r="O139" s="348"/>
      <c r="P139" s="348"/>
      <c r="Q139" s="348"/>
      <c r="R139" s="348"/>
      <c r="S139" s="348"/>
      <c r="T139" s="348"/>
      <c r="U139" s="348"/>
      <c r="V139" s="348"/>
      <c r="W139" s="348"/>
      <c r="X139" s="348"/>
      <c r="Y139" s="348"/>
      <c r="Z139" s="348"/>
      <c r="AA139" s="348"/>
      <c r="AB139" s="348"/>
      <c r="AC139" s="348"/>
      <c r="AD139" s="348"/>
    </row>
    <row r="140" spans="1:30" ht="36" customHeight="1">
      <c r="A140" s="108"/>
      <c r="B140" s="243"/>
      <c r="C140" s="364" t="s">
        <v>256</v>
      </c>
      <c r="D140" s="270"/>
      <c r="E140" s="270"/>
      <c r="F140" s="270"/>
      <c r="G140" s="270"/>
      <c r="H140" s="270"/>
      <c r="I140" s="270"/>
      <c r="J140" s="270"/>
      <c r="K140" s="270"/>
      <c r="L140" s="270"/>
      <c r="M140" s="270"/>
      <c r="N140" s="270"/>
      <c r="O140" s="270"/>
      <c r="P140" s="270"/>
      <c r="Q140" s="270"/>
      <c r="R140" s="270"/>
      <c r="S140" s="270"/>
      <c r="T140" s="270"/>
      <c r="U140" s="270"/>
      <c r="V140" s="270"/>
      <c r="W140" s="270"/>
      <c r="X140" s="270"/>
      <c r="Y140" s="270"/>
      <c r="Z140" s="270"/>
      <c r="AA140" s="270"/>
      <c r="AB140" s="270"/>
      <c r="AC140" s="270"/>
      <c r="AD140" s="270"/>
    </row>
    <row r="141" spans="1:30" s="33" customFormat="1" ht="36" customHeight="1">
      <c r="A141" s="79"/>
      <c r="B141" s="29"/>
      <c r="C141" s="349" t="s">
        <v>257</v>
      </c>
      <c r="D141" s="348"/>
      <c r="E141" s="348"/>
      <c r="F141" s="348"/>
      <c r="G141" s="348"/>
      <c r="H141" s="348"/>
      <c r="I141" s="348"/>
      <c r="J141" s="348"/>
      <c r="K141" s="348"/>
      <c r="L141" s="348"/>
      <c r="M141" s="348"/>
      <c r="N141" s="348"/>
      <c r="O141" s="348"/>
      <c r="P141" s="348"/>
      <c r="Q141" s="348"/>
      <c r="R141" s="348"/>
      <c r="S141" s="348"/>
      <c r="T141" s="348"/>
      <c r="U141" s="348"/>
      <c r="V141" s="348"/>
      <c r="W141" s="348"/>
      <c r="X141" s="348"/>
      <c r="Y141" s="348"/>
      <c r="Z141" s="348"/>
      <c r="AA141" s="348"/>
      <c r="AB141" s="348"/>
      <c r="AC141" s="348"/>
      <c r="AD141" s="348"/>
    </row>
    <row r="142" spans="1:30" ht="24" customHeight="1">
      <c r="A142" s="108"/>
      <c r="B142" s="111"/>
      <c r="C142" s="364" t="s">
        <v>258</v>
      </c>
      <c r="D142" s="270"/>
      <c r="E142" s="270"/>
      <c r="F142" s="270"/>
      <c r="G142" s="270"/>
      <c r="H142" s="270"/>
      <c r="I142" s="270"/>
      <c r="J142" s="270"/>
      <c r="K142" s="270"/>
      <c r="L142" s="270"/>
      <c r="M142" s="270"/>
      <c r="N142" s="270"/>
      <c r="O142" s="270"/>
      <c r="P142" s="270"/>
      <c r="Q142" s="270"/>
      <c r="R142" s="270"/>
      <c r="S142" s="270"/>
      <c r="T142" s="270"/>
      <c r="U142" s="270"/>
      <c r="V142" s="270"/>
      <c r="W142" s="270"/>
      <c r="X142" s="270"/>
      <c r="Y142" s="270"/>
      <c r="Z142" s="270"/>
      <c r="AA142" s="270"/>
      <c r="AB142" s="270"/>
      <c r="AC142" s="270"/>
      <c r="AD142" s="270"/>
    </row>
    <row r="143" spans="1:30" s="33" customFormat="1" ht="15" customHeight="1">
      <c r="A143" s="79"/>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row>
    <row r="144" spans="1:30" s="29" customFormat="1" ht="15" customHeight="1">
      <c r="A144" s="32"/>
      <c r="B144" s="30"/>
      <c r="C144" s="260"/>
      <c r="D144" s="260"/>
      <c r="E144" s="260"/>
      <c r="F144" s="260"/>
      <c r="G144" s="260"/>
      <c r="H144" s="260"/>
      <c r="I144" s="260"/>
      <c r="J144" s="260"/>
      <c r="K144" s="260"/>
      <c r="L144" s="260"/>
      <c r="M144" s="260"/>
      <c r="N144" s="260"/>
      <c r="O144" s="260"/>
      <c r="P144" s="260"/>
      <c r="Q144" s="260"/>
      <c r="R144" s="260"/>
      <c r="S144" s="260"/>
      <c r="T144" s="260"/>
      <c r="U144" s="260"/>
      <c r="V144" s="260"/>
      <c r="W144" s="260"/>
      <c r="X144" s="260"/>
      <c r="Y144" s="115"/>
      <c r="Z144" s="115"/>
      <c r="AA144" s="385" t="s">
        <v>259</v>
      </c>
      <c r="AB144" s="350"/>
      <c r="AC144" s="350"/>
      <c r="AD144" s="350"/>
    </row>
    <row r="145" spans="1:30" s="33" customFormat="1" ht="15" customHeight="1">
      <c r="A145" s="7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spans="1:30" s="33" customFormat="1" ht="72" customHeight="1">
      <c r="A146" s="79"/>
      <c r="B146" s="29"/>
      <c r="C146" s="386" t="s">
        <v>211</v>
      </c>
      <c r="D146" s="337"/>
      <c r="E146" s="337"/>
      <c r="F146" s="337"/>
      <c r="G146" s="337"/>
      <c r="H146" s="337"/>
      <c r="I146" s="337"/>
      <c r="J146" s="337"/>
      <c r="K146" s="337"/>
      <c r="L146" s="337"/>
      <c r="M146" s="337"/>
      <c r="N146" s="337"/>
      <c r="O146" s="337"/>
      <c r="P146" s="337"/>
      <c r="Q146" s="337"/>
      <c r="R146" s="338"/>
      <c r="S146" s="386" t="s">
        <v>260</v>
      </c>
      <c r="T146" s="337"/>
      <c r="U146" s="337"/>
      <c r="V146" s="337"/>
      <c r="W146" s="337"/>
      <c r="X146" s="338"/>
      <c r="Y146" s="386" t="s">
        <v>261</v>
      </c>
      <c r="Z146" s="337"/>
      <c r="AA146" s="337"/>
      <c r="AB146" s="337"/>
      <c r="AC146" s="337"/>
      <c r="AD146" s="338"/>
    </row>
    <row r="147" spans="1:30" s="33" customFormat="1" ht="15" customHeight="1">
      <c r="A147" s="79"/>
      <c r="B147" s="29"/>
      <c r="C147" s="100" t="s">
        <v>142</v>
      </c>
      <c r="D147" s="335"/>
      <c r="E147" s="280"/>
      <c r="F147" s="280"/>
      <c r="G147" s="280"/>
      <c r="H147" s="280"/>
      <c r="I147" s="280"/>
      <c r="J147" s="280"/>
      <c r="K147" s="280"/>
      <c r="L147" s="280"/>
      <c r="M147" s="280"/>
      <c r="N147" s="280"/>
      <c r="O147" s="280"/>
      <c r="P147" s="280"/>
      <c r="Q147" s="280"/>
      <c r="R147" s="281"/>
      <c r="S147" s="336"/>
      <c r="T147" s="337"/>
      <c r="U147" s="337"/>
      <c r="V147" s="337"/>
      <c r="W147" s="337"/>
      <c r="X147" s="338"/>
      <c r="Y147" s="336"/>
      <c r="Z147" s="337"/>
      <c r="AA147" s="337"/>
      <c r="AB147" s="337"/>
      <c r="AC147" s="337"/>
      <c r="AD147" s="338"/>
    </row>
    <row r="148" spans="1:30" s="33" customFormat="1" ht="15" customHeight="1">
      <c r="A148" s="79"/>
      <c r="B148" s="29"/>
      <c r="C148" s="100" t="s">
        <v>143</v>
      </c>
      <c r="D148" s="335"/>
      <c r="E148" s="280"/>
      <c r="F148" s="280"/>
      <c r="G148" s="280"/>
      <c r="H148" s="280"/>
      <c r="I148" s="280"/>
      <c r="J148" s="280"/>
      <c r="K148" s="280"/>
      <c r="L148" s="280"/>
      <c r="M148" s="280"/>
      <c r="N148" s="280"/>
      <c r="O148" s="280"/>
      <c r="P148" s="280"/>
      <c r="Q148" s="280"/>
      <c r="R148" s="281"/>
      <c r="S148" s="336"/>
      <c r="T148" s="337"/>
      <c r="U148" s="337"/>
      <c r="V148" s="337"/>
      <c r="W148" s="337"/>
      <c r="X148" s="338"/>
      <c r="Y148" s="336"/>
      <c r="Z148" s="337"/>
      <c r="AA148" s="337"/>
      <c r="AB148" s="337"/>
      <c r="AC148" s="337"/>
      <c r="AD148" s="338"/>
    </row>
    <row r="149" spans="1:30" s="33" customFormat="1" ht="15" customHeight="1">
      <c r="A149" s="79"/>
      <c r="B149" s="29"/>
      <c r="C149" s="100" t="s">
        <v>144</v>
      </c>
      <c r="D149" s="335"/>
      <c r="E149" s="280"/>
      <c r="F149" s="280"/>
      <c r="G149" s="280"/>
      <c r="H149" s="280"/>
      <c r="I149" s="280"/>
      <c r="J149" s="280"/>
      <c r="K149" s="280"/>
      <c r="L149" s="280"/>
      <c r="M149" s="280"/>
      <c r="N149" s="280"/>
      <c r="O149" s="280"/>
      <c r="P149" s="280"/>
      <c r="Q149" s="280"/>
      <c r="R149" s="281"/>
      <c r="S149" s="336"/>
      <c r="T149" s="337"/>
      <c r="U149" s="337"/>
      <c r="V149" s="337"/>
      <c r="W149" s="337"/>
      <c r="X149" s="338"/>
      <c r="Y149" s="336"/>
      <c r="Z149" s="337"/>
      <c r="AA149" s="337"/>
      <c r="AB149" s="337"/>
      <c r="AC149" s="337"/>
      <c r="AD149" s="338"/>
    </row>
    <row r="150" spans="1:30" s="33" customFormat="1" ht="15" customHeight="1">
      <c r="A150" s="79"/>
      <c r="B150" s="29"/>
      <c r="C150" s="100" t="s">
        <v>145</v>
      </c>
      <c r="D150" s="335"/>
      <c r="E150" s="280"/>
      <c r="F150" s="280"/>
      <c r="G150" s="280"/>
      <c r="H150" s="280"/>
      <c r="I150" s="280"/>
      <c r="J150" s="280"/>
      <c r="K150" s="280"/>
      <c r="L150" s="280"/>
      <c r="M150" s="280"/>
      <c r="N150" s="280"/>
      <c r="O150" s="280"/>
      <c r="P150" s="280"/>
      <c r="Q150" s="280"/>
      <c r="R150" s="281"/>
      <c r="S150" s="336"/>
      <c r="T150" s="337"/>
      <c r="U150" s="337"/>
      <c r="V150" s="337"/>
      <c r="W150" s="337"/>
      <c r="X150" s="338"/>
      <c r="Y150" s="336"/>
      <c r="Z150" s="337"/>
      <c r="AA150" s="337"/>
      <c r="AB150" s="337"/>
      <c r="AC150" s="337"/>
      <c r="AD150" s="338"/>
    </row>
    <row r="151" spans="1:30" s="33" customFormat="1" ht="15" customHeight="1">
      <c r="A151" s="79"/>
      <c r="B151" s="29"/>
      <c r="C151" s="100" t="s">
        <v>146</v>
      </c>
      <c r="D151" s="335"/>
      <c r="E151" s="280"/>
      <c r="F151" s="280"/>
      <c r="G151" s="280"/>
      <c r="H151" s="280"/>
      <c r="I151" s="280"/>
      <c r="J151" s="280"/>
      <c r="K151" s="280"/>
      <c r="L151" s="280"/>
      <c r="M151" s="280"/>
      <c r="N151" s="280"/>
      <c r="O151" s="280"/>
      <c r="P151" s="280"/>
      <c r="Q151" s="280"/>
      <c r="R151" s="281"/>
      <c r="S151" s="336"/>
      <c r="T151" s="337"/>
      <c r="U151" s="337"/>
      <c r="V151" s="337"/>
      <c r="W151" s="337"/>
      <c r="X151" s="338"/>
      <c r="Y151" s="336"/>
      <c r="Z151" s="337"/>
      <c r="AA151" s="337"/>
      <c r="AB151" s="337"/>
      <c r="AC151" s="337"/>
      <c r="AD151" s="338"/>
    </row>
    <row r="152" spans="1:30" s="33" customFormat="1" ht="15" customHeight="1">
      <c r="A152" s="79"/>
      <c r="B152" s="29"/>
      <c r="C152" s="100" t="s">
        <v>147</v>
      </c>
      <c r="D152" s="335"/>
      <c r="E152" s="280"/>
      <c r="F152" s="280"/>
      <c r="G152" s="280"/>
      <c r="H152" s="280"/>
      <c r="I152" s="280"/>
      <c r="J152" s="280"/>
      <c r="K152" s="280"/>
      <c r="L152" s="280"/>
      <c r="M152" s="280"/>
      <c r="N152" s="280"/>
      <c r="O152" s="280"/>
      <c r="P152" s="280"/>
      <c r="Q152" s="280"/>
      <c r="R152" s="281"/>
      <c r="S152" s="336"/>
      <c r="T152" s="337"/>
      <c r="U152" s="337"/>
      <c r="V152" s="337"/>
      <c r="W152" s="337"/>
      <c r="X152" s="338"/>
      <c r="Y152" s="336"/>
      <c r="Z152" s="337"/>
      <c r="AA152" s="337"/>
      <c r="AB152" s="337"/>
      <c r="AC152" s="337"/>
      <c r="AD152" s="338"/>
    </row>
    <row r="153" spans="1:30" s="33" customFormat="1" ht="15" customHeight="1">
      <c r="A153" s="79"/>
      <c r="B153" s="29"/>
      <c r="C153" s="100" t="s">
        <v>148</v>
      </c>
      <c r="D153" s="335"/>
      <c r="E153" s="280"/>
      <c r="F153" s="280"/>
      <c r="G153" s="280"/>
      <c r="H153" s="280"/>
      <c r="I153" s="280"/>
      <c r="J153" s="280"/>
      <c r="K153" s="280"/>
      <c r="L153" s="280"/>
      <c r="M153" s="280"/>
      <c r="N153" s="280"/>
      <c r="O153" s="280"/>
      <c r="P153" s="280"/>
      <c r="Q153" s="280"/>
      <c r="R153" s="281"/>
      <c r="S153" s="336"/>
      <c r="T153" s="337"/>
      <c r="U153" s="337"/>
      <c r="V153" s="337"/>
      <c r="W153" s="337"/>
      <c r="X153" s="338"/>
      <c r="Y153" s="336"/>
      <c r="Z153" s="337"/>
      <c r="AA153" s="337"/>
      <c r="AB153" s="337"/>
      <c r="AC153" s="337"/>
      <c r="AD153" s="338"/>
    </row>
    <row r="154" spans="1:30" s="33" customFormat="1" ht="15" customHeight="1">
      <c r="A154" s="79"/>
      <c r="B154" s="29"/>
      <c r="C154" s="100" t="s">
        <v>149</v>
      </c>
      <c r="D154" s="335"/>
      <c r="E154" s="280"/>
      <c r="F154" s="280"/>
      <c r="G154" s="280"/>
      <c r="H154" s="280"/>
      <c r="I154" s="280"/>
      <c r="J154" s="280"/>
      <c r="K154" s="280"/>
      <c r="L154" s="280"/>
      <c r="M154" s="280"/>
      <c r="N154" s="280"/>
      <c r="O154" s="280"/>
      <c r="P154" s="280"/>
      <c r="Q154" s="280"/>
      <c r="R154" s="281"/>
      <c r="S154" s="336"/>
      <c r="T154" s="337"/>
      <c r="U154" s="337"/>
      <c r="V154" s="337"/>
      <c r="W154" s="337"/>
      <c r="X154" s="338"/>
      <c r="Y154" s="336"/>
      <c r="Z154" s="337"/>
      <c r="AA154" s="337"/>
      <c r="AB154" s="337"/>
      <c r="AC154" s="337"/>
      <c r="AD154" s="338"/>
    </row>
    <row r="155" spans="1:30" s="33" customFormat="1" ht="15" customHeight="1">
      <c r="A155" s="79"/>
      <c r="B155" s="29"/>
      <c r="C155" s="100" t="s">
        <v>150</v>
      </c>
      <c r="D155" s="335"/>
      <c r="E155" s="280"/>
      <c r="F155" s="280"/>
      <c r="G155" s="280"/>
      <c r="H155" s="280"/>
      <c r="I155" s="280"/>
      <c r="J155" s="280"/>
      <c r="K155" s="280"/>
      <c r="L155" s="280"/>
      <c r="M155" s="280"/>
      <c r="N155" s="280"/>
      <c r="O155" s="280"/>
      <c r="P155" s="280"/>
      <c r="Q155" s="280"/>
      <c r="R155" s="281"/>
      <c r="S155" s="336"/>
      <c r="T155" s="337"/>
      <c r="U155" s="337"/>
      <c r="V155" s="337"/>
      <c r="W155" s="337"/>
      <c r="X155" s="338"/>
      <c r="Y155" s="336"/>
      <c r="Z155" s="337"/>
      <c r="AA155" s="337"/>
      <c r="AB155" s="337"/>
      <c r="AC155" s="337"/>
      <c r="AD155" s="338"/>
    </row>
    <row r="156" spans="1:30" s="33" customFormat="1" ht="15" customHeight="1">
      <c r="A156" s="79"/>
      <c r="B156" s="29"/>
      <c r="C156" s="100" t="s">
        <v>151</v>
      </c>
      <c r="D156" s="335"/>
      <c r="E156" s="280"/>
      <c r="F156" s="280"/>
      <c r="G156" s="280"/>
      <c r="H156" s="280"/>
      <c r="I156" s="280"/>
      <c r="J156" s="280"/>
      <c r="K156" s="280"/>
      <c r="L156" s="280"/>
      <c r="M156" s="280"/>
      <c r="N156" s="280"/>
      <c r="O156" s="280"/>
      <c r="P156" s="280"/>
      <c r="Q156" s="280"/>
      <c r="R156" s="281"/>
      <c r="S156" s="336"/>
      <c r="T156" s="337"/>
      <c r="U156" s="337"/>
      <c r="V156" s="337"/>
      <c r="W156" s="337"/>
      <c r="X156" s="338"/>
      <c r="Y156" s="336"/>
      <c r="Z156" s="337"/>
      <c r="AA156" s="337"/>
      <c r="AB156" s="337"/>
      <c r="AC156" s="337"/>
      <c r="AD156" s="338"/>
    </row>
    <row r="157" spans="1:30" s="33" customFormat="1" ht="15" customHeight="1">
      <c r="A157" s="79"/>
      <c r="B157" s="29"/>
      <c r="C157" s="100" t="s">
        <v>152</v>
      </c>
      <c r="D157" s="335"/>
      <c r="E157" s="280"/>
      <c r="F157" s="280"/>
      <c r="G157" s="280"/>
      <c r="H157" s="280"/>
      <c r="I157" s="280"/>
      <c r="J157" s="280"/>
      <c r="K157" s="280"/>
      <c r="L157" s="280"/>
      <c r="M157" s="280"/>
      <c r="N157" s="280"/>
      <c r="O157" s="280"/>
      <c r="P157" s="280"/>
      <c r="Q157" s="280"/>
      <c r="R157" s="281"/>
      <c r="S157" s="336"/>
      <c r="T157" s="337"/>
      <c r="U157" s="337"/>
      <c r="V157" s="337"/>
      <c r="W157" s="337"/>
      <c r="X157" s="338"/>
      <c r="Y157" s="336"/>
      <c r="Z157" s="337"/>
      <c r="AA157" s="337"/>
      <c r="AB157" s="337"/>
      <c r="AC157" s="337"/>
      <c r="AD157" s="338"/>
    </row>
    <row r="158" spans="1:30" s="33" customFormat="1" ht="15" customHeight="1">
      <c r="A158" s="79"/>
      <c r="B158" s="29"/>
      <c r="C158" s="100" t="s">
        <v>153</v>
      </c>
      <c r="D158" s="335"/>
      <c r="E158" s="280"/>
      <c r="F158" s="280"/>
      <c r="G158" s="280"/>
      <c r="H158" s="280"/>
      <c r="I158" s="280"/>
      <c r="J158" s="280"/>
      <c r="K158" s="280"/>
      <c r="L158" s="280"/>
      <c r="M158" s="280"/>
      <c r="N158" s="280"/>
      <c r="O158" s="280"/>
      <c r="P158" s="280"/>
      <c r="Q158" s="280"/>
      <c r="R158" s="281"/>
      <c r="S158" s="336"/>
      <c r="T158" s="337"/>
      <c r="U158" s="337"/>
      <c r="V158" s="337"/>
      <c r="W158" s="337"/>
      <c r="X158" s="338"/>
      <c r="Y158" s="336"/>
      <c r="Z158" s="337"/>
      <c r="AA158" s="337"/>
      <c r="AB158" s="337"/>
      <c r="AC158" s="337"/>
      <c r="AD158" s="338"/>
    </row>
    <row r="159" spans="1:30" s="33" customFormat="1" ht="15" customHeight="1">
      <c r="A159" s="79"/>
      <c r="B159" s="29"/>
      <c r="C159" s="100" t="s">
        <v>154</v>
      </c>
      <c r="D159" s="335"/>
      <c r="E159" s="280"/>
      <c r="F159" s="280"/>
      <c r="G159" s="280"/>
      <c r="H159" s="280"/>
      <c r="I159" s="280"/>
      <c r="J159" s="280"/>
      <c r="K159" s="280"/>
      <c r="L159" s="280"/>
      <c r="M159" s="280"/>
      <c r="N159" s="280"/>
      <c r="O159" s="280"/>
      <c r="P159" s="280"/>
      <c r="Q159" s="280"/>
      <c r="R159" s="281"/>
      <c r="S159" s="336"/>
      <c r="T159" s="337"/>
      <c r="U159" s="337"/>
      <c r="V159" s="337"/>
      <c r="W159" s="337"/>
      <c r="X159" s="338"/>
      <c r="Y159" s="336"/>
      <c r="Z159" s="337"/>
      <c r="AA159" s="337"/>
      <c r="AB159" s="337"/>
      <c r="AC159" s="337"/>
      <c r="AD159" s="338"/>
    </row>
    <row r="160" spans="1:30" s="33" customFormat="1" ht="15" customHeight="1">
      <c r="A160" s="79"/>
      <c r="B160" s="29"/>
      <c r="C160" s="100" t="s">
        <v>155</v>
      </c>
      <c r="D160" s="335"/>
      <c r="E160" s="280"/>
      <c r="F160" s="280"/>
      <c r="G160" s="280"/>
      <c r="H160" s="280"/>
      <c r="I160" s="280"/>
      <c r="J160" s="280"/>
      <c r="K160" s="280"/>
      <c r="L160" s="280"/>
      <c r="M160" s="280"/>
      <c r="N160" s="280"/>
      <c r="O160" s="280"/>
      <c r="P160" s="280"/>
      <c r="Q160" s="280"/>
      <c r="R160" s="281"/>
      <c r="S160" s="336"/>
      <c r="T160" s="337"/>
      <c r="U160" s="337"/>
      <c r="V160" s="337"/>
      <c r="W160" s="337"/>
      <c r="X160" s="338"/>
      <c r="Y160" s="336"/>
      <c r="Z160" s="337"/>
      <c r="AA160" s="337"/>
      <c r="AB160" s="337"/>
      <c r="AC160" s="337"/>
      <c r="AD160" s="338"/>
    </row>
    <row r="161" spans="1:30" s="33" customFormat="1" ht="15" customHeight="1">
      <c r="A161" s="79"/>
      <c r="B161" s="29"/>
      <c r="C161" s="100" t="s">
        <v>156</v>
      </c>
      <c r="D161" s="335"/>
      <c r="E161" s="280"/>
      <c r="F161" s="280"/>
      <c r="G161" s="280"/>
      <c r="H161" s="280"/>
      <c r="I161" s="280"/>
      <c r="J161" s="280"/>
      <c r="K161" s="280"/>
      <c r="L161" s="280"/>
      <c r="M161" s="280"/>
      <c r="N161" s="280"/>
      <c r="O161" s="280"/>
      <c r="P161" s="280"/>
      <c r="Q161" s="280"/>
      <c r="R161" s="281"/>
      <c r="S161" s="336"/>
      <c r="T161" s="337"/>
      <c r="U161" s="337"/>
      <c r="V161" s="337"/>
      <c r="W161" s="337"/>
      <c r="X161" s="338"/>
      <c r="Y161" s="336"/>
      <c r="Z161" s="337"/>
      <c r="AA161" s="337"/>
      <c r="AB161" s="337"/>
      <c r="AC161" s="337"/>
      <c r="AD161" s="338"/>
    </row>
    <row r="162" spans="1:30" s="33" customFormat="1" ht="15" customHeight="1">
      <c r="A162" s="79"/>
      <c r="B162" s="29"/>
      <c r="C162" s="100" t="s">
        <v>157</v>
      </c>
      <c r="D162" s="335"/>
      <c r="E162" s="280"/>
      <c r="F162" s="280"/>
      <c r="G162" s="280"/>
      <c r="H162" s="280"/>
      <c r="I162" s="280"/>
      <c r="J162" s="280"/>
      <c r="K162" s="280"/>
      <c r="L162" s="280"/>
      <c r="M162" s="280"/>
      <c r="N162" s="280"/>
      <c r="O162" s="280"/>
      <c r="P162" s="280"/>
      <c r="Q162" s="280"/>
      <c r="R162" s="281"/>
      <c r="S162" s="336"/>
      <c r="T162" s="337"/>
      <c r="U162" s="337"/>
      <c r="V162" s="337"/>
      <c r="W162" s="337"/>
      <c r="X162" s="338"/>
      <c r="Y162" s="336"/>
      <c r="Z162" s="337"/>
      <c r="AA162" s="337"/>
      <c r="AB162" s="337"/>
      <c r="AC162" s="337"/>
      <c r="AD162" s="338"/>
    </row>
    <row r="163" spans="1:30" s="33" customFormat="1" ht="15" customHeight="1">
      <c r="A163" s="79"/>
      <c r="B163" s="29"/>
      <c r="C163" s="100" t="s">
        <v>158</v>
      </c>
      <c r="D163" s="335"/>
      <c r="E163" s="280"/>
      <c r="F163" s="280"/>
      <c r="G163" s="280"/>
      <c r="H163" s="280"/>
      <c r="I163" s="280"/>
      <c r="J163" s="280"/>
      <c r="K163" s="280"/>
      <c r="L163" s="280"/>
      <c r="M163" s="280"/>
      <c r="N163" s="280"/>
      <c r="O163" s="280"/>
      <c r="P163" s="280"/>
      <c r="Q163" s="280"/>
      <c r="R163" s="281"/>
      <c r="S163" s="336"/>
      <c r="T163" s="337"/>
      <c r="U163" s="337"/>
      <c r="V163" s="337"/>
      <c r="W163" s="337"/>
      <c r="X163" s="338"/>
      <c r="Y163" s="336"/>
      <c r="Z163" s="337"/>
      <c r="AA163" s="337"/>
      <c r="AB163" s="337"/>
      <c r="AC163" s="337"/>
      <c r="AD163" s="338"/>
    </row>
    <row r="164" spans="1:30" s="33" customFormat="1" ht="15" customHeight="1">
      <c r="A164" s="79"/>
      <c r="B164" s="29"/>
      <c r="C164" s="100" t="s">
        <v>159</v>
      </c>
      <c r="D164" s="335"/>
      <c r="E164" s="280"/>
      <c r="F164" s="280"/>
      <c r="G164" s="280"/>
      <c r="H164" s="280"/>
      <c r="I164" s="280"/>
      <c r="J164" s="280"/>
      <c r="K164" s="280"/>
      <c r="L164" s="280"/>
      <c r="M164" s="280"/>
      <c r="N164" s="280"/>
      <c r="O164" s="280"/>
      <c r="P164" s="280"/>
      <c r="Q164" s="280"/>
      <c r="R164" s="281"/>
      <c r="S164" s="336"/>
      <c r="T164" s="337"/>
      <c r="U164" s="337"/>
      <c r="V164" s="337"/>
      <c r="W164" s="337"/>
      <c r="X164" s="338"/>
      <c r="Y164" s="336"/>
      <c r="Z164" s="337"/>
      <c r="AA164" s="337"/>
      <c r="AB164" s="337"/>
      <c r="AC164" s="337"/>
      <c r="AD164" s="338"/>
    </row>
    <row r="165" spans="1:30" s="33" customFormat="1" ht="15" customHeight="1">
      <c r="A165" s="79"/>
      <c r="B165" s="29"/>
      <c r="C165" s="100" t="s">
        <v>160</v>
      </c>
      <c r="D165" s="335"/>
      <c r="E165" s="280"/>
      <c r="F165" s="280"/>
      <c r="G165" s="280"/>
      <c r="H165" s="280"/>
      <c r="I165" s="280"/>
      <c r="J165" s="280"/>
      <c r="K165" s="280"/>
      <c r="L165" s="280"/>
      <c r="M165" s="280"/>
      <c r="N165" s="280"/>
      <c r="O165" s="280"/>
      <c r="P165" s="280"/>
      <c r="Q165" s="280"/>
      <c r="R165" s="281"/>
      <c r="S165" s="336"/>
      <c r="T165" s="337"/>
      <c r="U165" s="337"/>
      <c r="V165" s="337"/>
      <c r="W165" s="337"/>
      <c r="X165" s="338"/>
      <c r="Y165" s="336"/>
      <c r="Z165" s="337"/>
      <c r="AA165" s="337"/>
      <c r="AB165" s="337"/>
      <c r="AC165" s="337"/>
      <c r="AD165" s="338"/>
    </row>
    <row r="166" spans="1:30" s="33" customFormat="1" ht="15" customHeight="1">
      <c r="A166" s="79"/>
      <c r="B166" s="29"/>
      <c r="C166" s="100" t="s">
        <v>161</v>
      </c>
      <c r="D166" s="335"/>
      <c r="E166" s="280"/>
      <c r="F166" s="280"/>
      <c r="G166" s="280"/>
      <c r="H166" s="280"/>
      <c r="I166" s="280"/>
      <c r="J166" s="280"/>
      <c r="K166" s="280"/>
      <c r="L166" s="280"/>
      <c r="M166" s="280"/>
      <c r="N166" s="280"/>
      <c r="O166" s="280"/>
      <c r="P166" s="280"/>
      <c r="Q166" s="280"/>
      <c r="R166" s="281"/>
      <c r="S166" s="336"/>
      <c r="T166" s="337"/>
      <c r="U166" s="337"/>
      <c r="V166" s="337"/>
      <c r="W166" s="337"/>
      <c r="X166" s="338"/>
      <c r="Y166" s="336"/>
      <c r="Z166" s="337"/>
      <c r="AA166" s="337"/>
      <c r="AB166" s="337"/>
      <c r="AC166" s="337"/>
      <c r="AD166" s="338"/>
    </row>
    <row r="167" spans="1:30" s="33" customFormat="1" ht="15" customHeight="1">
      <c r="A167" s="79"/>
      <c r="B167" s="29"/>
      <c r="C167" s="100" t="s">
        <v>162</v>
      </c>
      <c r="D167" s="335"/>
      <c r="E167" s="280"/>
      <c r="F167" s="280"/>
      <c r="G167" s="280"/>
      <c r="H167" s="280"/>
      <c r="I167" s="280"/>
      <c r="J167" s="280"/>
      <c r="K167" s="280"/>
      <c r="L167" s="280"/>
      <c r="M167" s="280"/>
      <c r="N167" s="280"/>
      <c r="O167" s="280"/>
      <c r="P167" s="280"/>
      <c r="Q167" s="280"/>
      <c r="R167" s="281"/>
      <c r="S167" s="336"/>
      <c r="T167" s="337"/>
      <c r="U167" s="337"/>
      <c r="V167" s="337"/>
      <c r="W167" s="337"/>
      <c r="X167" s="338"/>
      <c r="Y167" s="336"/>
      <c r="Z167" s="337"/>
      <c r="AA167" s="337"/>
      <c r="AB167" s="337"/>
      <c r="AC167" s="337"/>
      <c r="AD167" s="338"/>
    </row>
    <row r="168" spans="1:30" s="33" customFormat="1" ht="15" customHeight="1">
      <c r="A168" s="79"/>
      <c r="B168" s="29"/>
      <c r="C168" s="100" t="s">
        <v>163</v>
      </c>
      <c r="D168" s="335"/>
      <c r="E168" s="280"/>
      <c r="F168" s="280"/>
      <c r="G168" s="280"/>
      <c r="H168" s="280"/>
      <c r="I168" s="280"/>
      <c r="J168" s="280"/>
      <c r="K168" s="280"/>
      <c r="L168" s="280"/>
      <c r="M168" s="280"/>
      <c r="N168" s="280"/>
      <c r="O168" s="280"/>
      <c r="P168" s="280"/>
      <c r="Q168" s="280"/>
      <c r="R168" s="281"/>
      <c r="S168" s="336"/>
      <c r="T168" s="337"/>
      <c r="U168" s="337"/>
      <c r="V168" s="337"/>
      <c r="W168" s="337"/>
      <c r="X168" s="338"/>
      <c r="Y168" s="336"/>
      <c r="Z168" s="337"/>
      <c r="AA168" s="337"/>
      <c r="AB168" s="337"/>
      <c r="AC168" s="337"/>
      <c r="AD168" s="338"/>
    </row>
    <row r="169" spans="1:30" s="33" customFormat="1" ht="15" customHeight="1">
      <c r="A169" s="79"/>
      <c r="B169" s="29"/>
      <c r="C169" s="100" t="s">
        <v>164</v>
      </c>
      <c r="D169" s="335"/>
      <c r="E169" s="280"/>
      <c r="F169" s="280"/>
      <c r="G169" s="280"/>
      <c r="H169" s="280"/>
      <c r="I169" s="280"/>
      <c r="J169" s="280"/>
      <c r="K169" s="280"/>
      <c r="L169" s="280"/>
      <c r="M169" s="280"/>
      <c r="N169" s="280"/>
      <c r="O169" s="280"/>
      <c r="P169" s="280"/>
      <c r="Q169" s="280"/>
      <c r="R169" s="281"/>
      <c r="S169" s="336"/>
      <c r="T169" s="337"/>
      <c r="U169" s="337"/>
      <c r="V169" s="337"/>
      <c r="W169" s="337"/>
      <c r="X169" s="338"/>
      <c r="Y169" s="336"/>
      <c r="Z169" s="337"/>
      <c r="AA169" s="337"/>
      <c r="AB169" s="337"/>
      <c r="AC169" s="337"/>
      <c r="AD169" s="338"/>
    </row>
    <row r="170" spans="1:30" s="33" customFormat="1" ht="15" customHeight="1">
      <c r="A170" s="79"/>
      <c r="B170" s="29"/>
      <c r="C170" s="100" t="s">
        <v>165</v>
      </c>
      <c r="D170" s="335"/>
      <c r="E170" s="280"/>
      <c r="F170" s="280"/>
      <c r="G170" s="280"/>
      <c r="H170" s="280"/>
      <c r="I170" s="280"/>
      <c r="J170" s="280"/>
      <c r="K170" s="280"/>
      <c r="L170" s="280"/>
      <c r="M170" s="280"/>
      <c r="N170" s="280"/>
      <c r="O170" s="280"/>
      <c r="P170" s="280"/>
      <c r="Q170" s="280"/>
      <c r="R170" s="281"/>
      <c r="S170" s="336"/>
      <c r="T170" s="337"/>
      <c r="U170" s="337"/>
      <c r="V170" s="337"/>
      <c r="W170" s="337"/>
      <c r="X170" s="338"/>
      <c r="Y170" s="336"/>
      <c r="Z170" s="337"/>
      <c r="AA170" s="337"/>
      <c r="AB170" s="337"/>
      <c r="AC170" s="337"/>
      <c r="AD170" s="338"/>
    </row>
    <row r="171" spans="1:30" s="33" customFormat="1" ht="15" customHeight="1">
      <c r="A171" s="79"/>
      <c r="B171" s="29"/>
      <c r="C171" s="100" t="s">
        <v>166</v>
      </c>
      <c r="D171" s="335"/>
      <c r="E171" s="280"/>
      <c r="F171" s="280"/>
      <c r="G171" s="280"/>
      <c r="H171" s="280"/>
      <c r="I171" s="280"/>
      <c r="J171" s="280"/>
      <c r="K171" s="280"/>
      <c r="L171" s="280"/>
      <c r="M171" s="280"/>
      <c r="N171" s="280"/>
      <c r="O171" s="280"/>
      <c r="P171" s="280"/>
      <c r="Q171" s="280"/>
      <c r="R171" s="281"/>
      <c r="S171" s="336"/>
      <c r="T171" s="337"/>
      <c r="U171" s="337"/>
      <c r="V171" s="337"/>
      <c r="W171" s="337"/>
      <c r="X171" s="338"/>
      <c r="Y171" s="336"/>
      <c r="Z171" s="337"/>
      <c r="AA171" s="337"/>
      <c r="AB171" s="337"/>
      <c r="AC171" s="337"/>
      <c r="AD171" s="338"/>
    </row>
    <row r="172" spans="1:30" s="33" customFormat="1" ht="15" customHeight="1">
      <c r="A172" s="79"/>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c r="AB172" s="94"/>
      <c r="AC172" s="94"/>
      <c r="AD172" s="94"/>
    </row>
    <row r="173" spans="1:30" ht="24" customHeight="1">
      <c r="A173" s="107"/>
      <c r="B173" s="211"/>
      <c r="C173" s="339" t="s">
        <v>248</v>
      </c>
      <c r="D173" s="270"/>
      <c r="E173" s="270"/>
      <c r="F173" s="270"/>
      <c r="G173" s="270"/>
      <c r="H173" s="270"/>
      <c r="I173" s="270"/>
      <c r="J173" s="270"/>
      <c r="K173" s="270"/>
      <c r="L173" s="270"/>
      <c r="M173" s="270"/>
      <c r="N173" s="270"/>
      <c r="O173" s="270"/>
      <c r="P173" s="270"/>
      <c r="Q173" s="270"/>
      <c r="R173" s="270"/>
      <c r="S173" s="270"/>
      <c r="T173" s="270"/>
      <c r="U173" s="270"/>
      <c r="V173" s="270"/>
      <c r="W173" s="270"/>
      <c r="X173" s="270"/>
      <c r="Y173" s="270"/>
      <c r="Z173" s="270"/>
      <c r="AA173" s="270"/>
      <c r="AB173" s="270"/>
      <c r="AC173" s="270"/>
      <c r="AD173" s="270"/>
    </row>
    <row r="174" spans="1:30" ht="60" customHeight="1">
      <c r="A174" s="107"/>
      <c r="B174" s="211"/>
      <c r="C174" s="340"/>
      <c r="D174" s="337"/>
      <c r="E174" s="337"/>
      <c r="F174" s="337"/>
      <c r="G174" s="337"/>
      <c r="H174" s="337"/>
      <c r="I174" s="337"/>
      <c r="J174" s="337"/>
      <c r="K174" s="337"/>
      <c r="L174" s="337"/>
      <c r="M174" s="337"/>
      <c r="N174" s="337"/>
      <c r="O174" s="337"/>
      <c r="P174" s="337"/>
      <c r="Q174" s="337"/>
      <c r="R174" s="337"/>
      <c r="S174" s="337"/>
      <c r="T174" s="337"/>
      <c r="U174" s="337"/>
      <c r="V174" s="337"/>
      <c r="W174" s="337"/>
      <c r="X174" s="337"/>
      <c r="Y174" s="337"/>
      <c r="Z174" s="337"/>
      <c r="AA174" s="337"/>
      <c r="AB174" s="337"/>
      <c r="AC174" s="337"/>
      <c r="AD174" s="338"/>
    </row>
    <row r="175" spans="1:30" ht="15" customHeight="1">
      <c r="A175" s="108"/>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row>
    <row r="176" spans="1:30" ht="15" customHeight="1">
      <c r="A176" s="107"/>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row>
    <row r="177" spans="1:98" ht="15" customHeight="1">
      <c r="A177" s="107"/>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row>
    <row r="178" spans="1:98" ht="15" customHeight="1">
      <c r="A178" s="107"/>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row>
    <row r="179" spans="1:98" s="33" customFormat="1" ht="15" customHeight="1">
      <c r="A179" s="79"/>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c r="AA179" s="94"/>
      <c r="AB179" s="94"/>
      <c r="AC179" s="94"/>
      <c r="AD179" s="94"/>
    </row>
    <row r="180" spans="1:98" s="33" customFormat="1" ht="15" customHeight="1">
      <c r="A180" s="79"/>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c r="AA180" s="94"/>
      <c r="AB180" s="94"/>
      <c r="AC180" s="94"/>
      <c r="AD180" s="94"/>
    </row>
    <row r="181" spans="1:98" s="33" customFormat="1" ht="24" customHeight="1">
      <c r="A181" s="32" t="s">
        <v>262</v>
      </c>
      <c r="B181" s="357" t="s">
        <v>263</v>
      </c>
      <c r="C181" s="348"/>
      <c r="D181" s="348"/>
      <c r="E181" s="348"/>
      <c r="F181" s="348"/>
      <c r="G181" s="348"/>
      <c r="H181" s="348"/>
      <c r="I181" s="348"/>
      <c r="J181" s="348"/>
      <c r="K181" s="348"/>
      <c r="L181" s="348"/>
      <c r="M181" s="348"/>
      <c r="N181" s="348"/>
      <c r="O181" s="348"/>
      <c r="P181" s="348"/>
      <c r="Q181" s="348"/>
      <c r="R181" s="348"/>
      <c r="S181" s="348"/>
      <c r="T181" s="348"/>
      <c r="U181" s="348"/>
      <c r="V181" s="348"/>
      <c r="W181" s="348"/>
      <c r="X181" s="348"/>
      <c r="Y181" s="348"/>
      <c r="Z181" s="348"/>
      <c r="AA181" s="348"/>
      <c r="AB181" s="348"/>
      <c r="AC181" s="348"/>
      <c r="AD181" s="348"/>
    </row>
    <row r="182" spans="1:98" s="33" customFormat="1" ht="15" customHeight="1">
      <c r="A182" s="79"/>
      <c r="B182" s="29"/>
      <c r="C182" s="349" t="s">
        <v>264</v>
      </c>
      <c r="D182" s="348"/>
      <c r="E182" s="348"/>
      <c r="F182" s="348"/>
      <c r="G182" s="348"/>
      <c r="H182" s="348"/>
      <c r="I182" s="348"/>
      <c r="J182" s="348"/>
      <c r="K182" s="348"/>
      <c r="L182" s="348"/>
      <c r="M182" s="348"/>
      <c r="N182" s="348"/>
      <c r="O182" s="348"/>
      <c r="P182" s="348"/>
      <c r="Q182" s="348"/>
      <c r="R182" s="348"/>
      <c r="S182" s="348"/>
      <c r="T182" s="348"/>
      <c r="U182" s="348"/>
      <c r="V182" s="348"/>
      <c r="W182" s="348"/>
      <c r="X182" s="348"/>
      <c r="Y182" s="348"/>
      <c r="Z182" s="348"/>
      <c r="AA182" s="348"/>
      <c r="AB182" s="348"/>
      <c r="AC182" s="348"/>
      <c r="AD182" s="348"/>
    </row>
    <row r="183" spans="1:98" s="33" customFormat="1" ht="24" customHeight="1">
      <c r="A183" s="79"/>
      <c r="B183" s="29"/>
      <c r="C183" s="349" t="s">
        <v>265</v>
      </c>
      <c r="D183" s="348"/>
      <c r="E183" s="348"/>
      <c r="F183" s="348"/>
      <c r="G183" s="348"/>
      <c r="H183" s="348"/>
      <c r="I183" s="348"/>
      <c r="J183" s="348"/>
      <c r="K183" s="348"/>
      <c r="L183" s="348"/>
      <c r="M183" s="348"/>
      <c r="N183" s="348"/>
      <c r="O183" s="348"/>
      <c r="P183" s="348"/>
      <c r="Q183" s="348"/>
      <c r="R183" s="348"/>
      <c r="S183" s="348"/>
      <c r="T183" s="348"/>
      <c r="U183" s="348"/>
      <c r="V183" s="348"/>
      <c r="W183" s="348"/>
      <c r="X183" s="348"/>
      <c r="Y183" s="348"/>
      <c r="Z183" s="348"/>
      <c r="AA183" s="348"/>
      <c r="AB183" s="348"/>
      <c r="AC183" s="348"/>
      <c r="AD183" s="348"/>
    </row>
    <row r="184" spans="1:98" s="33" customFormat="1" ht="24" customHeight="1">
      <c r="A184" s="79"/>
      <c r="B184" s="29"/>
      <c r="C184" s="339" t="s">
        <v>266</v>
      </c>
      <c r="D184" s="348"/>
      <c r="E184" s="348"/>
      <c r="F184" s="348"/>
      <c r="G184" s="348"/>
      <c r="H184" s="348"/>
      <c r="I184" s="348"/>
      <c r="J184" s="348"/>
      <c r="K184" s="348"/>
      <c r="L184" s="348"/>
      <c r="M184" s="348"/>
      <c r="N184" s="348"/>
      <c r="O184" s="348"/>
      <c r="P184" s="348"/>
      <c r="Q184" s="348"/>
      <c r="R184" s="348"/>
      <c r="S184" s="348"/>
      <c r="T184" s="348"/>
      <c r="U184" s="348"/>
      <c r="V184" s="348"/>
      <c r="W184" s="348"/>
      <c r="X184" s="348"/>
      <c r="Y184" s="348"/>
      <c r="Z184" s="348"/>
      <c r="AA184" s="348"/>
      <c r="AB184" s="348"/>
      <c r="AC184" s="348"/>
      <c r="AD184" s="348"/>
    </row>
    <row r="185" spans="1:98" s="33" customFormat="1" ht="24" customHeight="1">
      <c r="A185" s="79"/>
      <c r="B185" s="29"/>
      <c r="C185" s="339" t="s">
        <v>267</v>
      </c>
      <c r="D185" s="348"/>
      <c r="E185" s="348"/>
      <c r="F185" s="348"/>
      <c r="G185" s="348"/>
      <c r="H185" s="348"/>
      <c r="I185" s="348"/>
      <c r="J185" s="348"/>
      <c r="K185" s="348"/>
      <c r="L185" s="348"/>
      <c r="M185" s="348"/>
      <c r="N185" s="348"/>
      <c r="O185" s="348"/>
      <c r="P185" s="348"/>
      <c r="Q185" s="348"/>
      <c r="R185" s="348"/>
      <c r="S185" s="348"/>
      <c r="T185" s="348"/>
      <c r="U185" s="348"/>
      <c r="V185" s="348"/>
      <c r="W185" s="348"/>
      <c r="X185" s="348"/>
      <c r="Y185" s="348"/>
      <c r="Z185" s="348"/>
      <c r="AA185" s="348"/>
      <c r="AB185" s="348"/>
      <c r="AC185" s="348"/>
      <c r="AD185" s="348"/>
    </row>
    <row r="186" spans="1:98" s="33" customFormat="1" ht="15" customHeight="1">
      <c r="A186" s="79"/>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spans="1:98" s="33" customFormat="1" ht="15" customHeight="1">
      <c r="A187" s="79"/>
      <c r="B187" s="94"/>
      <c r="C187" s="347" t="s">
        <v>211</v>
      </c>
      <c r="D187" s="295"/>
      <c r="E187" s="295"/>
      <c r="F187" s="295"/>
      <c r="G187" s="295"/>
      <c r="H187" s="295"/>
      <c r="I187" s="295"/>
      <c r="J187" s="296"/>
      <c r="K187" s="346" t="s">
        <v>268</v>
      </c>
      <c r="L187" s="280"/>
      <c r="M187" s="280"/>
      <c r="N187" s="280"/>
      <c r="O187" s="280"/>
      <c r="P187" s="280"/>
      <c r="Q187" s="280"/>
      <c r="R187" s="280"/>
      <c r="S187" s="280"/>
      <c r="T187" s="280"/>
      <c r="U187" s="280"/>
      <c r="V187" s="280"/>
      <c r="W187" s="280"/>
      <c r="X187" s="280"/>
      <c r="Y187" s="280"/>
      <c r="Z187" s="280"/>
      <c r="AA187" s="280"/>
      <c r="AB187" s="280"/>
      <c r="AC187" s="280"/>
      <c r="AD187" s="281"/>
    </row>
    <row r="188" spans="1:98" s="33" customFormat="1" ht="72" customHeight="1">
      <c r="A188" s="79"/>
      <c r="B188" s="94"/>
      <c r="C188" s="297"/>
      <c r="D188" s="348"/>
      <c r="E188" s="348"/>
      <c r="F188" s="348"/>
      <c r="G188" s="348"/>
      <c r="H188" s="348"/>
      <c r="I188" s="348"/>
      <c r="J188" s="298"/>
      <c r="K188" s="383" t="s">
        <v>269</v>
      </c>
      <c r="L188" s="298"/>
      <c r="M188" s="368" t="s">
        <v>270</v>
      </c>
      <c r="N188" s="296"/>
      <c r="O188" s="368" t="s">
        <v>271</v>
      </c>
      <c r="P188" s="296"/>
      <c r="Q188" s="368" t="s">
        <v>272</v>
      </c>
      <c r="R188" s="296"/>
      <c r="S188" s="342" t="s">
        <v>273</v>
      </c>
      <c r="T188" s="280"/>
      <c r="U188" s="280"/>
      <c r="V188" s="281"/>
      <c r="W188" s="342" t="s">
        <v>274</v>
      </c>
      <c r="X188" s="280"/>
      <c r="Y188" s="280"/>
      <c r="Z188" s="281"/>
      <c r="AA188" s="342" t="s">
        <v>275</v>
      </c>
      <c r="AB188" s="280"/>
      <c r="AC188" s="280"/>
      <c r="AD188" s="281"/>
    </row>
    <row r="189" spans="1:98" s="33" customFormat="1" ht="72" customHeight="1">
      <c r="A189" s="79"/>
      <c r="B189" s="94"/>
      <c r="C189" s="299"/>
      <c r="D189" s="284"/>
      <c r="E189" s="284"/>
      <c r="F189" s="284"/>
      <c r="G189" s="284"/>
      <c r="H189" s="284"/>
      <c r="I189" s="284"/>
      <c r="J189" s="300"/>
      <c r="K189" s="299"/>
      <c r="L189" s="300"/>
      <c r="M189" s="299"/>
      <c r="N189" s="300"/>
      <c r="O189" s="299"/>
      <c r="P189" s="300"/>
      <c r="Q189" s="299"/>
      <c r="R189" s="300"/>
      <c r="S189" s="252" t="s">
        <v>276</v>
      </c>
      <c r="T189" s="234" t="s">
        <v>270</v>
      </c>
      <c r="U189" s="234" t="s">
        <v>271</v>
      </c>
      <c r="V189" s="234" t="s">
        <v>277</v>
      </c>
      <c r="W189" s="252" t="s">
        <v>276</v>
      </c>
      <c r="X189" s="234" t="s">
        <v>270</v>
      </c>
      <c r="Y189" s="234" t="s">
        <v>271</v>
      </c>
      <c r="Z189" s="234" t="s">
        <v>277</v>
      </c>
      <c r="AA189" s="252" t="s">
        <v>276</v>
      </c>
      <c r="AB189" s="234" t="s">
        <v>270</v>
      </c>
      <c r="AC189" s="234" t="s">
        <v>271</v>
      </c>
      <c r="AD189" s="234" t="s">
        <v>277</v>
      </c>
      <c r="AF189" t="s">
        <v>278</v>
      </c>
      <c r="AG189" t="s">
        <v>279</v>
      </c>
      <c r="AH189" t="s">
        <v>280</v>
      </c>
      <c r="AI189" t="s">
        <v>281</v>
      </c>
      <c r="AJ189" t="s">
        <v>282</v>
      </c>
      <c r="AK189" t="s">
        <v>283</v>
      </c>
      <c r="AL189" t="s">
        <v>284</v>
      </c>
      <c r="AP189" t="s">
        <v>278</v>
      </c>
      <c r="AQ189" t="s">
        <v>279</v>
      </c>
      <c r="AR189" t="s">
        <v>280</v>
      </c>
      <c r="AS189" t="s">
        <v>281</v>
      </c>
      <c r="AT189" t="s">
        <v>282</v>
      </c>
      <c r="AU189" t="s">
        <v>283</v>
      </c>
      <c r="AV189" t="s">
        <v>284</v>
      </c>
      <c r="AZ189" t="s">
        <v>278</v>
      </c>
      <c r="BA189" t="s">
        <v>279</v>
      </c>
      <c r="BB189" t="s">
        <v>280</v>
      </c>
      <c r="BC189" t="s">
        <v>281</v>
      </c>
      <c r="BD189" t="s">
        <v>282</v>
      </c>
      <c r="BE189" t="s">
        <v>283</v>
      </c>
      <c r="BF189" t="s">
        <v>284</v>
      </c>
      <c r="BJ189" t="s">
        <v>278</v>
      </c>
      <c r="BK189" t="s">
        <v>279</v>
      </c>
      <c r="BL189" t="s">
        <v>280</v>
      </c>
      <c r="BM189" t="s">
        <v>281</v>
      </c>
      <c r="BN189" t="s">
        <v>282</v>
      </c>
      <c r="BO189" t="s">
        <v>283</v>
      </c>
      <c r="BP189" t="s">
        <v>284</v>
      </c>
      <c r="BT189" t="s">
        <v>278</v>
      </c>
      <c r="BU189" t="s">
        <v>279</v>
      </c>
      <c r="BV189" t="s">
        <v>280</v>
      </c>
      <c r="BW189" t="s">
        <v>281</v>
      </c>
      <c r="BX189" t="s">
        <v>282</v>
      </c>
      <c r="BY189" t="s">
        <v>283</v>
      </c>
      <c r="BZ189" t="s">
        <v>284</v>
      </c>
      <c r="CD189" t="s">
        <v>278</v>
      </c>
      <c r="CE189" t="s">
        <v>279</v>
      </c>
      <c r="CF189" t="s">
        <v>280</v>
      </c>
      <c r="CG189" t="s">
        <v>281</v>
      </c>
      <c r="CH189" t="s">
        <v>282</v>
      </c>
      <c r="CI189" t="s">
        <v>283</v>
      </c>
      <c r="CJ189" t="s">
        <v>284</v>
      </c>
      <c r="CN189" t="s">
        <v>278</v>
      </c>
      <c r="CO189" t="s">
        <v>279</v>
      </c>
      <c r="CP189" t="s">
        <v>280</v>
      </c>
      <c r="CQ189" t="s">
        <v>281</v>
      </c>
      <c r="CR189" t="s">
        <v>282</v>
      </c>
      <c r="CS189" t="s">
        <v>283</v>
      </c>
      <c r="CT189" t="s">
        <v>284</v>
      </c>
    </row>
    <row r="190" spans="1:98" s="33" customFormat="1" ht="15" customHeight="1">
      <c r="A190" s="79"/>
      <c r="B190" s="94"/>
      <c r="C190" s="102" t="s">
        <v>142</v>
      </c>
      <c r="D190" s="343"/>
      <c r="E190" s="344"/>
      <c r="F190" s="344"/>
      <c r="G190" s="344"/>
      <c r="H190" s="344"/>
      <c r="I190" s="344"/>
      <c r="J190" s="345"/>
      <c r="K190" s="342"/>
      <c r="L190" s="281"/>
      <c r="M190" s="342"/>
      <c r="N190" s="281"/>
      <c r="O190" s="342"/>
      <c r="P190" s="281"/>
      <c r="Q190" s="342"/>
      <c r="R190" s="281"/>
      <c r="S190" s="106"/>
      <c r="T190" s="106"/>
      <c r="U190" s="106"/>
      <c r="V190" s="106"/>
      <c r="W190" s="106"/>
      <c r="X190" s="106"/>
      <c r="Y190" s="106"/>
      <c r="Z190" s="106"/>
      <c r="AA190" s="106"/>
      <c r="AB190" s="106"/>
      <c r="AC190" s="106"/>
      <c r="AD190" s="106"/>
      <c r="AF190">
        <f>IF(AND(S190=0,OR(SUM(T190:V190)&gt;0,COUNTIF(S190:V190,"NS")&gt;0)),1,0)</f>
        <v>0</v>
      </c>
      <c r="AG190">
        <f>IF(OR(AND(S190="NS",SUM(T190:V190)&gt;0),AND(S190="NS",COUNTIF(S190:V190,"NS")&lt;2)),1,0)</f>
        <v>0</v>
      </c>
      <c r="AH190">
        <f>IF(AND(S190="NA",OR(SUM(T190:V190)&gt;0,COUNTIF(S190:V190,"NS")&gt;0,AND(COUNTIF(S190:V190,"NA")&gt;1,COUNTIF(S190:V190,"NA")&lt;4))),1,0)</f>
        <v>0</v>
      </c>
      <c r="AI190">
        <f>IF(AND(COUNTBLANK(S190)+COUNTBLANK(T190)+COUNTBLANK(U190)+COUNTBLANK(V190)&gt;0,COUNTBLANK(S190)+COUNTBLANK(T190)+COUNTBLANK(U190)+COUNTBLANK(V190)&lt;4,S190&lt;&gt;"NA"),1,0)</f>
        <v>0</v>
      </c>
      <c r="AJ190">
        <f>IF(AND(IF(OR(SUM(T190:V190)=S190,S190="",AND(S190&gt;0,COUNTIF(S190:V190,"NS")=3)),0,1)=1,S190&lt;&gt;"NS",S190&lt;&gt;"NA"),1,0)</f>
        <v>0</v>
      </c>
      <c r="AK190">
        <f>IF(COUNTIF(S190:V190,"=*")&lt;&gt;SUM(COUNTIF(S190:V190,"NS"),COUNTIF(S190:V190,"NA")),1,0)</f>
        <v>0</v>
      </c>
      <c r="AL190">
        <f>IF(SUM(AF190:AK190)&gt;0,1,0)</f>
        <v>0</v>
      </c>
      <c r="AP190">
        <f>IF(AND(W190=0,OR(SUM(X190:Z190)&gt;0,COUNTIF(W190:Z190,"NS")&gt;0)),1,0)</f>
        <v>0</v>
      </c>
      <c r="AQ190">
        <f>IF(OR(AND(W190="NS",SUM(X190:Z190)&gt;0),AND(W190="NS",COUNTIF(W190:Z190,"NS")&lt;2)),1,0)</f>
        <v>0</v>
      </c>
      <c r="AR190">
        <f>IF(AND(W190="NA",OR(SUM(X190:Z190)&gt;0,COUNTIF(W190:Z190,"NS")&gt;0,AND(COUNTIF(W190:Z190,"NA")&gt;1,COUNTIF(W190:Z190,"NA")&lt;4))),1,0)</f>
        <v>0</v>
      </c>
      <c r="AS190">
        <f>IF(AND(COUNTBLANK(W190)+COUNTBLANK(X190)+COUNTBLANK(Y190)+COUNTBLANK(Z190)&gt;0,COUNTBLANK(W190)+COUNTBLANK(X190)+COUNTBLANK(Y190)+COUNTBLANK(Z190)&lt;4,W190&lt;&gt;"NA"),1,0)</f>
        <v>0</v>
      </c>
      <c r="AT190">
        <f>IF(AND(IF(OR(SUM(X190:Z190)=W190,W190="",AND(W190&gt;0,COUNTIF(W190:Z190,"NS")=3)),0,1)=1,W190&lt;&gt;"NS",W190&lt;&gt;"NA"),1,0)</f>
        <v>0</v>
      </c>
      <c r="AU190">
        <f>IF(COUNTIF(W190:Z190,"=*")&lt;&gt;SUM(COUNTIF(W190:Z190,"NS"),COUNTIF(W190:Z190,"NA")),1,0)</f>
        <v>0</v>
      </c>
      <c r="AV190">
        <f>IF(SUM(AP190:AU190)&gt;0,1,0)</f>
        <v>0</v>
      </c>
      <c r="AZ190">
        <f>IF(AND(AA190=0,OR(SUM(AB190:AD190)&gt;0,COUNTIF(AA190:AD190,"NS")&gt;0)),1,0)</f>
        <v>0</v>
      </c>
      <c r="BA190">
        <f>IF(OR(AND(AA190="NS",SUM(AB190:AD190)&gt;0),AND(AA190="NS",COUNTIF(AA190:AD190,"NS")&lt;2)),1,0)</f>
        <v>0</v>
      </c>
      <c r="BB190">
        <f>IF(AND(AA190="NA",OR(SUM(AB190:AD190)&gt;0,COUNTIF(AA190:AD190,"NS")&gt;0,AND(COUNTIF(AA190:AD190,"NA")&gt;1,COUNTIF(AA190:AD190,"NA")&lt;4))),1,0)</f>
        <v>0</v>
      </c>
      <c r="BC190">
        <f>IF(AND(COUNTBLANK(AA190)+COUNTBLANK(AB190)+COUNTBLANK(AC190)+COUNTBLANK(AD190)&gt;0,COUNTBLANK(AA190)+COUNTBLANK(AB190)+COUNTBLANK(AC190)+COUNTBLANK(AD190)&lt;4,AA190&lt;&gt;"NA"),1,0)</f>
        <v>0</v>
      </c>
      <c r="BD190">
        <f>IF(AND(IF(OR(SUM(AB190:AD190)=AA190,AA190="",AND(AA190&gt;0,COUNTIF(AA190:AD190,"NS")=3)),0,1)=1,AA190&lt;&gt;"NS",AA190&lt;&gt;"NA"),1,0)</f>
        <v>0</v>
      </c>
      <c r="BE190">
        <f>IF(COUNTIF(AA190:AD190,"=*")&lt;&gt;SUM(COUNTIF(AA190:AD190,"NS"),COUNTIF(AA190:AD190,"NA")),1,0)</f>
        <v>0</v>
      </c>
      <c r="BF190">
        <f>IF(SUM(AZ190:BE190)&gt;0,1,0)</f>
        <v>0</v>
      </c>
      <c r="BJ190">
        <f>IF(AND(M190=0,OR(SUM(T190,X190,AB190)&gt;0,COUNTIF(M190,"NS")+COUNTIF(T190,"NS")+COUNTIF(X190,"NS")+COUNTIF(AB190,"NS")&gt;0)),1,0)</f>
        <v>0</v>
      </c>
      <c r="BK190">
        <f>IF(OR(AND(M190="NS",SUM(T190,X190,AB190)&gt;0),AND(M190="NS",COUNTIF(M190,"NS")+COUNTIF(T190,"NS")+COUNTIF(X190,"NS")+COUNTIF(AB190,"NS")&lt;2)),1,0)</f>
        <v>0</v>
      </c>
      <c r="BL190">
        <f>IF(AND(M190="NA",OR(SUM(T190,X190,AB190)&gt;0,COUNTIF(M190,"NS")+COUNTIF(T190,"NS")+COUNTIF(X190,"NS")+COUNTIF(AB190,"NS")&gt;0,AND(COUNTIF(M190,"NA")+COUNTIF(T190,"NA")+COUNTIF(X190,"NA")+COUNTIF(AB190,"NA")&gt;1,COUNTIF(M190,"NA")+COUNTIF(T190,"NA")+COUNTIF(X190,"NA")+COUNTIF(AB190,"NA")&lt;4))),1,0)</f>
        <v>0</v>
      </c>
      <c r="BM190">
        <f>IF(AND(COUNTBLANK(M190)+COUNTBLANK(T190)+COUNTBLANK(X190)+COUNTBLANK(AB190)&gt;0,COUNTBLANK(M190)+COUNTBLANK(T190)+COUNTBLANK(X190)+COUNTBLANK(AB190)&lt;4,M190&lt;&gt;"NA"),1,0)</f>
        <v>0</v>
      </c>
      <c r="BN190">
        <f>IF(AND(IF(OR(SUM(T190,X190,AB190)=M190,M190="",AND(M190&gt;0,COUNTIF(M190,"NS")+COUNTIF(T190,"NS")+COUNTIF(X190,"NS")+COUNTIF(AB190,"NS")=3)),0,1)=1,M190&lt;&gt;"NS",M190&lt;&gt;"NA"),1,0)</f>
        <v>0</v>
      </c>
      <c r="BO190">
        <f>IF(COUNTIF(M190,"=*")+COUNTIF(T190,"=*")+COUNTIF(X190,"=*")+COUNTIF(AB190,"=*")&lt;&gt;SUM(COUNTIF(M190,"NS")+COUNTIF(T190,"NS")+COUNTIF(X190,"NS")+COUNTIF(AB190,"NS"),COUNTIF(M190,"NA")+COUNTIF(T190,"NA")+COUNTIF(X190,"NA")+COUNTIF(AB190,"NA")),1,0)</f>
        <v>0</v>
      </c>
      <c r="BP190">
        <f>IF(SUM(BJ190:BO190)&gt;0,1,0)</f>
        <v>0</v>
      </c>
      <c r="BT190">
        <f>IF(AND(O190=0,OR(SUM(U190,Y190,AC190)&gt;0,COUNTIF(O190,"NS")+COUNTIF(U190,"NS")+COUNTIF(Y190,"NS")+COUNTIF(AC190,"NS")&gt;0)),1,0)</f>
        <v>0</v>
      </c>
      <c r="BU190">
        <f>IF(OR(AND(O190="NS",SUM(U190,Y190,AC190)&gt;0),AND(O190="NS",COUNTIF(O190,"NS")+COUNTIF(U190,"NS")+COUNTIF(Y190,"NS")+COUNTIF(AC190,"NS")&lt;2)),1,0)</f>
        <v>0</v>
      </c>
      <c r="BV190">
        <f>IF(AND(O190="NA",OR(SUM(U190,Y190,AC190)&gt;0,COUNTIF(O190,"NS")+COUNTIF(U190,"NS")+COUNTIF(Y190,"NS")+COUNTIF(AC190,"NS")&gt;0,AND(COUNTIF(O190,"NA")+COUNTIF(U190,"NA")+COUNTIF(Y190,"NA")+COUNTIF(AC190,"NA")&gt;1,COUNTIF(O190,"NA")+COUNTIF(U190,"NA")+COUNTIF(Y190,"NA")+COUNTIF(AC190,"NA")&lt;4))),1,0)</f>
        <v>0</v>
      </c>
      <c r="BW190">
        <f>IF(AND(COUNTBLANK(O190)+COUNTBLANK(U190)+COUNTBLANK(Y190)+COUNTBLANK(AC190)&gt;0,COUNTBLANK(O190)+COUNTBLANK(U190)+COUNTBLANK(Y190)+COUNTBLANK(AC190)&lt;4,O190&lt;&gt;"NA"),1,0)</f>
        <v>0</v>
      </c>
      <c r="BX190">
        <f>IF(AND(IF(OR(SUM(U190,Y190,AC190)=O190,O190="",AND(O190&gt;0,COUNTIF(O190,"NS")+COUNTIF(U190,"NS")+COUNTIF(Y190,"NS")+COUNTIF(AC190,"NS")=3)),0,1)=1,O190&lt;&gt;"NS",O190&lt;&gt;"NA"),1,0)</f>
        <v>0</v>
      </c>
      <c r="BY190">
        <f>IF(COUNTIF(O190,"=*")+COUNTIF(U190,"=*")+COUNTIF(Y190,"=*")+COUNTIF(AC190,"=*")&lt;&gt;SUM(COUNTIF(O190,"NS")+COUNTIF(U190,"NS")+COUNTIF(Y190,"NS")+COUNTIF(AC190,"NS"),COUNTIF(O190,"NA")+COUNTIF(U190,"NA")+COUNTIF(Y190,"NA")+COUNTIF(AC190,"NA")),1,0)</f>
        <v>0</v>
      </c>
      <c r="BZ190">
        <f>IF(SUM(BT190:BY190)&gt;0,1,0)</f>
        <v>0</v>
      </c>
      <c r="CD190">
        <f>IF(AND(Q190=0,OR(SUM(V190,Z190,AD190)&gt;0,COUNTIF(Q190,"NS")+COUNTIF(V190,"NS")+COUNTIF(Z190,"NS")+COUNTIF(AD190,"NS")&gt;0)),1,0)</f>
        <v>0</v>
      </c>
      <c r="CE190">
        <f>IF(OR(AND(Q190="NS",SUM(V190,Z190,AD190)&gt;0),AND(Q190="NS",COUNTIF(Q190,"NS")+COUNTIF(V190,"NS")+COUNTIF(Z190,"NS")+COUNTIF(AD190,"NS")&lt;2)),1,0)</f>
        <v>0</v>
      </c>
      <c r="CF190">
        <f>IF(AND(Q190="NA",OR(SUM(V190,Z190,AD190)&gt;0,COUNTIF(Q190,"NS")+COUNTIF(V190,"NS")+COUNTIF(Z190,"NS")+COUNTIF(AD190,"NS")&gt;0,AND(COUNTIF(Q190,"NA")+COUNTIF(V190,"NA")+COUNTIF(Z190,"NA")+COUNTIF(AD190,"NA")&gt;1,COUNTIF(Q190,"NA")+COUNTIF(V190,"NA")+COUNTIF(Z190,"NA")+COUNTIF(AD190,"NA")&lt;4))),1,0)</f>
        <v>0</v>
      </c>
      <c r="CG190">
        <f>IF(AND(COUNTBLANK(Q190)+COUNTBLANK(V190)+COUNTBLANK(Z190)+COUNTBLANK(AD190)&gt;0,COUNTBLANK(Q190)+COUNTBLANK(V190)+COUNTBLANK(Z190)+COUNTBLANK(AD190)&lt;4,Q190&lt;&gt;"NA"),1,0)</f>
        <v>0</v>
      </c>
      <c r="CH190">
        <f>IF(AND(IF(OR(SUM(V190,Z190,AD190)=Q190,Q190="",AND(Q190&gt;0,COUNTIF(Q190,"NS")+COUNTIF(V190,"NS")+COUNTIF(Z190,"NS")+COUNTIF(AD190,"NS")=3)),0,1)=1,Q190&lt;&gt;"NS",Q190&lt;&gt;"NA"),1,0)</f>
        <v>0</v>
      </c>
      <c r="CI190">
        <f>IF(COUNTIF(Q190,"=*")+COUNTIF(V190,"=*")+COUNTIF(Z190,"=*")+COUNTIF(AD190,"=*")&lt;&gt;SUM(COUNTIF(Q190,"NS")+COUNTIF(V190,"NS")+COUNTIF(Z190,"NS")+COUNTIF(AD190,"NS"),COUNTIF(Q190,"NA")+COUNTIF(V190,"NA")+COUNTIF(Z190,"NA")+COUNTIF(AD190,"NA")),1,0)</f>
        <v>0</v>
      </c>
      <c r="CJ190">
        <f>IF(SUM(CD190:CI190)&gt;0,1,0)</f>
        <v>0</v>
      </c>
      <c r="CN190">
        <f>IF(AND(K190=0,OR(SUM(S190,W190,AA190)&gt;0,COUNTIF(K190,"NS")+COUNTIF(S190,"NS")+COUNTIF(W190,"NS")+COUNTIF(AA190,"NS")&gt;0)),1,0)</f>
        <v>0</v>
      </c>
      <c r="CO190">
        <f>IF(OR(AND(K190="NS",SUM(S190,W190,AA190)&gt;0),AND(K190="NS",COUNTIF(K190,"NS")+COUNTIF(S190,"NS")+COUNTIF(W190,"NS")+COUNTIF(AA190,"NS")&lt;2)),1,0)</f>
        <v>0</v>
      </c>
      <c r="CP190">
        <f>IF(AND(K190="NA",OR(SUM(S190,W190,AA190)&gt;0,COUNTIF(K190,"NS")+COUNTIF(S190,"NS")+COUNTIF(W190,"NS")+COUNTIF(AA190,"NS")&gt;0,AND(COUNTIF(K190,"NA")+COUNTIF(S190,"NA")+COUNTIF(W190,"NA")+COUNTIF(AA190,"NA")&gt;1,COUNTIF(K190,"NA")+COUNTIF(S190,"NA")+COUNTIF(W190,"NA")+COUNTIF(AA190,"NA")&lt;4))),1,0)</f>
        <v>0</v>
      </c>
      <c r="CQ190">
        <f>IF(AND(COUNTBLANK(K190)+COUNTBLANK(S190)+COUNTBLANK(W190)+COUNTBLANK(AA190)&gt;0,COUNTBLANK(K190)+COUNTBLANK(S190)+COUNTBLANK(W190)+COUNTBLANK(AA190)&lt;4,K190&lt;&gt;"NA"),1,0)</f>
        <v>0</v>
      </c>
      <c r="CR190">
        <f>IF(AND(IF(OR(SUM(S190,W190,AA190)=K190,K190="",AND(K190&gt;0,COUNTIF(K190,"NS")+COUNTIF(S190,"NS")+COUNTIF(W190,"NS")+COUNTIF(AA190,"NS")=3)),0,1)=1,K190&lt;&gt;"NS",K190&lt;&gt;"NA"),1,0)</f>
        <v>0</v>
      </c>
      <c r="CS190">
        <f>IF(COUNTIF(K190,"=*")+COUNTIF(S190,"=*")+COUNTIF(W190,"=*")+COUNTIF(AA190,"=*")&lt;&gt;SUM(COUNTIF(K190,"NS")+COUNTIF(S190,"NS")+COUNTIF(W190,"NS")+COUNTIF(AA190,"NS"),COUNTIF(K190,"NA")+COUNTIF(S190,"NA")+COUNTIF(W190,"NA")+COUNTIF(AA190,"NA")),1,0)</f>
        <v>0</v>
      </c>
      <c r="CT190">
        <f>IF(SUM(CN190:CS190)&gt;0,1,0)</f>
        <v>0</v>
      </c>
    </row>
    <row r="191" spans="1:98" s="33" customFormat="1" ht="15" customHeight="1">
      <c r="A191" s="79"/>
      <c r="B191" s="94"/>
      <c r="C191" s="98" t="s">
        <v>143</v>
      </c>
      <c r="D191" s="381"/>
      <c r="E191" s="337"/>
      <c r="F191" s="337"/>
      <c r="G191" s="337"/>
      <c r="H191" s="337"/>
      <c r="I191" s="337"/>
      <c r="J191" s="382"/>
      <c r="K191" s="342"/>
      <c r="L191" s="281"/>
      <c r="M191" s="342"/>
      <c r="N191" s="281"/>
      <c r="O191" s="342"/>
      <c r="P191" s="281"/>
      <c r="Q191" s="342"/>
      <c r="R191" s="281"/>
      <c r="S191" s="106"/>
      <c r="T191" s="106"/>
      <c r="U191" s="106"/>
      <c r="V191" s="106"/>
      <c r="W191" s="106"/>
      <c r="X191" s="106"/>
      <c r="Y191" s="106"/>
      <c r="Z191" s="106"/>
      <c r="AA191" s="106"/>
      <c r="AB191" s="106"/>
      <c r="AC191" s="106"/>
      <c r="AD191" s="106"/>
    </row>
    <row r="192" spans="1:98" s="33" customFormat="1" ht="15" customHeight="1">
      <c r="A192" s="79"/>
      <c r="B192" s="94"/>
      <c r="C192" s="98" t="s">
        <v>144</v>
      </c>
      <c r="D192" s="381"/>
      <c r="E192" s="337"/>
      <c r="F192" s="337"/>
      <c r="G192" s="337"/>
      <c r="H192" s="337"/>
      <c r="I192" s="337"/>
      <c r="J192" s="382"/>
      <c r="K192" s="342"/>
      <c r="L192" s="281"/>
      <c r="M192" s="342"/>
      <c r="N192" s="281"/>
      <c r="O192" s="342"/>
      <c r="P192" s="281"/>
      <c r="Q192" s="342"/>
      <c r="R192" s="281"/>
      <c r="S192" s="106"/>
      <c r="T192" s="106"/>
      <c r="U192" s="106"/>
      <c r="V192" s="106"/>
      <c r="W192" s="106"/>
      <c r="X192" s="106"/>
      <c r="Y192" s="106"/>
      <c r="Z192" s="106"/>
      <c r="AA192" s="106"/>
      <c r="AB192" s="106"/>
      <c r="AC192" s="106"/>
      <c r="AD192" s="106"/>
    </row>
    <row r="193" spans="1:30" s="33" customFormat="1" ht="15" customHeight="1">
      <c r="A193" s="79"/>
      <c r="B193" s="94"/>
      <c r="C193" s="98" t="s">
        <v>145</v>
      </c>
      <c r="D193" s="381"/>
      <c r="E193" s="337"/>
      <c r="F193" s="337"/>
      <c r="G193" s="337"/>
      <c r="H193" s="337"/>
      <c r="I193" s="337"/>
      <c r="J193" s="382"/>
      <c r="K193" s="342"/>
      <c r="L193" s="281"/>
      <c r="M193" s="342"/>
      <c r="N193" s="281"/>
      <c r="O193" s="342"/>
      <c r="P193" s="281"/>
      <c r="Q193" s="342"/>
      <c r="R193" s="281"/>
      <c r="S193" s="106"/>
      <c r="T193" s="106"/>
      <c r="U193" s="106"/>
      <c r="V193" s="106"/>
      <c r="W193" s="106"/>
      <c r="X193" s="106"/>
      <c r="Y193" s="106"/>
      <c r="Z193" s="106"/>
      <c r="AA193" s="106"/>
      <c r="AB193" s="106"/>
      <c r="AC193" s="106"/>
      <c r="AD193" s="106"/>
    </row>
    <row r="194" spans="1:30" s="33" customFormat="1" ht="15" customHeight="1">
      <c r="A194" s="79"/>
      <c r="B194" s="94"/>
      <c r="C194" s="98" t="s">
        <v>146</v>
      </c>
      <c r="D194" s="381"/>
      <c r="E194" s="337"/>
      <c r="F194" s="337"/>
      <c r="G194" s="337"/>
      <c r="H194" s="337"/>
      <c r="I194" s="337"/>
      <c r="J194" s="382"/>
      <c r="K194" s="342"/>
      <c r="L194" s="281"/>
      <c r="M194" s="342"/>
      <c r="N194" s="281"/>
      <c r="O194" s="342"/>
      <c r="P194" s="281"/>
      <c r="Q194" s="342"/>
      <c r="R194" s="281"/>
      <c r="S194" s="106"/>
      <c r="T194" s="106"/>
      <c r="U194" s="106"/>
      <c r="V194" s="106"/>
      <c r="W194" s="106"/>
      <c r="X194" s="106"/>
      <c r="Y194" s="106"/>
      <c r="Z194" s="106"/>
      <c r="AA194" s="106"/>
      <c r="AB194" s="106"/>
      <c r="AC194" s="106"/>
      <c r="AD194" s="106"/>
    </row>
    <row r="195" spans="1:30" s="33" customFormat="1" ht="15" customHeight="1">
      <c r="A195" s="79"/>
      <c r="B195" s="94"/>
      <c r="C195" s="98" t="s">
        <v>147</v>
      </c>
      <c r="D195" s="381"/>
      <c r="E195" s="337"/>
      <c r="F195" s="337"/>
      <c r="G195" s="337"/>
      <c r="H195" s="337"/>
      <c r="I195" s="337"/>
      <c r="J195" s="382"/>
      <c r="K195" s="342"/>
      <c r="L195" s="281"/>
      <c r="M195" s="342"/>
      <c r="N195" s="281"/>
      <c r="O195" s="342"/>
      <c r="P195" s="281"/>
      <c r="Q195" s="342"/>
      <c r="R195" s="281"/>
      <c r="S195" s="106"/>
      <c r="T195" s="106"/>
      <c r="U195" s="106"/>
      <c r="V195" s="106"/>
      <c r="W195" s="106"/>
      <c r="X195" s="106"/>
      <c r="Y195" s="106"/>
      <c r="Z195" s="106"/>
      <c r="AA195" s="106"/>
      <c r="AB195" s="106"/>
      <c r="AC195" s="106"/>
      <c r="AD195" s="106"/>
    </row>
    <row r="196" spans="1:30" s="33" customFormat="1" ht="15" customHeight="1">
      <c r="A196" s="79"/>
      <c r="B196" s="94"/>
      <c r="C196" s="98" t="s">
        <v>148</v>
      </c>
      <c r="D196" s="381"/>
      <c r="E196" s="337"/>
      <c r="F196" s="337"/>
      <c r="G196" s="337"/>
      <c r="H196" s="337"/>
      <c r="I196" s="337"/>
      <c r="J196" s="382"/>
      <c r="K196" s="342"/>
      <c r="L196" s="281"/>
      <c r="M196" s="342"/>
      <c r="N196" s="281"/>
      <c r="O196" s="342"/>
      <c r="P196" s="281"/>
      <c r="Q196" s="342"/>
      <c r="R196" s="281"/>
      <c r="S196" s="106"/>
      <c r="T196" s="106"/>
      <c r="U196" s="106"/>
      <c r="V196" s="106"/>
      <c r="W196" s="106"/>
      <c r="X196" s="106"/>
      <c r="Y196" s="106"/>
      <c r="Z196" s="106"/>
      <c r="AA196" s="106"/>
      <c r="AB196" s="106"/>
      <c r="AC196" s="106"/>
      <c r="AD196" s="106"/>
    </row>
    <row r="197" spans="1:30" s="33" customFormat="1" ht="15" customHeight="1">
      <c r="A197" s="79"/>
      <c r="B197" s="94"/>
      <c r="C197" s="98" t="s">
        <v>149</v>
      </c>
      <c r="D197" s="381"/>
      <c r="E197" s="337"/>
      <c r="F197" s="337"/>
      <c r="G197" s="337"/>
      <c r="H197" s="337"/>
      <c r="I197" s="337"/>
      <c r="J197" s="382"/>
      <c r="K197" s="342"/>
      <c r="L197" s="281"/>
      <c r="M197" s="342"/>
      <c r="N197" s="281"/>
      <c r="O197" s="342"/>
      <c r="P197" s="281"/>
      <c r="Q197" s="342"/>
      <c r="R197" s="281"/>
      <c r="S197" s="106"/>
      <c r="T197" s="106"/>
      <c r="U197" s="106"/>
      <c r="V197" s="106"/>
      <c r="W197" s="106"/>
      <c r="X197" s="106"/>
      <c r="Y197" s="106"/>
      <c r="Z197" s="106"/>
      <c r="AA197" s="106"/>
      <c r="AB197" s="106"/>
      <c r="AC197" s="106"/>
      <c r="AD197" s="106"/>
    </row>
    <row r="198" spans="1:30" s="33" customFormat="1" ht="15" customHeight="1">
      <c r="A198" s="79"/>
      <c r="B198" s="94"/>
      <c r="C198" s="98" t="s">
        <v>150</v>
      </c>
      <c r="D198" s="381"/>
      <c r="E198" s="337"/>
      <c r="F198" s="337"/>
      <c r="G198" s="337"/>
      <c r="H198" s="337"/>
      <c r="I198" s="337"/>
      <c r="J198" s="382"/>
      <c r="K198" s="342"/>
      <c r="L198" s="281"/>
      <c r="M198" s="342"/>
      <c r="N198" s="281"/>
      <c r="O198" s="342"/>
      <c r="P198" s="281"/>
      <c r="Q198" s="342"/>
      <c r="R198" s="281"/>
      <c r="S198" s="106"/>
      <c r="T198" s="106"/>
      <c r="U198" s="106"/>
      <c r="V198" s="106"/>
      <c r="W198" s="106"/>
      <c r="X198" s="106"/>
      <c r="Y198" s="106"/>
      <c r="Z198" s="106"/>
      <c r="AA198" s="106"/>
      <c r="AB198" s="106"/>
      <c r="AC198" s="106"/>
      <c r="AD198" s="106"/>
    </row>
    <row r="199" spans="1:30" s="33" customFormat="1" ht="15" customHeight="1">
      <c r="A199" s="79"/>
      <c r="B199" s="94"/>
      <c r="C199" s="98" t="s">
        <v>151</v>
      </c>
      <c r="D199" s="381"/>
      <c r="E199" s="337"/>
      <c r="F199" s="337"/>
      <c r="G199" s="337"/>
      <c r="H199" s="337"/>
      <c r="I199" s="337"/>
      <c r="J199" s="382"/>
      <c r="K199" s="342"/>
      <c r="L199" s="281"/>
      <c r="M199" s="342"/>
      <c r="N199" s="281"/>
      <c r="O199" s="342"/>
      <c r="P199" s="281"/>
      <c r="Q199" s="342"/>
      <c r="R199" s="281"/>
      <c r="S199" s="106"/>
      <c r="T199" s="106"/>
      <c r="U199" s="106"/>
      <c r="V199" s="106"/>
      <c r="W199" s="106"/>
      <c r="X199" s="106"/>
      <c r="Y199" s="106"/>
      <c r="Z199" s="106"/>
      <c r="AA199" s="106"/>
      <c r="AB199" s="106"/>
      <c r="AC199" s="106"/>
      <c r="AD199" s="106"/>
    </row>
    <row r="200" spans="1:30" s="33" customFormat="1" ht="15" customHeight="1">
      <c r="A200" s="79"/>
      <c r="B200" s="94"/>
      <c r="C200" s="98" t="s">
        <v>152</v>
      </c>
      <c r="D200" s="381"/>
      <c r="E200" s="337"/>
      <c r="F200" s="337"/>
      <c r="G200" s="337"/>
      <c r="H200" s="337"/>
      <c r="I200" s="337"/>
      <c r="J200" s="382"/>
      <c r="K200" s="342"/>
      <c r="L200" s="281"/>
      <c r="M200" s="342"/>
      <c r="N200" s="281"/>
      <c r="O200" s="342"/>
      <c r="P200" s="281"/>
      <c r="Q200" s="342"/>
      <c r="R200" s="281"/>
      <c r="S200" s="106"/>
      <c r="T200" s="106"/>
      <c r="U200" s="106"/>
      <c r="V200" s="106"/>
      <c r="W200" s="106"/>
      <c r="X200" s="106"/>
      <c r="Y200" s="106"/>
      <c r="Z200" s="106"/>
      <c r="AA200" s="106"/>
      <c r="AB200" s="106"/>
      <c r="AC200" s="106"/>
      <c r="AD200" s="106"/>
    </row>
    <row r="201" spans="1:30" s="33" customFormat="1" ht="15" customHeight="1">
      <c r="A201" s="79"/>
      <c r="B201" s="94"/>
      <c r="C201" s="98" t="s">
        <v>153</v>
      </c>
      <c r="D201" s="381"/>
      <c r="E201" s="337"/>
      <c r="F201" s="337"/>
      <c r="G201" s="337"/>
      <c r="H201" s="337"/>
      <c r="I201" s="337"/>
      <c r="J201" s="382"/>
      <c r="K201" s="342"/>
      <c r="L201" s="281"/>
      <c r="M201" s="342"/>
      <c r="N201" s="281"/>
      <c r="O201" s="342"/>
      <c r="P201" s="281"/>
      <c r="Q201" s="342"/>
      <c r="R201" s="281"/>
      <c r="S201" s="106"/>
      <c r="T201" s="106"/>
      <c r="U201" s="106"/>
      <c r="V201" s="106"/>
      <c r="W201" s="106"/>
      <c r="X201" s="106"/>
      <c r="Y201" s="106"/>
      <c r="Z201" s="106"/>
      <c r="AA201" s="106"/>
      <c r="AB201" s="106"/>
      <c r="AC201" s="106"/>
      <c r="AD201" s="106"/>
    </row>
    <row r="202" spans="1:30" s="33" customFormat="1" ht="15" customHeight="1">
      <c r="A202" s="79"/>
      <c r="B202" s="94"/>
      <c r="C202" s="98" t="s">
        <v>154</v>
      </c>
      <c r="D202" s="381"/>
      <c r="E202" s="337"/>
      <c r="F202" s="337"/>
      <c r="G202" s="337"/>
      <c r="H202" s="337"/>
      <c r="I202" s="337"/>
      <c r="J202" s="382"/>
      <c r="K202" s="342"/>
      <c r="L202" s="281"/>
      <c r="M202" s="342"/>
      <c r="N202" s="281"/>
      <c r="O202" s="342"/>
      <c r="P202" s="281"/>
      <c r="Q202" s="342"/>
      <c r="R202" s="281"/>
      <c r="S202" s="106"/>
      <c r="T202" s="106"/>
      <c r="U202" s="106"/>
      <c r="V202" s="106"/>
      <c r="W202" s="106"/>
      <c r="X202" s="106"/>
      <c r="Y202" s="106"/>
      <c r="Z202" s="106"/>
      <c r="AA202" s="106"/>
      <c r="AB202" s="106"/>
      <c r="AC202" s="106"/>
      <c r="AD202" s="106"/>
    </row>
    <row r="203" spans="1:30" s="33" customFormat="1" ht="15" customHeight="1">
      <c r="A203" s="79"/>
      <c r="B203" s="94"/>
      <c r="C203" s="98" t="s">
        <v>155</v>
      </c>
      <c r="D203" s="381"/>
      <c r="E203" s="337"/>
      <c r="F203" s="337"/>
      <c r="G203" s="337"/>
      <c r="H203" s="337"/>
      <c r="I203" s="337"/>
      <c r="J203" s="382"/>
      <c r="K203" s="342"/>
      <c r="L203" s="281"/>
      <c r="M203" s="342"/>
      <c r="N203" s="281"/>
      <c r="O203" s="342"/>
      <c r="P203" s="281"/>
      <c r="Q203" s="342"/>
      <c r="R203" s="281"/>
      <c r="S203" s="106"/>
      <c r="T203" s="106"/>
      <c r="U203" s="106"/>
      <c r="V203" s="106"/>
      <c r="W203" s="106"/>
      <c r="X203" s="106"/>
      <c r="Y203" s="106"/>
      <c r="Z203" s="106"/>
      <c r="AA203" s="106"/>
      <c r="AB203" s="106"/>
      <c r="AC203" s="106"/>
      <c r="AD203" s="106"/>
    </row>
    <row r="204" spans="1:30" s="33" customFormat="1" ht="15" customHeight="1">
      <c r="A204" s="79"/>
      <c r="B204" s="94"/>
      <c r="C204" s="98" t="s">
        <v>156</v>
      </c>
      <c r="D204" s="381"/>
      <c r="E204" s="337"/>
      <c r="F204" s="337"/>
      <c r="G204" s="337"/>
      <c r="H204" s="337"/>
      <c r="I204" s="337"/>
      <c r="J204" s="382"/>
      <c r="K204" s="342"/>
      <c r="L204" s="281"/>
      <c r="M204" s="342"/>
      <c r="N204" s="281"/>
      <c r="O204" s="342"/>
      <c r="P204" s="281"/>
      <c r="Q204" s="342"/>
      <c r="R204" s="281"/>
      <c r="S204" s="106"/>
      <c r="T204" s="106"/>
      <c r="U204" s="106"/>
      <c r="V204" s="106"/>
      <c r="W204" s="106"/>
      <c r="X204" s="106"/>
      <c r="Y204" s="106"/>
      <c r="Z204" s="106"/>
      <c r="AA204" s="106"/>
      <c r="AB204" s="106"/>
      <c r="AC204" s="106"/>
      <c r="AD204" s="106"/>
    </row>
    <row r="205" spans="1:30" s="33" customFormat="1" ht="15" customHeight="1">
      <c r="A205" s="79"/>
      <c r="B205" s="94"/>
      <c r="C205" s="98" t="s">
        <v>157</v>
      </c>
      <c r="D205" s="381"/>
      <c r="E205" s="337"/>
      <c r="F205" s="337"/>
      <c r="G205" s="337"/>
      <c r="H205" s="337"/>
      <c r="I205" s="337"/>
      <c r="J205" s="382"/>
      <c r="K205" s="342"/>
      <c r="L205" s="281"/>
      <c r="M205" s="342"/>
      <c r="N205" s="281"/>
      <c r="O205" s="342"/>
      <c r="P205" s="281"/>
      <c r="Q205" s="342"/>
      <c r="R205" s="281"/>
      <c r="S205" s="106"/>
      <c r="T205" s="106"/>
      <c r="U205" s="106"/>
      <c r="V205" s="106"/>
      <c r="W205" s="106"/>
      <c r="X205" s="106"/>
      <c r="Y205" s="106"/>
      <c r="Z205" s="106"/>
      <c r="AA205" s="106"/>
      <c r="AB205" s="106"/>
      <c r="AC205" s="106"/>
      <c r="AD205" s="106"/>
    </row>
    <row r="206" spans="1:30" s="33" customFormat="1" ht="15" customHeight="1">
      <c r="A206" s="79"/>
      <c r="B206" s="94"/>
      <c r="C206" s="98" t="s">
        <v>158</v>
      </c>
      <c r="D206" s="381"/>
      <c r="E206" s="337"/>
      <c r="F206" s="337"/>
      <c r="G206" s="337"/>
      <c r="H206" s="337"/>
      <c r="I206" s="337"/>
      <c r="J206" s="382"/>
      <c r="K206" s="342"/>
      <c r="L206" s="281"/>
      <c r="M206" s="342"/>
      <c r="N206" s="281"/>
      <c r="O206" s="342"/>
      <c r="P206" s="281"/>
      <c r="Q206" s="342"/>
      <c r="R206" s="281"/>
      <c r="S206" s="106"/>
      <c r="T206" s="106"/>
      <c r="U206" s="106"/>
      <c r="V206" s="106"/>
      <c r="W206" s="106"/>
      <c r="X206" s="106"/>
      <c r="Y206" s="106"/>
      <c r="Z206" s="106"/>
      <c r="AA206" s="106"/>
      <c r="AB206" s="106"/>
      <c r="AC206" s="106"/>
      <c r="AD206" s="106"/>
    </row>
    <row r="207" spans="1:30" s="33" customFormat="1" ht="15" customHeight="1">
      <c r="A207" s="79"/>
      <c r="B207" s="94"/>
      <c r="C207" s="98" t="s">
        <v>159</v>
      </c>
      <c r="D207" s="381"/>
      <c r="E207" s="337"/>
      <c r="F207" s="337"/>
      <c r="G207" s="337"/>
      <c r="H207" s="337"/>
      <c r="I207" s="337"/>
      <c r="J207" s="382"/>
      <c r="K207" s="342"/>
      <c r="L207" s="281"/>
      <c r="M207" s="342"/>
      <c r="N207" s="281"/>
      <c r="O207" s="342"/>
      <c r="P207" s="281"/>
      <c r="Q207" s="342"/>
      <c r="R207" s="281"/>
      <c r="S207" s="106"/>
      <c r="T207" s="106"/>
      <c r="U207" s="106"/>
      <c r="V207" s="106"/>
      <c r="W207" s="106"/>
      <c r="X207" s="106"/>
      <c r="Y207" s="106"/>
      <c r="Z207" s="106"/>
      <c r="AA207" s="106"/>
      <c r="AB207" s="106"/>
      <c r="AC207" s="106"/>
      <c r="AD207" s="106"/>
    </row>
    <row r="208" spans="1:30" s="33" customFormat="1" ht="15" customHeight="1">
      <c r="A208" s="79"/>
      <c r="B208" s="94"/>
      <c r="C208" s="98" t="s">
        <v>160</v>
      </c>
      <c r="D208" s="381"/>
      <c r="E208" s="337"/>
      <c r="F208" s="337"/>
      <c r="G208" s="337"/>
      <c r="H208" s="337"/>
      <c r="I208" s="337"/>
      <c r="J208" s="382"/>
      <c r="K208" s="342"/>
      <c r="L208" s="281"/>
      <c r="M208" s="342"/>
      <c r="N208" s="281"/>
      <c r="O208" s="342"/>
      <c r="P208" s="281"/>
      <c r="Q208" s="342"/>
      <c r="R208" s="281"/>
      <c r="S208" s="106"/>
      <c r="T208" s="106"/>
      <c r="U208" s="106"/>
      <c r="V208" s="106"/>
      <c r="W208" s="106"/>
      <c r="X208" s="106"/>
      <c r="Y208" s="106"/>
      <c r="Z208" s="106"/>
      <c r="AA208" s="106"/>
      <c r="AB208" s="106"/>
      <c r="AC208" s="106"/>
      <c r="AD208" s="106"/>
    </row>
    <row r="209" spans="1:37" s="33" customFormat="1" ht="15" customHeight="1">
      <c r="A209" s="79"/>
      <c r="B209" s="94"/>
      <c r="C209" s="98" t="s">
        <v>161</v>
      </c>
      <c r="D209" s="381"/>
      <c r="E209" s="337"/>
      <c r="F209" s="337"/>
      <c r="G209" s="337"/>
      <c r="H209" s="337"/>
      <c r="I209" s="337"/>
      <c r="J209" s="382"/>
      <c r="K209" s="342"/>
      <c r="L209" s="281"/>
      <c r="M209" s="342"/>
      <c r="N209" s="281"/>
      <c r="O209" s="342"/>
      <c r="P209" s="281"/>
      <c r="Q209" s="342"/>
      <c r="R209" s="281"/>
      <c r="S209" s="106"/>
      <c r="T209" s="106"/>
      <c r="U209" s="106"/>
      <c r="V209" s="106"/>
      <c r="W209" s="106"/>
      <c r="X209" s="106"/>
      <c r="Y209" s="106"/>
      <c r="Z209" s="106"/>
      <c r="AA209" s="106"/>
      <c r="AB209" s="106"/>
      <c r="AC209" s="106"/>
      <c r="AD209" s="106"/>
    </row>
    <row r="210" spans="1:37" s="33" customFormat="1" ht="15" customHeight="1">
      <c r="A210" s="79"/>
      <c r="B210" s="94"/>
      <c r="C210" s="98" t="s">
        <v>162</v>
      </c>
      <c r="D210" s="381"/>
      <c r="E210" s="337"/>
      <c r="F210" s="337"/>
      <c r="G210" s="337"/>
      <c r="H210" s="337"/>
      <c r="I210" s="337"/>
      <c r="J210" s="382"/>
      <c r="K210" s="342"/>
      <c r="L210" s="281"/>
      <c r="M210" s="342"/>
      <c r="N210" s="281"/>
      <c r="O210" s="342"/>
      <c r="P210" s="281"/>
      <c r="Q210" s="342"/>
      <c r="R210" s="281"/>
      <c r="S210" s="106"/>
      <c r="T210" s="106"/>
      <c r="U210" s="106"/>
      <c r="V210" s="106"/>
      <c r="W210" s="106"/>
      <c r="X210" s="106"/>
      <c r="Y210" s="106"/>
      <c r="Z210" s="106"/>
      <c r="AA210" s="106"/>
      <c r="AB210" s="106"/>
      <c r="AC210" s="106"/>
      <c r="AD210" s="106"/>
    </row>
    <row r="211" spans="1:37" s="33" customFormat="1" ht="15" customHeight="1">
      <c r="A211" s="79"/>
      <c r="B211" s="94"/>
      <c r="C211" s="98" t="s">
        <v>163</v>
      </c>
      <c r="D211" s="381"/>
      <c r="E211" s="337"/>
      <c r="F211" s="337"/>
      <c r="G211" s="337"/>
      <c r="H211" s="337"/>
      <c r="I211" s="337"/>
      <c r="J211" s="382"/>
      <c r="K211" s="342"/>
      <c r="L211" s="281"/>
      <c r="M211" s="342"/>
      <c r="N211" s="281"/>
      <c r="O211" s="342"/>
      <c r="P211" s="281"/>
      <c r="Q211" s="342"/>
      <c r="R211" s="281"/>
      <c r="S211" s="106"/>
      <c r="T211" s="106"/>
      <c r="U211" s="106"/>
      <c r="V211" s="106"/>
      <c r="W211" s="106"/>
      <c r="X211" s="106"/>
      <c r="Y211" s="106"/>
      <c r="Z211" s="106"/>
      <c r="AA211" s="106"/>
      <c r="AB211" s="106"/>
      <c r="AC211" s="106"/>
      <c r="AD211" s="106"/>
    </row>
    <row r="212" spans="1:37" s="33" customFormat="1" ht="15" customHeight="1">
      <c r="A212" s="79"/>
      <c r="B212" s="94"/>
      <c r="C212" s="98" t="s">
        <v>164</v>
      </c>
      <c r="D212" s="381"/>
      <c r="E212" s="337"/>
      <c r="F212" s="337"/>
      <c r="G212" s="337"/>
      <c r="H212" s="337"/>
      <c r="I212" s="337"/>
      <c r="J212" s="382"/>
      <c r="K212" s="342"/>
      <c r="L212" s="281"/>
      <c r="M212" s="342"/>
      <c r="N212" s="281"/>
      <c r="O212" s="342"/>
      <c r="P212" s="281"/>
      <c r="Q212" s="342"/>
      <c r="R212" s="281"/>
      <c r="S212" s="106"/>
      <c r="T212" s="106"/>
      <c r="U212" s="106"/>
      <c r="V212" s="106"/>
      <c r="W212" s="106"/>
      <c r="X212" s="106"/>
      <c r="Y212" s="106"/>
      <c r="Z212" s="106"/>
      <c r="AA212" s="106"/>
      <c r="AB212" s="106"/>
      <c r="AC212" s="106"/>
      <c r="AD212" s="106"/>
    </row>
    <row r="213" spans="1:37" s="33" customFormat="1" ht="15" customHeight="1">
      <c r="A213" s="79"/>
      <c r="B213" s="94"/>
      <c r="C213" s="98" t="s">
        <v>165</v>
      </c>
      <c r="D213" s="381"/>
      <c r="E213" s="337"/>
      <c r="F213" s="337"/>
      <c r="G213" s="337"/>
      <c r="H213" s="337"/>
      <c r="I213" s="337"/>
      <c r="J213" s="382"/>
      <c r="K213" s="342"/>
      <c r="L213" s="281"/>
      <c r="M213" s="342"/>
      <c r="N213" s="281"/>
      <c r="O213" s="342"/>
      <c r="P213" s="281"/>
      <c r="Q213" s="342"/>
      <c r="R213" s="281"/>
      <c r="S213" s="106"/>
      <c r="T213" s="106"/>
      <c r="U213" s="106"/>
      <c r="V213" s="106"/>
      <c r="W213" s="106"/>
      <c r="X213" s="106"/>
      <c r="Y213" s="106"/>
      <c r="Z213" s="106"/>
      <c r="AA213" s="106"/>
      <c r="AB213" s="106"/>
      <c r="AC213" s="106"/>
      <c r="AD213" s="106"/>
    </row>
    <row r="214" spans="1:37" s="33" customFormat="1" ht="15" customHeight="1">
      <c r="A214" s="79"/>
      <c r="B214" s="94"/>
      <c r="C214" s="98" t="s">
        <v>166</v>
      </c>
      <c r="D214" s="381"/>
      <c r="E214" s="337"/>
      <c r="F214" s="337"/>
      <c r="G214" s="337"/>
      <c r="H214" s="337"/>
      <c r="I214" s="337"/>
      <c r="J214" s="382"/>
      <c r="K214" s="342"/>
      <c r="L214" s="281"/>
      <c r="M214" s="342"/>
      <c r="N214" s="281"/>
      <c r="O214" s="342"/>
      <c r="P214" s="281"/>
      <c r="Q214" s="342"/>
      <c r="R214" s="281"/>
      <c r="S214" s="106"/>
      <c r="T214" s="106"/>
      <c r="U214" s="106"/>
      <c r="V214" s="106"/>
      <c r="W214" s="106"/>
      <c r="X214" s="106"/>
      <c r="Y214" s="106"/>
      <c r="Z214" s="106"/>
      <c r="AA214" s="106"/>
      <c r="AB214" s="106"/>
      <c r="AC214" s="106"/>
      <c r="AD214" s="106"/>
    </row>
    <row r="215" spans="1:37" s="33" customFormat="1" ht="15" customHeight="1">
      <c r="A215" s="79"/>
      <c r="B215" s="94"/>
      <c r="C215" s="94"/>
      <c r="D215" s="94"/>
      <c r="E215" s="94"/>
      <c r="F215" s="94"/>
      <c r="G215" s="94"/>
      <c r="H215" s="94"/>
      <c r="I215" s="94"/>
      <c r="J215" s="101" t="s">
        <v>285</v>
      </c>
      <c r="K215" s="342">
        <f>IF(AND(SUM(K190:K214)=0,COUNTIF(K190:K214,"NS")&gt;0),"NS",IF(AND(SUM(K190:K214)=0, COUNTIF(K190:K214,"NA")&gt;0),"NA",SUM(K190:K214)))</f>
        <v>0</v>
      </c>
      <c r="L215" s="281"/>
      <c r="M215" s="342">
        <f>IF(AND(SUM(M190:M214)=0,COUNTIF(M190:M214,"NS")&gt;0),"NS",IF(AND(SUM(M190:M214)=0, COUNTIF(M190:M214,"NA")&gt;0),"NA",SUM(M190:M214)))</f>
        <v>0</v>
      </c>
      <c r="N215" s="281"/>
      <c r="O215" s="342">
        <f>IF(AND(SUM(O190:O214)=0,COUNTIF(O190:O214,"NS")&gt;0),"NS",IF(AND(SUM(O190:O214)=0, COUNTIF(O190:O214,"NA")&gt;0),"NA",SUM(O190:O214)))</f>
        <v>0</v>
      </c>
      <c r="P215" s="281"/>
      <c r="Q215" s="342">
        <f>IF(AND(SUM(Q190:Q214)=0,COUNTIF(Q190:Q214,"NS")&gt;0),"NS",IF(AND(SUM(Q190:Q214)=0, COUNTIF(Q190:Q214,"NA")&gt;0),"NA",SUM(Q190:Q214)))</f>
        <v>0</v>
      </c>
      <c r="R215" s="281"/>
      <c r="S215" s="106">
        <f t="shared" ref="S215:AD215" si="0">IF(AND(SUM(S190:S214)=0,COUNTIF(S190:S214,"NS")&gt;0),"NS",IF(AND(SUM(S190:S214)=0, COUNTIF(S190:S214,"NA")&gt;0),"NA",SUM(S190:S214)))</f>
        <v>0</v>
      </c>
      <c r="T215" s="106">
        <f t="shared" si="0"/>
        <v>0</v>
      </c>
      <c r="U215" s="106">
        <f t="shared" si="0"/>
        <v>0</v>
      </c>
      <c r="V215" s="106">
        <f t="shared" si="0"/>
        <v>0</v>
      </c>
      <c r="W215" s="106">
        <f t="shared" si="0"/>
        <v>0</v>
      </c>
      <c r="X215" s="106">
        <f t="shared" si="0"/>
        <v>0</v>
      </c>
      <c r="Y215" s="106">
        <f t="shared" si="0"/>
        <v>0</v>
      </c>
      <c r="Z215" s="106">
        <f t="shared" si="0"/>
        <v>0</v>
      </c>
      <c r="AA215" s="106">
        <f t="shared" si="0"/>
        <v>0</v>
      </c>
      <c r="AB215" s="106">
        <f t="shared" si="0"/>
        <v>0</v>
      </c>
      <c r="AC215" s="106">
        <f t="shared" si="0"/>
        <v>0</v>
      </c>
      <c r="AD215" s="106">
        <f t="shared" si="0"/>
        <v>0</v>
      </c>
    </row>
    <row r="216" spans="1:37" s="33" customFormat="1" ht="15" customHeight="1">
      <c r="A216" s="79"/>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F216">
        <f>IF(SUM(AF190:AF215,AP190:AP215,AZ190:AZ215,BJ190:BJ215,BT190:BT215,CD190:CD215,CN190:CN215)&gt;0,1,0)</f>
        <v>0</v>
      </c>
      <c r="AG216">
        <f>IF(SUM(AG190:AG215,AQ190:AQ215,BA190:BA215,BK190:BK215,BU190:BU215,CE190:CE215,CO190:CO215)&gt;0,2,0)</f>
        <v>0</v>
      </c>
      <c r="AH216">
        <f>IF(SUM(AH190:AH215,AR190:AR215,BB190:BB215,BL190:BL215,BV190:BV215,CF190:CF215,CP190:CP215)&gt;0,4,0)</f>
        <v>0</v>
      </c>
      <c r="AI216">
        <f>IF(SUM(AI190:AI215,AS190:AS215,BC190:BC215,BM190:BM215,BW190:BW215,CG190:CG215,CQ190:CQ215)&gt;0,4,0)</f>
        <v>0</v>
      </c>
      <c r="AJ216">
        <f>IF(SUM(AJ190:AJ215,AT190:AT215,BD190:BD215,BN190:BN215,BX190:BX215,CH190:CH215,CR190:CR215)&gt;0,5,0)</f>
        <v>0</v>
      </c>
      <c r="AK216">
        <f>IF(SUM(AK190:AK215,AU190:AU215,BE190:BE215,BO190:BO215,BY190:BY215,CI190:CI215,CS190:CS215)&gt;0,6,0)</f>
        <v>0</v>
      </c>
    </row>
    <row r="217" spans="1:37" s="33" customFormat="1" ht="24" customHeight="1">
      <c r="A217" s="79"/>
      <c r="B217" s="94"/>
      <c r="C217" s="378" t="s">
        <v>248</v>
      </c>
      <c r="D217" s="379"/>
      <c r="E217" s="379"/>
      <c r="F217" s="379"/>
      <c r="G217" s="379"/>
      <c r="H217" s="379"/>
      <c r="I217" s="379"/>
      <c r="J217" s="379"/>
      <c r="K217" s="379"/>
      <c r="L217" s="379"/>
      <c r="M217" s="379"/>
      <c r="N217" s="379"/>
      <c r="O217" s="379"/>
      <c r="P217" s="379"/>
      <c r="Q217" s="379"/>
      <c r="R217" s="379"/>
      <c r="S217" s="379"/>
      <c r="T217" s="379"/>
      <c r="U217" s="379"/>
      <c r="V217" s="379"/>
      <c r="W217" s="379"/>
      <c r="X217" s="379"/>
      <c r="Y217" s="379"/>
      <c r="Z217" s="379"/>
      <c r="AA217" s="379"/>
      <c r="AB217" s="379"/>
      <c r="AC217" s="379"/>
      <c r="AD217" s="379"/>
      <c r="AH217">
        <f>SUM(AF216:AH216)</f>
        <v>0</v>
      </c>
      <c r="AK217">
        <f>SUM(AI216:AK216)</f>
        <v>0</v>
      </c>
    </row>
    <row r="218" spans="1:37" s="33" customFormat="1" ht="60" customHeight="1">
      <c r="A218" s="79"/>
      <c r="B218" s="94"/>
      <c r="C218" s="380"/>
      <c r="D218" s="337"/>
      <c r="E218" s="337"/>
      <c r="F218" s="337"/>
      <c r="G218" s="337"/>
      <c r="H218" s="337"/>
      <c r="I218" s="337"/>
      <c r="J218" s="337"/>
      <c r="K218" s="337"/>
      <c r="L218" s="337"/>
      <c r="M218" s="337"/>
      <c r="N218" s="337"/>
      <c r="O218" s="337"/>
      <c r="P218" s="337"/>
      <c r="Q218" s="337"/>
      <c r="R218" s="337"/>
      <c r="S218" s="337"/>
      <c r="T218" s="337"/>
      <c r="U218" s="337"/>
      <c r="V218" s="337"/>
      <c r="W218" s="337"/>
      <c r="X218" s="337"/>
      <c r="Y218" s="337"/>
      <c r="Z218" s="337"/>
      <c r="AA218" s="337"/>
      <c r="AB218" s="337"/>
      <c r="AC218" s="337"/>
      <c r="AD218" s="338"/>
      <c r="AH218" t="e">
        <f ca="1">CAMBIAR(AH217,0,"",1,"El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218" t="e">
        <f ca="1">CAMBIAR(AK217,0,"",4,"Hay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219" spans="1:37" s="33" customFormat="1" ht="15" customHeight="1">
      <c r="A219" s="87"/>
    </row>
    <row r="220" spans="1:37" s="33" customFormat="1" ht="15" customHeight="1">
      <c r="A220" s="87"/>
    </row>
    <row r="221" spans="1:37" s="33" customFormat="1" ht="15" customHeight="1">
      <c r="A221" s="87"/>
    </row>
    <row r="222" spans="1:37" s="33" customFormat="1" ht="15" customHeight="1">
      <c r="A222" s="87"/>
    </row>
    <row r="223" spans="1:37" s="33" customFormat="1" ht="15" customHeight="1">
      <c r="A223" s="87"/>
    </row>
    <row r="224" spans="1:37" s="33" customFormat="1" ht="15.75" customHeight="1" thickBot="1">
      <c r="A224" s="87"/>
    </row>
    <row r="225" spans="1:30" s="33" customFormat="1" ht="15" customHeight="1" thickBot="1">
      <c r="B225" s="351" t="s">
        <v>286</v>
      </c>
      <c r="C225" s="352"/>
      <c r="D225" s="352"/>
      <c r="E225" s="352"/>
      <c r="F225" s="352"/>
      <c r="G225" s="352"/>
      <c r="H225" s="352"/>
      <c r="I225" s="352"/>
      <c r="J225" s="352"/>
      <c r="K225" s="352"/>
      <c r="L225" s="352"/>
      <c r="M225" s="352"/>
      <c r="N225" s="352"/>
      <c r="O225" s="352"/>
      <c r="P225" s="352"/>
      <c r="Q225" s="352"/>
      <c r="R225" s="352"/>
      <c r="S225" s="352"/>
      <c r="T225" s="352"/>
      <c r="U225" s="352"/>
      <c r="V225" s="352"/>
      <c r="W225" s="352"/>
      <c r="X225" s="352"/>
      <c r="Y225" s="352"/>
      <c r="Z225" s="352"/>
      <c r="AA225" s="352"/>
      <c r="AB225" s="352"/>
      <c r="AC225" s="352"/>
      <c r="AD225" s="353"/>
    </row>
    <row r="226" spans="1:30" s="33" customFormat="1" ht="15" customHeight="1">
      <c r="B226" s="354" t="s">
        <v>189</v>
      </c>
      <c r="C226" s="355"/>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c r="AA226" s="355"/>
      <c r="AB226" s="355"/>
      <c r="AC226" s="355"/>
      <c r="AD226" s="356"/>
    </row>
    <row r="227" spans="1:30" s="33" customFormat="1" ht="24" customHeight="1">
      <c r="A227" s="87"/>
      <c r="B227" s="105"/>
      <c r="C227" s="404" t="s">
        <v>287</v>
      </c>
      <c r="D227" s="348"/>
      <c r="E227" s="348"/>
      <c r="F227" s="348"/>
      <c r="G227" s="348"/>
      <c r="H227" s="348"/>
      <c r="I227" s="348"/>
      <c r="J227" s="348"/>
      <c r="K227" s="348"/>
      <c r="L227" s="348"/>
      <c r="M227" s="348"/>
      <c r="N227" s="348"/>
      <c r="O227" s="348"/>
      <c r="P227" s="348"/>
      <c r="Q227" s="348"/>
      <c r="R227" s="348"/>
      <c r="S227" s="348"/>
      <c r="T227" s="348"/>
      <c r="U227" s="348"/>
      <c r="V227" s="348"/>
      <c r="W227" s="348"/>
      <c r="X227" s="348"/>
      <c r="Y227" s="348"/>
      <c r="Z227" s="348"/>
      <c r="AA227" s="348"/>
      <c r="AB227" s="348"/>
      <c r="AC227" s="348"/>
      <c r="AD227" s="298"/>
    </row>
    <row r="228" spans="1:30" s="33" customFormat="1" ht="36" customHeight="1">
      <c r="A228" s="87"/>
      <c r="B228" s="99"/>
      <c r="C228" s="403" t="s">
        <v>288</v>
      </c>
      <c r="D228" s="284"/>
      <c r="E228" s="284"/>
      <c r="F228" s="284"/>
      <c r="G228" s="284"/>
      <c r="H228" s="284"/>
      <c r="I228" s="284"/>
      <c r="J228" s="284"/>
      <c r="K228" s="284"/>
      <c r="L228" s="284"/>
      <c r="M228" s="284"/>
      <c r="N228" s="284"/>
      <c r="O228" s="284"/>
      <c r="P228" s="284"/>
      <c r="Q228" s="284"/>
      <c r="R228" s="284"/>
      <c r="S228" s="284"/>
      <c r="T228" s="284"/>
      <c r="U228" s="284"/>
      <c r="V228" s="284"/>
      <c r="W228" s="284"/>
      <c r="X228" s="284"/>
      <c r="Y228" s="284"/>
      <c r="Z228" s="284"/>
      <c r="AA228" s="284"/>
      <c r="AB228" s="284"/>
      <c r="AC228" s="284"/>
      <c r="AD228" s="300"/>
    </row>
    <row r="229" spans="1:30" s="33" customFormat="1" ht="15" customHeight="1"/>
    <row r="230" spans="1:30" s="33" customFormat="1" ht="24" customHeight="1">
      <c r="A230" s="32" t="s">
        <v>289</v>
      </c>
      <c r="B230" s="357" t="s">
        <v>290</v>
      </c>
      <c r="C230" s="358"/>
      <c r="D230" s="348"/>
      <c r="E230" s="348"/>
      <c r="F230" s="348"/>
      <c r="G230" s="348"/>
      <c r="H230" s="348"/>
      <c r="I230" s="348"/>
      <c r="J230" s="348"/>
      <c r="K230" s="348"/>
      <c r="L230" s="348"/>
      <c r="M230" s="348"/>
      <c r="N230" s="348"/>
      <c r="O230" s="348"/>
      <c r="P230" s="348"/>
      <c r="Q230" s="348"/>
      <c r="R230" s="348"/>
      <c r="S230" s="348"/>
      <c r="T230" s="348"/>
      <c r="U230" s="348"/>
      <c r="V230" s="348"/>
      <c r="W230" s="348"/>
      <c r="X230" s="348"/>
      <c r="Y230" s="348"/>
      <c r="Z230" s="348"/>
      <c r="AA230" s="348"/>
      <c r="AB230" s="348"/>
      <c r="AC230" s="348"/>
      <c r="AD230" s="348"/>
    </row>
    <row r="231" spans="1:30" s="33" customFormat="1" ht="24" customHeight="1">
      <c r="A231" s="79"/>
      <c r="B231" s="29"/>
      <c r="C231" s="349" t="s">
        <v>291</v>
      </c>
      <c r="D231" s="348"/>
      <c r="E231" s="348"/>
      <c r="F231" s="348"/>
      <c r="G231" s="348"/>
      <c r="H231" s="348"/>
      <c r="I231" s="348"/>
      <c r="J231" s="348"/>
      <c r="K231" s="348"/>
      <c r="L231" s="348"/>
      <c r="M231" s="348"/>
      <c r="N231" s="348"/>
      <c r="O231" s="348"/>
      <c r="P231" s="348"/>
      <c r="Q231" s="348"/>
      <c r="R231" s="348"/>
      <c r="S231" s="348"/>
      <c r="T231" s="348"/>
      <c r="U231" s="348"/>
      <c r="V231" s="348"/>
      <c r="W231" s="348"/>
      <c r="X231" s="348"/>
      <c r="Y231" s="348"/>
      <c r="Z231" s="348"/>
      <c r="AA231" s="348"/>
      <c r="AB231" s="348"/>
      <c r="AC231" s="348"/>
      <c r="AD231" s="348"/>
    </row>
    <row r="232" spans="1:30" s="33" customFormat="1" ht="15" customHeight="1">
      <c r="A232" s="79"/>
      <c r="B232" s="29"/>
      <c r="C232" s="349" t="s">
        <v>292</v>
      </c>
      <c r="D232" s="348"/>
      <c r="E232" s="348"/>
      <c r="F232" s="348"/>
      <c r="G232" s="348"/>
      <c r="H232" s="348"/>
      <c r="I232" s="348"/>
      <c r="J232" s="348"/>
      <c r="K232" s="348"/>
      <c r="L232" s="348"/>
      <c r="M232" s="348"/>
      <c r="N232" s="348"/>
      <c r="O232" s="348"/>
      <c r="P232" s="348"/>
      <c r="Q232" s="348"/>
      <c r="R232" s="348"/>
      <c r="S232" s="348"/>
      <c r="T232" s="348"/>
      <c r="U232" s="348"/>
      <c r="V232" s="348"/>
      <c r="W232" s="348"/>
      <c r="X232" s="348"/>
      <c r="Y232" s="348"/>
      <c r="Z232" s="348"/>
      <c r="AA232" s="348"/>
      <c r="AB232" s="348"/>
      <c r="AC232" s="348"/>
      <c r="AD232" s="348"/>
    </row>
    <row r="233" spans="1:30" s="29" customFormat="1" ht="24" customHeight="1">
      <c r="A233" s="79"/>
      <c r="C233" s="349" t="s">
        <v>293</v>
      </c>
      <c r="D233" s="350"/>
      <c r="E233" s="350"/>
      <c r="F233" s="350"/>
      <c r="G233" s="350"/>
      <c r="H233" s="350"/>
      <c r="I233" s="350"/>
      <c r="J233" s="350"/>
      <c r="K233" s="350"/>
      <c r="L233" s="350"/>
      <c r="M233" s="350"/>
      <c r="N233" s="350"/>
      <c r="O233" s="350"/>
      <c r="P233" s="350"/>
      <c r="Q233" s="350"/>
      <c r="R233" s="350"/>
      <c r="S233" s="350"/>
      <c r="T233" s="350"/>
      <c r="U233" s="350"/>
      <c r="V233" s="350"/>
      <c r="W233" s="350"/>
      <c r="X233" s="350"/>
      <c r="Y233" s="350"/>
      <c r="Z233" s="350"/>
      <c r="AA233" s="350"/>
      <c r="AB233" s="350"/>
      <c r="AC233" s="350"/>
      <c r="AD233" s="350"/>
    </row>
    <row r="234" spans="1:30" s="33" customFormat="1" ht="15" customHeight="1">
      <c r="A234" s="79"/>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spans="1:30" s="29" customFormat="1" ht="15" customHeight="1">
      <c r="A235" s="79"/>
      <c r="C235" s="347" t="s">
        <v>211</v>
      </c>
      <c r="D235" s="295"/>
      <c r="E235" s="295"/>
      <c r="F235" s="295"/>
      <c r="G235" s="296"/>
      <c r="H235" s="341" t="s">
        <v>294</v>
      </c>
      <c r="I235" s="296"/>
      <c r="J235" s="347" t="s">
        <v>295</v>
      </c>
      <c r="K235" s="280"/>
      <c r="L235" s="280"/>
      <c r="M235" s="280"/>
      <c r="N235" s="280"/>
      <c r="O235" s="280"/>
      <c r="P235" s="280"/>
      <c r="Q235" s="280"/>
      <c r="R235" s="280"/>
      <c r="S235" s="280"/>
      <c r="T235" s="280"/>
      <c r="U235" s="280"/>
      <c r="V235" s="280"/>
      <c r="W235" s="280"/>
      <c r="X235" s="280"/>
      <c r="Y235" s="280"/>
      <c r="Z235" s="280"/>
      <c r="AA235" s="280"/>
      <c r="AB235" s="280"/>
      <c r="AC235" s="280"/>
      <c r="AD235" s="281"/>
    </row>
    <row r="236" spans="1:30" s="29" customFormat="1" ht="240" customHeight="1">
      <c r="A236" s="79"/>
      <c r="C236" s="299"/>
      <c r="D236" s="284"/>
      <c r="E236" s="284"/>
      <c r="F236" s="284"/>
      <c r="G236" s="300"/>
      <c r="H236" s="299"/>
      <c r="I236" s="300"/>
      <c r="J236" s="234" t="s">
        <v>296</v>
      </c>
      <c r="K236" s="234" t="s">
        <v>297</v>
      </c>
      <c r="L236" s="234" t="s">
        <v>298</v>
      </c>
      <c r="M236" s="234" t="s">
        <v>299</v>
      </c>
      <c r="N236" s="234" t="s">
        <v>300</v>
      </c>
      <c r="O236" s="234" t="s">
        <v>301</v>
      </c>
      <c r="P236" s="234" t="s">
        <v>302</v>
      </c>
      <c r="Q236" s="234" t="s">
        <v>303</v>
      </c>
      <c r="R236" s="234" t="s">
        <v>304</v>
      </c>
      <c r="S236" s="234" t="s">
        <v>305</v>
      </c>
      <c r="T236" s="234" t="s">
        <v>306</v>
      </c>
      <c r="U236" s="234" t="s">
        <v>307</v>
      </c>
      <c r="V236" s="234" t="s">
        <v>308</v>
      </c>
      <c r="W236" s="234" t="s">
        <v>309</v>
      </c>
      <c r="X236" s="234" t="s">
        <v>310</v>
      </c>
      <c r="Y236" s="234" t="s">
        <v>311</v>
      </c>
      <c r="Z236" s="234" t="s">
        <v>312</v>
      </c>
      <c r="AA236" s="234" t="s">
        <v>313</v>
      </c>
      <c r="AB236" s="234" t="s">
        <v>314</v>
      </c>
      <c r="AC236" s="234" t="s">
        <v>315</v>
      </c>
      <c r="AD236" s="234" t="s">
        <v>316</v>
      </c>
    </row>
    <row r="237" spans="1:30" s="29" customFormat="1" ht="15" customHeight="1">
      <c r="A237" s="79"/>
      <c r="C237" s="80" t="s">
        <v>142</v>
      </c>
      <c r="D237" s="335"/>
      <c r="E237" s="280"/>
      <c r="F237" s="280"/>
      <c r="G237" s="281"/>
      <c r="H237" s="342"/>
      <c r="I237" s="281"/>
      <c r="J237" s="230"/>
      <c r="K237" s="230"/>
      <c r="L237" s="230"/>
      <c r="M237" s="230"/>
      <c r="N237" s="230"/>
      <c r="O237" s="96"/>
      <c r="P237" s="96"/>
      <c r="Q237" s="96"/>
      <c r="R237" s="96"/>
      <c r="S237" s="96"/>
      <c r="T237" s="96"/>
      <c r="U237" s="96"/>
      <c r="V237" s="96"/>
      <c r="W237" s="96"/>
      <c r="X237" s="96"/>
      <c r="Y237" s="96"/>
      <c r="Z237" s="96"/>
      <c r="AA237" s="96"/>
      <c r="AB237" s="96"/>
      <c r="AC237" s="230"/>
      <c r="AD237" s="230"/>
    </row>
    <row r="238" spans="1:30" s="29" customFormat="1" ht="15" customHeight="1">
      <c r="A238" s="79"/>
      <c r="C238" s="80" t="s">
        <v>143</v>
      </c>
      <c r="D238" s="335"/>
      <c r="E238" s="280"/>
      <c r="F238" s="280"/>
      <c r="G238" s="281"/>
      <c r="H238" s="342"/>
      <c r="I238" s="281"/>
      <c r="J238" s="230"/>
      <c r="K238" s="230"/>
      <c r="L238" s="230"/>
      <c r="M238" s="230"/>
      <c r="N238" s="230"/>
      <c r="O238" s="96"/>
      <c r="P238" s="96"/>
      <c r="Q238" s="96"/>
      <c r="R238" s="96"/>
      <c r="S238" s="96"/>
      <c r="T238" s="96"/>
      <c r="U238" s="96"/>
      <c r="V238" s="96"/>
      <c r="W238" s="96"/>
      <c r="X238" s="96"/>
      <c r="Y238" s="96"/>
      <c r="Z238" s="96"/>
      <c r="AA238" s="96"/>
      <c r="AB238" s="96"/>
      <c r="AC238" s="230"/>
      <c r="AD238" s="230"/>
    </row>
    <row r="239" spans="1:30" s="29" customFormat="1" ht="15" customHeight="1">
      <c r="A239" s="79"/>
      <c r="C239" s="80" t="s">
        <v>144</v>
      </c>
      <c r="D239" s="335"/>
      <c r="E239" s="280"/>
      <c r="F239" s="280"/>
      <c r="G239" s="281"/>
      <c r="H239" s="342"/>
      <c r="I239" s="281"/>
      <c r="J239" s="230"/>
      <c r="K239" s="230"/>
      <c r="L239" s="230"/>
      <c r="M239" s="230"/>
      <c r="N239" s="230"/>
      <c r="O239" s="96"/>
      <c r="P239" s="96"/>
      <c r="Q239" s="96"/>
      <c r="R239" s="96"/>
      <c r="S239" s="96"/>
      <c r="T239" s="96"/>
      <c r="U239" s="96"/>
      <c r="V239" s="96"/>
      <c r="W239" s="96"/>
      <c r="X239" s="96"/>
      <c r="Y239" s="96"/>
      <c r="Z239" s="96"/>
      <c r="AA239" s="96"/>
      <c r="AB239" s="96"/>
      <c r="AC239" s="230"/>
      <c r="AD239" s="230"/>
    </row>
    <row r="240" spans="1:30" s="29" customFormat="1" ht="15" customHeight="1">
      <c r="A240" s="79"/>
      <c r="C240" s="80" t="s">
        <v>145</v>
      </c>
      <c r="D240" s="335"/>
      <c r="E240" s="280"/>
      <c r="F240" s="280"/>
      <c r="G240" s="281"/>
      <c r="H240" s="342"/>
      <c r="I240" s="281"/>
      <c r="J240" s="230"/>
      <c r="K240" s="230"/>
      <c r="L240" s="230"/>
      <c r="M240" s="230"/>
      <c r="N240" s="230"/>
      <c r="O240" s="96"/>
      <c r="P240" s="96"/>
      <c r="Q240" s="96"/>
      <c r="R240" s="96"/>
      <c r="S240" s="96"/>
      <c r="T240" s="96"/>
      <c r="U240" s="96"/>
      <c r="V240" s="96"/>
      <c r="W240" s="96"/>
      <c r="X240" s="96"/>
      <c r="Y240" s="96"/>
      <c r="Z240" s="96"/>
      <c r="AA240" s="96"/>
      <c r="AB240" s="96"/>
      <c r="AC240" s="230"/>
      <c r="AD240" s="230"/>
    </row>
    <row r="241" spans="1:30" s="29" customFormat="1" ht="15" customHeight="1">
      <c r="A241" s="79"/>
      <c r="C241" s="80" t="s">
        <v>146</v>
      </c>
      <c r="D241" s="335"/>
      <c r="E241" s="280"/>
      <c r="F241" s="280"/>
      <c r="G241" s="281"/>
      <c r="H241" s="342"/>
      <c r="I241" s="281"/>
      <c r="J241" s="230"/>
      <c r="K241" s="230"/>
      <c r="L241" s="230"/>
      <c r="M241" s="230"/>
      <c r="N241" s="230"/>
      <c r="O241" s="96"/>
      <c r="P241" s="96"/>
      <c r="Q241" s="96"/>
      <c r="R241" s="96"/>
      <c r="S241" s="96"/>
      <c r="T241" s="96"/>
      <c r="U241" s="96"/>
      <c r="V241" s="96"/>
      <c r="W241" s="96"/>
      <c r="X241" s="96"/>
      <c r="Y241" s="96"/>
      <c r="Z241" s="96"/>
      <c r="AA241" s="96"/>
      <c r="AB241" s="96"/>
      <c r="AC241" s="230"/>
      <c r="AD241" s="230"/>
    </row>
    <row r="242" spans="1:30" s="29" customFormat="1" ht="15" customHeight="1">
      <c r="A242" s="79"/>
      <c r="C242" s="80" t="s">
        <v>147</v>
      </c>
      <c r="D242" s="335"/>
      <c r="E242" s="280"/>
      <c r="F242" s="280"/>
      <c r="G242" s="281"/>
      <c r="H242" s="342"/>
      <c r="I242" s="281"/>
      <c r="J242" s="230"/>
      <c r="K242" s="230"/>
      <c r="L242" s="230"/>
      <c r="M242" s="230"/>
      <c r="N242" s="230"/>
      <c r="O242" s="96"/>
      <c r="P242" s="96"/>
      <c r="Q242" s="96"/>
      <c r="R242" s="96"/>
      <c r="S242" s="96"/>
      <c r="T242" s="96"/>
      <c r="U242" s="96"/>
      <c r="V242" s="96"/>
      <c r="W242" s="96"/>
      <c r="X242" s="96"/>
      <c r="Y242" s="96"/>
      <c r="Z242" s="96"/>
      <c r="AA242" s="96"/>
      <c r="AB242" s="96"/>
      <c r="AC242" s="230"/>
      <c r="AD242" s="230"/>
    </row>
    <row r="243" spans="1:30" s="29" customFormat="1" ht="15" customHeight="1">
      <c r="A243" s="79"/>
      <c r="C243" s="80" t="s">
        <v>148</v>
      </c>
      <c r="D243" s="335"/>
      <c r="E243" s="280"/>
      <c r="F243" s="280"/>
      <c r="G243" s="281"/>
      <c r="H243" s="342"/>
      <c r="I243" s="281"/>
      <c r="J243" s="230"/>
      <c r="K243" s="230"/>
      <c r="L243" s="230"/>
      <c r="M243" s="230"/>
      <c r="N243" s="230"/>
      <c r="O243" s="96"/>
      <c r="P243" s="96"/>
      <c r="Q243" s="96"/>
      <c r="R243" s="96"/>
      <c r="S243" s="96"/>
      <c r="T243" s="96"/>
      <c r="U243" s="96"/>
      <c r="V243" s="96"/>
      <c r="W243" s="96"/>
      <c r="X243" s="96"/>
      <c r="Y243" s="96"/>
      <c r="Z243" s="96"/>
      <c r="AA243" s="96"/>
      <c r="AB243" s="96"/>
      <c r="AC243" s="230"/>
      <c r="AD243" s="230"/>
    </row>
    <row r="244" spans="1:30" s="29" customFormat="1" ht="15" customHeight="1">
      <c r="A244" s="79"/>
      <c r="C244" s="80" t="s">
        <v>149</v>
      </c>
      <c r="D244" s="335"/>
      <c r="E244" s="280"/>
      <c r="F244" s="280"/>
      <c r="G244" s="281"/>
      <c r="H244" s="342"/>
      <c r="I244" s="281"/>
      <c r="J244" s="230"/>
      <c r="K244" s="230"/>
      <c r="L244" s="230"/>
      <c r="M244" s="230"/>
      <c r="N244" s="230"/>
      <c r="O244" s="96"/>
      <c r="P244" s="96"/>
      <c r="Q244" s="96"/>
      <c r="R244" s="96"/>
      <c r="S244" s="96"/>
      <c r="T244" s="96"/>
      <c r="U244" s="96"/>
      <c r="V244" s="96"/>
      <c r="W244" s="96"/>
      <c r="X244" s="96"/>
      <c r="Y244" s="96"/>
      <c r="Z244" s="96"/>
      <c r="AA244" s="96"/>
      <c r="AB244" s="96"/>
      <c r="AC244" s="230"/>
      <c r="AD244" s="230"/>
    </row>
    <row r="245" spans="1:30" s="29" customFormat="1" ht="15" customHeight="1">
      <c r="A245" s="79"/>
      <c r="C245" s="80" t="s">
        <v>150</v>
      </c>
      <c r="D245" s="335"/>
      <c r="E245" s="280"/>
      <c r="F245" s="280"/>
      <c r="G245" s="281"/>
      <c r="H245" s="342"/>
      <c r="I245" s="281"/>
      <c r="J245" s="230"/>
      <c r="K245" s="230"/>
      <c r="L245" s="230"/>
      <c r="M245" s="230"/>
      <c r="N245" s="230"/>
      <c r="O245" s="96"/>
      <c r="P245" s="96"/>
      <c r="Q245" s="96"/>
      <c r="R245" s="96"/>
      <c r="S245" s="96"/>
      <c r="T245" s="96"/>
      <c r="U245" s="96"/>
      <c r="V245" s="96"/>
      <c r="W245" s="96"/>
      <c r="X245" s="96"/>
      <c r="Y245" s="96"/>
      <c r="Z245" s="96"/>
      <c r="AA245" s="96"/>
      <c r="AB245" s="96"/>
      <c r="AC245" s="230"/>
      <c r="AD245" s="230"/>
    </row>
    <row r="246" spans="1:30" s="29" customFormat="1" ht="15" customHeight="1">
      <c r="A246" s="79"/>
      <c r="C246" s="80" t="s">
        <v>151</v>
      </c>
      <c r="D246" s="335"/>
      <c r="E246" s="280"/>
      <c r="F246" s="280"/>
      <c r="G246" s="281"/>
      <c r="H246" s="342"/>
      <c r="I246" s="281"/>
      <c r="J246" s="230"/>
      <c r="K246" s="230"/>
      <c r="L246" s="230"/>
      <c r="M246" s="230"/>
      <c r="N246" s="230"/>
      <c r="O246" s="96"/>
      <c r="P246" s="96"/>
      <c r="Q246" s="96"/>
      <c r="R246" s="96"/>
      <c r="S246" s="96"/>
      <c r="T246" s="96"/>
      <c r="U246" s="96"/>
      <c r="V246" s="96"/>
      <c r="W246" s="96"/>
      <c r="X246" s="96"/>
      <c r="Y246" s="96"/>
      <c r="Z246" s="96"/>
      <c r="AA246" s="96"/>
      <c r="AB246" s="96"/>
      <c r="AC246" s="230"/>
      <c r="AD246" s="230"/>
    </row>
    <row r="247" spans="1:30" s="29" customFormat="1" ht="15" customHeight="1">
      <c r="A247" s="79"/>
      <c r="C247" s="80" t="s">
        <v>152</v>
      </c>
      <c r="D247" s="335"/>
      <c r="E247" s="280"/>
      <c r="F247" s="280"/>
      <c r="G247" s="281"/>
      <c r="H247" s="342"/>
      <c r="I247" s="281"/>
      <c r="J247" s="230"/>
      <c r="K247" s="230"/>
      <c r="L247" s="230"/>
      <c r="M247" s="230"/>
      <c r="N247" s="230"/>
      <c r="O247" s="96"/>
      <c r="P247" s="96"/>
      <c r="Q247" s="96"/>
      <c r="R247" s="96"/>
      <c r="S247" s="96"/>
      <c r="T247" s="96"/>
      <c r="U247" s="96"/>
      <c r="V247" s="96"/>
      <c r="W247" s="96"/>
      <c r="X247" s="96"/>
      <c r="Y247" s="96"/>
      <c r="Z247" s="96"/>
      <c r="AA247" s="96"/>
      <c r="AB247" s="96"/>
      <c r="AC247" s="230"/>
      <c r="AD247" s="230"/>
    </row>
    <row r="248" spans="1:30" s="29" customFormat="1" ht="15" customHeight="1">
      <c r="A248" s="79"/>
      <c r="C248" s="80" t="s">
        <v>153</v>
      </c>
      <c r="D248" s="335"/>
      <c r="E248" s="280"/>
      <c r="F248" s="280"/>
      <c r="G248" s="281"/>
      <c r="H248" s="342"/>
      <c r="I248" s="281"/>
      <c r="J248" s="230"/>
      <c r="K248" s="230"/>
      <c r="L248" s="230"/>
      <c r="M248" s="230"/>
      <c r="N248" s="230"/>
      <c r="O248" s="96"/>
      <c r="P248" s="96"/>
      <c r="Q248" s="96"/>
      <c r="R248" s="96"/>
      <c r="S248" s="96"/>
      <c r="T248" s="96"/>
      <c r="U248" s="96"/>
      <c r="V248" s="96"/>
      <c r="W248" s="96"/>
      <c r="X248" s="96"/>
      <c r="Y248" s="96"/>
      <c r="Z248" s="96"/>
      <c r="AA248" s="96"/>
      <c r="AB248" s="96"/>
      <c r="AC248" s="230"/>
      <c r="AD248" s="230"/>
    </row>
    <row r="249" spans="1:30" s="29" customFormat="1" ht="15" customHeight="1">
      <c r="A249" s="79"/>
      <c r="C249" s="80" t="s">
        <v>154</v>
      </c>
      <c r="D249" s="335"/>
      <c r="E249" s="280"/>
      <c r="F249" s="280"/>
      <c r="G249" s="281"/>
      <c r="H249" s="342"/>
      <c r="I249" s="281"/>
      <c r="J249" s="230"/>
      <c r="K249" s="230"/>
      <c r="L249" s="230"/>
      <c r="M249" s="230"/>
      <c r="N249" s="230"/>
      <c r="O249" s="96"/>
      <c r="P249" s="96"/>
      <c r="Q249" s="96"/>
      <c r="R249" s="96"/>
      <c r="S249" s="96"/>
      <c r="T249" s="96"/>
      <c r="U249" s="96"/>
      <c r="V249" s="96"/>
      <c r="W249" s="96"/>
      <c r="X249" s="96"/>
      <c r="Y249" s="96"/>
      <c r="Z249" s="96"/>
      <c r="AA249" s="96"/>
      <c r="AB249" s="96"/>
      <c r="AC249" s="230"/>
      <c r="AD249" s="230"/>
    </row>
    <row r="250" spans="1:30" s="29" customFormat="1" ht="15" customHeight="1">
      <c r="A250" s="79"/>
      <c r="C250" s="80" t="s">
        <v>155</v>
      </c>
      <c r="D250" s="335"/>
      <c r="E250" s="280"/>
      <c r="F250" s="280"/>
      <c r="G250" s="281"/>
      <c r="H250" s="342"/>
      <c r="I250" s="281"/>
      <c r="J250" s="230"/>
      <c r="K250" s="230"/>
      <c r="L250" s="230"/>
      <c r="M250" s="230"/>
      <c r="N250" s="230"/>
      <c r="O250" s="96"/>
      <c r="P250" s="96"/>
      <c r="Q250" s="96"/>
      <c r="R250" s="96"/>
      <c r="S250" s="96"/>
      <c r="T250" s="96"/>
      <c r="U250" s="96"/>
      <c r="V250" s="96"/>
      <c r="W250" s="96"/>
      <c r="X250" s="96"/>
      <c r="Y250" s="96"/>
      <c r="Z250" s="96"/>
      <c r="AA250" s="96"/>
      <c r="AB250" s="96"/>
      <c r="AC250" s="230"/>
      <c r="AD250" s="230"/>
    </row>
    <row r="251" spans="1:30" s="29" customFormat="1" ht="15" customHeight="1">
      <c r="A251" s="79"/>
      <c r="C251" s="80" t="s">
        <v>156</v>
      </c>
      <c r="D251" s="335"/>
      <c r="E251" s="280"/>
      <c r="F251" s="280"/>
      <c r="G251" s="281"/>
      <c r="H251" s="342"/>
      <c r="I251" s="281"/>
      <c r="J251" s="230"/>
      <c r="K251" s="230"/>
      <c r="L251" s="230"/>
      <c r="M251" s="230"/>
      <c r="N251" s="230"/>
      <c r="O251" s="96"/>
      <c r="P251" s="96"/>
      <c r="Q251" s="96"/>
      <c r="R251" s="96"/>
      <c r="S251" s="96"/>
      <c r="T251" s="96"/>
      <c r="U251" s="96"/>
      <c r="V251" s="96"/>
      <c r="W251" s="96"/>
      <c r="X251" s="96"/>
      <c r="Y251" s="96"/>
      <c r="Z251" s="96"/>
      <c r="AA251" s="96"/>
      <c r="AB251" s="96"/>
      <c r="AC251" s="230"/>
      <c r="AD251" s="230"/>
    </row>
    <row r="252" spans="1:30" s="29" customFormat="1" ht="15" customHeight="1">
      <c r="A252" s="79"/>
      <c r="C252" s="80" t="s">
        <v>157</v>
      </c>
      <c r="D252" s="335"/>
      <c r="E252" s="280"/>
      <c r="F252" s="280"/>
      <c r="G252" s="281"/>
      <c r="H252" s="342"/>
      <c r="I252" s="281"/>
      <c r="J252" s="230"/>
      <c r="K252" s="230"/>
      <c r="L252" s="230"/>
      <c r="M252" s="230"/>
      <c r="N252" s="230"/>
      <c r="O252" s="96"/>
      <c r="P252" s="96"/>
      <c r="Q252" s="96"/>
      <c r="R252" s="96"/>
      <c r="S252" s="96"/>
      <c r="T252" s="96"/>
      <c r="U252" s="96"/>
      <c r="V252" s="96"/>
      <c r="W252" s="96"/>
      <c r="X252" s="96"/>
      <c r="Y252" s="96"/>
      <c r="Z252" s="96"/>
      <c r="AA252" s="96"/>
      <c r="AB252" s="96"/>
      <c r="AC252" s="230"/>
      <c r="AD252" s="230"/>
    </row>
    <row r="253" spans="1:30" s="29" customFormat="1" ht="15" customHeight="1">
      <c r="A253" s="79"/>
      <c r="C253" s="80" t="s">
        <v>158</v>
      </c>
      <c r="D253" s="335"/>
      <c r="E253" s="280"/>
      <c r="F253" s="280"/>
      <c r="G253" s="281"/>
      <c r="H253" s="342"/>
      <c r="I253" s="281"/>
      <c r="J253" s="230"/>
      <c r="K253" s="230"/>
      <c r="L253" s="230"/>
      <c r="M253" s="230"/>
      <c r="N253" s="230"/>
      <c r="O253" s="96"/>
      <c r="P253" s="96"/>
      <c r="Q253" s="96"/>
      <c r="R253" s="96"/>
      <c r="S253" s="96"/>
      <c r="T253" s="96"/>
      <c r="U253" s="96"/>
      <c r="V253" s="96"/>
      <c r="W253" s="96"/>
      <c r="X253" s="96"/>
      <c r="Y253" s="96"/>
      <c r="Z253" s="96"/>
      <c r="AA253" s="96"/>
      <c r="AB253" s="96"/>
      <c r="AC253" s="230"/>
      <c r="AD253" s="230"/>
    </row>
    <row r="254" spans="1:30" s="29" customFormat="1" ht="15" customHeight="1">
      <c r="A254" s="79"/>
      <c r="C254" s="80" t="s">
        <v>159</v>
      </c>
      <c r="D254" s="335"/>
      <c r="E254" s="280"/>
      <c r="F254" s="280"/>
      <c r="G254" s="281"/>
      <c r="H254" s="342"/>
      <c r="I254" s="281"/>
      <c r="J254" s="230"/>
      <c r="K254" s="230"/>
      <c r="L254" s="230"/>
      <c r="M254" s="230"/>
      <c r="N254" s="230"/>
      <c r="O254" s="96"/>
      <c r="P254" s="96"/>
      <c r="Q254" s="96"/>
      <c r="R254" s="96"/>
      <c r="S254" s="96"/>
      <c r="T254" s="96"/>
      <c r="U254" s="96"/>
      <c r="V254" s="96"/>
      <c r="W254" s="96"/>
      <c r="X254" s="96"/>
      <c r="Y254" s="96"/>
      <c r="Z254" s="96"/>
      <c r="AA254" s="96"/>
      <c r="AB254" s="96"/>
      <c r="AC254" s="230"/>
      <c r="AD254" s="230"/>
    </row>
    <row r="255" spans="1:30" s="29" customFormat="1" ht="15" customHeight="1">
      <c r="A255" s="79"/>
      <c r="C255" s="80" t="s">
        <v>160</v>
      </c>
      <c r="D255" s="335"/>
      <c r="E255" s="280"/>
      <c r="F255" s="280"/>
      <c r="G255" s="281"/>
      <c r="H255" s="342"/>
      <c r="I255" s="281"/>
      <c r="J255" s="230"/>
      <c r="K255" s="230"/>
      <c r="L255" s="230"/>
      <c r="M255" s="230"/>
      <c r="N255" s="230"/>
      <c r="O255" s="96"/>
      <c r="P255" s="96"/>
      <c r="Q255" s="96"/>
      <c r="R255" s="96"/>
      <c r="S255" s="96"/>
      <c r="T255" s="96"/>
      <c r="U255" s="96"/>
      <c r="V255" s="96"/>
      <c r="W255" s="96"/>
      <c r="X255" s="96"/>
      <c r="Y255" s="96"/>
      <c r="Z255" s="96"/>
      <c r="AA255" s="96"/>
      <c r="AB255" s="96"/>
      <c r="AC255" s="230"/>
      <c r="AD255" s="230"/>
    </row>
    <row r="256" spans="1:30" s="29" customFormat="1" ht="15" customHeight="1">
      <c r="A256" s="79"/>
      <c r="C256" s="80" t="s">
        <v>161</v>
      </c>
      <c r="D256" s="335"/>
      <c r="E256" s="280"/>
      <c r="F256" s="280"/>
      <c r="G256" s="281"/>
      <c r="H256" s="342"/>
      <c r="I256" s="281"/>
      <c r="J256" s="230"/>
      <c r="K256" s="230"/>
      <c r="L256" s="230"/>
      <c r="M256" s="230"/>
      <c r="N256" s="230"/>
      <c r="O256" s="96"/>
      <c r="P256" s="96"/>
      <c r="Q256" s="96"/>
      <c r="R256" s="96"/>
      <c r="S256" s="96"/>
      <c r="T256" s="96"/>
      <c r="U256" s="96"/>
      <c r="V256" s="96"/>
      <c r="W256" s="96"/>
      <c r="X256" s="96"/>
      <c r="Y256" s="96"/>
      <c r="Z256" s="96"/>
      <c r="AA256" s="96"/>
      <c r="AB256" s="96"/>
      <c r="AC256" s="230"/>
      <c r="AD256" s="230"/>
    </row>
    <row r="257" spans="1:31" s="29" customFormat="1" ht="15" customHeight="1">
      <c r="A257" s="79"/>
      <c r="C257" s="80" t="s">
        <v>162</v>
      </c>
      <c r="D257" s="335"/>
      <c r="E257" s="280"/>
      <c r="F257" s="280"/>
      <c r="G257" s="281"/>
      <c r="H257" s="342"/>
      <c r="I257" s="281"/>
      <c r="J257" s="230"/>
      <c r="K257" s="230"/>
      <c r="L257" s="230"/>
      <c r="M257" s="230"/>
      <c r="N257" s="230"/>
      <c r="O257" s="96"/>
      <c r="P257" s="96"/>
      <c r="Q257" s="96"/>
      <c r="R257" s="96"/>
      <c r="S257" s="96"/>
      <c r="T257" s="96"/>
      <c r="U257" s="96"/>
      <c r="V257" s="96"/>
      <c r="W257" s="96"/>
      <c r="X257" s="96"/>
      <c r="Y257" s="96"/>
      <c r="Z257" s="96"/>
      <c r="AA257" s="96"/>
      <c r="AB257" s="96"/>
      <c r="AC257" s="230"/>
      <c r="AD257" s="230"/>
    </row>
    <row r="258" spans="1:31" s="29" customFormat="1" ht="15" customHeight="1">
      <c r="A258" s="79"/>
      <c r="C258" s="80" t="s">
        <v>163</v>
      </c>
      <c r="D258" s="335"/>
      <c r="E258" s="280"/>
      <c r="F258" s="280"/>
      <c r="G258" s="281"/>
      <c r="H258" s="342"/>
      <c r="I258" s="281"/>
      <c r="J258" s="230"/>
      <c r="K258" s="230"/>
      <c r="L258" s="230"/>
      <c r="M258" s="230"/>
      <c r="N258" s="230"/>
      <c r="O258" s="96"/>
      <c r="P258" s="96"/>
      <c r="Q258" s="96"/>
      <c r="R258" s="96"/>
      <c r="S258" s="96"/>
      <c r="T258" s="96"/>
      <c r="U258" s="96"/>
      <c r="V258" s="96"/>
      <c r="W258" s="96"/>
      <c r="X258" s="96"/>
      <c r="Y258" s="96"/>
      <c r="Z258" s="96"/>
      <c r="AA258" s="96"/>
      <c r="AB258" s="96"/>
      <c r="AC258" s="230"/>
      <c r="AD258" s="230"/>
    </row>
    <row r="259" spans="1:31" s="29" customFormat="1" ht="15" customHeight="1">
      <c r="A259" s="79"/>
      <c r="C259" s="80" t="s">
        <v>164</v>
      </c>
      <c r="D259" s="335"/>
      <c r="E259" s="280"/>
      <c r="F259" s="280"/>
      <c r="G259" s="281"/>
      <c r="H259" s="342"/>
      <c r="I259" s="281"/>
      <c r="J259" s="230"/>
      <c r="K259" s="230"/>
      <c r="L259" s="230"/>
      <c r="M259" s="230"/>
      <c r="N259" s="230"/>
      <c r="O259" s="96"/>
      <c r="P259" s="96"/>
      <c r="Q259" s="96"/>
      <c r="R259" s="96"/>
      <c r="S259" s="96"/>
      <c r="T259" s="96"/>
      <c r="U259" s="96"/>
      <c r="V259" s="96"/>
      <c r="W259" s="96"/>
      <c r="X259" s="96"/>
      <c r="Y259" s="96"/>
      <c r="Z259" s="96"/>
      <c r="AA259" s="96"/>
      <c r="AB259" s="96"/>
      <c r="AC259" s="230"/>
      <c r="AD259" s="230"/>
    </row>
    <row r="260" spans="1:31" s="29" customFormat="1" ht="15" customHeight="1">
      <c r="A260" s="79"/>
      <c r="C260" s="80" t="s">
        <v>165</v>
      </c>
      <c r="D260" s="335"/>
      <c r="E260" s="280"/>
      <c r="F260" s="280"/>
      <c r="G260" s="281"/>
      <c r="H260" s="342"/>
      <c r="I260" s="281"/>
      <c r="J260" s="230"/>
      <c r="K260" s="230"/>
      <c r="L260" s="230"/>
      <c r="M260" s="230"/>
      <c r="N260" s="230"/>
      <c r="O260" s="96"/>
      <c r="P260" s="96"/>
      <c r="Q260" s="96"/>
      <c r="R260" s="96"/>
      <c r="S260" s="96"/>
      <c r="T260" s="96"/>
      <c r="U260" s="96"/>
      <c r="V260" s="96"/>
      <c r="W260" s="96"/>
      <c r="X260" s="96"/>
      <c r="Y260" s="96"/>
      <c r="Z260" s="96"/>
      <c r="AA260" s="96"/>
      <c r="AB260" s="96"/>
      <c r="AC260" s="230"/>
      <c r="AD260" s="230"/>
    </row>
    <row r="261" spans="1:31" s="29" customFormat="1" ht="15" customHeight="1">
      <c r="A261" s="79"/>
      <c r="C261" s="80" t="s">
        <v>166</v>
      </c>
      <c r="D261" s="335"/>
      <c r="E261" s="280"/>
      <c r="F261" s="280"/>
      <c r="G261" s="281"/>
      <c r="H261" s="342"/>
      <c r="I261" s="281"/>
      <c r="J261" s="230"/>
      <c r="K261" s="230"/>
      <c r="L261" s="230"/>
      <c r="M261" s="230"/>
      <c r="N261" s="230"/>
      <c r="O261" s="96"/>
      <c r="P261" s="96"/>
      <c r="Q261" s="96"/>
      <c r="R261" s="96"/>
      <c r="S261" s="96"/>
      <c r="T261" s="96"/>
      <c r="U261" s="96"/>
      <c r="V261" s="96"/>
      <c r="W261" s="96"/>
      <c r="X261" s="96"/>
      <c r="Y261" s="96"/>
      <c r="Z261" s="96"/>
      <c r="AA261" s="96"/>
      <c r="AB261" s="96"/>
      <c r="AC261" s="230"/>
      <c r="AD261" s="230"/>
    </row>
    <row r="262" spans="1:31" s="29" customFormat="1" ht="15" customHeight="1">
      <c r="A262" s="79"/>
      <c r="C262" s="237"/>
      <c r="D262" s="236"/>
      <c r="E262" s="236"/>
      <c r="F262" s="236"/>
      <c r="G262" s="81"/>
      <c r="H262" s="81"/>
      <c r="I262" s="81"/>
      <c r="J262" s="81"/>
      <c r="K262" s="81"/>
      <c r="L262" s="81"/>
      <c r="M262" s="82"/>
      <c r="N262" s="82"/>
      <c r="O262" s="82"/>
      <c r="P262" s="82"/>
      <c r="Q262" s="82"/>
      <c r="R262" s="82"/>
      <c r="S262" s="82"/>
      <c r="T262" s="82"/>
      <c r="U262" s="82"/>
      <c r="V262" s="82"/>
      <c r="W262" s="82"/>
      <c r="X262" s="82"/>
      <c r="Y262" s="81"/>
      <c r="Z262" s="81"/>
      <c r="AA262" s="81"/>
      <c r="AB262" s="81"/>
      <c r="AC262" s="83"/>
      <c r="AD262" s="83"/>
    </row>
    <row r="263" spans="1:31" s="29" customFormat="1" ht="45" customHeight="1">
      <c r="A263" s="79"/>
      <c r="C263" s="362" t="s">
        <v>317</v>
      </c>
      <c r="D263" s="350"/>
      <c r="E263" s="350"/>
      <c r="F263" s="342"/>
      <c r="G263" s="280"/>
      <c r="H263" s="280"/>
      <c r="I263" s="280"/>
      <c r="J263" s="280"/>
      <c r="K263" s="280"/>
      <c r="L263" s="280"/>
      <c r="M263" s="280"/>
      <c r="N263" s="280"/>
      <c r="O263" s="280"/>
      <c r="P263" s="280"/>
      <c r="Q263" s="280"/>
      <c r="R263" s="280"/>
      <c r="S263" s="280"/>
      <c r="T263" s="280"/>
      <c r="U263" s="280"/>
      <c r="V263" s="280"/>
      <c r="W263" s="280"/>
      <c r="X263" s="280"/>
      <c r="Y263" s="280"/>
      <c r="Z263" s="280"/>
      <c r="AA263" s="280"/>
      <c r="AB263" s="280"/>
      <c r="AC263" s="280"/>
      <c r="AD263" s="281"/>
    </row>
    <row r="264" spans="1:31" s="29" customFormat="1" ht="15" customHeight="1">
      <c r="A264" s="79"/>
      <c r="C264" s="237"/>
      <c r="D264" s="236"/>
      <c r="E264" s="236"/>
      <c r="F264" s="236"/>
      <c r="G264" s="81"/>
      <c r="H264" s="81"/>
      <c r="I264" s="81"/>
      <c r="J264" s="81"/>
      <c r="K264" s="81"/>
      <c r="L264" s="81"/>
      <c r="M264" s="82"/>
      <c r="N264" s="82"/>
      <c r="O264" s="82"/>
      <c r="P264" s="82"/>
      <c r="Q264" s="82"/>
      <c r="R264" s="82"/>
      <c r="S264" s="82"/>
      <c r="T264" s="82"/>
      <c r="U264" s="82"/>
      <c r="V264" s="82"/>
      <c r="W264" s="82"/>
      <c r="X264" s="82"/>
      <c r="Y264" s="81"/>
      <c r="Z264" s="81"/>
      <c r="AA264" s="81"/>
      <c r="AB264" s="81"/>
      <c r="AC264" s="83"/>
      <c r="AD264" s="83"/>
    </row>
    <row r="265" spans="1:31" s="31" customFormat="1" ht="24" customHeight="1">
      <c r="A265" s="79"/>
      <c r="C265" s="361" t="s">
        <v>248</v>
      </c>
      <c r="D265" s="284"/>
      <c r="E265" s="284"/>
      <c r="F265" s="284"/>
      <c r="G265" s="284"/>
      <c r="H265" s="284"/>
      <c r="I265" s="284"/>
      <c r="J265" s="284"/>
      <c r="K265" s="284"/>
      <c r="L265" s="284"/>
      <c r="M265" s="284"/>
      <c r="N265" s="284"/>
      <c r="O265" s="284"/>
      <c r="P265" s="284"/>
      <c r="Q265" s="284"/>
      <c r="R265" s="284"/>
      <c r="S265" s="284"/>
      <c r="T265" s="284"/>
      <c r="U265" s="284"/>
      <c r="V265" s="284"/>
      <c r="W265" s="284"/>
      <c r="X265" s="284"/>
      <c r="Y265" s="284"/>
      <c r="Z265" s="284"/>
      <c r="AA265" s="284"/>
      <c r="AB265" s="284"/>
      <c r="AC265" s="284"/>
      <c r="AD265" s="284"/>
      <c r="AE265" s="29"/>
    </row>
    <row r="266" spans="1:31" s="31" customFormat="1" ht="60" customHeight="1">
      <c r="A266" s="79"/>
      <c r="C266" s="360"/>
      <c r="D266" s="280"/>
      <c r="E266" s="280"/>
      <c r="F266" s="280"/>
      <c r="G266" s="280"/>
      <c r="H266" s="280"/>
      <c r="I266" s="280"/>
      <c r="J266" s="280"/>
      <c r="K266" s="280"/>
      <c r="L266" s="280"/>
      <c r="M266" s="280"/>
      <c r="N266" s="280"/>
      <c r="O266" s="280"/>
      <c r="P266" s="280"/>
      <c r="Q266" s="280"/>
      <c r="R266" s="280"/>
      <c r="S266" s="280"/>
      <c r="T266" s="280"/>
      <c r="U266" s="280"/>
      <c r="V266" s="280"/>
      <c r="W266" s="280"/>
      <c r="X266" s="280"/>
      <c r="Y266" s="280"/>
      <c r="Z266" s="280"/>
      <c r="AA266" s="280"/>
      <c r="AB266" s="280"/>
      <c r="AC266" s="280"/>
      <c r="AD266" s="281"/>
      <c r="AE266" s="29"/>
    </row>
    <row r="267" spans="1:31" s="31" customFormat="1" ht="15" customHeight="1">
      <c r="A267" s="79"/>
      <c r="AE267" s="29"/>
    </row>
    <row r="268" spans="1:31" s="29" customFormat="1" ht="15" customHeight="1">
      <c r="A268" s="79"/>
      <c r="B268" s="103"/>
      <c r="C268" s="236"/>
      <c r="D268" s="236"/>
      <c r="E268" s="236"/>
      <c r="F268" s="236"/>
      <c r="G268" s="86"/>
      <c r="H268" s="86"/>
      <c r="I268" s="86"/>
      <c r="J268" s="86"/>
      <c r="K268" s="86"/>
      <c r="L268" s="86"/>
      <c r="M268" s="86"/>
      <c r="N268" s="86"/>
      <c r="O268" s="86"/>
      <c r="P268" s="86"/>
      <c r="Q268" s="86"/>
      <c r="R268" s="86"/>
      <c r="S268" s="86"/>
      <c r="T268" s="86"/>
      <c r="U268" s="86"/>
      <c r="V268" s="86"/>
      <c r="W268" s="86"/>
      <c r="X268" s="86"/>
      <c r="Y268" s="86"/>
      <c r="Z268" s="86"/>
      <c r="AA268" s="86"/>
      <c r="AB268" s="86"/>
      <c r="AC268" s="236"/>
      <c r="AD268" s="236"/>
    </row>
    <row r="269" spans="1:31" s="29" customFormat="1" ht="15" customHeight="1">
      <c r="A269" s="79"/>
      <c r="B269" s="103"/>
      <c r="C269" s="236"/>
      <c r="D269" s="236"/>
      <c r="E269" s="236"/>
      <c r="F269" s="236"/>
      <c r="G269" s="86"/>
      <c r="H269" s="86"/>
      <c r="I269" s="86"/>
      <c r="J269" s="86"/>
      <c r="K269" s="86"/>
      <c r="L269" s="86"/>
      <c r="M269" s="86"/>
      <c r="N269" s="86"/>
      <c r="O269" s="86"/>
      <c r="P269" s="86"/>
      <c r="Q269" s="86"/>
      <c r="R269" s="86"/>
      <c r="S269" s="86"/>
      <c r="T269" s="86"/>
      <c r="U269" s="86"/>
      <c r="V269" s="86"/>
      <c r="W269" s="86"/>
      <c r="X269" s="86"/>
      <c r="Y269" s="86"/>
      <c r="Z269" s="86"/>
      <c r="AA269" s="86"/>
      <c r="AB269" s="86"/>
      <c r="AC269" s="236"/>
      <c r="AD269" s="236"/>
    </row>
    <row r="270" spans="1:31" s="29" customFormat="1" ht="15" customHeight="1">
      <c r="A270" s="79"/>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c r="AA270" s="103"/>
      <c r="AB270" s="103"/>
      <c r="AC270" s="103"/>
      <c r="AD270" s="103"/>
    </row>
    <row r="271" spans="1:31" s="29" customFormat="1" ht="15" customHeight="1">
      <c r="A271" s="79"/>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row>
    <row r="272" spans="1:31" s="29" customFormat="1" ht="15" customHeight="1">
      <c r="A272" s="79"/>
    </row>
    <row r="273" spans="1:34" s="33" customFormat="1" ht="24" customHeight="1">
      <c r="A273" s="32" t="s">
        <v>318</v>
      </c>
      <c r="B273" s="357" t="s">
        <v>319</v>
      </c>
      <c r="C273" s="348"/>
      <c r="D273" s="348"/>
      <c r="E273" s="348"/>
      <c r="F273" s="348"/>
      <c r="G273" s="348"/>
      <c r="H273" s="348"/>
      <c r="I273" s="348"/>
      <c r="J273" s="348"/>
      <c r="K273" s="348"/>
      <c r="L273" s="348"/>
      <c r="M273" s="348"/>
      <c r="N273" s="348"/>
      <c r="O273" s="348"/>
      <c r="P273" s="348"/>
      <c r="Q273" s="348"/>
      <c r="R273" s="348"/>
      <c r="S273" s="348"/>
      <c r="T273" s="348"/>
      <c r="U273" s="348"/>
      <c r="V273" s="348"/>
      <c r="W273" s="348"/>
      <c r="X273" s="348"/>
      <c r="Y273" s="348"/>
      <c r="Z273" s="348"/>
      <c r="AA273" s="348"/>
      <c r="AB273" s="348"/>
      <c r="AC273" s="348"/>
      <c r="AD273" s="348"/>
    </row>
    <row r="274" spans="1:34" s="33" customFormat="1" ht="24" customHeight="1">
      <c r="A274" s="79"/>
      <c r="B274" s="29"/>
      <c r="C274" s="349" t="s">
        <v>320</v>
      </c>
      <c r="D274" s="348"/>
      <c r="E274" s="348"/>
      <c r="F274" s="348"/>
      <c r="G274" s="348"/>
      <c r="H274" s="348"/>
      <c r="I274" s="348"/>
      <c r="J274" s="348"/>
      <c r="K274" s="348"/>
      <c r="L274" s="348"/>
      <c r="M274" s="348"/>
      <c r="N274" s="348"/>
      <c r="O274" s="348"/>
      <c r="P274" s="348"/>
      <c r="Q274" s="348"/>
      <c r="R274" s="348"/>
      <c r="S274" s="348"/>
      <c r="T274" s="348"/>
      <c r="U274" s="348"/>
      <c r="V274" s="348"/>
      <c r="W274" s="348"/>
      <c r="X274" s="348"/>
      <c r="Y274" s="348"/>
      <c r="Z274" s="348"/>
      <c r="AA274" s="348"/>
      <c r="AB274" s="348"/>
      <c r="AC274" s="348"/>
      <c r="AD274" s="348"/>
    </row>
    <row r="275" spans="1:34" s="33" customFormat="1" ht="15" customHeight="1">
      <c r="A275" s="79"/>
      <c r="B275" s="29"/>
      <c r="C275" s="349" t="s">
        <v>292</v>
      </c>
      <c r="D275" s="348"/>
      <c r="E275" s="348"/>
      <c r="F275" s="348"/>
      <c r="G275" s="348"/>
      <c r="H275" s="348"/>
      <c r="I275" s="348"/>
      <c r="J275" s="348"/>
      <c r="K275" s="348"/>
      <c r="L275" s="348"/>
      <c r="M275" s="348"/>
      <c r="N275" s="348"/>
      <c r="O275" s="348"/>
      <c r="P275" s="348"/>
      <c r="Q275" s="348"/>
      <c r="R275" s="348"/>
      <c r="S275" s="348"/>
      <c r="T275" s="348"/>
      <c r="U275" s="348"/>
      <c r="V275" s="348"/>
      <c r="W275" s="348"/>
      <c r="X275" s="348"/>
      <c r="Y275" s="348"/>
      <c r="Z275" s="348"/>
      <c r="AA275" s="348"/>
      <c r="AB275" s="348"/>
      <c r="AC275" s="348"/>
      <c r="AD275" s="348"/>
    </row>
    <row r="276" spans="1:34" s="33" customFormat="1" ht="24" customHeight="1">
      <c r="A276" s="79"/>
      <c r="B276" s="29"/>
      <c r="C276" s="359" t="s">
        <v>321</v>
      </c>
      <c r="D276" s="348"/>
      <c r="E276" s="348"/>
      <c r="F276" s="348"/>
      <c r="G276" s="348"/>
      <c r="H276" s="348"/>
      <c r="I276" s="348"/>
      <c r="J276" s="348"/>
      <c r="K276" s="348"/>
      <c r="L276" s="348"/>
      <c r="M276" s="348"/>
      <c r="N276" s="348"/>
      <c r="O276" s="348"/>
      <c r="P276" s="348"/>
      <c r="Q276" s="348"/>
      <c r="R276" s="348"/>
      <c r="S276" s="348"/>
      <c r="T276" s="348"/>
      <c r="U276" s="348"/>
      <c r="V276" s="348"/>
      <c r="W276" s="348"/>
      <c r="X276" s="348"/>
      <c r="Y276" s="348"/>
      <c r="Z276" s="348"/>
      <c r="AA276" s="348"/>
      <c r="AB276" s="348"/>
      <c r="AC276" s="348"/>
      <c r="AD276" s="348"/>
    </row>
    <row r="277" spans="1:34" s="33" customFormat="1" ht="36" customHeight="1">
      <c r="A277" s="79"/>
      <c r="B277" s="29"/>
      <c r="C277" s="359" t="s">
        <v>322</v>
      </c>
      <c r="D277" s="348"/>
      <c r="E277" s="348"/>
      <c r="F277" s="348"/>
      <c r="G277" s="348"/>
      <c r="H277" s="348"/>
      <c r="I277" s="348"/>
      <c r="J277" s="348"/>
      <c r="K277" s="348"/>
      <c r="L277" s="348"/>
      <c r="M277" s="348"/>
      <c r="N277" s="348"/>
      <c r="O277" s="348"/>
      <c r="P277" s="348"/>
      <c r="Q277" s="348"/>
      <c r="R277" s="348"/>
      <c r="S277" s="348"/>
      <c r="T277" s="348"/>
      <c r="U277" s="348"/>
      <c r="V277" s="348"/>
      <c r="W277" s="348"/>
      <c r="X277" s="348"/>
      <c r="Y277" s="348"/>
      <c r="Z277" s="348"/>
      <c r="AA277" s="348"/>
      <c r="AB277" s="348"/>
      <c r="AC277" s="348"/>
      <c r="AD277" s="348"/>
    </row>
    <row r="278" spans="1:34" s="29" customFormat="1" ht="24" customHeight="1">
      <c r="A278" s="79"/>
      <c r="C278" s="349" t="s">
        <v>323</v>
      </c>
      <c r="D278" s="350"/>
      <c r="E278" s="350"/>
      <c r="F278" s="350"/>
      <c r="G278" s="350"/>
      <c r="H278" s="350"/>
      <c r="I278" s="350"/>
      <c r="J278" s="350"/>
      <c r="K278" s="350"/>
      <c r="L278" s="350"/>
      <c r="M278" s="350"/>
      <c r="N278" s="350"/>
      <c r="O278" s="350"/>
      <c r="P278" s="350"/>
      <c r="Q278" s="350"/>
      <c r="R278" s="350"/>
      <c r="S278" s="350"/>
      <c r="T278" s="350"/>
      <c r="U278" s="350"/>
      <c r="V278" s="350"/>
      <c r="W278" s="350"/>
      <c r="X278" s="350"/>
      <c r="Y278" s="350"/>
      <c r="Z278" s="350"/>
      <c r="AA278" s="350"/>
      <c r="AB278" s="350"/>
      <c r="AC278" s="350"/>
      <c r="AD278" s="350"/>
    </row>
    <row r="279" spans="1:34" s="33" customFormat="1" ht="15" customHeight="1">
      <c r="A279" s="79"/>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spans="1:34" s="29" customFormat="1" ht="15" customHeight="1">
      <c r="A280" s="79"/>
      <c r="B280" s="94"/>
      <c r="C280" s="347" t="s">
        <v>211</v>
      </c>
      <c r="D280" s="295"/>
      <c r="E280" s="295"/>
      <c r="F280" s="295"/>
      <c r="G280" s="295"/>
      <c r="H280" s="295"/>
      <c r="I280" s="296"/>
      <c r="J280" s="341" t="s">
        <v>324</v>
      </c>
      <c r="K280" s="296"/>
      <c r="L280" s="347" t="s">
        <v>325</v>
      </c>
      <c r="M280" s="280"/>
      <c r="N280" s="280"/>
      <c r="O280" s="280"/>
      <c r="P280" s="280"/>
      <c r="Q280" s="280"/>
      <c r="R280" s="280"/>
      <c r="S280" s="280"/>
      <c r="T280" s="280"/>
      <c r="U280" s="280"/>
      <c r="V280" s="280"/>
      <c r="W280" s="280"/>
      <c r="X280" s="280"/>
      <c r="Y280" s="280"/>
      <c r="Z280" s="280"/>
      <c r="AA280" s="280"/>
      <c r="AB280" s="280"/>
      <c r="AC280" s="280"/>
      <c r="AD280" s="281"/>
      <c r="AE280" s="94"/>
      <c r="AF280" s="94"/>
      <c r="AG280" s="94"/>
      <c r="AH280" s="94"/>
    </row>
    <row r="281" spans="1:34" s="29" customFormat="1" ht="156" customHeight="1">
      <c r="A281" s="79"/>
      <c r="B281" s="94"/>
      <c r="C281" s="299"/>
      <c r="D281" s="284"/>
      <c r="E281" s="284"/>
      <c r="F281" s="284"/>
      <c r="G281" s="284"/>
      <c r="H281" s="284"/>
      <c r="I281" s="300"/>
      <c r="J281" s="299"/>
      <c r="K281" s="300"/>
      <c r="L281" s="233" t="s">
        <v>326</v>
      </c>
      <c r="M281" s="234" t="s">
        <v>327</v>
      </c>
      <c r="N281" s="234" t="s">
        <v>328</v>
      </c>
      <c r="O281" s="232" t="s">
        <v>329</v>
      </c>
      <c r="P281" s="368" t="s">
        <v>330</v>
      </c>
      <c r="Q281" s="281"/>
      <c r="R281" s="377" t="s">
        <v>331</v>
      </c>
      <c r="S281" s="281"/>
      <c r="T281" s="370" t="s">
        <v>332</v>
      </c>
      <c r="U281" s="280"/>
      <c r="V281" s="241" t="s">
        <v>333</v>
      </c>
      <c r="W281" s="376" t="s">
        <v>334</v>
      </c>
      <c r="X281" s="280"/>
      <c r="Y281" s="281"/>
      <c r="Z281" s="234" t="s">
        <v>335</v>
      </c>
      <c r="AA281" s="368" t="s">
        <v>336</v>
      </c>
      <c r="AB281" s="281"/>
      <c r="AC281" s="368" t="s">
        <v>337</v>
      </c>
      <c r="AD281" s="281"/>
      <c r="AE281" s="94"/>
      <c r="AF281" s="94"/>
      <c r="AG281" s="94"/>
      <c r="AH281" s="94"/>
    </row>
    <row r="282" spans="1:34" s="29" customFormat="1" ht="15" customHeight="1">
      <c r="A282" s="79"/>
      <c r="B282" s="94"/>
      <c r="C282" s="203" t="s">
        <v>142</v>
      </c>
      <c r="D282" s="335"/>
      <c r="E282" s="280"/>
      <c r="F282" s="280"/>
      <c r="G282" s="280"/>
      <c r="H282" s="280"/>
      <c r="I282" s="281"/>
      <c r="J282" s="342"/>
      <c r="K282" s="281"/>
      <c r="L282" s="230"/>
      <c r="M282" s="230"/>
      <c r="N282" s="230"/>
      <c r="O282" s="230"/>
      <c r="P282" s="342"/>
      <c r="Q282" s="281"/>
      <c r="R282" s="342"/>
      <c r="S282" s="281"/>
      <c r="T282" s="342"/>
      <c r="U282" s="281"/>
      <c r="V282" s="230"/>
      <c r="W282" s="342"/>
      <c r="X282" s="280"/>
      <c r="Y282" s="281"/>
      <c r="Z282" s="230"/>
      <c r="AA282" s="342"/>
      <c r="AB282" s="281"/>
      <c r="AC282" s="342"/>
      <c r="AD282" s="281"/>
      <c r="AE282" s="94"/>
      <c r="AF282" s="94"/>
      <c r="AG282" s="94"/>
      <c r="AH282" s="94"/>
    </row>
    <row r="283" spans="1:34" s="29" customFormat="1" ht="15" customHeight="1">
      <c r="A283" s="79"/>
      <c r="B283" s="94"/>
      <c r="C283" s="102" t="s">
        <v>143</v>
      </c>
      <c r="D283" s="363"/>
      <c r="E283" s="280"/>
      <c r="F283" s="280"/>
      <c r="G283" s="280"/>
      <c r="H283" s="280"/>
      <c r="I283" s="281"/>
      <c r="J283" s="342"/>
      <c r="K283" s="281"/>
      <c r="L283" s="230"/>
      <c r="M283" s="230"/>
      <c r="N283" s="230"/>
      <c r="O283" s="230"/>
      <c r="P283" s="342"/>
      <c r="Q283" s="281"/>
      <c r="R283" s="342"/>
      <c r="S283" s="281"/>
      <c r="T283" s="342"/>
      <c r="U283" s="281"/>
      <c r="V283" s="230"/>
      <c r="W283" s="342"/>
      <c r="X283" s="280"/>
      <c r="Y283" s="281"/>
      <c r="Z283" s="230"/>
      <c r="AA283" s="342"/>
      <c r="AB283" s="281"/>
      <c r="AC283" s="342"/>
      <c r="AD283" s="281"/>
      <c r="AE283" s="94"/>
      <c r="AF283" s="94"/>
      <c r="AG283" s="94"/>
      <c r="AH283" s="94"/>
    </row>
    <row r="284" spans="1:34" s="29" customFormat="1" ht="15" customHeight="1">
      <c r="A284" s="79"/>
      <c r="B284" s="94"/>
      <c r="C284" s="98" t="s">
        <v>144</v>
      </c>
      <c r="D284" s="363"/>
      <c r="E284" s="280"/>
      <c r="F284" s="280"/>
      <c r="G284" s="280"/>
      <c r="H284" s="280"/>
      <c r="I284" s="281"/>
      <c r="J284" s="342"/>
      <c r="K284" s="281"/>
      <c r="L284" s="230"/>
      <c r="M284" s="230"/>
      <c r="N284" s="230"/>
      <c r="O284" s="230"/>
      <c r="P284" s="342"/>
      <c r="Q284" s="281"/>
      <c r="R284" s="342"/>
      <c r="S284" s="281"/>
      <c r="T284" s="342"/>
      <c r="U284" s="281"/>
      <c r="V284" s="230"/>
      <c r="W284" s="342"/>
      <c r="X284" s="280"/>
      <c r="Y284" s="281"/>
      <c r="Z284" s="230"/>
      <c r="AA284" s="342"/>
      <c r="AB284" s="281"/>
      <c r="AC284" s="342"/>
      <c r="AD284" s="281"/>
      <c r="AE284" s="94"/>
      <c r="AF284" s="94"/>
      <c r="AG284" s="94"/>
      <c r="AH284" s="94"/>
    </row>
    <row r="285" spans="1:34" s="29" customFormat="1" ht="15" customHeight="1">
      <c r="A285" s="79"/>
      <c r="B285" s="94"/>
      <c r="C285" s="98" t="s">
        <v>145</v>
      </c>
      <c r="D285" s="363"/>
      <c r="E285" s="280"/>
      <c r="F285" s="280"/>
      <c r="G285" s="280"/>
      <c r="H285" s="280"/>
      <c r="I285" s="281"/>
      <c r="J285" s="342"/>
      <c r="K285" s="281"/>
      <c r="L285" s="230"/>
      <c r="M285" s="230"/>
      <c r="N285" s="230"/>
      <c r="O285" s="230"/>
      <c r="P285" s="342"/>
      <c r="Q285" s="281"/>
      <c r="R285" s="342"/>
      <c r="S285" s="281"/>
      <c r="T285" s="342"/>
      <c r="U285" s="281"/>
      <c r="V285" s="230"/>
      <c r="W285" s="342"/>
      <c r="X285" s="280"/>
      <c r="Y285" s="281"/>
      <c r="Z285" s="230"/>
      <c r="AA285" s="342"/>
      <c r="AB285" s="281"/>
      <c r="AC285" s="342"/>
      <c r="AD285" s="281"/>
      <c r="AE285" s="94"/>
      <c r="AF285" s="94"/>
      <c r="AG285" s="94"/>
      <c r="AH285" s="94"/>
    </row>
    <row r="286" spans="1:34" s="29" customFormat="1" ht="15" customHeight="1">
      <c r="A286" s="79"/>
      <c r="B286" s="94"/>
      <c r="C286" s="98" t="s">
        <v>146</v>
      </c>
      <c r="D286" s="363"/>
      <c r="E286" s="280"/>
      <c r="F286" s="280"/>
      <c r="G286" s="280"/>
      <c r="H286" s="280"/>
      <c r="I286" s="281"/>
      <c r="J286" s="342"/>
      <c r="K286" s="281"/>
      <c r="L286" s="230"/>
      <c r="M286" s="230"/>
      <c r="N286" s="230"/>
      <c r="O286" s="230"/>
      <c r="P286" s="342"/>
      <c r="Q286" s="281"/>
      <c r="R286" s="342"/>
      <c r="S286" s="281"/>
      <c r="T286" s="342"/>
      <c r="U286" s="281"/>
      <c r="V286" s="230"/>
      <c r="W286" s="342"/>
      <c r="X286" s="280"/>
      <c r="Y286" s="281"/>
      <c r="Z286" s="230"/>
      <c r="AA286" s="342"/>
      <c r="AB286" s="281"/>
      <c r="AC286" s="342"/>
      <c r="AD286" s="281"/>
      <c r="AE286" s="94"/>
      <c r="AF286" s="94"/>
      <c r="AG286" s="94"/>
      <c r="AH286" s="94"/>
    </row>
    <row r="287" spans="1:34" s="29" customFormat="1" ht="15" customHeight="1">
      <c r="A287" s="79"/>
      <c r="B287" s="94"/>
      <c r="C287" s="98" t="s">
        <v>147</v>
      </c>
      <c r="D287" s="363"/>
      <c r="E287" s="280"/>
      <c r="F287" s="280"/>
      <c r="G287" s="280"/>
      <c r="H287" s="280"/>
      <c r="I287" s="281"/>
      <c r="J287" s="342"/>
      <c r="K287" s="281"/>
      <c r="L287" s="230"/>
      <c r="M287" s="230"/>
      <c r="N287" s="230"/>
      <c r="O287" s="230"/>
      <c r="P287" s="342"/>
      <c r="Q287" s="281"/>
      <c r="R287" s="342"/>
      <c r="S287" s="281"/>
      <c r="T287" s="342"/>
      <c r="U287" s="281"/>
      <c r="V287" s="230"/>
      <c r="W287" s="342"/>
      <c r="X287" s="280"/>
      <c r="Y287" s="281"/>
      <c r="Z287" s="230"/>
      <c r="AA287" s="342"/>
      <c r="AB287" s="281"/>
      <c r="AC287" s="342"/>
      <c r="AD287" s="281"/>
      <c r="AE287" s="94"/>
      <c r="AF287" s="94"/>
      <c r="AG287" s="94"/>
      <c r="AH287" s="94"/>
    </row>
    <row r="288" spans="1:34" s="29" customFormat="1" ht="15" customHeight="1">
      <c r="A288" s="79"/>
      <c r="B288" s="94"/>
      <c r="C288" s="98" t="s">
        <v>148</v>
      </c>
      <c r="D288" s="363"/>
      <c r="E288" s="280"/>
      <c r="F288" s="280"/>
      <c r="G288" s="280"/>
      <c r="H288" s="280"/>
      <c r="I288" s="281"/>
      <c r="J288" s="342"/>
      <c r="K288" s="281"/>
      <c r="L288" s="230"/>
      <c r="M288" s="230"/>
      <c r="N288" s="230"/>
      <c r="O288" s="230"/>
      <c r="P288" s="342"/>
      <c r="Q288" s="281"/>
      <c r="R288" s="342"/>
      <c r="S288" s="281"/>
      <c r="T288" s="342"/>
      <c r="U288" s="281"/>
      <c r="V288" s="230"/>
      <c r="W288" s="342"/>
      <c r="X288" s="280"/>
      <c r="Y288" s="281"/>
      <c r="Z288" s="230"/>
      <c r="AA288" s="342"/>
      <c r="AB288" s="281"/>
      <c r="AC288" s="342"/>
      <c r="AD288" s="281"/>
      <c r="AE288" s="94"/>
      <c r="AF288" s="94"/>
      <c r="AG288" s="94"/>
      <c r="AH288" s="94"/>
    </row>
    <row r="289" spans="1:34" s="29" customFormat="1" ht="15" customHeight="1">
      <c r="A289" s="79"/>
      <c r="B289" s="94"/>
      <c r="C289" s="98" t="s">
        <v>149</v>
      </c>
      <c r="D289" s="363"/>
      <c r="E289" s="280"/>
      <c r="F289" s="280"/>
      <c r="G289" s="280"/>
      <c r="H289" s="280"/>
      <c r="I289" s="281"/>
      <c r="J289" s="342"/>
      <c r="K289" s="281"/>
      <c r="L289" s="230"/>
      <c r="M289" s="230"/>
      <c r="N289" s="230"/>
      <c r="O289" s="230"/>
      <c r="P289" s="342"/>
      <c r="Q289" s="281"/>
      <c r="R289" s="342"/>
      <c r="S289" s="281"/>
      <c r="T289" s="342"/>
      <c r="U289" s="281"/>
      <c r="V289" s="230"/>
      <c r="W289" s="342"/>
      <c r="X289" s="280"/>
      <c r="Y289" s="281"/>
      <c r="Z289" s="230"/>
      <c r="AA289" s="342"/>
      <c r="AB289" s="281"/>
      <c r="AC289" s="342"/>
      <c r="AD289" s="281"/>
      <c r="AE289" s="94"/>
      <c r="AF289" s="94"/>
      <c r="AG289" s="94"/>
      <c r="AH289" s="94"/>
    </row>
    <row r="290" spans="1:34" s="29" customFormat="1" ht="15" customHeight="1">
      <c r="A290" s="79"/>
      <c r="B290" s="94"/>
      <c r="C290" s="98" t="s">
        <v>150</v>
      </c>
      <c r="D290" s="363"/>
      <c r="E290" s="280"/>
      <c r="F290" s="280"/>
      <c r="G290" s="280"/>
      <c r="H290" s="280"/>
      <c r="I290" s="281"/>
      <c r="J290" s="342"/>
      <c r="K290" s="281"/>
      <c r="L290" s="230"/>
      <c r="M290" s="230"/>
      <c r="N290" s="230"/>
      <c r="O290" s="230"/>
      <c r="P290" s="342"/>
      <c r="Q290" s="281"/>
      <c r="R290" s="342"/>
      <c r="S290" s="281"/>
      <c r="T290" s="342"/>
      <c r="U290" s="281"/>
      <c r="V290" s="230"/>
      <c r="W290" s="342"/>
      <c r="X290" s="280"/>
      <c r="Y290" s="281"/>
      <c r="Z290" s="230"/>
      <c r="AA290" s="342"/>
      <c r="AB290" s="281"/>
      <c r="AC290" s="342"/>
      <c r="AD290" s="281"/>
      <c r="AE290" s="94"/>
      <c r="AF290" s="94"/>
      <c r="AG290" s="94"/>
      <c r="AH290" s="94"/>
    </row>
    <row r="291" spans="1:34" s="29" customFormat="1" ht="15" customHeight="1">
      <c r="A291" s="79"/>
      <c r="B291" s="94"/>
      <c r="C291" s="98" t="s">
        <v>151</v>
      </c>
      <c r="D291" s="363"/>
      <c r="E291" s="280"/>
      <c r="F291" s="280"/>
      <c r="G291" s="280"/>
      <c r="H291" s="280"/>
      <c r="I291" s="281"/>
      <c r="J291" s="342"/>
      <c r="K291" s="281"/>
      <c r="L291" s="230"/>
      <c r="M291" s="230"/>
      <c r="N291" s="230"/>
      <c r="O291" s="230"/>
      <c r="P291" s="342"/>
      <c r="Q291" s="281"/>
      <c r="R291" s="342"/>
      <c r="S291" s="281"/>
      <c r="T291" s="342"/>
      <c r="U291" s="281"/>
      <c r="V291" s="230"/>
      <c r="W291" s="342"/>
      <c r="X291" s="280"/>
      <c r="Y291" s="281"/>
      <c r="Z291" s="230"/>
      <c r="AA291" s="342"/>
      <c r="AB291" s="281"/>
      <c r="AC291" s="342"/>
      <c r="AD291" s="281"/>
      <c r="AE291" s="94"/>
      <c r="AF291" s="94"/>
      <c r="AG291" s="94"/>
      <c r="AH291" s="94"/>
    </row>
    <row r="292" spans="1:34" s="29" customFormat="1" ht="15" customHeight="1">
      <c r="A292" s="79"/>
      <c r="B292" s="94"/>
      <c r="C292" s="98" t="s">
        <v>152</v>
      </c>
      <c r="D292" s="363"/>
      <c r="E292" s="280"/>
      <c r="F292" s="280"/>
      <c r="G292" s="280"/>
      <c r="H292" s="280"/>
      <c r="I292" s="281"/>
      <c r="J292" s="342"/>
      <c r="K292" s="281"/>
      <c r="L292" s="230"/>
      <c r="M292" s="230"/>
      <c r="N292" s="230"/>
      <c r="O292" s="230"/>
      <c r="P292" s="342"/>
      <c r="Q292" s="281"/>
      <c r="R292" s="342"/>
      <c r="S292" s="281"/>
      <c r="T292" s="342"/>
      <c r="U292" s="281"/>
      <c r="V292" s="230"/>
      <c r="W292" s="342"/>
      <c r="X292" s="280"/>
      <c r="Y292" s="281"/>
      <c r="Z292" s="230"/>
      <c r="AA292" s="342"/>
      <c r="AB292" s="281"/>
      <c r="AC292" s="342"/>
      <c r="AD292" s="281"/>
      <c r="AE292" s="94"/>
      <c r="AF292" s="94"/>
      <c r="AG292" s="94"/>
      <c r="AH292" s="94"/>
    </row>
    <row r="293" spans="1:34" s="29" customFormat="1" ht="15" customHeight="1">
      <c r="A293" s="79"/>
      <c r="B293" s="94"/>
      <c r="C293" s="98" t="s">
        <v>153</v>
      </c>
      <c r="D293" s="363"/>
      <c r="E293" s="280"/>
      <c r="F293" s="280"/>
      <c r="G293" s="280"/>
      <c r="H293" s="280"/>
      <c r="I293" s="281"/>
      <c r="J293" s="342"/>
      <c r="K293" s="281"/>
      <c r="L293" s="230"/>
      <c r="M293" s="230"/>
      <c r="N293" s="230"/>
      <c r="O293" s="230"/>
      <c r="P293" s="342"/>
      <c r="Q293" s="281"/>
      <c r="R293" s="342"/>
      <c r="S293" s="281"/>
      <c r="T293" s="342"/>
      <c r="U293" s="281"/>
      <c r="V293" s="230"/>
      <c r="W293" s="342"/>
      <c r="X293" s="280"/>
      <c r="Y293" s="281"/>
      <c r="Z293" s="230"/>
      <c r="AA293" s="342"/>
      <c r="AB293" s="281"/>
      <c r="AC293" s="342"/>
      <c r="AD293" s="281"/>
      <c r="AE293" s="94"/>
      <c r="AF293" s="94"/>
      <c r="AG293" s="94"/>
      <c r="AH293" s="94"/>
    </row>
    <row r="294" spans="1:34" s="29" customFormat="1" ht="15" customHeight="1">
      <c r="A294" s="79"/>
      <c r="B294" s="94"/>
      <c r="C294" s="98" t="s">
        <v>154</v>
      </c>
      <c r="D294" s="363"/>
      <c r="E294" s="280"/>
      <c r="F294" s="280"/>
      <c r="G294" s="280"/>
      <c r="H294" s="280"/>
      <c r="I294" s="281"/>
      <c r="J294" s="342"/>
      <c r="K294" s="281"/>
      <c r="L294" s="230"/>
      <c r="M294" s="230"/>
      <c r="N294" s="230"/>
      <c r="O294" s="230"/>
      <c r="P294" s="342"/>
      <c r="Q294" s="281"/>
      <c r="R294" s="342"/>
      <c r="S294" s="281"/>
      <c r="T294" s="342"/>
      <c r="U294" s="281"/>
      <c r="V294" s="230"/>
      <c r="W294" s="342"/>
      <c r="X294" s="280"/>
      <c r="Y294" s="281"/>
      <c r="Z294" s="230"/>
      <c r="AA294" s="342"/>
      <c r="AB294" s="281"/>
      <c r="AC294" s="342"/>
      <c r="AD294" s="281"/>
      <c r="AE294" s="94"/>
      <c r="AF294" s="94"/>
      <c r="AG294" s="94"/>
      <c r="AH294" s="94"/>
    </row>
    <row r="295" spans="1:34" s="29" customFormat="1" ht="15" customHeight="1">
      <c r="A295" s="79"/>
      <c r="B295" s="94"/>
      <c r="C295" s="98" t="s">
        <v>155</v>
      </c>
      <c r="D295" s="363"/>
      <c r="E295" s="280"/>
      <c r="F295" s="280"/>
      <c r="G295" s="280"/>
      <c r="H295" s="280"/>
      <c r="I295" s="281"/>
      <c r="J295" s="342"/>
      <c r="K295" s="281"/>
      <c r="L295" s="230"/>
      <c r="M295" s="230"/>
      <c r="N295" s="230"/>
      <c r="O295" s="230"/>
      <c r="P295" s="342"/>
      <c r="Q295" s="281"/>
      <c r="R295" s="342"/>
      <c r="S295" s="281"/>
      <c r="T295" s="342"/>
      <c r="U295" s="281"/>
      <c r="V295" s="230"/>
      <c r="W295" s="342"/>
      <c r="X295" s="280"/>
      <c r="Y295" s="281"/>
      <c r="Z295" s="230"/>
      <c r="AA295" s="342"/>
      <c r="AB295" s="281"/>
      <c r="AC295" s="342"/>
      <c r="AD295" s="281"/>
      <c r="AE295" s="94"/>
      <c r="AF295" s="94"/>
      <c r="AG295" s="94"/>
      <c r="AH295" s="94"/>
    </row>
    <row r="296" spans="1:34" s="29" customFormat="1" ht="15" customHeight="1">
      <c r="A296" s="79"/>
      <c r="B296" s="94"/>
      <c r="C296" s="98" t="s">
        <v>156</v>
      </c>
      <c r="D296" s="363"/>
      <c r="E296" s="280"/>
      <c r="F296" s="280"/>
      <c r="G296" s="280"/>
      <c r="H296" s="280"/>
      <c r="I296" s="281"/>
      <c r="J296" s="342"/>
      <c r="K296" s="281"/>
      <c r="L296" s="230"/>
      <c r="M296" s="230"/>
      <c r="N296" s="230"/>
      <c r="O296" s="230"/>
      <c r="P296" s="342"/>
      <c r="Q296" s="281"/>
      <c r="R296" s="342"/>
      <c r="S296" s="281"/>
      <c r="T296" s="342"/>
      <c r="U296" s="281"/>
      <c r="V296" s="230"/>
      <c r="W296" s="342"/>
      <c r="X296" s="280"/>
      <c r="Y296" s="281"/>
      <c r="Z296" s="230"/>
      <c r="AA296" s="342"/>
      <c r="AB296" s="281"/>
      <c r="AC296" s="342"/>
      <c r="AD296" s="281"/>
      <c r="AE296" s="94"/>
      <c r="AF296" s="94"/>
      <c r="AG296" s="94"/>
      <c r="AH296" s="94"/>
    </row>
    <row r="297" spans="1:34" s="29" customFormat="1" ht="15" customHeight="1">
      <c r="A297" s="79"/>
      <c r="B297" s="94"/>
      <c r="C297" s="98" t="s">
        <v>157</v>
      </c>
      <c r="D297" s="363"/>
      <c r="E297" s="280"/>
      <c r="F297" s="280"/>
      <c r="G297" s="280"/>
      <c r="H297" s="280"/>
      <c r="I297" s="281"/>
      <c r="J297" s="342"/>
      <c r="K297" s="281"/>
      <c r="L297" s="230"/>
      <c r="M297" s="230"/>
      <c r="N297" s="230"/>
      <c r="O297" s="230"/>
      <c r="P297" s="342"/>
      <c r="Q297" s="281"/>
      <c r="R297" s="342"/>
      <c r="S297" s="281"/>
      <c r="T297" s="342"/>
      <c r="U297" s="281"/>
      <c r="V297" s="230"/>
      <c r="W297" s="342"/>
      <c r="X297" s="280"/>
      <c r="Y297" s="281"/>
      <c r="Z297" s="230"/>
      <c r="AA297" s="342"/>
      <c r="AB297" s="281"/>
      <c r="AC297" s="342"/>
      <c r="AD297" s="281"/>
      <c r="AE297" s="94"/>
      <c r="AF297" s="94"/>
      <c r="AG297" s="94"/>
      <c r="AH297" s="94"/>
    </row>
    <row r="298" spans="1:34" s="29" customFormat="1" ht="15" customHeight="1">
      <c r="A298" s="79"/>
      <c r="B298" s="94"/>
      <c r="C298" s="98" t="s">
        <v>158</v>
      </c>
      <c r="D298" s="363"/>
      <c r="E298" s="280"/>
      <c r="F298" s="280"/>
      <c r="G298" s="280"/>
      <c r="H298" s="280"/>
      <c r="I298" s="281"/>
      <c r="J298" s="342"/>
      <c r="K298" s="281"/>
      <c r="L298" s="230"/>
      <c r="M298" s="230"/>
      <c r="N298" s="230"/>
      <c r="O298" s="230"/>
      <c r="P298" s="342"/>
      <c r="Q298" s="281"/>
      <c r="R298" s="342"/>
      <c r="S298" s="281"/>
      <c r="T298" s="342"/>
      <c r="U298" s="281"/>
      <c r="V298" s="230"/>
      <c r="W298" s="342"/>
      <c r="X298" s="280"/>
      <c r="Y298" s="281"/>
      <c r="Z298" s="230"/>
      <c r="AA298" s="342"/>
      <c r="AB298" s="281"/>
      <c r="AC298" s="342"/>
      <c r="AD298" s="281"/>
      <c r="AE298" s="94"/>
      <c r="AF298" s="94"/>
      <c r="AG298" s="94"/>
      <c r="AH298" s="94"/>
    </row>
    <row r="299" spans="1:34" s="29" customFormat="1" ht="15" customHeight="1">
      <c r="A299" s="79"/>
      <c r="B299" s="94"/>
      <c r="C299" s="100" t="s">
        <v>159</v>
      </c>
      <c r="D299" s="335"/>
      <c r="E299" s="280"/>
      <c r="F299" s="280"/>
      <c r="G299" s="280"/>
      <c r="H299" s="280"/>
      <c r="I299" s="281"/>
      <c r="J299" s="342"/>
      <c r="K299" s="281"/>
      <c r="L299" s="230"/>
      <c r="M299" s="230"/>
      <c r="N299" s="230"/>
      <c r="O299" s="230"/>
      <c r="P299" s="342"/>
      <c r="Q299" s="281"/>
      <c r="R299" s="342"/>
      <c r="S299" s="281"/>
      <c r="T299" s="342"/>
      <c r="U299" s="281"/>
      <c r="V299" s="230"/>
      <c r="W299" s="342"/>
      <c r="X299" s="280"/>
      <c r="Y299" s="281"/>
      <c r="Z299" s="230"/>
      <c r="AA299" s="342"/>
      <c r="AB299" s="281"/>
      <c r="AC299" s="342"/>
      <c r="AD299" s="281"/>
      <c r="AE299" s="94"/>
      <c r="AF299" s="94"/>
      <c r="AG299" s="94"/>
      <c r="AH299" s="94"/>
    </row>
    <row r="300" spans="1:34" s="29" customFormat="1" ht="15" customHeight="1">
      <c r="A300" s="79"/>
      <c r="B300" s="94"/>
      <c r="C300" s="100" t="s">
        <v>160</v>
      </c>
      <c r="D300" s="335"/>
      <c r="E300" s="280"/>
      <c r="F300" s="280"/>
      <c r="G300" s="280"/>
      <c r="H300" s="280"/>
      <c r="I300" s="281"/>
      <c r="J300" s="342"/>
      <c r="K300" s="281"/>
      <c r="L300" s="230"/>
      <c r="M300" s="230"/>
      <c r="N300" s="230"/>
      <c r="O300" s="230"/>
      <c r="P300" s="342"/>
      <c r="Q300" s="281"/>
      <c r="R300" s="342"/>
      <c r="S300" s="281"/>
      <c r="T300" s="342"/>
      <c r="U300" s="281"/>
      <c r="V300" s="230"/>
      <c r="W300" s="342"/>
      <c r="X300" s="280"/>
      <c r="Y300" s="281"/>
      <c r="Z300" s="230"/>
      <c r="AA300" s="342"/>
      <c r="AB300" s="281"/>
      <c r="AC300" s="342"/>
      <c r="AD300" s="281"/>
      <c r="AE300" s="94"/>
      <c r="AF300" s="94"/>
      <c r="AG300" s="94"/>
      <c r="AH300" s="94"/>
    </row>
    <row r="301" spans="1:34" s="29" customFormat="1" ht="15" customHeight="1">
      <c r="A301" s="79"/>
      <c r="B301" s="94"/>
      <c r="C301" s="100" t="s">
        <v>161</v>
      </c>
      <c r="D301" s="335"/>
      <c r="E301" s="280"/>
      <c r="F301" s="280"/>
      <c r="G301" s="280"/>
      <c r="H301" s="280"/>
      <c r="I301" s="281"/>
      <c r="J301" s="342"/>
      <c r="K301" s="281"/>
      <c r="L301" s="230"/>
      <c r="M301" s="230"/>
      <c r="N301" s="230"/>
      <c r="O301" s="230"/>
      <c r="P301" s="342"/>
      <c r="Q301" s="281"/>
      <c r="R301" s="342"/>
      <c r="S301" s="281"/>
      <c r="T301" s="342"/>
      <c r="U301" s="281"/>
      <c r="V301" s="230"/>
      <c r="W301" s="342"/>
      <c r="X301" s="280"/>
      <c r="Y301" s="281"/>
      <c r="Z301" s="230"/>
      <c r="AA301" s="342"/>
      <c r="AB301" s="281"/>
      <c r="AC301" s="342"/>
      <c r="AD301" s="281"/>
      <c r="AE301" s="94"/>
      <c r="AF301" s="94"/>
      <c r="AG301" s="94"/>
      <c r="AH301" s="94"/>
    </row>
    <row r="302" spans="1:34" s="29" customFormat="1" ht="15" customHeight="1">
      <c r="A302" s="79"/>
      <c r="B302" s="94"/>
      <c r="C302" s="100" t="s">
        <v>162</v>
      </c>
      <c r="D302" s="335"/>
      <c r="E302" s="280"/>
      <c r="F302" s="280"/>
      <c r="G302" s="280"/>
      <c r="H302" s="280"/>
      <c r="I302" s="281"/>
      <c r="J302" s="342"/>
      <c r="K302" s="281"/>
      <c r="L302" s="230"/>
      <c r="M302" s="230"/>
      <c r="N302" s="230"/>
      <c r="O302" s="230"/>
      <c r="P302" s="342"/>
      <c r="Q302" s="281"/>
      <c r="R302" s="342"/>
      <c r="S302" s="281"/>
      <c r="T302" s="342"/>
      <c r="U302" s="281"/>
      <c r="V302" s="230"/>
      <c r="W302" s="342"/>
      <c r="X302" s="280"/>
      <c r="Y302" s="281"/>
      <c r="Z302" s="230"/>
      <c r="AA302" s="342"/>
      <c r="AB302" s="281"/>
      <c r="AC302" s="342"/>
      <c r="AD302" s="281"/>
      <c r="AE302" s="94"/>
      <c r="AF302" s="94"/>
      <c r="AG302" s="94"/>
      <c r="AH302" s="94"/>
    </row>
    <row r="303" spans="1:34" s="29" customFormat="1" ht="15" customHeight="1">
      <c r="A303" s="79"/>
      <c r="B303" s="94"/>
      <c r="C303" s="100" t="s">
        <v>163</v>
      </c>
      <c r="D303" s="335"/>
      <c r="E303" s="280"/>
      <c r="F303" s="280"/>
      <c r="G303" s="280"/>
      <c r="H303" s="280"/>
      <c r="I303" s="281"/>
      <c r="J303" s="342"/>
      <c r="K303" s="281"/>
      <c r="L303" s="230"/>
      <c r="M303" s="230"/>
      <c r="N303" s="230"/>
      <c r="O303" s="230"/>
      <c r="P303" s="342"/>
      <c r="Q303" s="281"/>
      <c r="R303" s="342"/>
      <c r="S303" s="281"/>
      <c r="T303" s="342"/>
      <c r="U303" s="281"/>
      <c r="V303" s="230"/>
      <c r="W303" s="342"/>
      <c r="X303" s="280"/>
      <c r="Y303" s="281"/>
      <c r="Z303" s="230"/>
      <c r="AA303" s="342"/>
      <c r="AB303" s="281"/>
      <c r="AC303" s="342"/>
      <c r="AD303" s="281"/>
      <c r="AE303" s="94"/>
      <c r="AF303" s="94"/>
      <c r="AG303" s="94"/>
      <c r="AH303" s="94"/>
    </row>
    <row r="304" spans="1:34" s="29" customFormat="1" ht="15" customHeight="1">
      <c r="A304" s="79"/>
      <c r="B304" s="94"/>
      <c r="C304" s="100" t="s">
        <v>164</v>
      </c>
      <c r="D304" s="335"/>
      <c r="E304" s="280"/>
      <c r="F304" s="280"/>
      <c r="G304" s="280"/>
      <c r="H304" s="280"/>
      <c r="I304" s="281"/>
      <c r="J304" s="342"/>
      <c r="K304" s="281"/>
      <c r="L304" s="230"/>
      <c r="M304" s="230"/>
      <c r="N304" s="230"/>
      <c r="O304" s="230"/>
      <c r="P304" s="342"/>
      <c r="Q304" s="281"/>
      <c r="R304" s="342"/>
      <c r="S304" s="281"/>
      <c r="T304" s="342"/>
      <c r="U304" s="281"/>
      <c r="V304" s="230"/>
      <c r="W304" s="342"/>
      <c r="X304" s="280"/>
      <c r="Y304" s="281"/>
      <c r="Z304" s="230"/>
      <c r="AA304" s="342"/>
      <c r="AB304" s="281"/>
      <c r="AC304" s="342"/>
      <c r="AD304" s="281"/>
      <c r="AE304" s="94"/>
      <c r="AF304" s="94"/>
      <c r="AG304" s="94"/>
      <c r="AH304" s="94"/>
    </row>
    <row r="305" spans="1:34" s="29" customFormat="1" ht="15" customHeight="1">
      <c r="A305" s="79"/>
      <c r="B305" s="94"/>
      <c r="C305" s="100" t="s">
        <v>165</v>
      </c>
      <c r="D305" s="335"/>
      <c r="E305" s="280"/>
      <c r="F305" s="280"/>
      <c r="G305" s="280"/>
      <c r="H305" s="280"/>
      <c r="I305" s="281"/>
      <c r="J305" s="342"/>
      <c r="K305" s="281"/>
      <c r="L305" s="230"/>
      <c r="M305" s="230"/>
      <c r="N305" s="230"/>
      <c r="O305" s="230"/>
      <c r="P305" s="342"/>
      <c r="Q305" s="281"/>
      <c r="R305" s="342"/>
      <c r="S305" s="281"/>
      <c r="T305" s="342"/>
      <c r="U305" s="281"/>
      <c r="V305" s="230"/>
      <c r="W305" s="342"/>
      <c r="X305" s="280"/>
      <c r="Y305" s="281"/>
      <c r="Z305" s="230"/>
      <c r="AA305" s="342"/>
      <c r="AB305" s="281"/>
      <c r="AC305" s="342"/>
      <c r="AD305" s="281"/>
      <c r="AE305" s="94"/>
      <c r="AF305" s="94"/>
      <c r="AG305" s="94"/>
      <c r="AH305" s="94"/>
    </row>
    <row r="306" spans="1:34" s="29" customFormat="1" ht="15" customHeight="1">
      <c r="A306" s="79"/>
      <c r="B306" s="94"/>
      <c r="C306" s="100" t="s">
        <v>166</v>
      </c>
      <c r="D306" s="335"/>
      <c r="E306" s="280"/>
      <c r="F306" s="280"/>
      <c r="G306" s="280"/>
      <c r="H306" s="280"/>
      <c r="I306" s="281"/>
      <c r="J306" s="342"/>
      <c r="K306" s="281"/>
      <c r="L306" s="230"/>
      <c r="M306" s="230"/>
      <c r="N306" s="230"/>
      <c r="O306" s="230"/>
      <c r="P306" s="342"/>
      <c r="Q306" s="281"/>
      <c r="R306" s="342"/>
      <c r="S306" s="281"/>
      <c r="T306" s="342"/>
      <c r="U306" s="281"/>
      <c r="V306" s="230"/>
      <c r="W306" s="342"/>
      <c r="X306" s="280"/>
      <c r="Y306" s="281"/>
      <c r="Z306" s="230"/>
      <c r="AA306" s="342"/>
      <c r="AB306" s="281"/>
      <c r="AC306" s="342"/>
      <c r="AD306" s="281"/>
      <c r="AE306" s="94"/>
      <c r="AF306" s="94"/>
      <c r="AG306" s="94"/>
      <c r="AH306" s="94"/>
    </row>
    <row r="307" spans="1:34" s="29" customFormat="1" ht="15" customHeight="1">
      <c r="A307" s="79"/>
    </row>
    <row r="308" spans="1:34" s="29" customFormat="1" ht="45" customHeight="1">
      <c r="A308" s="79"/>
      <c r="C308" s="365" t="s">
        <v>338</v>
      </c>
      <c r="D308" s="350"/>
      <c r="E308" s="350"/>
      <c r="F308" s="298"/>
      <c r="G308" s="342"/>
      <c r="H308" s="280"/>
      <c r="I308" s="280"/>
      <c r="J308" s="280"/>
      <c r="K308" s="280"/>
      <c r="L308" s="280"/>
      <c r="M308" s="280"/>
      <c r="N308" s="280"/>
      <c r="O308" s="280"/>
      <c r="P308" s="280"/>
      <c r="Q308" s="280"/>
      <c r="R308" s="280"/>
      <c r="S308" s="280"/>
      <c r="T308" s="280"/>
      <c r="U308" s="280"/>
      <c r="V308" s="280"/>
      <c r="W308" s="280"/>
      <c r="X308" s="280"/>
      <c r="Y308" s="280"/>
      <c r="Z308" s="280"/>
      <c r="AA308" s="280"/>
      <c r="AB308" s="280"/>
      <c r="AC308" s="280"/>
      <c r="AD308" s="281"/>
    </row>
    <row r="309" spans="1:34" s="29" customFormat="1" ht="15" customHeight="1">
      <c r="A309" s="79"/>
    </row>
    <row r="310" spans="1:34" s="29" customFormat="1" ht="24" customHeight="1">
      <c r="A310" s="79"/>
      <c r="C310" s="361" t="s">
        <v>248</v>
      </c>
      <c r="D310" s="284"/>
      <c r="E310" s="284"/>
      <c r="F310" s="284"/>
      <c r="G310" s="284"/>
      <c r="H310" s="284"/>
      <c r="I310" s="284"/>
      <c r="J310" s="284"/>
      <c r="K310" s="284"/>
      <c r="L310" s="284"/>
      <c r="M310" s="284"/>
      <c r="N310" s="284"/>
      <c r="O310" s="284"/>
      <c r="P310" s="284"/>
      <c r="Q310" s="284"/>
      <c r="R310" s="284"/>
      <c r="S310" s="284"/>
      <c r="T310" s="284"/>
      <c r="U310" s="284"/>
      <c r="V310" s="284"/>
      <c r="W310" s="284"/>
      <c r="X310" s="284"/>
      <c r="Y310" s="284"/>
      <c r="Z310" s="284"/>
      <c r="AA310" s="284"/>
      <c r="AB310" s="284"/>
      <c r="AC310" s="284"/>
      <c r="AD310" s="284"/>
    </row>
    <row r="311" spans="1:34" s="29" customFormat="1" ht="60" customHeight="1">
      <c r="A311" s="79"/>
      <c r="C311" s="360"/>
      <c r="D311" s="280"/>
      <c r="E311" s="280"/>
      <c r="F311" s="280"/>
      <c r="G311" s="280"/>
      <c r="H311" s="280"/>
      <c r="I311" s="280"/>
      <c r="J311" s="280"/>
      <c r="K311" s="280"/>
      <c r="L311" s="280"/>
      <c r="M311" s="280"/>
      <c r="N311" s="280"/>
      <c r="O311" s="280"/>
      <c r="P311" s="280"/>
      <c r="Q311" s="280"/>
      <c r="R311" s="280"/>
      <c r="S311" s="280"/>
      <c r="T311" s="280"/>
      <c r="U311" s="280"/>
      <c r="V311" s="280"/>
      <c r="W311" s="280"/>
      <c r="X311" s="280"/>
      <c r="Y311" s="280"/>
      <c r="Z311" s="280"/>
      <c r="AA311" s="280"/>
      <c r="AB311" s="280"/>
      <c r="AC311" s="280"/>
      <c r="AD311" s="281"/>
    </row>
    <row r="312" spans="1:34" s="29" customFormat="1" ht="15" customHeight="1">
      <c r="A312" s="79"/>
    </row>
    <row r="313" spans="1:34" s="29" customFormat="1" ht="15" customHeight="1">
      <c r="A313" s="79"/>
    </row>
    <row r="314" spans="1:34" s="29" customFormat="1" ht="15" customHeight="1">
      <c r="A314" s="79"/>
    </row>
    <row r="315" spans="1:34" s="29" customFormat="1" ht="15" customHeight="1">
      <c r="A315" s="79"/>
    </row>
    <row r="316" spans="1:34" s="29" customFormat="1" ht="15" customHeight="1">
      <c r="A316" s="79"/>
    </row>
    <row r="317" spans="1:34" s="29" customFormat="1" ht="15" customHeight="1">
      <c r="A317" s="79"/>
    </row>
    <row r="318" spans="1:34" s="33" customFormat="1" ht="24" customHeight="1">
      <c r="A318" s="32" t="s">
        <v>339</v>
      </c>
      <c r="B318" s="357" t="s">
        <v>340</v>
      </c>
      <c r="C318" s="348"/>
      <c r="D318" s="348"/>
      <c r="E318" s="348"/>
      <c r="F318" s="348"/>
      <c r="G318" s="348"/>
      <c r="H318" s="348"/>
      <c r="I318" s="348"/>
      <c r="J318" s="348"/>
      <c r="K318" s="348"/>
      <c r="L318" s="348"/>
      <c r="M318" s="348"/>
      <c r="N318" s="348"/>
      <c r="O318" s="348"/>
      <c r="P318" s="348"/>
      <c r="Q318" s="348"/>
      <c r="R318" s="348"/>
      <c r="S318" s="348"/>
      <c r="T318" s="348"/>
      <c r="U318" s="348"/>
      <c r="V318" s="348"/>
      <c r="W318" s="348"/>
      <c r="X318" s="348"/>
      <c r="Y318" s="348"/>
      <c r="Z318" s="348"/>
      <c r="AA318" s="348"/>
      <c r="AB318" s="348"/>
      <c r="AC318" s="348"/>
      <c r="AD318" s="348"/>
    </row>
    <row r="319" spans="1:34" s="33" customFormat="1" ht="36" customHeight="1">
      <c r="A319" s="32"/>
      <c r="B319" s="229"/>
      <c r="C319" s="364" t="s">
        <v>341</v>
      </c>
      <c r="D319" s="348"/>
      <c r="E319" s="348"/>
      <c r="F319" s="348"/>
      <c r="G319" s="348"/>
      <c r="H319" s="348"/>
      <c r="I319" s="348"/>
      <c r="J319" s="348"/>
      <c r="K319" s="348"/>
      <c r="L319" s="348"/>
      <c r="M319" s="348"/>
      <c r="N319" s="348"/>
      <c r="O319" s="348"/>
      <c r="P319" s="348"/>
      <c r="Q319" s="348"/>
      <c r="R319" s="348"/>
      <c r="S319" s="348"/>
      <c r="T319" s="348"/>
      <c r="U319" s="348"/>
      <c r="V319" s="348"/>
      <c r="W319" s="348"/>
      <c r="X319" s="348"/>
      <c r="Y319" s="348"/>
      <c r="Z319" s="348"/>
      <c r="AA319" s="348"/>
      <c r="AB319" s="348"/>
      <c r="AC319" s="348"/>
      <c r="AD319" s="348"/>
    </row>
    <row r="320" spans="1:34" s="33" customFormat="1" ht="24" customHeight="1">
      <c r="A320" s="32"/>
      <c r="B320" s="229"/>
      <c r="C320" s="339" t="s">
        <v>342</v>
      </c>
      <c r="D320" s="348"/>
      <c r="E320" s="348"/>
      <c r="F320" s="348"/>
      <c r="G320" s="348"/>
      <c r="H320" s="348"/>
      <c r="I320" s="348"/>
      <c r="J320" s="348"/>
      <c r="K320" s="348"/>
      <c r="L320" s="348"/>
      <c r="M320" s="348"/>
      <c r="N320" s="348"/>
      <c r="O320" s="348"/>
      <c r="P320" s="348"/>
      <c r="Q320" s="348"/>
      <c r="R320" s="348"/>
      <c r="S320" s="348"/>
      <c r="T320" s="348"/>
      <c r="U320" s="348"/>
      <c r="V320" s="348"/>
      <c r="W320" s="348"/>
      <c r="X320" s="348"/>
      <c r="Y320" s="348"/>
      <c r="Z320" s="348"/>
      <c r="AA320" s="348"/>
      <c r="AB320" s="348"/>
      <c r="AC320" s="348"/>
      <c r="AD320" s="348"/>
    </row>
    <row r="321" spans="1:38" s="29" customFormat="1" ht="24" customHeight="1">
      <c r="A321" s="79"/>
      <c r="C321" s="349" t="s">
        <v>343</v>
      </c>
      <c r="D321" s="350"/>
      <c r="E321" s="350"/>
      <c r="F321" s="350"/>
      <c r="G321" s="350"/>
      <c r="H321" s="350"/>
      <c r="I321" s="350"/>
      <c r="J321" s="350"/>
      <c r="K321" s="350"/>
      <c r="L321" s="350"/>
      <c r="M321" s="350"/>
      <c r="N321" s="350"/>
      <c r="O321" s="350"/>
      <c r="P321" s="350"/>
      <c r="Q321" s="350"/>
      <c r="R321" s="350"/>
      <c r="S321" s="350"/>
      <c r="T321" s="350"/>
      <c r="U321" s="350"/>
      <c r="V321" s="350"/>
      <c r="W321" s="350"/>
      <c r="X321" s="350"/>
      <c r="Y321" s="350"/>
      <c r="Z321" s="350"/>
      <c r="AA321" s="350"/>
      <c r="AB321" s="350"/>
      <c r="AC321" s="350"/>
      <c r="AD321" s="350"/>
      <c r="AE321" s="94"/>
      <c r="AF321" s="94"/>
      <c r="AG321" s="94"/>
      <c r="AH321" s="94"/>
    </row>
    <row r="322" spans="1:38" s="29" customFormat="1" ht="36" customHeight="1">
      <c r="A322" s="79"/>
      <c r="C322" s="359" t="s">
        <v>344</v>
      </c>
      <c r="D322" s="350"/>
      <c r="E322" s="350"/>
      <c r="F322" s="350"/>
      <c r="G322" s="350"/>
      <c r="H322" s="350"/>
      <c r="I322" s="350"/>
      <c r="J322" s="350"/>
      <c r="K322" s="350"/>
      <c r="L322" s="350"/>
      <c r="M322" s="350"/>
      <c r="N322" s="350"/>
      <c r="O322" s="350"/>
      <c r="P322" s="350"/>
      <c r="Q322" s="350"/>
      <c r="R322" s="350"/>
      <c r="S322" s="350"/>
      <c r="T322" s="350"/>
      <c r="U322" s="350"/>
      <c r="V322" s="350"/>
      <c r="W322" s="350"/>
      <c r="X322" s="350"/>
      <c r="Y322" s="350"/>
      <c r="Z322" s="350"/>
      <c r="AA322" s="350"/>
      <c r="AB322" s="350"/>
      <c r="AC322" s="350"/>
      <c r="AD322" s="350"/>
      <c r="AE322" s="94"/>
      <c r="AF322" s="94"/>
      <c r="AG322" s="94"/>
      <c r="AH322" s="94"/>
    </row>
    <row r="323" spans="1:38" s="33" customFormat="1" ht="15" customHeight="1">
      <c r="A323" s="79"/>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spans="1:38" s="29" customFormat="1" ht="15" customHeight="1">
      <c r="A324" s="79"/>
      <c r="B324" s="94"/>
      <c r="C324" s="347" t="s">
        <v>211</v>
      </c>
      <c r="D324" s="295"/>
      <c r="E324" s="295"/>
      <c r="F324" s="295"/>
      <c r="G324" s="295"/>
      <c r="H324" s="295"/>
      <c r="I324" s="295"/>
      <c r="J324" s="296"/>
      <c r="K324" s="347" t="s">
        <v>345</v>
      </c>
      <c r="L324" s="280"/>
      <c r="M324" s="280"/>
      <c r="N324" s="280"/>
      <c r="O324" s="280"/>
      <c r="P324" s="280"/>
      <c r="Q324" s="280"/>
      <c r="R324" s="280"/>
      <c r="S324" s="280"/>
      <c r="T324" s="280"/>
      <c r="U324" s="280"/>
      <c r="V324" s="280"/>
      <c r="W324" s="280"/>
      <c r="X324" s="280"/>
      <c r="Y324" s="280"/>
      <c r="Z324" s="280"/>
      <c r="AA324" s="280"/>
      <c r="AB324" s="280"/>
      <c r="AC324" s="280"/>
      <c r="AD324" s="281"/>
      <c r="AE324" s="94"/>
      <c r="AF324" s="94"/>
      <c r="AG324" s="94"/>
      <c r="AH324" s="94"/>
    </row>
    <row r="325" spans="1:38" s="29" customFormat="1" ht="15" customHeight="1">
      <c r="A325" s="79"/>
      <c r="B325" s="94"/>
      <c r="C325" s="297"/>
      <c r="D325" s="350"/>
      <c r="E325" s="350"/>
      <c r="F325" s="350"/>
      <c r="G325" s="350"/>
      <c r="H325" s="350"/>
      <c r="I325" s="350"/>
      <c r="J325" s="298"/>
      <c r="K325" s="347" t="s">
        <v>269</v>
      </c>
      <c r="L325" s="296"/>
      <c r="M325" s="368" t="s">
        <v>346</v>
      </c>
      <c r="N325" s="296"/>
      <c r="O325" s="368" t="s">
        <v>347</v>
      </c>
      <c r="P325" s="296"/>
      <c r="Q325" s="342" t="s">
        <v>348</v>
      </c>
      <c r="R325" s="280"/>
      <c r="S325" s="280"/>
      <c r="T325" s="280"/>
      <c r="U325" s="280"/>
      <c r="V325" s="280"/>
      <c r="W325" s="280"/>
      <c r="X325" s="280"/>
      <c r="Y325" s="280"/>
      <c r="Z325" s="280"/>
      <c r="AA325" s="280"/>
      <c r="AB325" s="280"/>
      <c r="AC325" s="280"/>
      <c r="AD325" s="281"/>
      <c r="AE325" s="94"/>
      <c r="AF325" s="94"/>
      <c r="AG325" s="94"/>
      <c r="AH325" s="94"/>
    </row>
    <row r="326" spans="1:38" s="29" customFormat="1" ht="84" customHeight="1">
      <c r="A326" s="79"/>
      <c r="B326" s="94"/>
      <c r="C326" s="299"/>
      <c r="D326" s="284"/>
      <c r="E326" s="284"/>
      <c r="F326" s="284"/>
      <c r="G326" s="284"/>
      <c r="H326" s="284"/>
      <c r="I326" s="284"/>
      <c r="J326" s="300"/>
      <c r="K326" s="299"/>
      <c r="L326" s="300"/>
      <c r="M326" s="299"/>
      <c r="N326" s="300"/>
      <c r="O326" s="299"/>
      <c r="P326" s="300"/>
      <c r="Q326" s="368" t="s">
        <v>349</v>
      </c>
      <c r="R326" s="281"/>
      <c r="S326" s="368" t="s">
        <v>350</v>
      </c>
      <c r="T326" s="281"/>
      <c r="U326" s="368" t="s">
        <v>351</v>
      </c>
      <c r="V326" s="281"/>
      <c r="W326" s="368" t="s">
        <v>352</v>
      </c>
      <c r="X326" s="281"/>
      <c r="Y326" s="370" t="s">
        <v>353</v>
      </c>
      <c r="Z326" s="280"/>
      <c r="AA326" s="280"/>
      <c r="AB326" s="368" t="s">
        <v>354</v>
      </c>
      <c r="AC326" s="280"/>
      <c r="AD326" s="281"/>
      <c r="AE326" s="94"/>
      <c r="AF326" s="94" t="s">
        <v>278</v>
      </c>
      <c r="AG326" s="94" t="s">
        <v>279</v>
      </c>
      <c r="AH326" s="94" t="s">
        <v>280</v>
      </c>
      <c r="AI326" t="s">
        <v>281</v>
      </c>
      <c r="AJ326" t="s">
        <v>282</v>
      </c>
      <c r="AK326" t="s">
        <v>283</v>
      </c>
      <c r="AL326" t="s">
        <v>284</v>
      </c>
    </row>
    <row r="327" spans="1:38" s="29" customFormat="1" ht="15" customHeight="1">
      <c r="A327" s="79"/>
      <c r="B327" s="94"/>
      <c r="C327" s="97" t="s">
        <v>142</v>
      </c>
      <c r="D327" s="335"/>
      <c r="E327" s="280"/>
      <c r="F327" s="280"/>
      <c r="G327" s="280"/>
      <c r="H327" s="280"/>
      <c r="I327" s="280"/>
      <c r="J327" s="281"/>
      <c r="K327" s="375"/>
      <c r="L327" s="300"/>
      <c r="M327" s="375"/>
      <c r="N327" s="300"/>
      <c r="O327" s="375"/>
      <c r="P327" s="300"/>
      <c r="Q327" s="342"/>
      <c r="R327" s="281"/>
      <c r="S327" s="342"/>
      <c r="T327" s="281"/>
      <c r="U327" s="342"/>
      <c r="V327" s="281"/>
      <c r="W327" s="342"/>
      <c r="X327" s="281"/>
      <c r="Y327" s="342"/>
      <c r="Z327" s="280"/>
      <c r="AA327" s="281"/>
      <c r="AB327" s="342"/>
      <c r="AC327" s="280"/>
      <c r="AD327" s="281"/>
      <c r="AE327" s="94"/>
      <c r="AF327" s="94">
        <f>IF(AND(K327=0,OR(SUM(M327:AB327)&gt;0,COUNTIF(K327:AB327,"NS")&gt;0)),1,0)</f>
        <v>0</v>
      </c>
      <c r="AG327" s="94">
        <f>IF(OR(AND(K327="NS",SUM(M327:AB327)&gt;0),AND(K327="NS",COUNTIF(K327:AB327,"NS")&lt;2)),1,0)</f>
        <v>0</v>
      </c>
      <c r="AH327" s="94">
        <f>IF(AND(K327="NA",OR(SUM(M327:AB327)&gt;0,COUNTIF(K327:AB327,"NS")&gt;0,AND(COUNTIF(K327:AB327,"NA")&gt;1,COUNTIF(K327:AB327,"NA")&lt;9))),1,0)</f>
        <v>0</v>
      </c>
      <c r="AI327">
        <f>IF(AND(COUNTBLANK(K327)+COUNTBLANK(M327)+COUNTBLANK(O327)+COUNTBLANK(Q327)+COUNTBLANK(S327)+COUNTBLANK(U327)+COUNTBLANK(W327)+COUNTBLANK(Y327)+COUNTBLANK(AB327)&gt;0,COUNTBLANK(K327)+COUNTBLANK(M327)+COUNTBLANK(O327)+COUNTBLANK(Q327)+COUNTBLANK(S327)+COUNTBLANK(U327)+COUNTBLANK(W327)+COUNTBLANK(Y327)+COUNTBLANK(AB327)&lt;9,K327&lt;&gt;"NA"),1,0)</f>
        <v>0</v>
      </c>
      <c r="AJ327">
        <f>IF(AND(IF(OR(SUM(M327:AB327)=K327,K327="",AND(K327&gt;0,COUNTIF(K327:AB327,"NS")=8)),0,1)=1,K327&lt;&gt;"NS",K327&lt;&gt;"NA"),1,0)</f>
        <v>0</v>
      </c>
      <c r="AK327">
        <f>IF(COUNTIF(K327:AB327,"=*")&lt;&gt;SUM(COUNTIF(K327:AB327,"NS"),COUNTIF(K327:AB327,"NA")),1,0)</f>
        <v>0</v>
      </c>
      <c r="AL327">
        <f>IF(SUM(AF327:AK327)&gt;0,1,0)</f>
        <v>0</v>
      </c>
    </row>
    <row r="328" spans="1:38" s="29" customFormat="1" ht="15" customHeight="1">
      <c r="A328" s="79"/>
      <c r="B328" s="94"/>
      <c r="C328" s="98" t="s">
        <v>143</v>
      </c>
      <c r="D328" s="363"/>
      <c r="E328" s="280"/>
      <c r="F328" s="280"/>
      <c r="G328" s="280"/>
      <c r="H328" s="280"/>
      <c r="I328" s="280"/>
      <c r="J328" s="281"/>
      <c r="K328" s="342"/>
      <c r="L328" s="281"/>
      <c r="M328" s="342"/>
      <c r="N328" s="281"/>
      <c r="O328" s="342"/>
      <c r="P328" s="281"/>
      <c r="Q328" s="342"/>
      <c r="R328" s="281"/>
      <c r="S328" s="342"/>
      <c r="T328" s="281"/>
      <c r="U328" s="342"/>
      <c r="V328" s="281"/>
      <c r="W328" s="342"/>
      <c r="X328" s="281"/>
      <c r="Y328" s="342"/>
      <c r="Z328" s="280"/>
      <c r="AA328" s="281"/>
      <c r="AB328" s="342"/>
      <c r="AC328" s="280"/>
      <c r="AD328" s="281"/>
      <c r="AE328" s="94"/>
      <c r="AF328" s="94"/>
      <c r="AG328" s="94"/>
      <c r="AH328" s="94"/>
    </row>
    <row r="329" spans="1:38" s="29" customFormat="1" ht="15" customHeight="1">
      <c r="A329" s="79"/>
      <c r="B329" s="94"/>
      <c r="C329" s="98" t="s">
        <v>144</v>
      </c>
      <c r="D329" s="363"/>
      <c r="E329" s="280"/>
      <c r="F329" s="280"/>
      <c r="G329" s="280"/>
      <c r="H329" s="280"/>
      <c r="I329" s="280"/>
      <c r="J329" s="281"/>
      <c r="K329" s="342"/>
      <c r="L329" s="281"/>
      <c r="M329" s="342"/>
      <c r="N329" s="281"/>
      <c r="O329" s="342"/>
      <c r="P329" s="281"/>
      <c r="Q329" s="342"/>
      <c r="R329" s="281"/>
      <c r="S329" s="342"/>
      <c r="T329" s="281"/>
      <c r="U329" s="342"/>
      <c r="V329" s="281"/>
      <c r="W329" s="342"/>
      <c r="X329" s="281"/>
      <c r="Y329" s="342"/>
      <c r="Z329" s="280"/>
      <c r="AA329" s="281"/>
      <c r="AB329" s="342"/>
      <c r="AC329" s="280"/>
      <c r="AD329" s="281"/>
      <c r="AE329" s="94"/>
      <c r="AF329" s="94"/>
      <c r="AG329" s="94"/>
      <c r="AH329" s="94"/>
    </row>
    <row r="330" spans="1:38" s="29" customFormat="1" ht="15" customHeight="1">
      <c r="A330" s="79"/>
      <c r="B330" s="94"/>
      <c r="C330" s="98" t="s">
        <v>145</v>
      </c>
      <c r="D330" s="363"/>
      <c r="E330" s="280"/>
      <c r="F330" s="280"/>
      <c r="G330" s="280"/>
      <c r="H330" s="280"/>
      <c r="I330" s="280"/>
      <c r="J330" s="281"/>
      <c r="K330" s="342"/>
      <c r="L330" s="281"/>
      <c r="M330" s="342"/>
      <c r="N330" s="281"/>
      <c r="O330" s="342"/>
      <c r="P330" s="281"/>
      <c r="Q330" s="342"/>
      <c r="R330" s="281"/>
      <c r="S330" s="342"/>
      <c r="T330" s="281"/>
      <c r="U330" s="342"/>
      <c r="V330" s="281"/>
      <c r="W330" s="342"/>
      <c r="X330" s="281"/>
      <c r="Y330" s="342"/>
      <c r="Z330" s="280"/>
      <c r="AA330" s="281"/>
      <c r="AB330" s="342"/>
      <c r="AC330" s="280"/>
      <c r="AD330" s="281"/>
      <c r="AE330" s="94"/>
      <c r="AF330" s="94"/>
      <c r="AG330" s="94"/>
      <c r="AH330" s="94"/>
    </row>
    <row r="331" spans="1:38" s="29" customFormat="1" ht="15" customHeight="1">
      <c r="A331" s="79"/>
      <c r="B331" s="94"/>
      <c r="C331" s="98" t="s">
        <v>146</v>
      </c>
      <c r="D331" s="363"/>
      <c r="E331" s="280"/>
      <c r="F331" s="280"/>
      <c r="G331" s="280"/>
      <c r="H331" s="280"/>
      <c r="I331" s="280"/>
      <c r="J331" s="281"/>
      <c r="K331" s="342"/>
      <c r="L331" s="281"/>
      <c r="M331" s="342"/>
      <c r="N331" s="281"/>
      <c r="O331" s="342"/>
      <c r="P331" s="281"/>
      <c r="Q331" s="342"/>
      <c r="R331" s="281"/>
      <c r="S331" s="342"/>
      <c r="T331" s="281"/>
      <c r="U331" s="342"/>
      <c r="V331" s="281"/>
      <c r="W331" s="342"/>
      <c r="X331" s="281"/>
      <c r="Y331" s="342"/>
      <c r="Z331" s="280"/>
      <c r="AA331" s="281"/>
      <c r="AB331" s="342"/>
      <c r="AC331" s="280"/>
      <c r="AD331" s="281"/>
      <c r="AE331" s="94"/>
      <c r="AF331" s="94"/>
      <c r="AG331" s="94"/>
      <c r="AH331" s="94"/>
    </row>
    <row r="332" spans="1:38" s="29" customFormat="1" ht="15" customHeight="1">
      <c r="A332" s="79"/>
      <c r="B332" s="94"/>
      <c r="C332" s="98" t="s">
        <v>147</v>
      </c>
      <c r="D332" s="363"/>
      <c r="E332" s="280"/>
      <c r="F332" s="280"/>
      <c r="G332" s="280"/>
      <c r="H332" s="280"/>
      <c r="I332" s="280"/>
      <c r="J332" s="281"/>
      <c r="K332" s="342"/>
      <c r="L332" s="281"/>
      <c r="M332" s="342"/>
      <c r="N332" s="281"/>
      <c r="O332" s="342"/>
      <c r="P332" s="281"/>
      <c r="Q332" s="342"/>
      <c r="R332" s="281"/>
      <c r="S332" s="342"/>
      <c r="T332" s="281"/>
      <c r="U332" s="342"/>
      <c r="V332" s="281"/>
      <c r="W332" s="342"/>
      <c r="X332" s="281"/>
      <c r="Y332" s="342"/>
      <c r="Z332" s="280"/>
      <c r="AA332" s="281"/>
      <c r="AB332" s="342"/>
      <c r="AC332" s="280"/>
      <c r="AD332" s="281"/>
      <c r="AE332" s="94"/>
      <c r="AF332" s="94"/>
      <c r="AG332" s="94"/>
      <c r="AH332" s="94"/>
    </row>
    <row r="333" spans="1:38" s="29" customFormat="1" ht="15" customHeight="1">
      <c r="A333" s="79"/>
      <c r="B333" s="94"/>
      <c r="C333" s="98" t="s">
        <v>148</v>
      </c>
      <c r="D333" s="363"/>
      <c r="E333" s="280"/>
      <c r="F333" s="280"/>
      <c r="G333" s="280"/>
      <c r="H333" s="280"/>
      <c r="I333" s="280"/>
      <c r="J333" s="281"/>
      <c r="K333" s="342"/>
      <c r="L333" s="281"/>
      <c r="M333" s="342"/>
      <c r="N333" s="281"/>
      <c r="O333" s="342"/>
      <c r="P333" s="281"/>
      <c r="Q333" s="342"/>
      <c r="R333" s="281"/>
      <c r="S333" s="342"/>
      <c r="T333" s="281"/>
      <c r="U333" s="342"/>
      <c r="V333" s="281"/>
      <c r="W333" s="342"/>
      <c r="X333" s="281"/>
      <c r="Y333" s="342"/>
      <c r="Z333" s="280"/>
      <c r="AA333" s="281"/>
      <c r="AB333" s="342"/>
      <c r="AC333" s="280"/>
      <c r="AD333" s="281"/>
      <c r="AE333" s="94"/>
      <c r="AF333" s="94"/>
      <c r="AG333" s="94"/>
      <c r="AH333" s="94"/>
    </row>
    <row r="334" spans="1:38" s="29" customFormat="1" ht="15" customHeight="1">
      <c r="A334" s="79"/>
      <c r="B334" s="94"/>
      <c r="C334" s="98" t="s">
        <v>149</v>
      </c>
      <c r="D334" s="363"/>
      <c r="E334" s="280"/>
      <c r="F334" s="280"/>
      <c r="G334" s="280"/>
      <c r="H334" s="280"/>
      <c r="I334" s="280"/>
      <c r="J334" s="281"/>
      <c r="K334" s="342"/>
      <c r="L334" s="281"/>
      <c r="M334" s="342"/>
      <c r="N334" s="281"/>
      <c r="O334" s="342"/>
      <c r="P334" s="281"/>
      <c r="Q334" s="342"/>
      <c r="R334" s="281"/>
      <c r="S334" s="342"/>
      <c r="T334" s="281"/>
      <c r="U334" s="342"/>
      <c r="V334" s="281"/>
      <c r="W334" s="342"/>
      <c r="X334" s="281"/>
      <c r="Y334" s="342"/>
      <c r="Z334" s="280"/>
      <c r="AA334" s="281"/>
      <c r="AB334" s="342"/>
      <c r="AC334" s="280"/>
      <c r="AD334" s="281"/>
      <c r="AE334" s="94"/>
      <c r="AF334" s="94"/>
      <c r="AG334" s="94"/>
      <c r="AH334" s="94"/>
    </row>
    <row r="335" spans="1:38" s="29" customFormat="1" ht="15" customHeight="1">
      <c r="A335" s="79"/>
      <c r="B335" s="94"/>
      <c r="C335" s="98" t="s">
        <v>150</v>
      </c>
      <c r="D335" s="363"/>
      <c r="E335" s="280"/>
      <c r="F335" s="280"/>
      <c r="G335" s="280"/>
      <c r="H335" s="280"/>
      <c r="I335" s="280"/>
      <c r="J335" s="281"/>
      <c r="K335" s="342"/>
      <c r="L335" s="281"/>
      <c r="M335" s="342"/>
      <c r="N335" s="281"/>
      <c r="O335" s="342"/>
      <c r="P335" s="281"/>
      <c r="Q335" s="342"/>
      <c r="R335" s="281"/>
      <c r="S335" s="342"/>
      <c r="T335" s="281"/>
      <c r="U335" s="342"/>
      <c r="V335" s="281"/>
      <c r="W335" s="342"/>
      <c r="X335" s="281"/>
      <c r="Y335" s="342"/>
      <c r="Z335" s="280"/>
      <c r="AA335" s="281"/>
      <c r="AB335" s="342"/>
      <c r="AC335" s="280"/>
      <c r="AD335" s="281"/>
      <c r="AE335" s="94"/>
      <c r="AF335" s="94"/>
      <c r="AG335" s="94"/>
      <c r="AH335" s="94"/>
    </row>
    <row r="336" spans="1:38" s="29" customFormat="1" ht="15" customHeight="1">
      <c r="A336" s="79"/>
      <c r="B336" s="94"/>
      <c r="C336" s="98" t="s">
        <v>151</v>
      </c>
      <c r="D336" s="363"/>
      <c r="E336" s="280"/>
      <c r="F336" s="280"/>
      <c r="G336" s="280"/>
      <c r="H336" s="280"/>
      <c r="I336" s="280"/>
      <c r="J336" s="281"/>
      <c r="K336" s="342"/>
      <c r="L336" s="281"/>
      <c r="M336" s="342"/>
      <c r="N336" s="281"/>
      <c r="O336" s="342"/>
      <c r="P336" s="281"/>
      <c r="Q336" s="342"/>
      <c r="R336" s="281"/>
      <c r="S336" s="342"/>
      <c r="T336" s="281"/>
      <c r="U336" s="342"/>
      <c r="V336" s="281"/>
      <c r="W336" s="342"/>
      <c r="X336" s="281"/>
      <c r="Y336" s="342"/>
      <c r="Z336" s="280"/>
      <c r="AA336" s="281"/>
      <c r="AB336" s="342"/>
      <c r="AC336" s="280"/>
      <c r="AD336" s="281"/>
      <c r="AE336" s="94"/>
      <c r="AF336" s="94"/>
      <c r="AG336" s="94"/>
      <c r="AH336" s="94"/>
    </row>
    <row r="337" spans="1:34" s="29" customFormat="1" ht="15" customHeight="1">
      <c r="A337" s="79"/>
      <c r="B337" s="94"/>
      <c r="C337" s="98" t="s">
        <v>152</v>
      </c>
      <c r="D337" s="363"/>
      <c r="E337" s="280"/>
      <c r="F337" s="280"/>
      <c r="G337" s="280"/>
      <c r="H337" s="280"/>
      <c r="I337" s="280"/>
      <c r="J337" s="281"/>
      <c r="K337" s="342"/>
      <c r="L337" s="281"/>
      <c r="M337" s="342"/>
      <c r="N337" s="281"/>
      <c r="O337" s="342"/>
      <c r="P337" s="281"/>
      <c r="Q337" s="342"/>
      <c r="R337" s="281"/>
      <c r="S337" s="342"/>
      <c r="T337" s="281"/>
      <c r="U337" s="342"/>
      <c r="V337" s="281"/>
      <c r="W337" s="342"/>
      <c r="X337" s="281"/>
      <c r="Y337" s="342"/>
      <c r="Z337" s="280"/>
      <c r="AA337" s="281"/>
      <c r="AB337" s="342"/>
      <c r="AC337" s="280"/>
      <c r="AD337" s="281"/>
      <c r="AE337" s="94"/>
      <c r="AF337" s="94"/>
      <c r="AG337" s="94"/>
      <c r="AH337" s="94"/>
    </row>
    <row r="338" spans="1:34" s="29" customFormat="1" ht="15" customHeight="1">
      <c r="A338" s="79"/>
      <c r="B338" s="94"/>
      <c r="C338" s="98" t="s">
        <v>153</v>
      </c>
      <c r="D338" s="363"/>
      <c r="E338" s="280"/>
      <c r="F338" s="280"/>
      <c r="G338" s="280"/>
      <c r="H338" s="280"/>
      <c r="I338" s="280"/>
      <c r="J338" s="281"/>
      <c r="K338" s="342"/>
      <c r="L338" s="281"/>
      <c r="M338" s="342"/>
      <c r="N338" s="281"/>
      <c r="O338" s="342"/>
      <c r="P338" s="281"/>
      <c r="Q338" s="342"/>
      <c r="R338" s="281"/>
      <c r="S338" s="342"/>
      <c r="T338" s="281"/>
      <c r="U338" s="342"/>
      <c r="V338" s="281"/>
      <c r="W338" s="342"/>
      <c r="X338" s="281"/>
      <c r="Y338" s="342"/>
      <c r="Z338" s="280"/>
      <c r="AA338" s="281"/>
      <c r="AB338" s="342"/>
      <c r="AC338" s="280"/>
      <c r="AD338" s="281"/>
      <c r="AE338" s="94"/>
      <c r="AF338" s="94"/>
      <c r="AG338" s="94"/>
      <c r="AH338" s="94"/>
    </row>
    <row r="339" spans="1:34" s="29" customFormat="1" ht="15" customHeight="1">
      <c r="A339" s="79"/>
      <c r="B339" s="94"/>
      <c r="C339" s="98" t="s">
        <v>154</v>
      </c>
      <c r="D339" s="363"/>
      <c r="E339" s="280"/>
      <c r="F339" s="280"/>
      <c r="G339" s="280"/>
      <c r="H339" s="280"/>
      <c r="I339" s="280"/>
      <c r="J339" s="281"/>
      <c r="K339" s="342"/>
      <c r="L339" s="281"/>
      <c r="M339" s="342"/>
      <c r="N339" s="281"/>
      <c r="O339" s="342"/>
      <c r="P339" s="281"/>
      <c r="Q339" s="342"/>
      <c r="R339" s="281"/>
      <c r="S339" s="342"/>
      <c r="T339" s="281"/>
      <c r="U339" s="342"/>
      <c r="V339" s="281"/>
      <c r="W339" s="342"/>
      <c r="X339" s="281"/>
      <c r="Y339" s="342"/>
      <c r="Z339" s="280"/>
      <c r="AA339" s="281"/>
      <c r="AB339" s="342"/>
      <c r="AC339" s="280"/>
      <c r="AD339" s="281"/>
      <c r="AE339" s="94"/>
      <c r="AF339" s="94"/>
      <c r="AG339" s="94"/>
      <c r="AH339" s="94"/>
    </row>
    <row r="340" spans="1:34" s="29" customFormat="1" ht="15" customHeight="1">
      <c r="A340" s="79"/>
      <c r="B340" s="94"/>
      <c r="C340" s="98" t="s">
        <v>155</v>
      </c>
      <c r="D340" s="363"/>
      <c r="E340" s="280"/>
      <c r="F340" s="280"/>
      <c r="G340" s="280"/>
      <c r="H340" s="280"/>
      <c r="I340" s="280"/>
      <c r="J340" s="281"/>
      <c r="K340" s="342"/>
      <c r="L340" s="281"/>
      <c r="M340" s="342"/>
      <c r="N340" s="281"/>
      <c r="O340" s="342"/>
      <c r="P340" s="281"/>
      <c r="Q340" s="342"/>
      <c r="R340" s="281"/>
      <c r="S340" s="342"/>
      <c r="T340" s="281"/>
      <c r="U340" s="342"/>
      <c r="V340" s="281"/>
      <c r="W340" s="342"/>
      <c r="X340" s="281"/>
      <c r="Y340" s="342"/>
      <c r="Z340" s="280"/>
      <c r="AA340" s="281"/>
      <c r="AB340" s="342"/>
      <c r="AC340" s="280"/>
      <c r="AD340" s="281"/>
      <c r="AE340" s="94"/>
      <c r="AF340" s="94"/>
      <c r="AG340" s="94"/>
      <c r="AH340" s="94"/>
    </row>
    <row r="341" spans="1:34" s="29" customFormat="1" ht="15" customHeight="1">
      <c r="A341" s="79"/>
      <c r="B341" s="94"/>
      <c r="C341" s="98" t="s">
        <v>156</v>
      </c>
      <c r="D341" s="363"/>
      <c r="E341" s="280"/>
      <c r="F341" s="280"/>
      <c r="G341" s="280"/>
      <c r="H341" s="280"/>
      <c r="I341" s="280"/>
      <c r="J341" s="281"/>
      <c r="K341" s="342"/>
      <c r="L341" s="281"/>
      <c r="M341" s="342"/>
      <c r="N341" s="281"/>
      <c r="O341" s="342"/>
      <c r="P341" s="281"/>
      <c r="Q341" s="342"/>
      <c r="R341" s="281"/>
      <c r="S341" s="342"/>
      <c r="T341" s="281"/>
      <c r="U341" s="342"/>
      <c r="V341" s="281"/>
      <c r="W341" s="342"/>
      <c r="X341" s="281"/>
      <c r="Y341" s="342"/>
      <c r="Z341" s="280"/>
      <c r="AA341" s="281"/>
      <c r="AB341" s="342"/>
      <c r="AC341" s="280"/>
      <c r="AD341" s="281"/>
      <c r="AE341" s="94"/>
      <c r="AF341" s="94"/>
      <c r="AG341" s="94"/>
      <c r="AH341" s="94"/>
    </row>
    <row r="342" spans="1:34" s="29" customFormat="1" ht="15" customHeight="1">
      <c r="A342" s="79"/>
      <c r="B342" s="94"/>
      <c r="C342" s="98" t="s">
        <v>157</v>
      </c>
      <c r="D342" s="363"/>
      <c r="E342" s="280"/>
      <c r="F342" s="280"/>
      <c r="G342" s="280"/>
      <c r="H342" s="280"/>
      <c r="I342" s="280"/>
      <c r="J342" s="281"/>
      <c r="K342" s="342"/>
      <c r="L342" s="281"/>
      <c r="M342" s="342"/>
      <c r="N342" s="281"/>
      <c r="O342" s="342"/>
      <c r="P342" s="281"/>
      <c r="Q342" s="342"/>
      <c r="R342" s="281"/>
      <c r="S342" s="342"/>
      <c r="T342" s="281"/>
      <c r="U342" s="342"/>
      <c r="V342" s="281"/>
      <c r="W342" s="342"/>
      <c r="X342" s="281"/>
      <c r="Y342" s="342"/>
      <c r="Z342" s="280"/>
      <c r="AA342" s="281"/>
      <c r="AB342" s="342"/>
      <c r="AC342" s="280"/>
      <c r="AD342" s="281"/>
      <c r="AE342" s="94"/>
      <c r="AF342" s="94"/>
      <c r="AG342" s="94"/>
      <c r="AH342" s="94"/>
    </row>
    <row r="343" spans="1:34" s="29" customFormat="1" ht="15" customHeight="1">
      <c r="A343" s="79"/>
      <c r="B343" s="94"/>
      <c r="C343" s="98" t="s">
        <v>158</v>
      </c>
      <c r="D343" s="363"/>
      <c r="E343" s="280"/>
      <c r="F343" s="280"/>
      <c r="G343" s="280"/>
      <c r="H343" s="280"/>
      <c r="I343" s="280"/>
      <c r="J343" s="281"/>
      <c r="K343" s="342"/>
      <c r="L343" s="281"/>
      <c r="M343" s="342"/>
      <c r="N343" s="281"/>
      <c r="O343" s="342"/>
      <c r="P343" s="281"/>
      <c r="Q343" s="342"/>
      <c r="R343" s="281"/>
      <c r="S343" s="342"/>
      <c r="T343" s="281"/>
      <c r="U343" s="342"/>
      <c r="V343" s="281"/>
      <c r="W343" s="342"/>
      <c r="X343" s="281"/>
      <c r="Y343" s="342"/>
      <c r="Z343" s="280"/>
      <c r="AA343" s="281"/>
      <c r="AB343" s="342"/>
      <c r="AC343" s="280"/>
      <c r="AD343" s="281"/>
      <c r="AE343" s="94"/>
      <c r="AF343" s="94"/>
      <c r="AG343" s="94"/>
      <c r="AH343" s="94"/>
    </row>
    <row r="344" spans="1:34" s="29" customFormat="1" ht="15" customHeight="1">
      <c r="A344" s="79"/>
      <c r="B344" s="94"/>
      <c r="C344" s="98" t="s">
        <v>159</v>
      </c>
      <c r="D344" s="363"/>
      <c r="E344" s="280"/>
      <c r="F344" s="280"/>
      <c r="G344" s="280"/>
      <c r="H344" s="280"/>
      <c r="I344" s="280"/>
      <c r="J344" s="281"/>
      <c r="K344" s="342"/>
      <c r="L344" s="281"/>
      <c r="M344" s="342"/>
      <c r="N344" s="281"/>
      <c r="O344" s="342"/>
      <c r="P344" s="281"/>
      <c r="Q344" s="342"/>
      <c r="R344" s="281"/>
      <c r="S344" s="342"/>
      <c r="T344" s="281"/>
      <c r="U344" s="342"/>
      <c r="V344" s="281"/>
      <c r="W344" s="342"/>
      <c r="X344" s="281"/>
      <c r="Y344" s="342"/>
      <c r="Z344" s="280"/>
      <c r="AA344" s="281"/>
      <c r="AB344" s="342"/>
      <c r="AC344" s="280"/>
      <c r="AD344" s="281"/>
      <c r="AE344" s="94"/>
      <c r="AF344" s="94"/>
      <c r="AG344" s="94"/>
      <c r="AH344" s="94"/>
    </row>
    <row r="345" spans="1:34" s="29" customFormat="1" ht="15" customHeight="1">
      <c r="A345" s="79"/>
      <c r="B345" s="94"/>
      <c r="C345" s="98" t="s">
        <v>160</v>
      </c>
      <c r="D345" s="363"/>
      <c r="E345" s="280"/>
      <c r="F345" s="280"/>
      <c r="G345" s="280"/>
      <c r="H345" s="280"/>
      <c r="I345" s="280"/>
      <c r="J345" s="281"/>
      <c r="K345" s="342"/>
      <c r="L345" s="281"/>
      <c r="M345" s="342"/>
      <c r="N345" s="281"/>
      <c r="O345" s="342"/>
      <c r="P345" s="281"/>
      <c r="Q345" s="342"/>
      <c r="R345" s="281"/>
      <c r="S345" s="342"/>
      <c r="T345" s="281"/>
      <c r="U345" s="342"/>
      <c r="V345" s="281"/>
      <c r="W345" s="342"/>
      <c r="X345" s="281"/>
      <c r="Y345" s="342"/>
      <c r="Z345" s="280"/>
      <c r="AA345" s="281"/>
      <c r="AB345" s="342"/>
      <c r="AC345" s="280"/>
      <c r="AD345" s="281"/>
      <c r="AE345" s="94"/>
      <c r="AF345" s="94"/>
      <c r="AG345" s="94"/>
      <c r="AH345" s="94"/>
    </row>
    <row r="346" spans="1:34" s="29" customFormat="1" ht="15" customHeight="1">
      <c r="A346" s="79"/>
      <c r="B346" s="94"/>
      <c r="C346" s="98" t="s">
        <v>161</v>
      </c>
      <c r="D346" s="363"/>
      <c r="E346" s="280"/>
      <c r="F346" s="280"/>
      <c r="G346" s="280"/>
      <c r="H346" s="280"/>
      <c r="I346" s="280"/>
      <c r="J346" s="281"/>
      <c r="K346" s="342"/>
      <c r="L346" s="281"/>
      <c r="M346" s="342"/>
      <c r="N346" s="281"/>
      <c r="O346" s="342"/>
      <c r="P346" s="281"/>
      <c r="Q346" s="342"/>
      <c r="R346" s="281"/>
      <c r="S346" s="342"/>
      <c r="T346" s="281"/>
      <c r="U346" s="342"/>
      <c r="V346" s="281"/>
      <c r="W346" s="342"/>
      <c r="X346" s="281"/>
      <c r="Y346" s="342"/>
      <c r="Z346" s="280"/>
      <c r="AA346" s="281"/>
      <c r="AB346" s="342"/>
      <c r="AC346" s="280"/>
      <c r="AD346" s="281"/>
      <c r="AE346" s="94"/>
      <c r="AF346" s="94"/>
      <c r="AG346" s="94"/>
      <c r="AH346" s="94"/>
    </row>
    <row r="347" spans="1:34" s="29" customFormat="1" ht="15" customHeight="1">
      <c r="A347" s="79"/>
      <c r="B347" s="94"/>
      <c r="C347" s="98" t="s">
        <v>162</v>
      </c>
      <c r="D347" s="363"/>
      <c r="E347" s="280"/>
      <c r="F347" s="280"/>
      <c r="G347" s="280"/>
      <c r="H347" s="280"/>
      <c r="I347" s="280"/>
      <c r="J347" s="281"/>
      <c r="K347" s="342"/>
      <c r="L347" s="281"/>
      <c r="M347" s="342"/>
      <c r="N347" s="281"/>
      <c r="O347" s="342"/>
      <c r="P347" s="281"/>
      <c r="Q347" s="342"/>
      <c r="R347" s="281"/>
      <c r="S347" s="342"/>
      <c r="T347" s="281"/>
      <c r="U347" s="342"/>
      <c r="V347" s="281"/>
      <c r="W347" s="342"/>
      <c r="X347" s="281"/>
      <c r="Y347" s="342"/>
      <c r="Z347" s="280"/>
      <c r="AA347" s="281"/>
      <c r="AB347" s="342"/>
      <c r="AC347" s="280"/>
      <c r="AD347" s="281"/>
      <c r="AE347" s="94"/>
      <c r="AF347" s="94"/>
      <c r="AG347" s="94"/>
      <c r="AH347" s="94"/>
    </row>
    <row r="348" spans="1:34" s="29" customFormat="1" ht="15" customHeight="1">
      <c r="A348" s="79"/>
      <c r="B348" s="94"/>
      <c r="C348" s="98" t="s">
        <v>163</v>
      </c>
      <c r="D348" s="363"/>
      <c r="E348" s="280"/>
      <c r="F348" s="280"/>
      <c r="G348" s="280"/>
      <c r="H348" s="280"/>
      <c r="I348" s="280"/>
      <c r="J348" s="281"/>
      <c r="K348" s="342"/>
      <c r="L348" s="281"/>
      <c r="M348" s="342"/>
      <c r="N348" s="281"/>
      <c r="O348" s="342"/>
      <c r="P348" s="281"/>
      <c r="Q348" s="342"/>
      <c r="R348" s="281"/>
      <c r="S348" s="342"/>
      <c r="T348" s="281"/>
      <c r="U348" s="342"/>
      <c r="V348" s="281"/>
      <c r="W348" s="342"/>
      <c r="X348" s="281"/>
      <c r="Y348" s="342"/>
      <c r="Z348" s="280"/>
      <c r="AA348" s="281"/>
      <c r="AB348" s="342"/>
      <c r="AC348" s="280"/>
      <c r="AD348" s="281"/>
      <c r="AE348" s="94"/>
      <c r="AF348" s="94"/>
      <c r="AG348" s="94"/>
      <c r="AH348" s="94"/>
    </row>
    <row r="349" spans="1:34" s="29" customFormat="1" ht="15" customHeight="1">
      <c r="A349" s="79"/>
      <c r="B349" s="94"/>
      <c r="C349" s="98" t="s">
        <v>164</v>
      </c>
      <c r="D349" s="363"/>
      <c r="E349" s="280"/>
      <c r="F349" s="280"/>
      <c r="G349" s="280"/>
      <c r="H349" s="280"/>
      <c r="I349" s="280"/>
      <c r="J349" s="281"/>
      <c r="K349" s="342"/>
      <c r="L349" s="281"/>
      <c r="M349" s="342"/>
      <c r="N349" s="281"/>
      <c r="O349" s="342"/>
      <c r="P349" s="281"/>
      <c r="Q349" s="342"/>
      <c r="R349" s="281"/>
      <c r="S349" s="342"/>
      <c r="T349" s="281"/>
      <c r="U349" s="342"/>
      <c r="V349" s="281"/>
      <c r="W349" s="342"/>
      <c r="X349" s="281"/>
      <c r="Y349" s="342"/>
      <c r="Z349" s="280"/>
      <c r="AA349" s="281"/>
      <c r="AB349" s="342"/>
      <c r="AC349" s="280"/>
      <c r="AD349" s="281"/>
      <c r="AE349" s="94"/>
      <c r="AF349" s="94"/>
      <c r="AG349" s="94"/>
      <c r="AH349" s="94"/>
    </row>
    <row r="350" spans="1:34" s="29" customFormat="1" ht="15" customHeight="1">
      <c r="A350" s="79"/>
      <c r="B350" s="94"/>
      <c r="C350" s="98" t="s">
        <v>165</v>
      </c>
      <c r="D350" s="363"/>
      <c r="E350" s="280"/>
      <c r="F350" s="280"/>
      <c r="G350" s="280"/>
      <c r="H350" s="280"/>
      <c r="I350" s="280"/>
      <c r="J350" s="281"/>
      <c r="K350" s="342"/>
      <c r="L350" s="281"/>
      <c r="M350" s="342"/>
      <c r="N350" s="281"/>
      <c r="O350" s="342"/>
      <c r="P350" s="281"/>
      <c r="Q350" s="342"/>
      <c r="R350" s="281"/>
      <c r="S350" s="342"/>
      <c r="T350" s="281"/>
      <c r="U350" s="342"/>
      <c r="V350" s="281"/>
      <c r="W350" s="342"/>
      <c r="X350" s="281"/>
      <c r="Y350" s="342"/>
      <c r="Z350" s="280"/>
      <c r="AA350" s="281"/>
      <c r="AB350" s="342"/>
      <c r="AC350" s="280"/>
      <c r="AD350" s="281"/>
      <c r="AE350" s="94"/>
      <c r="AF350" s="94"/>
      <c r="AG350" s="94"/>
      <c r="AH350" s="94"/>
    </row>
    <row r="351" spans="1:34" s="29" customFormat="1" ht="15" customHeight="1">
      <c r="A351" s="79"/>
      <c r="B351" s="94"/>
      <c r="C351" s="98" t="s">
        <v>166</v>
      </c>
      <c r="D351" s="363"/>
      <c r="E351" s="280"/>
      <c r="F351" s="280"/>
      <c r="G351" s="280"/>
      <c r="H351" s="280"/>
      <c r="I351" s="280"/>
      <c r="J351" s="281"/>
      <c r="K351" s="342"/>
      <c r="L351" s="281"/>
      <c r="M351" s="342"/>
      <c r="N351" s="281"/>
      <c r="O351" s="342"/>
      <c r="P351" s="281"/>
      <c r="Q351" s="342"/>
      <c r="R351" s="281"/>
      <c r="S351" s="342"/>
      <c r="T351" s="281"/>
      <c r="U351" s="342"/>
      <c r="V351" s="281"/>
      <c r="W351" s="342"/>
      <c r="X351" s="281"/>
      <c r="Y351" s="342"/>
      <c r="Z351" s="280"/>
      <c r="AA351" s="281"/>
      <c r="AB351" s="342"/>
      <c r="AC351" s="280"/>
      <c r="AD351" s="281"/>
      <c r="AE351" s="94"/>
      <c r="AF351" s="94"/>
      <c r="AG351" s="94"/>
      <c r="AH351" s="94"/>
    </row>
    <row r="352" spans="1:34" s="29" customFormat="1" ht="15" customHeight="1">
      <c r="A352" s="79"/>
      <c r="B352" s="94"/>
      <c r="C352" s="94"/>
      <c r="D352" s="94"/>
      <c r="E352" s="94"/>
      <c r="F352" s="94"/>
      <c r="G352" s="94"/>
      <c r="H352" s="94"/>
      <c r="J352" s="101" t="s">
        <v>285</v>
      </c>
      <c r="K352" s="342">
        <f>IF(AND(SUM(K327:K351)=0,COUNTIF(K327:K351,"NS")&gt;0),"NS",IF(AND(SUM(K327:K351)=0, COUNTIF(K327:K351,"NA")&gt;0),"NA",SUM(K327:K351)))</f>
        <v>0</v>
      </c>
      <c r="L352" s="281"/>
      <c r="M352" s="342">
        <f>IF(AND(SUM(M327:M351)=0,COUNTIF(M327:M351,"NS")&gt;0),"NS",IF(AND(SUM(M327:M351)=0, COUNTIF(M327:M351,"NA")&gt;0),"NA",SUM(M327:M351)))</f>
        <v>0</v>
      </c>
      <c r="N352" s="281"/>
      <c r="O352" s="342">
        <f>IF(AND(SUM(O327:O351)=0,COUNTIF(O327:O351,"NS")&gt;0),"NS",IF(AND(SUM(O327:O351)=0, COUNTIF(O327:O351,"NA")&gt;0),"NA",SUM(O327:O351)))</f>
        <v>0</v>
      </c>
      <c r="P352" s="281"/>
      <c r="Q352" s="342">
        <f>IF(AND(SUM(Q327:Q351)=0,COUNTIF(Q327:Q351,"NS")&gt;0),"NS",IF(AND(SUM(Q327:Q351)=0, COUNTIF(Q327:Q351,"NA")&gt;0),"NA",SUM(Q327:Q351)))</f>
        <v>0</v>
      </c>
      <c r="R352" s="281"/>
      <c r="S352" s="342">
        <f>IF(AND(SUM(S327:S351)=0,COUNTIF(S327:S351,"NS")&gt;0),"NS",IF(AND(SUM(S327:S351)=0, COUNTIF(S327:S351,"NA")&gt;0),"NA",SUM(S327:S351)))</f>
        <v>0</v>
      </c>
      <c r="T352" s="281"/>
      <c r="U352" s="342">
        <f>IF(AND(SUM(U327:U351)=0,COUNTIF(U327:U351,"NS")&gt;0),"NS",IF(AND(SUM(U327:U351)=0, COUNTIF(U327:U351,"NA")&gt;0),"NA",SUM(U327:U351)))</f>
        <v>0</v>
      </c>
      <c r="V352" s="281"/>
      <c r="W352" s="342">
        <f>IF(AND(SUM(W327:W351)=0,COUNTIF(W327:W351,"NS")&gt;0),"NS",IF(AND(SUM(W327:W351)=0, COUNTIF(W327:W351,"NA")&gt;0),"NA",SUM(W327:W351)))</f>
        <v>0</v>
      </c>
      <c r="X352" s="281"/>
      <c r="Y352" s="342">
        <f>IF(AND(SUM(Y327:Y351)=0,COUNTIF(Y327:Y351,"NS")&gt;0),"NS",IF(AND(SUM(Y327:Y351)=0, COUNTIF(Y327:Y351,"NA")&gt;0),"NA",SUM(Y327:Y351)))</f>
        <v>0</v>
      </c>
      <c r="Z352" s="280"/>
      <c r="AA352" s="281"/>
      <c r="AB352" s="342">
        <f>IF(AND(SUM(AB327:AB351)=0,COUNTIF(AB327:AB351,"NS")&gt;0),"NS",IF(AND(SUM(AB327:AB351)=0, COUNTIF(AB327:AB351,"NA")&gt;0),"NA",SUM(AB327:AB351)))</f>
        <v>0</v>
      </c>
      <c r="AC352" s="280"/>
      <c r="AD352" s="281"/>
      <c r="AE352" s="94"/>
      <c r="AF352" s="94"/>
      <c r="AG352" s="94"/>
      <c r="AH352" s="94"/>
    </row>
    <row r="353" spans="1:37" s="29" customFormat="1" ht="15" customHeight="1">
      <c r="A353" s="79"/>
      <c r="AF353">
        <f>IF(SUM(AF327:AF352)&gt;0,1,0)</f>
        <v>0</v>
      </c>
      <c r="AG353">
        <f>IF(SUM(AG327:AG352)&gt;0,2,0)</f>
        <v>0</v>
      </c>
      <c r="AH353">
        <f>IF(SUM(AH327:AH352)&gt;0,4,0)</f>
        <v>0</v>
      </c>
      <c r="AI353">
        <f>IF(SUM(AI327:AI352)&gt;0,4,0)</f>
        <v>0</v>
      </c>
      <c r="AJ353">
        <f>IF(SUM(AJ327:AJ352)&gt;0,5,0)</f>
        <v>0</v>
      </c>
      <c r="AK353">
        <f>IF(SUM(AK327:AK352)&gt;0,6,0)</f>
        <v>0</v>
      </c>
    </row>
    <row r="354" spans="1:37" s="29" customFormat="1" ht="45" customHeight="1">
      <c r="A354" s="79"/>
      <c r="C354" s="362" t="s">
        <v>355</v>
      </c>
      <c r="D354" s="350"/>
      <c r="E354" s="350"/>
      <c r="F354" s="342"/>
      <c r="G354" s="280"/>
      <c r="H354" s="280"/>
      <c r="I354" s="280"/>
      <c r="J354" s="280"/>
      <c r="K354" s="280"/>
      <c r="L354" s="280"/>
      <c r="M354" s="280"/>
      <c r="N354" s="280"/>
      <c r="O354" s="280"/>
      <c r="P354" s="280"/>
      <c r="Q354" s="280"/>
      <c r="R354" s="280"/>
      <c r="S354" s="280"/>
      <c r="T354" s="280"/>
      <c r="U354" s="280"/>
      <c r="V354" s="280"/>
      <c r="W354" s="280"/>
      <c r="X354" s="280"/>
      <c r="Y354" s="280"/>
      <c r="Z354" s="280"/>
      <c r="AA354" s="280"/>
      <c r="AB354" s="280"/>
      <c r="AC354" s="280"/>
      <c r="AD354" s="281"/>
      <c r="AH354">
        <f>SUM(AF353:AH353)</f>
        <v>0</v>
      </c>
      <c r="AK354">
        <f>SUM(AI353:AK353)</f>
        <v>0</v>
      </c>
    </row>
    <row r="355" spans="1:37" s="29" customFormat="1" ht="15" customHeight="1">
      <c r="A355" s="79"/>
      <c r="AH355" t="e">
        <f ca="1">CAMBIAR(AH354,0,"",1,"El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355" t="e">
        <f ca="1">CAMBIAR(AK354,0,"",4,"Hay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356" spans="1:37" s="29" customFormat="1" ht="24" customHeight="1">
      <c r="A356" s="79"/>
      <c r="C356" s="361" t="s">
        <v>248</v>
      </c>
      <c r="D356" s="284"/>
      <c r="E356" s="284"/>
      <c r="F356" s="284"/>
      <c r="G356" s="284"/>
      <c r="H356" s="284"/>
      <c r="I356" s="284"/>
      <c r="J356" s="284"/>
      <c r="K356" s="284"/>
      <c r="L356" s="284"/>
      <c r="M356" s="284"/>
      <c r="N356" s="284"/>
      <c r="O356" s="284"/>
      <c r="P356" s="284"/>
      <c r="Q356" s="284"/>
      <c r="R356" s="284"/>
      <c r="S356" s="284"/>
      <c r="T356" s="284"/>
      <c r="U356" s="284"/>
      <c r="V356" s="284"/>
      <c r="W356" s="284"/>
      <c r="X356" s="284"/>
      <c r="Y356" s="284"/>
      <c r="Z356" s="284"/>
      <c r="AA356" s="284"/>
      <c r="AB356" s="284"/>
      <c r="AC356" s="284"/>
      <c r="AD356" s="284"/>
    </row>
    <row r="357" spans="1:37" s="29" customFormat="1" ht="60" customHeight="1">
      <c r="A357" s="79"/>
      <c r="C357" s="360"/>
      <c r="D357" s="280"/>
      <c r="E357" s="280"/>
      <c r="F357" s="280"/>
      <c r="G357" s="280"/>
      <c r="H357" s="280"/>
      <c r="I357" s="280"/>
      <c r="J357" s="280"/>
      <c r="K357" s="280"/>
      <c r="L357" s="280"/>
      <c r="M357" s="280"/>
      <c r="N357" s="280"/>
      <c r="O357" s="280"/>
      <c r="P357" s="280"/>
      <c r="Q357" s="280"/>
      <c r="R357" s="280"/>
      <c r="S357" s="280"/>
      <c r="T357" s="280"/>
      <c r="U357" s="280"/>
      <c r="V357" s="280"/>
      <c r="W357" s="280"/>
      <c r="X357" s="280"/>
      <c r="Y357" s="280"/>
      <c r="Z357" s="280"/>
      <c r="AA357" s="280"/>
      <c r="AB357" s="280"/>
      <c r="AC357" s="280"/>
      <c r="AD357" s="281"/>
    </row>
    <row r="358" spans="1:37" s="29" customFormat="1" ht="15" customHeight="1">
      <c r="A358" s="79"/>
      <c r="C358" s="266" t="e">
        <f ca="1">AH355</f>
        <v>#NAME?</v>
      </c>
    </row>
    <row r="359" spans="1:37" s="31" customFormat="1" ht="15" customHeight="1">
      <c r="A359" s="79"/>
      <c r="C359" s="266" t="e">
        <f ca="1">AK355</f>
        <v>#NAME?</v>
      </c>
      <c r="AE359" s="29"/>
    </row>
    <row r="360" spans="1:37" s="31" customFormat="1" ht="15" customHeight="1">
      <c r="A360" s="79"/>
      <c r="AE360" s="29"/>
    </row>
    <row r="361" spans="1:37" s="31" customFormat="1" ht="15" customHeight="1">
      <c r="A361" s="79"/>
      <c r="AE361" s="29"/>
    </row>
    <row r="362" spans="1:37" s="31" customFormat="1" ht="15" customHeight="1">
      <c r="A362" s="79"/>
      <c r="AE362" s="29"/>
    </row>
    <row r="363" spans="1:37" s="31" customFormat="1" ht="15" customHeight="1">
      <c r="A363" s="79"/>
      <c r="AE363" s="29"/>
    </row>
    <row r="364" spans="1:37" s="31" customFormat="1" ht="24" customHeight="1">
      <c r="A364" s="32" t="s">
        <v>356</v>
      </c>
      <c r="B364" s="357" t="s">
        <v>357</v>
      </c>
      <c r="C364" s="366"/>
      <c r="D364" s="366"/>
      <c r="E364" s="366"/>
      <c r="F364" s="366"/>
      <c r="G364" s="366"/>
      <c r="H364" s="366"/>
      <c r="I364" s="366"/>
      <c r="J364" s="366"/>
      <c r="K364" s="366"/>
      <c r="L364" s="366"/>
      <c r="M364" s="366"/>
      <c r="N364" s="366"/>
      <c r="O364" s="366"/>
      <c r="P364" s="366"/>
      <c r="Q364" s="366"/>
      <c r="R364" s="366"/>
      <c r="S364" s="366"/>
      <c r="T364" s="366"/>
      <c r="U364" s="366"/>
      <c r="V364" s="366"/>
      <c r="W364" s="366"/>
      <c r="X364" s="366"/>
      <c r="Y364" s="366"/>
      <c r="Z364" s="366"/>
      <c r="AA364" s="366"/>
      <c r="AB364" s="366"/>
      <c r="AC364" s="366"/>
      <c r="AD364" s="366"/>
      <c r="AE364" s="29"/>
    </row>
    <row r="365" spans="1:37" s="33" customFormat="1" ht="24" customHeight="1">
      <c r="A365" s="79"/>
      <c r="B365" s="29"/>
      <c r="C365" s="349" t="s">
        <v>358</v>
      </c>
      <c r="D365" s="348"/>
      <c r="E365" s="348"/>
      <c r="F365" s="348"/>
      <c r="G365" s="348"/>
      <c r="H365" s="348"/>
      <c r="I365" s="348"/>
      <c r="J365" s="348"/>
      <c r="K365" s="348"/>
      <c r="L365" s="348"/>
      <c r="M365" s="348"/>
      <c r="N365" s="348"/>
      <c r="O365" s="348"/>
      <c r="P365" s="348"/>
      <c r="Q365" s="348"/>
      <c r="R365" s="348"/>
      <c r="S365" s="348"/>
      <c r="T365" s="348"/>
      <c r="U365" s="348"/>
      <c r="V365" s="348"/>
      <c r="W365" s="348"/>
      <c r="X365" s="348"/>
      <c r="Y365" s="348"/>
      <c r="Z365" s="348"/>
      <c r="AA365" s="348"/>
      <c r="AB365" s="348"/>
      <c r="AC365" s="348"/>
      <c r="AD365" s="348"/>
    </row>
    <row r="366" spans="1:37" s="31" customFormat="1" ht="15" customHeight="1">
      <c r="A366" s="79"/>
      <c r="C366" s="349" t="s">
        <v>292</v>
      </c>
      <c r="D366" s="366"/>
      <c r="E366" s="366"/>
      <c r="F366" s="366"/>
      <c r="G366" s="366"/>
      <c r="H366" s="366"/>
      <c r="I366" s="366"/>
      <c r="J366" s="366"/>
      <c r="K366" s="366"/>
      <c r="L366" s="366"/>
      <c r="M366" s="366"/>
      <c r="N366" s="366"/>
      <c r="O366" s="366"/>
      <c r="P366" s="366"/>
      <c r="Q366" s="366"/>
      <c r="R366" s="366"/>
      <c r="S366" s="366"/>
      <c r="T366" s="366"/>
      <c r="U366" s="366"/>
      <c r="V366" s="366"/>
      <c r="W366" s="366"/>
      <c r="X366" s="366"/>
      <c r="Y366" s="366"/>
      <c r="Z366" s="366"/>
      <c r="AA366" s="366"/>
      <c r="AB366" s="366"/>
      <c r="AC366" s="366"/>
      <c r="AD366" s="366"/>
      <c r="AE366" s="29"/>
    </row>
    <row r="367" spans="1:37" s="31" customFormat="1" ht="24" customHeight="1">
      <c r="A367" s="79"/>
      <c r="C367" s="349" t="s">
        <v>359</v>
      </c>
      <c r="D367" s="366"/>
      <c r="E367" s="366"/>
      <c r="F367" s="366"/>
      <c r="G367" s="366"/>
      <c r="H367" s="366"/>
      <c r="I367" s="366"/>
      <c r="J367" s="366"/>
      <c r="K367" s="366"/>
      <c r="L367" s="366"/>
      <c r="M367" s="366"/>
      <c r="N367" s="366"/>
      <c r="O367" s="366"/>
      <c r="P367" s="366"/>
      <c r="Q367" s="366"/>
      <c r="R367" s="366"/>
      <c r="S367" s="366"/>
      <c r="T367" s="366"/>
      <c r="U367" s="366"/>
      <c r="V367" s="366"/>
      <c r="W367" s="366"/>
      <c r="X367" s="366"/>
      <c r="Y367" s="366"/>
      <c r="Z367" s="366"/>
      <c r="AA367" s="366"/>
      <c r="AB367" s="366"/>
      <c r="AC367" s="366"/>
      <c r="AD367" s="366"/>
      <c r="AE367" s="29"/>
    </row>
    <row r="368" spans="1:37" s="31" customFormat="1" ht="15" customHeight="1">
      <c r="A368" s="79"/>
      <c r="AE368" s="29"/>
    </row>
    <row r="369" spans="1:31" s="31" customFormat="1" ht="15" customHeight="1">
      <c r="A369" s="79"/>
      <c r="C369" s="347" t="s">
        <v>211</v>
      </c>
      <c r="D369" s="295"/>
      <c r="E369" s="295"/>
      <c r="F369" s="295"/>
      <c r="G369" s="295"/>
      <c r="H369" s="295"/>
      <c r="I369" s="296"/>
      <c r="J369" s="341" t="s">
        <v>360</v>
      </c>
      <c r="K369" s="295"/>
      <c r="L369" s="296"/>
      <c r="M369" s="347" t="s">
        <v>361</v>
      </c>
      <c r="N369" s="280"/>
      <c r="O369" s="280"/>
      <c r="P369" s="280"/>
      <c r="Q369" s="280"/>
      <c r="R369" s="280"/>
      <c r="S369" s="280"/>
      <c r="T369" s="280"/>
      <c r="U369" s="280"/>
      <c r="V369" s="280"/>
      <c r="W369" s="280"/>
      <c r="X369" s="280"/>
      <c r="Y369" s="280"/>
      <c r="Z369" s="280"/>
      <c r="AA369" s="280"/>
      <c r="AB369" s="280"/>
      <c r="AC369" s="280"/>
      <c r="AD369" s="281"/>
      <c r="AE369" s="29"/>
    </row>
    <row r="370" spans="1:31" s="31" customFormat="1" ht="108" customHeight="1">
      <c r="A370" s="79"/>
      <c r="C370" s="299"/>
      <c r="D370" s="284"/>
      <c r="E370" s="284"/>
      <c r="F370" s="284"/>
      <c r="G370" s="284"/>
      <c r="H370" s="284"/>
      <c r="I370" s="300"/>
      <c r="J370" s="299"/>
      <c r="K370" s="284"/>
      <c r="L370" s="300"/>
      <c r="M370" s="342" t="s">
        <v>362</v>
      </c>
      <c r="N370" s="280"/>
      <c r="O370" s="280"/>
      <c r="P370" s="281"/>
      <c r="Q370" s="342" t="s">
        <v>363</v>
      </c>
      <c r="R370" s="280"/>
      <c r="S370" s="281"/>
      <c r="T370" s="342" t="s">
        <v>364</v>
      </c>
      <c r="U370" s="280"/>
      <c r="V370" s="280"/>
      <c r="W370" s="281"/>
      <c r="X370" s="342" t="s">
        <v>365</v>
      </c>
      <c r="Y370" s="280"/>
      <c r="Z370" s="281"/>
      <c r="AA370" s="342" t="s">
        <v>366</v>
      </c>
      <c r="AB370" s="280"/>
      <c r="AC370" s="280"/>
      <c r="AD370" s="281"/>
      <c r="AE370" s="29"/>
    </row>
    <row r="371" spans="1:31" s="31" customFormat="1" ht="15" customHeight="1">
      <c r="A371" s="79"/>
      <c r="C371" s="97" t="s">
        <v>142</v>
      </c>
      <c r="D371" s="335"/>
      <c r="E371" s="280"/>
      <c r="F371" s="280"/>
      <c r="G371" s="280"/>
      <c r="H371" s="280"/>
      <c r="I371" s="281"/>
      <c r="J371" s="342"/>
      <c r="K371" s="280"/>
      <c r="L371" s="281"/>
      <c r="M371" s="342"/>
      <c r="N371" s="280"/>
      <c r="O371" s="280"/>
      <c r="P371" s="281"/>
      <c r="Q371" s="342"/>
      <c r="R371" s="280"/>
      <c r="S371" s="281"/>
      <c r="T371" s="342"/>
      <c r="U371" s="280"/>
      <c r="V371" s="280"/>
      <c r="W371" s="281"/>
      <c r="X371" s="342"/>
      <c r="Y371" s="280"/>
      <c r="Z371" s="281"/>
      <c r="AA371" s="342"/>
      <c r="AB371" s="280"/>
      <c r="AC371" s="280"/>
      <c r="AD371" s="281"/>
      <c r="AE371" s="29"/>
    </row>
    <row r="372" spans="1:31" s="31" customFormat="1" ht="15" customHeight="1">
      <c r="A372" s="79"/>
      <c r="C372" s="98" t="s">
        <v>143</v>
      </c>
      <c r="D372" s="363"/>
      <c r="E372" s="280"/>
      <c r="F372" s="280"/>
      <c r="G372" s="280"/>
      <c r="H372" s="280"/>
      <c r="I372" s="281"/>
      <c r="J372" s="342"/>
      <c r="K372" s="280"/>
      <c r="L372" s="281"/>
      <c r="M372" s="342"/>
      <c r="N372" s="280"/>
      <c r="O372" s="280"/>
      <c r="P372" s="281"/>
      <c r="Q372" s="342"/>
      <c r="R372" s="280"/>
      <c r="S372" s="281"/>
      <c r="T372" s="342"/>
      <c r="U372" s="280"/>
      <c r="V372" s="280"/>
      <c r="W372" s="281"/>
      <c r="X372" s="342"/>
      <c r="Y372" s="280"/>
      <c r="Z372" s="281"/>
      <c r="AA372" s="342"/>
      <c r="AB372" s="280"/>
      <c r="AC372" s="280"/>
      <c r="AD372" s="281"/>
      <c r="AE372" s="29"/>
    </row>
    <row r="373" spans="1:31" s="31" customFormat="1" ht="15" customHeight="1">
      <c r="A373" s="79"/>
      <c r="C373" s="98" t="s">
        <v>144</v>
      </c>
      <c r="D373" s="363"/>
      <c r="E373" s="280"/>
      <c r="F373" s="280"/>
      <c r="G373" s="280"/>
      <c r="H373" s="280"/>
      <c r="I373" s="281"/>
      <c r="J373" s="342"/>
      <c r="K373" s="280"/>
      <c r="L373" s="281"/>
      <c r="M373" s="342"/>
      <c r="N373" s="280"/>
      <c r="O373" s="280"/>
      <c r="P373" s="281"/>
      <c r="Q373" s="342"/>
      <c r="R373" s="280"/>
      <c r="S373" s="281"/>
      <c r="T373" s="342"/>
      <c r="U373" s="280"/>
      <c r="V373" s="280"/>
      <c r="W373" s="281"/>
      <c r="X373" s="342"/>
      <c r="Y373" s="280"/>
      <c r="Z373" s="281"/>
      <c r="AA373" s="342"/>
      <c r="AB373" s="280"/>
      <c r="AC373" s="280"/>
      <c r="AD373" s="281"/>
      <c r="AE373" s="29"/>
    </row>
    <row r="374" spans="1:31" s="31" customFormat="1" ht="15" customHeight="1">
      <c r="A374" s="79"/>
      <c r="C374" s="98" t="s">
        <v>145</v>
      </c>
      <c r="D374" s="363"/>
      <c r="E374" s="280"/>
      <c r="F374" s="280"/>
      <c r="G374" s="280"/>
      <c r="H374" s="280"/>
      <c r="I374" s="281"/>
      <c r="J374" s="342"/>
      <c r="K374" s="280"/>
      <c r="L374" s="281"/>
      <c r="M374" s="342"/>
      <c r="N374" s="280"/>
      <c r="O374" s="280"/>
      <c r="P374" s="281"/>
      <c r="Q374" s="342"/>
      <c r="R374" s="280"/>
      <c r="S374" s="281"/>
      <c r="T374" s="342"/>
      <c r="U374" s="280"/>
      <c r="V374" s="280"/>
      <c r="W374" s="281"/>
      <c r="X374" s="342"/>
      <c r="Y374" s="280"/>
      <c r="Z374" s="281"/>
      <c r="AA374" s="342"/>
      <c r="AB374" s="280"/>
      <c r="AC374" s="280"/>
      <c r="AD374" s="281"/>
      <c r="AE374" s="29"/>
    </row>
    <row r="375" spans="1:31" s="31" customFormat="1" ht="15" customHeight="1">
      <c r="A375" s="79"/>
      <c r="C375" s="98" t="s">
        <v>146</v>
      </c>
      <c r="D375" s="363"/>
      <c r="E375" s="280"/>
      <c r="F375" s="280"/>
      <c r="G375" s="280"/>
      <c r="H375" s="280"/>
      <c r="I375" s="281"/>
      <c r="J375" s="342"/>
      <c r="K375" s="280"/>
      <c r="L375" s="281"/>
      <c r="M375" s="342"/>
      <c r="N375" s="280"/>
      <c r="O375" s="280"/>
      <c r="P375" s="281"/>
      <c r="Q375" s="342"/>
      <c r="R375" s="280"/>
      <c r="S375" s="281"/>
      <c r="T375" s="342"/>
      <c r="U375" s="280"/>
      <c r="V375" s="280"/>
      <c r="W375" s="281"/>
      <c r="X375" s="342"/>
      <c r="Y375" s="280"/>
      <c r="Z375" s="281"/>
      <c r="AA375" s="342"/>
      <c r="AB375" s="280"/>
      <c r="AC375" s="280"/>
      <c r="AD375" s="281"/>
      <c r="AE375" s="29"/>
    </row>
    <row r="376" spans="1:31" s="31" customFormat="1" ht="15" customHeight="1">
      <c r="A376" s="79"/>
      <c r="C376" s="98" t="s">
        <v>147</v>
      </c>
      <c r="D376" s="363"/>
      <c r="E376" s="280"/>
      <c r="F376" s="280"/>
      <c r="G376" s="280"/>
      <c r="H376" s="280"/>
      <c r="I376" s="281"/>
      <c r="J376" s="342"/>
      <c r="K376" s="280"/>
      <c r="L376" s="281"/>
      <c r="M376" s="342"/>
      <c r="N376" s="280"/>
      <c r="O376" s="280"/>
      <c r="P376" s="281"/>
      <c r="Q376" s="342"/>
      <c r="R376" s="280"/>
      <c r="S376" s="281"/>
      <c r="T376" s="342"/>
      <c r="U376" s="280"/>
      <c r="V376" s="280"/>
      <c r="W376" s="281"/>
      <c r="X376" s="342"/>
      <c r="Y376" s="280"/>
      <c r="Z376" s="281"/>
      <c r="AA376" s="342"/>
      <c r="AB376" s="280"/>
      <c r="AC376" s="280"/>
      <c r="AD376" s="281"/>
      <c r="AE376" s="29"/>
    </row>
    <row r="377" spans="1:31" s="31" customFormat="1" ht="15" customHeight="1">
      <c r="A377" s="79"/>
      <c r="C377" s="98" t="s">
        <v>148</v>
      </c>
      <c r="D377" s="363"/>
      <c r="E377" s="280"/>
      <c r="F377" s="280"/>
      <c r="G377" s="280"/>
      <c r="H377" s="280"/>
      <c r="I377" s="281"/>
      <c r="J377" s="342"/>
      <c r="K377" s="280"/>
      <c r="L377" s="281"/>
      <c r="M377" s="342"/>
      <c r="N377" s="280"/>
      <c r="O377" s="280"/>
      <c r="P377" s="281"/>
      <c r="Q377" s="342"/>
      <c r="R377" s="280"/>
      <c r="S377" s="281"/>
      <c r="T377" s="342"/>
      <c r="U377" s="280"/>
      <c r="V377" s="280"/>
      <c r="W377" s="281"/>
      <c r="X377" s="342"/>
      <c r="Y377" s="280"/>
      <c r="Z377" s="281"/>
      <c r="AA377" s="342"/>
      <c r="AB377" s="280"/>
      <c r="AC377" s="280"/>
      <c r="AD377" s="281"/>
      <c r="AE377" s="29"/>
    </row>
    <row r="378" spans="1:31" s="31" customFormat="1" ht="15" customHeight="1">
      <c r="A378" s="79"/>
      <c r="C378" s="98" t="s">
        <v>149</v>
      </c>
      <c r="D378" s="363"/>
      <c r="E378" s="280"/>
      <c r="F378" s="280"/>
      <c r="G378" s="280"/>
      <c r="H378" s="280"/>
      <c r="I378" s="281"/>
      <c r="J378" s="342"/>
      <c r="K378" s="280"/>
      <c r="L378" s="281"/>
      <c r="M378" s="342"/>
      <c r="N378" s="280"/>
      <c r="O378" s="280"/>
      <c r="P378" s="281"/>
      <c r="Q378" s="342"/>
      <c r="R378" s="280"/>
      <c r="S378" s="281"/>
      <c r="T378" s="342"/>
      <c r="U378" s="280"/>
      <c r="V378" s="280"/>
      <c r="W378" s="281"/>
      <c r="X378" s="342"/>
      <c r="Y378" s="280"/>
      <c r="Z378" s="281"/>
      <c r="AA378" s="342"/>
      <c r="AB378" s="280"/>
      <c r="AC378" s="280"/>
      <c r="AD378" s="281"/>
      <c r="AE378" s="29"/>
    </row>
    <row r="379" spans="1:31" s="31" customFormat="1" ht="15" customHeight="1">
      <c r="A379" s="79"/>
      <c r="C379" s="98" t="s">
        <v>150</v>
      </c>
      <c r="D379" s="363"/>
      <c r="E379" s="280"/>
      <c r="F379" s="280"/>
      <c r="G379" s="280"/>
      <c r="H379" s="280"/>
      <c r="I379" s="281"/>
      <c r="J379" s="342"/>
      <c r="K379" s="280"/>
      <c r="L379" s="281"/>
      <c r="M379" s="342"/>
      <c r="N379" s="280"/>
      <c r="O379" s="280"/>
      <c r="P379" s="281"/>
      <c r="Q379" s="342"/>
      <c r="R379" s="280"/>
      <c r="S379" s="281"/>
      <c r="T379" s="342"/>
      <c r="U379" s="280"/>
      <c r="V379" s="280"/>
      <c r="W379" s="281"/>
      <c r="X379" s="342"/>
      <c r="Y379" s="280"/>
      <c r="Z379" s="281"/>
      <c r="AA379" s="342"/>
      <c r="AB379" s="280"/>
      <c r="AC379" s="280"/>
      <c r="AD379" s="281"/>
      <c r="AE379" s="29"/>
    </row>
    <row r="380" spans="1:31" s="31" customFormat="1" ht="15" customHeight="1">
      <c r="A380" s="79"/>
      <c r="C380" s="98" t="s">
        <v>151</v>
      </c>
      <c r="D380" s="363"/>
      <c r="E380" s="280"/>
      <c r="F380" s="280"/>
      <c r="G380" s="280"/>
      <c r="H380" s="280"/>
      <c r="I380" s="281"/>
      <c r="J380" s="342"/>
      <c r="K380" s="280"/>
      <c r="L380" s="281"/>
      <c r="M380" s="342"/>
      <c r="N380" s="280"/>
      <c r="O380" s="280"/>
      <c r="P380" s="281"/>
      <c r="Q380" s="342"/>
      <c r="R380" s="280"/>
      <c r="S380" s="281"/>
      <c r="T380" s="342"/>
      <c r="U380" s="280"/>
      <c r="V380" s="280"/>
      <c r="W380" s="281"/>
      <c r="X380" s="342"/>
      <c r="Y380" s="280"/>
      <c r="Z380" s="281"/>
      <c r="AA380" s="342"/>
      <c r="AB380" s="280"/>
      <c r="AC380" s="280"/>
      <c r="AD380" s="281"/>
      <c r="AE380" s="29"/>
    </row>
    <row r="381" spans="1:31" s="31" customFormat="1" ht="15" customHeight="1">
      <c r="A381" s="79"/>
      <c r="C381" s="98" t="s">
        <v>152</v>
      </c>
      <c r="D381" s="363"/>
      <c r="E381" s="280"/>
      <c r="F381" s="280"/>
      <c r="G381" s="280"/>
      <c r="H381" s="280"/>
      <c r="I381" s="281"/>
      <c r="J381" s="342"/>
      <c r="K381" s="280"/>
      <c r="L381" s="281"/>
      <c r="M381" s="342"/>
      <c r="N381" s="280"/>
      <c r="O381" s="280"/>
      <c r="P381" s="281"/>
      <c r="Q381" s="342"/>
      <c r="R381" s="280"/>
      <c r="S381" s="281"/>
      <c r="T381" s="342"/>
      <c r="U381" s="280"/>
      <c r="V381" s="280"/>
      <c r="W381" s="281"/>
      <c r="X381" s="342"/>
      <c r="Y381" s="280"/>
      <c r="Z381" s="281"/>
      <c r="AA381" s="342"/>
      <c r="AB381" s="280"/>
      <c r="AC381" s="280"/>
      <c r="AD381" s="281"/>
      <c r="AE381" s="29"/>
    </row>
    <row r="382" spans="1:31" s="31" customFormat="1" ht="15" customHeight="1">
      <c r="A382" s="79"/>
      <c r="C382" s="98" t="s">
        <v>153</v>
      </c>
      <c r="D382" s="363"/>
      <c r="E382" s="280"/>
      <c r="F382" s="280"/>
      <c r="G382" s="280"/>
      <c r="H382" s="280"/>
      <c r="I382" s="281"/>
      <c r="J382" s="342"/>
      <c r="K382" s="280"/>
      <c r="L382" s="281"/>
      <c r="M382" s="342"/>
      <c r="N382" s="280"/>
      <c r="O382" s="280"/>
      <c r="P382" s="281"/>
      <c r="Q382" s="342"/>
      <c r="R382" s="280"/>
      <c r="S382" s="281"/>
      <c r="T382" s="342"/>
      <c r="U382" s="280"/>
      <c r="V382" s="280"/>
      <c r="W382" s="281"/>
      <c r="X382" s="342"/>
      <c r="Y382" s="280"/>
      <c r="Z382" s="281"/>
      <c r="AA382" s="342"/>
      <c r="AB382" s="280"/>
      <c r="AC382" s="280"/>
      <c r="AD382" s="281"/>
      <c r="AE382" s="29"/>
    </row>
    <row r="383" spans="1:31" s="31" customFormat="1" ht="15" customHeight="1">
      <c r="A383" s="79"/>
      <c r="C383" s="98" t="s">
        <v>154</v>
      </c>
      <c r="D383" s="363"/>
      <c r="E383" s="280"/>
      <c r="F383" s="280"/>
      <c r="G383" s="280"/>
      <c r="H383" s="280"/>
      <c r="I383" s="281"/>
      <c r="J383" s="342"/>
      <c r="K383" s="280"/>
      <c r="L383" s="281"/>
      <c r="M383" s="342"/>
      <c r="N383" s="280"/>
      <c r="O383" s="280"/>
      <c r="P383" s="281"/>
      <c r="Q383" s="342"/>
      <c r="R383" s="280"/>
      <c r="S383" s="281"/>
      <c r="T383" s="342"/>
      <c r="U383" s="280"/>
      <c r="V383" s="280"/>
      <c r="W383" s="281"/>
      <c r="X383" s="342"/>
      <c r="Y383" s="280"/>
      <c r="Z383" s="281"/>
      <c r="AA383" s="342"/>
      <c r="AB383" s="280"/>
      <c r="AC383" s="280"/>
      <c r="AD383" s="281"/>
      <c r="AE383" s="29"/>
    </row>
    <row r="384" spans="1:31" s="31" customFormat="1" ht="15" customHeight="1">
      <c r="A384" s="79"/>
      <c r="C384" s="98" t="s">
        <v>155</v>
      </c>
      <c r="D384" s="363"/>
      <c r="E384" s="280"/>
      <c r="F384" s="280"/>
      <c r="G384" s="280"/>
      <c r="H384" s="280"/>
      <c r="I384" s="281"/>
      <c r="J384" s="342"/>
      <c r="K384" s="280"/>
      <c r="L384" s="281"/>
      <c r="M384" s="342"/>
      <c r="N384" s="280"/>
      <c r="O384" s="280"/>
      <c r="P384" s="281"/>
      <c r="Q384" s="342"/>
      <c r="R384" s="280"/>
      <c r="S384" s="281"/>
      <c r="T384" s="342"/>
      <c r="U384" s="280"/>
      <c r="V384" s="280"/>
      <c r="W384" s="281"/>
      <c r="X384" s="342"/>
      <c r="Y384" s="280"/>
      <c r="Z384" s="281"/>
      <c r="AA384" s="342"/>
      <c r="AB384" s="280"/>
      <c r="AC384" s="280"/>
      <c r="AD384" s="281"/>
      <c r="AE384" s="29"/>
    </row>
    <row r="385" spans="1:31" s="31" customFormat="1" ht="15" customHeight="1">
      <c r="A385" s="79"/>
      <c r="C385" s="98" t="s">
        <v>156</v>
      </c>
      <c r="D385" s="363"/>
      <c r="E385" s="280"/>
      <c r="F385" s="280"/>
      <c r="G385" s="280"/>
      <c r="H385" s="280"/>
      <c r="I385" s="281"/>
      <c r="J385" s="342"/>
      <c r="K385" s="280"/>
      <c r="L385" s="281"/>
      <c r="M385" s="342"/>
      <c r="N385" s="280"/>
      <c r="O385" s="280"/>
      <c r="P385" s="281"/>
      <c r="Q385" s="342"/>
      <c r="R385" s="280"/>
      <c r="S385" s="281"/>
      <c r="T385" s="342"/>
      <c r="U385" s="280"/>
      <c r="V385" s="280"/>
      <c r="W385" s="281"/>
      <c r="X385" s="342"/>
      <c r="Y385" s="280"/>
      <c r="Z385" s="281"/>
      <c r="AA385" s="342"/>
      <c r="AB385" s="280"/>
      <c r="AC385" s="280"/>
      <c r="AD385" s="281"/>
      <c r="AE385" s="29"/>
    </row>
    <row r="386" spans="1:31" s="31" customFormat="1" ht="15" customHeight="1">
      <c r="A386" s="79"/>
      <c r="C386" s="98" t="s">
        <v>157</v>
      </c>
      <c r="D386" s="363"/>
      <c r="E386" s="280"/>
      <c r="F386" s="280"/>
      <c r="G386" s="280"/>
      <c r="H386" s="280"/>
      <c r="I386" s="281"/>
      <c r="J386" s="342"/>
      <c r="K386" s="280"/>
      <c r="L386" s="281"/>
      <c r="M386" s="342"/>
      <c r="N386" s="280"/>
      <c r="O386" s="280"/>
      <c r="P386" s="281"/>
      <c r="Q386" s="342"/>
      <c r="R386" s="280"/>
      <c r="S386" s="281"/>
      <c r="T386" s="342"/>
      <c r="U386" s="280"/>
      <c r="V386" s="280"/>
      <c r="W386" s="281"/>
      <c r="X386" s="342"/>
      <c r="Y386" s="280"/>
      <c r="Z386" s="281"/>
      <c r="AA386" s="342"/>
      <c r="AB386" s="280"/>
      <c r="AC386" s="280"/>
      <c r="AD386" s="281"/>
      <c r="AE386" s="29"/>
    </row>
    <row r="387" spans="1:31" s="31" customFormat="1" ht="15" customHeight="1">
      <c r="A387" s="79"/>
      <c r="C387" s="98" t="s">
        <v>158</v>
      </c>
      <c r="D387" s="363"/>
      <c r="E387" s="280"/>
      <c r="F387" s="280"/>
      <c r="G387" s="280"/>
      <c r="H387" s="280"/>
      <c r="I387" s="281"/>
      <c r="J387" s="342"/>
      <c r="K387" s="280"/>
      <c r="L387" s="281"/>
      <c r="M387" s="342"/>
      <c r="N387" s="280"/>
      <c r="O387" s="280"/>
      <c r="P387" s="281"/>
      <c r="Q387" s="342"/>
      <c r="R387" s="280"/>
      <c r="S387" s="281"/>
      <c r="T387" s="342"/>
      <c r="U387" s="280"/>
      <c r="V387" s="280"/>
      <c r="W387" s="281"/>
      <c r="X387" s="342"/>
      <c r="Y387" s="280"/>
      <c r="Z387" s="281"/>
      <c r="AA387" s="342"/>
      <c r="AB387" s="280"/>
      <c r="AC387" s="280"/>
      <c r="AD387" s="281"/>
      <c r="AE387" s="29"/>
    </row>
    <row r="388" spans="1:31" s="31" customFormat="1" ht="15" customHeight="1">
      <c r="A388" s="79"/>
      <c r="C388" s="100" t="s">
        <v>159</v>
      </c>
      <c r="D388" s="335"/>
      <c r="E388" s="280"/>
      <c r="F388" s="280"/>
      <c r="G388" s="280"/>
      <c r="H388" s="280"/>
      <c r="I388" s="281"/>
      <c r="J388" s="342"/>
      <c r="K388" s="280"/>
      <c r="L388" s="281"/>
      <c r="M388" s="342"/>
      <c r="N388" s="280"/>
      <c r="O388" s="280"/>
      <c r="P388" s="281"/>
      <c r="Q388" s="342"/>
      <c r="R388" s="280"/>
      <c r="S388" s="281"/>
      <c r="T388" s="342"/>
      <c r="U388" s="280"/>
      <c r="V388" s="280"/>
      <c r="W388" s="281"/>
      <c r="X388" s="342"/>
      <c r="Y388" s="280"/>
      <c r="Z388" s="281"/>
      <c r="AA388" s="342"/>
      <c r="AB388" s="280"/>
      <c r="AC388" s="280"/>
      <c r="AD388" s="281"/>
      <c r="AE388" s="29"/>
    </row>
    <row r="389" spans="1:31" s="31" customFormat="1" ht="15" customHeight="1">
      <c r="A389" s="79"/>
      <c r="C389" s="100" t="s">
        <v>160</v>
      </c>
      <c r="D389" s="335"/>
      <c r="E389" s="280"/>
      <c r="F389" s="280"/>
      <c r="G389" s="280"/>
      <c r="H389" s="280"/>
      <c r="I389" s="281"/>
      <c r="J389" s="342"/>
      <c r="K389" s="280"/>
      <c r="L389" s="281"/>
      <c r="M389" s="342"/>
      <c r="N389" s="280"/>
      <c r="O389" s="280"/>
      <c r="P389" s="281"/>
      <c r="Q389" s="342"/>
      <c r="R389" s="280"/>
      <c r="S389" s="281"/>
      <c r="T389" s="342"/>
      <c r="U389" s="280"/>
      <c r="V389" s="280"/>
      <c r="W389" s="281"/>
      <c r="X389" s="342"/>
      <c r="Y389" s="280"/>
      <c r="Z389" s="281"/>
      <c r="AA389" s="342"/>
      <c r="AB389" s="280"/>
      <c r="AC389" s="280"/>
      <c r="AD389" s="281"/>
      <c r="AE389" s="29"/>
    </row>
    <row r="390" spans="1:31" s="31" customFormat="1" ht="15" customHeight="1">
      <c r="A390" s="79"/>
      <c r="C390" s="100" t="s">
        <v>161</v>
      </c>
      <c r="D390" s="335"/>
      <c r="E390" s="280"/>
      <c r="F390" s="280"/>
      <c r="G390" s="280"/>
      <c r="H390" s="280"/>
      <c r="I390" s="281"/>
      <c r="J390" s="342"/>
      <c r="K390" s="280"/>
      <c r="L390" s="281"/>
      <c r="M390" s="342"/>
      <c r="N390" s="280"/>
      <c r="O390" s="280"/>
      <c r="P390" s="281"/>
      <c r="Q390" s="342"/>
      <c r="R390" s="280"/>
      <c r="S390" s="281"/>
      <c r="T390" s="342"/>
      <c r="U390" s="280"/>
      <c r="V390" s="280"/>
      <c r="W390" s="281"/>
      <c r="X390" s="342"/>
      <c r="Y390" s="280"/>
      <c r="Z390" s="281"/>
      <c r="AA390" s="342"/>
      <c r="AB390" s="280"/>
      <c r="AC390" s="280"/>
      <c r="AD390" s="281"/>
      <c r="AE390" s="29"/>
    </row>
    <row r="391" spans="1:31" s="31" customFormat="1" ht="15" customHeight="1">
      <c r="A391" s="79"/>
      <c r="C391" s="100" t="s">
        <v>162</v>
      </c>
      <c r="D391" s="335"/>
      <c r="E391" s="280"/>
      <c r="F391" s="280"/>
      <c r="G391" s="280"/>
      <c r="H391" s="280"/>
      <c r="I391" s="281"/>
      <c r="J391" s="342"/>
      <c r="K391" s="280"/>
      <c r="L391" s="281"/>
      <c r="M391" s="342"/>
      <c r="N391" s="280"/>
      <c r="O391" s="280"/>
      <c r="P391" s="281"/>
      <c r="Q391" s="342"/>
      <c r="R391" s="280"/>
      <c r="S391" s="281"/>
      <c r="T391" s="342"/>
      <c r="U391" s="280"/>
      <c r="V391" s="280"/>
      <c r="W391" s="281"/>
      <c r="X391" s="342"/>
      <c r="Y391" s="280"/>
      <c r="Z391" s="281"/>
      <c r="AA391" s="342"/>
      <c r="AB391" s="280"/>
      <c r="AC391" s="280"/>
      <c r="AD391" s="281"/>
      <c r="AE391" s="29"/>
    </row>
    <row r="392" spans="1:31" s="31" customFormat="1" ht="15" customHeight="1">
      <c r="A392" s="79"/>
      <c r="C392" s="100" t="s">
        <v>163</v>
      </c>
      <c r="D392" s="335"/>
      <c r="E392" s="280"/>
      <c r="F392" s="280"/>
      <c r="G392" s="280"/>
      <c r="H392" s="280"/>
      <c r="I392" s="281"/>
      <c r="J392" s="342"/>
      <c r="K392" s="280"/>
      <c r="L392" s="281"/>
      <c r="M392" s="342"/>
      <c r="N392" s="280"/>
      <c r="O392" s="280"/>
      <c r="P392" s="281"/>
      <c r="Q392" s="342"/>
      <c r="R392" s="280"/>
      <c r="S392" s="281"/>
      <c r="T392" s="342"/>
      <c r="U392" s="280"/>
      <c r="V392" s="280"/>
      <c r="W392" s="281"/>
      <c r="X392" s="342"/>
      <c r="Y392" s="280"/>
      <c r="Z392" s="281"/>
      <c r="AA392" s="342"/>
      <c r="AB392" s="280"/>
      <c r="AC392" s="280"/>
      <c r="AD392" s="281"/>
      <c r="AE392" s="29"/>
    </row>
    <row r="393" spans="1:31" s="31" customFormat="1" ht="15" customHeight="1">
      <c r="A393" s="79"/>
      <c r="C393" s="100" t="s">
        <v>164</v>
      </c>
      <c r="D393" s="335"/>
      <c r="E393" s="280"/>
      <c r="F393" s="280"/>
      <c r="G393" s="280"/>
      <c r="H393" s="280"/>
      <c r="I393" s="281"/>
      <c r="J393" s="342"/>
      <c r="K393" s="280"/>
      <c r="L393" s="281"/>
      <c r="M393" s="342"/>
      <c r="N393" s="280"/>
      <c r="O393" s="280"/>
      <c r="P393" s="281"/>
      <c r="Q393" s="342"/>
      <c r="R393" s="280"/>
      <c r="S393" s="281"/>
      <c r="T393" s="342"/>
      <c r="U393" s="280"/>
      <c r="V393" s="280"/>
      <c r="W393" s="281"/>
      <c r="X393" s="342"/>
      <c r="Y393" s="280"/>
      <c r="Z393" s="281"/>
      <c r="AA393" s="342"/>
      <c r="AB393" s="280"/>
      <c r="AC393" s="280"/>
      <c r="AD393" s="281"/>
      <c r="AE393" s="29"/>
    </row>
    <row r="394" spans="1:31" s="31" customFormat="1" ht="15" customHeight="1">
      <c r="A394" s="79"/>
      <c r="C394" s="100" t="s">
        <v>165</v>
      </c>
      <c r="D394" s="335"/>
      <c r="E394" s="280"/>
      <c r="F394" s="280"/>
      <c r="G394" s="280"/>
      <c r="H394" s="280"/>
      <c r="I394" s="281"/>
      <c r="J394" s="342"/>
      <c r="K394" s="280"/>
      <c r="L394" s="281"/>
      <c r="M394" s="342"/>
      <c r="N394" s="280"/>
      <c r="O394" s="280"/>
      <c r="P394" s="281"/>
      <c r="Q394" s="342"/>
      <c r="R394" s="280"/>
      <c r="S394" s="281"/>
      <c r="T394" s="342"/>
      <c r="U394" s="280"/>
      <c r="V394" s="280"/>
      <c r="W394" s="281"/>
      <c r="X394" s="342"/>
      <c r="Y394" s="280"/>
      <c r="Z394" s="281"/>
      <c r="AA394" s="342"/>
      <c r="AB394" s="280"/>
      <c r="AC394" s="280"/>
      <c r="AD394" s="281"/>
      <c r="AE394" s="29"/>
    </row>
    <row r="395" spans="1:31" s="31" customFormat="1" ht="15" customHeight="1">
      <c r="A395" s="79"/>
      <c r="C395" s="100" t="s">
        <v>166</v>
      </c>
      <c r="D395" s="335"/>
      <c r="E395" s="280"/>
      <c r="F395" s="280"/>
      <c r="G395" s="280"/>
      <c r="H395" s="280"/>
      <c r="I395" s="281"/>
      <c r="J395" s="342"/>
      <c r="K395" s="280"/>
      <c r="L395" s="281"/>
      <c r="M395" s="342"/>
      <c r="N395" s="280"/>
      <c r="O395" s="280"/>
      <c r="P395" s="281"/>
      <c r="Q395" s="342"/>
      <c r="R395" s="280"/>
      <c r="S395" s="281"/>
      <c r="T395" s="342"/>
      <c r="U395" s="280"/>
      <c r="V395" s="280"/>
      <c r="W395" s="281"/>
      <c r="X395" s="342"/>
      <c r="Y395" s="280"/>
      <c r="Z395" s="281"/>
      <c r="AA395" s="342"/>
      <c r="AB395" s="280"/>
      <c r="AC395" s="280"/>
      <c r="AD395" s="281"/>
      <c r="AE395" s="29"/>
    </row>
    <row r="396" spans="1:31" s="31" customFormat="1" ht="15" customHeight="1">
      <c r="A396" s="7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row>
    <row r="397" spans="1:31" s="31" customFormat="1" ht="45" customHeight="1">
      <c r="A397" s="79"/>
      <c r="C397" s="365" t="s">
        <v>367</v>
      </c>
      <c r="D397" s="366"/>
      <c r="E397" s="366"/>
      <c r="F397" s="366"/>
      <c r="G397" s="298"/>
      <c r="H397" s="342"/>
      <c r="I397" s="280"/>
      <c r="J397" s="280"/>
      <c r="K397" s="280"/>
      <c r="L397" s="280"/>
      <c r="M397" s="280"/>
      <c r="N397" s="280"/>
      <c r="O397" s="280"/>
      <c r="P397" s="280"/>
      <c r="Q397" s="280"/>
      <c r="R397" s="280"/>
      <c r="S397" s="280"/>
      <c r="T397" s="280"/>
      <c r="U397" s="280"/>
      <c r="V397" s="280"/>
      <c r="W397" s="280"/>
      <c r="X397" s="280"/>
      <c r="Y397" s="280"/>
      <c r="Z397" s="280"/>
      <c r="AA397" s="280"/>
      <c r="AB397" s="280"/>
      <c r="AC397" s="280"/>
      <c r="AD397" s="281"/>
      <c r="AE397" s="29"/>
    </row>
    <row r="398" spans="1:31" s="31" customFormat="1" ht="15" customHeight="1">
      <c r="A398" s="7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row>
    <row r="399" spans="1:31" s="31" customFormat="1" ht="24" customHeight="1">
      <c r="A399" s="79"/>
      <c r="C399" s="361" t="s">
        <v>248</v>
      </c>
      <c r="D399" s="284"/>
      <c r="E399" s="284"/>
      <c r="F399" s="284"/>
      <c r="G399" s="284"/>
      <c r="H399" s="284"/>
      <c r="I399" s="284"/>
      <c r="J399" s="284"/>
      <c r="K399" s="284"/>
      <c r="L399" s="284"/>
      <c r="M399" s="284"/>
      <c r="N399" s="284"/>
      <c r="O399" s="284"/>
      <c r="P399" s="284"/>
      <c r="Q399" s="284"/>
      <c r="R399" s="284"/>
      <c r="S399" s="284"/>
      <c r="T399" s="284"/>
      <c r="U399" s="284"/>
      <c r="V399" s="284"/>
      <c r="W399" s="284"/>
      <c r="X399" s="284"/>
      <c r="Y399" s="284"/>
      <c r="Z399" s="284"/>
      <c r="AA399" s="284"/>
      <c r="AB399" s="284"/>
      <c r="AC399" s="284"/>
      <c r="AD399" s="284"/>
      <c r="AE399" s="29"/>
    </row>
    <row r="400" spans="1:31" s="31" customFormat="1" ht="60" customHeight="1">
      <c r="A400" s="79"/>
      <c r="C400" s="360"/>
      <c r="D400" s="280"/>
      <c r="E400" s="280"/>
      <c r="F400" s="280"/>
      <c r="G400" s="280"/>
      <c r="H400" s="280"/>
      <c r="I400" s="280"/>
      <c r="J400" s="280"/>
      <c r="K400" s="280"/>
      <c r="L400" s="280"/>
      <c r="M400" s="280"/>
      <c r="N400" s="280"/>
      <c r="O400" s="280"/>
      <c r="P400" s="280"/>
      <c r="Q400" s="280"/>
      <c r="R400" s="280"/>
      <c r="S400" s="280"/>
      <c r="T400" s="280"/>
      <c r="U400" s="280"/>
      <c r="V400" s="280"/>
      <c r="W400" s="280"/>
      <c r="X400" s="280"/>
      <c r="Y400" s="280"/>
      <c r="Z400" s="280"/>
      <c r="AA400" s="280"/>
      <c r="AB400" s="280"/>
      <c r="AC400" s="280"/>
      <c r="AD400" s="281"/>
      <c r="AE400" s="29"/>
    </row>
    <row r="401" spans="1:31" s="31" customFormat="1" ht="15" customHeight="1">
      <c r="A401" s="79"/>
      <c r="AE401" s="29"/>
    </row>
    <row r="402" spans="1:31" s="31" customFormat="1" ht="15" customHeight="1">
      <c r="A402" s="79"/>
      <c r="AE402" s="29"/>
    </row>
    <row r="403" spans="1:31" s="31" customFormat="1" ht="15" customHeight="1">
      <c r="A403" s="79"/>
      <c r="AE403" s="29"/>
    </row>
    <row r="404" spans="1:31" s="31" customFormat="1" ht="15" customHeight="1">
      <c r="A404" s="79"/>
      <c r="AE404" s="29"/>
    </row>
    <row r="405" spans="1:31" s="31" customFormat="1" ht="15" customHeight="1">
      <c r="A405" s="79"/>
      <c r="AE405" s="29"/>
    </row>
    <row r="406" spans="1:31" s="29" customFormat="1" ht="15" customHeight="1" thickBot="1">
      <c r="A406" s="79"/>
    </row>
    <row r="407" spans="1:31" s="33" customFormat="1" ht="15" customHeight="1" thickBot="1">
      <c r="B407" s="351" t="s">
        <v>368</v>
      </c>
      <c r="C407" s="352"/>
      <c r="D407" s="352"/>
      <c r="E407" s="352"/>
      <c r="F407" s="352"/>
      <c r="G407" s="352"/>
      <c r="H407" s="352"/>
      <c r="I407" s="352"/>
      <c r="J407" s="352"/>
      <c r="K407" s="352"/>
      <c r="L407" s="352"/>
      <c r="M407" s="352"/>
      <c r="N407" s="352"/>
      <c r="O407" s="352"/>
      <c r="P407" s="352"/>
      <c r="Q407" s="352"/>
      <c r="R407" s="352"/>
      <c r="S407" s="352"/>
      <c r="T407" s="352"/>
      <c r="U407" s="352"/>
      <c r="V407" s="352"/>
      <c r="W407" s="352"/>
      <c r="X407" s="352"/>
      <c r="Y407" s="352"/>
      <c r="Z407" s="352"/>
      <c r="AA407" s="352"/>
      <c r="AB407" s="352"/>
      <c r="AC407" s="352"/>
      <c r="AD407" s="353"/>
    </row>
    <row r="408" spans="1:31" s="33" customFormat="1" ht="15" customHeight="1">
      <c r="B408" s="354" t="s">
        <v>189</v>
      </c>
      <c r="C408" s="355"/>
      <c r="D408" s="355"/>
      <c r="E408" s="355"/>
      <c r="F408" s="355"/>
      <c r="G408" s="355"/>
      <c r="H408" s="355"/>
      <c r="I408" s="355"/>
      <c r="J408" s="355"/>
      <c r="K408" s="355"/>
      <c r="L408" s="355"/>
      <c r="M408" s="355"/>
      <c r="N408" s="355"/>
      <c r="O408" s="355"/>
      <c r="P408" s="355"/>
      <c r="Q408" s="355"/>
      <c r="R408" s="355"/>
      <c r="S408" s="355"/>
      <c r="T408" s="355"/>
      <c r="U408" s="355"/>
      <c r="V408" s="355"/>
      <c r="W408" s="355"/>
      <c r="X408" s="355"/>
      <c r="Y408" s="355"/>
      <c r="Z408" s="355"/>
      <c r="AA408" s="355"/>
      <c r="AB408" s="355"/>
      <c r="AC408" s="355"/>
      <c r="AD408" s="356"/>
    </row>
    <row r="409" spans="1:31" s="33" customFormat="1" ht="24" customHeight="1">
      <c r="A409" s="87"/>
      <c r="B409" s="99"/>
      <c r="C409" s="403" t="s">
        <v>369</v>
      </c>
      <c r="D409" s="284"/>
      <c r="E409" s="284"/>
      <c r="F409" s="284"/>
      <c r="G409" s="284"/>
      <c r="H409" s="284"/>
      <c r="I409" s="284"/>
      <c r="J409" s="284"/>
      <c r="K409" s="284"/>
      <c r="L409" s="284"/>
      <c r="M409" s="284"/>
      <c r="N409" s="284"/>
      <c r="O409" s="284"/>
      <c r="P409" s="284"/>
      <c r="Q409" s="284"/>
      <c r="R409" s="284"/>
      <c r="S409" s="284"/>
      <c r="T409" s="284"/>
      <c r="U409" s="284"/>
      <c r="V409" s="284"/>
      <c r="W409" s="284"/>
      <c r="X409" s="284"/>
      <c r="Y409" s="284"/>
      <c r="Z409" s="284"/>
      <c r="AA409" s="284"/>
      <c r="AB409" s="284"/>
      <c r="AC409" s="284"/>
      <c r="AD409" s="300"/>
    </row>
    <row r="410" spans="1:31" s="33" customFormat="1" ht="15" customHeight="1"/>
    <row r="411" spans="1:31" s="33" customFormat="1" ht="24" customHeight="1">
      <c r="A411" s="32" t="s">
        <v>370</v>
      </c>
      <c r="B411" s="357" t="s">
        <v>371</v>
      </c>
      <c r="C411" s="348"/>
      <c r="D411" s="348"/>
      <c r="E411" s="348"/>
      <c r="F411" s="348"/>
      <c r="G411" s="348"/>
      <c r="H411" s="348"/>
      <c r="I411" s="348"/>
      <c r="J411" s="348"/>
      <c r="K411" s="348"/>
      <c r="L411" s="348"/>
      <c r="M411" s="348"/>
      <c r="N411" s="348"/>
      <c r="O411" s="348"/>
      <c r="P411" s="348"/>
      <c r="Q411" s="348"/>
      <c r="R411" s="348"/>
      <c r="S411" s="348"/>
      <c r="T411" s="348"/>
      <c r="U411" s="348"/>
      <c r="V411" s="348"/>
      <c r="W411" s="348"/>
      <c r="X411" s="348"/>
      <c r="Y411" s="348"/>
      <c r="Z411" s="348"/>
      <c r="AA411" s="348"/>
      <c r="AB411" s="348"/>
      <c r="AC411" s="348"/>
      <c r="AD411" s="348"/>
    </row>
    <row r="412" spans="1:31" s="33" customFormat="1" ht="24" customHeight="1">
      <c r="A412" s="79"/>
      <c r="B412" s="29"/>
      <c r="C412" s="349" t="s">
        <v>372</v>
      </c>
      <c r="D412" s="348"/>
      <c r="E412" s="348"/>
      <c r="F412" s="348"/>
      <c r="G412" s="348"/>
      <c r="H412" s="348"/>
      <c r="I412" s="348"/>
      <c r="J412" s="348"/>
      <c r="K412" s="348"/>
      <c r="L412" s="348"/>
      <c r="M412" s="348"/>
      <c r="N412" s="348"/>
      <c r="O412" s="348"/>
      <c r="P412" s="348"/>
      <c r="Q412" s="348"/>
      <c r="R412" s="348"/>
      <c r="S412" s="348"/>
      <c r="T412" s="348"/>
      <c r="U412" s="348"/>
      <c r="V412" s="348"/>
      <c r="W412" s="348"/>
      <c r="X412" s="348"/>
      <c r="Y412" s="348"/>
      <c r="Z412" s="348"/>
      <c r="AA412" s="348"/>
      <c r="AB412" s="348"/>
      <c r="AC412" s="348"/>
      <c r="AD412" s="348"/>
    </row>
    <row r="413" spans="1:31" s="33" customFormat="1" ht="24" customHeight="1">
      <c r="A413" s="79"/>
      <c r="B413" s="94"/>
      <c r="C413" s="349" t="s">
        <v>373</v>
      </c>
      <c r="D413" s="348"/>
      <c r="E413" s="348"/>
      <c r="F413" s="348"/>
      <c r="G413" s="348"/>
      <c r="H413" s="348"/>
      <c r="I413" s="348"/>
      <c r="J413" s="348"/>
      <c r="K413" s="348"/>
      <c r="L413" s="348"/>
      <c r="M413" s="348"/>
      <c r="N413" s="348"/>
      <c r="O413" s="348"/>
      <c r="P413" s="348"/>
      <c r="Q413" s="348"/>
      <c r="R413" s="348"/>
      <c r="S413" s="348"/>
      <c r="T413" s="348"/>
      <c r="U413" s="348"/>
      <c r="V413" s="348"/>
      <c r="W413" s="348"/>
      <c r="X413" s="348"/>
      <c r="Y413" s="348"/>
      <c r="Z413" s="348"/>
      <c r="AA413" s="348"/>
      <c r="AB413" s="348"/>
      <c r="AC413" s="348"/>
      <c r="AD413" s="348"/>
    </row>
    <row r="414" spans="1:31" s="33" customFormat="1" ht="24" customHeight="1">
      <c r="A414" s="79"/>
      <c r="B414" s="94"/>
      <c r="C414" s="349" t="s">
        <v>374</v>
      </c>
      <c r="D414" s="348"/>
      <c r="E414" s="348"/>
      <c r="F414" s="348"/>
      <c r="G414" s="348"/>
      <c r="H414" s="348"/>
      <c r="I414" s="348"/>
      <c r="J414" s="348"/>
      <c r="K414" s="348"/>
      <c r="L414" s="348"/>
      <c r="M414" s="348"/>
      <c r="N414" s="348"/>
      <c r="O414" s="348"/>
      <c r="P414" s="348"/>
      <c r="Q414" s="348"/>
      <c r="R414" s="348"/>
      <c r="S414" s="348"/>
      <c r="T414" s="348"/>
      <c r="U414" s="348"/>
      <c r="V414" s="348"/>
      <c r="W414" s="348"/>
      <c r="X414" s="348"/>
      <c r="Y414" s="348"/>
      <c r="Z414" s="348"/>
      <c r="AA414" s="348"/>
      <c r="AB414" s="348"/>
      <c r="AC414" s="348"/>
      <c r="AD414" s="348"/>
    </row>
    <row r="415" spans="1:31" s="33" customFormat="1" ht="24" customHeight="1">
      <c r="A415" s="79"/>
      <c r="B415" s="94"/>
      <c r="C415" s="349" t="s">
        <v>375</v>
      </c>
      <c r="D415" s="348"/>
      <c r="E415" s="348"/>
      <c r="F415" s="348"/>
      <c r="G415" s="348"/>
      <c r="H415" s="348"/>
      <c r="I415" s="348"/>
      <c r="J415" s="348"/>
      <c r="K415" s="348"/>
      <c r="L415" s="348"/>
      <c r="M415" s="348"/>
      <c r="N415" s="348"/>
      <c r="O415" s="348"/>
      <c r="P415" s="348"/>
      <c r="Q415" s="348"/>
      <c r="R415" s="348"/>
      <c r="S415" s="348"/>
      <c r="T415" s="348"/>
      <c r="U415" s="348"/>
      <c r="V415" s="348"/>
      <c r="W415" s="348"/>
      <c r="X415" s="348"/>
      <c r="Y415" s="348"/>
      <c r="Z415" s="348"/>
      <c r="AA415" s="348"/>
      <c r="AB415" s="348"/>
      <c r="AC415" s="348"/>
      <c r="AD415" s="348"/>
    </row>
    <row r="416" spans="1:31" s="33" customFormat="1" ht="15" customHeight="1">
      <c r="A416" s="79"/>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spans="1:34" s="33" customFormat="1" ht="15" customHeight="1">
      <c r="A417" s="79"/>
      <c r="B417" s="94"/>
      <c r="C417" s="342" t="s">
        <v>376</v>
      </c>
      <c r="D417" s="295"/>
      <c r="E417" s="295"/>
      <c r="F417" s="295"/>
      <c r="G417" s="295"/>
      <c r="H417" s="295"/>
      <c r="I417" s="295"/>
      <c r="J417" s="296"/>
      <c r="K417" s="347" t="s">
        <v>377</v>
      </c>
      <c r="L417" s="280"/>
      <c r="M417" s="280"/>
      <c r="N417" s="280"/>
      <c r="O417" s="280"/>
      <c r="P417" s="280"/>
      <c r="Q417" s="280"/>
      <c r="R417" s="280"/>
      <c r="S417" s="280"/>
      <c r="T417" s="280"/>
      <c r="U417" s="280"/>
      <c r="V417" s="280"/>
      <c r="W417" s="280"/>
      <c r="X417" s="280"/>
      <c r="Y417" s="280"/>
      <c r="Z417" s="280"/>
      <c r="AA417" s="280"/>
      <c r="AB417" s="280"/>
      <c r="AC417" s="280"/>
      <c r="AD417" s="281"/>
    </row>
    <row r="418" spans="1:34" s="33" customFormat="1" ht="96" customHeight="1">
      <c r="A418" s="79"/>
      <c r="B418" s="94"/>
      <c r="C418" s="297"/>
      <c r="D418" s="348"/>
      <c r="E418" s="348"/>
      <c r="F418" s="348"/>
      <c r="G418" s="348"/>
      <c r="H418" s="348"/>
      <c r="I418" s="348"/>
      <c r="J418" s="298"/>
      <c r="K418" s="368" t="s">
        <v>378</v>
      </c>
      <c r="L418" s="296"/>
      <c r="M418" s="368" t="s">
        <v>379</v>
      </c>
      <c r="N418" s="296"/>
      <c r="O418" s="368" t="s">
        <v>380</v>
      </c>
      <c r="P418" s="296"/>
      <c r="Q418" s="368" t="s">
        <v>381</v>
      </c>
      <c r="R418" s="296"/>
      <c r="S418" s="368" t="s">
        <v>382</v>
      </c>
      <c r="T418" s="280"/>
      <c r="U418" s="280"/>
      <c r="V418" s="281"/>
      <c r="W418" s="368" t="s">
        <v>383</v>
      </c>
      <c r="X418" s="296"/>
      <c r="Y418" s="368" t="s">
        <v>384</v>
      </c>
      <c r="Z418" s="296"/>
      <c r="AA418" s="368" t="s">
        <v>385</v>
      </c>
      <c r="AB418" s="296"/>
      <c r="AC418" s="368" t="s">
        <v>386</v>
      </c>
      <c r="AD418" s="296"/>
    </row>
    <row r="419" spans="1:34" s="33" customFormat="1" ht="48" customHeight="1">
      <c r="A419" s="79"/>
      <c r="B419" s="94"/>
      <c r="C419" s="299"/>
      <c r="D419" s="284"/>
      <c r="E419" s="284"/>
      <c r="F419" s="284"/>
      <c r="G419" s="284"/>
      <c r="H419" s="284"/>
      <c r="I419" s="284"/>
      <c r="J419" s="300"/>
      <c r="K419" s="299"/>
      <c r="L419" s="300"/>
      <c r="M419" s="299"/>
      <c r="N419" s="300"/>
      <c r="O419" s="299"/>
      <c r="P419" s="300"/>
      <c r="Q419" s="299"/>
      <c r="R419" s="300"/>
      <c r="S419" s="368" t="s">
        <v>387</v>
      </c>
      <c r="T419" s="281"/>
      <c r="U419" s="368" t="s">
        <v>388</v>
      </c>
      <c r="V419" s="281"/>
      <c r="W419" s="299"/>
      <c r="X419" s="300"/>
      <c r="Y419" s="299"/>
      <c r="Z419" s="300"/>
      <c r="AA419" s="299"/>
      <c r="AB419" s="300"/>
      <c r="AC419" s="299"/>
      <c r="AD419" s="300"/>
    </row>
    <row r="420" spans="1:34" s="33" customFormat="1" ht="15" customHeight="1">
      <c r="A420" s="79"/>
      <c r="B420" s="94"/>
      <c r="C420" s="342">
        <v>2</v>
      </c>
      <c r="D420" s="280"/>
      <c r="E420" s="280"/>
      <c r="F420" s="280"/>
      <c r="G420" s="280"/>
      <c r="H420" s="280"/>
      <c r="I420" s="280"/>
      <c r="J420" s="281"/>
      <c r="K420" s="342"/>
      <c r="L420" s="281"/>
      <c r="M420" s="342"/>
      <c r="N420" s="281"/>
      <c r="O420" s="342"/>
      <c r="P420" s="281"/>
      <c r="Q420" s="342"/>
      <c r="R420" s="281"/>
      <c r="S420" s="342"/>
      <c r="T420" s="281"/>
      <c r="U420" s="342"/>
      <c r="V420" s="281"/>
      <c r="W420" s="342"/>
      <c r="X420" s="281"/>
      <c r="Y420" s="342"/>
      <c r="Z420" s="281"/>
      <c r="AA420" s="342"/>
      <c r="AB420" s="281"/>
      <c r="AC420" s="342"/>
      <c r="AD420" s="281"/>
    </row>
    <row r="421" spans="1:34" s="29" customFormat="1" ht="15" customHeight="1">
      <c r="A421" s="79"/>
    </row>
    <row r="422" spans="1:34" s="29" customFormat="1" ht="45" customHeight="1">
      <c r="A422" s="79"/>
      <c r="C422" s="362" t="s">
        <v>389</v>
      </c>
      <c r="D422" s="350"/>
      <c r="E422" s="350"/>
      <c r="F422" s="350"/>
      <c r="G422" s="342"/>
      <c r="H422" s="280"/>
      <c r="I422" s="280"/>
      <c r="J422" s="280"/>
      <c r="K422" s="280"/>
      <c r="L422" s="280"/>
      <c r="M422" s="280"/>
      <c r="N422" s="280"/>
      <c r="O422" s="280"/>
      <c r="P422" s="280"/>
      <c r="Q422" s="280"/>
      <c r="R422" s="280"/>
      <c r="S422" s="280"/>
      <c r="T422" s="280"/>
      <c r="U422" s="280"/>
      <c r="V422" s="280"/>
      <c r="W422" s="280"/>
      <c r="X422" s="280"/>
      <c r="Y422" s="280"/>
      <c r="Z422" s="280"/>
      <c r="AA422" s="280"/>
      <c r="AB422" s="280"/>
      <c r="AC422" s="280"/>
      <c r="AD422" s="281"/>
    </row>
    <row r="423" spans="1:34" s="29" customFormat="1" ht="15" customHeight="1">
      <c r="A423" s="79"/>
    </row>
    <row r="424" spans="1:34" s="31" customFormat="1" ht="24" customHeight="1">
      <c r="A424" s="79"/>
      <c r="C424" s="361" t="s">
        <v>248</v>
      </c>
      <c r="D424" s="284"/>
      <c r="E424" s="284"/>
      <c r="F424" s="284"/>
      <c r="G424" s="284"/>
      <c r="H424" s="284"/>
      <c r="I424" s="284"/>
      <c r="J424" s="284"/>
      <c r="K424" s="284"/>
      <c r="L424" s="284"/>
      <c r="M424" s="284"/>
      <c r="N424" s="284"/>
      <c r="O424" s="284"/>
      <c r="P424" s="284"/>
      <c r="Q424" s="284"/>
      <c r="R424" s="284"/>
      <c r="S424" s="284"/>
      <c r="T424" s="284"/>
      <c r="U424" s="284"/>
      <c r="V424" s="284"/>
      <c r="W424" s="284"/>
      <c r="X424" s="284"/>
      <c r="Y424" s="284"/>
      <c r="Z424" s="284"/>
      <c r="AA424" s="284"/>
      <c r="AB424" s="284"/>
      <c r="AC424" s="284"/>
      <c r="AD424" s="284"/>
      <c r="AE424" s="29"/>
    </row>
    <row r="425" spans="1:34" s="31" customFormat="1" ht="60" customHeight="1">
      <c r="A425" s="79"/>
      <c r="C425" s="360"/>
      <c r="D425" s="280"/>
      <c r="E425" s="280"/>
      <c r="F425" s="280"/>
      <c r="G425" s="280"/>
      <c r="H425" s="280"/>
      <c r="I425" s="280"/>
      <c r="J425" s="280"/>
      <c r="K425" s="280"/>
      <c r="L425" s="280"/>
      <c r="M425" s="280"/>
      <c r="N425" s="280"/>
      <c r="O425" s="280"/>
      <c r="P425" s="280"/>
      <c r="Q425" s="280"/>
      <c r="R425" s="280"/>
      <c r="S425" s="280"/>
      <c r="T425" s="280"/>
      <c r="U425" s="280"/>
      <c r="V425" s="280"/>
      <c r="W425" s="280"/>
      <c r="X425" s="280"/>
      <c r="Y425" s="280"/>
      <c r="Z425" s="280"/>
      <c r="AA425" s="280"/>
      <c r="AB425" s="280"/>
      <c r="AC425" s="280"/>
      <c r="AD425" s="281"/>
      <c r="AE425" s="29"/>
    </row>
    <row r="426" spans="1:34" s="31" customFormat="1" ht="15" customHeight="1">
      <c r="A426" s="79"/>
      <c r="AE426" s="29"/>
    </row>
    <row r="427" spans="1:34" s="29" customFormat="1" ht="15" customHeight="1">
      <c r="A427" s="79"/>
    </row>
    <row r="428" spans="1:34" s="29" customFormat="1" ht="15" customHeight="1">
      <c r="A428" s="79"/>
    </row>
    <row r="429" spans="1:34" s="29" customFormat="1" ht="15" customHeight="1">
      <c r="A429" s="79"/>
    </row>
    <row r="430" spans="1:34" s="29" customFormat="1" ht="15" customHeight="1">
      <c r="A430" s="79"/>
    </row>
    <row r="431" spans="1:34" s="29" customFormat="1" ht="15" customHeight="1">
      <c r="A431" s="79"/>
    </row>
    <row r="432" spans="1:34" s="29" customFormat="1" ht="36" customHeight="1">
      <c r="A432" s="32" t="s">
        <v>390</v>
      </c>
      <c r="B432" s="357" t="s">
        <v>391</v>
      </c>
      <c r="C432" s="350"/>
      <c r="D432" s="350"/>
      <c r="E432" s="350"/>
      <c r="F432" s="350"/>
      <c r="G432" s="350"/>
      <c r="H432" s="350"/>
      <c r="I432" s="350"/>
      <c r="J432" s="350"/>
      <c r="K432" s="350"/>
      <c r="L432" s="350"/>
      <c r="M432" s="350"/>
      <c r="N432" s="350"/>
      <c r="O432" s="350"/>
      <c r="P432" s="350"/>
      <c r="Q432" s="350"/>
      <c r="R432" s="350"/>
      <c r="S432" s="350"/>
      <c r="T432" s="350"/>
      <c r="U432" s="350"/>
      <c r="V432" s="350"/>
      <c r="W432" s="350"/>
      <c r="X432" s="350"/>
      <c r="Y432" s="350"/>
      <c r="Z432" s="350"/>
      <c r="AA432" s="350"/>
      <c r="AB432" s="350"/>
      <c r="AC432" s="350"/>
      <c r="AD432" s="350"/>
      <c r="AE432" s="94"/>
      <c r="AF432" s="94"/>
      <c r="AG432" s="94"/>
      <c r="AH432" s="94"/>
    </row>
    <row r="433" spans="1:34" s="29" customFormat="1" ht="36" customHeight="1">
      <c r="A433" s="79"/>
      <c r="C433" s="359" t="s">
        <v>392</v>
      </c>
      <c r="D433" s="350"/>
      <c r="E433" s="350"/>
      <c r="F433" s="350"/>
      <c r="G433" s="350"/>
      <c r="H433" s="350"/>
      <c r="I433" s="350"/>
      <c r="J433" s="350"/>
      <c r="K433" s="350"/>
      <c r="L433" s="350"/>
      <c r="M433" s="350"/>
      <c r="N433" s="350"/>
      <c r="O433" s="350"/>
      <c r="P433" s="350"/>
      <c r="Q433" s="350"/>
      <c r="R433" s="350"/>
      <c r="S433" s="350"/>
      <c r="T433" s="350"/>
      <c r="U433" s="350"/>
      <c r="V433" s="350"/>
      <c r="W433" s="350"/>
      <c r="X433" s="350"/>
      <c r="Y433" s="350"/>
      <c r="Z433" s="350"/>
      <c r="AA433" s="350"/>
      <c r="AB433" s="350"/>
      <c r="AC433" s="350"/>
      <c r="AD433" s="350"/>
    </row>
    <row r="434" spans="1:34" s="29" customFormat="1" ht="15" customHeight="1">
      <c r="A434" s="79"/>
      <c r="B434" s="94"/>
      <c r="C434" s="349" t="s">
        <v>292</v>
      </c>
      <c r="D434" s="350"/>
      <c r="E434" s="350"/>
      <c r="F434" s="350"/>
      <c r="G434" s="350"/>
      <c r="H434" s="350"/>
      <c r="I434" s="350"/>
      <c r="J434" s="350"/>
      <c r="K434" s="350"/>
      <c r="L434" s="350"/>
      <c r="M434" s="350"/>
      <c r="N434" s="350"/>
      <c r="O434" s="350"/>
      <c r="P434" s="350"/>
      <c r="Q434" s="350"/>
      <c r="R434" s="350"/>
      <c r="S434" s="350"/>
      <c r="T434" s="350"/>
      <c r="U434" s="350"/>
      <c r="V434" s="350"/>
      <c r="W434" s="350"/>
      <c r="X434" s="350"/>
      <c r="Y434" s="350"/>
      <c r="Z434" s="350"/>
      <c r="AA434" s="350"/>
      <c r="AB434" s="350"/>
      <c r="AC434" s="350"/>
      <c r="AD434" s="350"/>
      <c r="AE434" s="94"/>
      <c r="AF434" s="94"/>
      <c r="AG434" s="94"/>
      <c r="AH434" s="94"/>
    </row>
    <row r="435" spans="1:34" s="29" customFormat="1" ht="24" customHeight="1">
      <c r="A435" s="79"/>
      <c r="B435" s="94"/>
      <c r="C435" s="349" t="s">
        <v>393</v>
      </c>
      <c r="D435" s="350"/>
      <c r="E435" s="350"/>
      <c r="F435" s="350"/>
      <c r="G435" s="350"/>
      <c r="H435" s="350"/>
      <c r="I435" s="350"/>
      <c r="J435" s="350"/>
      <c r="K435" s="350"/>
      <c r="L435" s="350"/>
      <c r="M435" s="350"/>
      <c r="N435" s="350"/>
      <c r="O435" s="350"/>
      <c r="P435" s="350"/>
      <c r="Q435" s="350"/>
      <c r="R435" s="350"/>
      <c r="S435" s="350"/>
      <c r="T435" s="350"/>
      <c r="U435" s="350"/>
      <c r="V435" s="350"/>
      <c r="W435" s="350"/>
      <c r="X435" s="350"/>
      <c r="Y435" s="350"/>
      <c r="Z435" s="350"/>
      <c r="AA435" s="350"/>
      <c r="AB435" s="350"/>
      <c r="AC435" s="350"/>
      <c r="AD435" s="350"/>
      <c r="AE435" s="94"/>
      <c r="AF435" s="94"/>
      <c r="AG435" s="94"/>
      <c r="AH435" s="94"/>
    </row>
    <row r="436" spans="1:34" s="29" customFormat="1" ht="15" customHeight="1">
      <c r="A436" s="79"/>
    </row>
    <row r="437" spans="1:34" s="29" customFormat="1" ht="15" customHeight="1">
      <c r="A437" s="79"/>
      <c r="B437" s="94"/>
      <c r="C437" s="347" t="s">
        <v>211</v>
      </c>
      <c r="D437" s="295"/>
      <c r="E437" s="295"/>
      <c r="F437" s="295"/>
      <c r="G437" s="295"/>
      <c r="H437" s="295"/>
      <c r="I437" s="296"/>
      <c r="J437" s="342" t="s">
        <v>394</v>
      </c>
      <c r="K437" s="295"/>
      <c r="L437" s="295"/>
      <c r="M437" s="295"/>
      <c r="N437" s="296"/>
      <c r="O437" s="347" t="s">
        <v>395</v>
      </c>
      <c r="P437" s="280"/>
      <c r="Q437" s="280"/>
      <c r="R437" s="280"/>
      <c r="S437" s="280"/>
      <c r="T437" s="280"/>
      <c r="U437" s="280"/>
      <c r="V437" s="280"/>
      <c r="W437" s="280"/>
      <c r="X437" s="280"/>
      <c r="Y437" s="280"/>
      <c r="Z437" s="280"/>
      <c r="AA437" s="280"/>
      <c r="AB437" s="280"/>
      <c r="AC437" s="280"/>
      <c r="AD437" s="281"/>
      <c r="AE437" s="94"/>
      <c r="AF437" s="94"/>
      <c r="AG437" s="94"/>
      <c r="AH437" s="94"/>
    </row>
    <row r="438" spans="1:34" s="29" customFormat="1" ht="108" customHeight="1">
      <c r="A438" s="79"/>
      <c r="B438" s="94"/>
      <c r="C438" s="299"/>
      <c r="D438" s="284"/>
      <c r="E438" s="284"/>
      <c r="F438" s="284"/>
      <c r="G438" s="284"/>
      <c r="H438" s="284"/>
      <c r="I438" s="300"/>
      <c r="J438" s="299"/>
      <c r="K438" s="284"/>
      <c r="L438" s="284"/>
      <c r="M438" s="284"/>
      <c r="N438" s="300"/>
      <c r="O438" s="368" t="s">
        <v>396</v>
      </c>
      <c r="P438" s="281"/>
      <c r="Q438" s="368" t="s">
        <v>397</v>
      </c>
      <c r="R438" s="281"/>
      <c r="S438" s="368" t="s">
        <v>398</v>
      </c>
      <c r="T438" s="281"/>
      <c r="U438" s="368" t="s">
        <v>399</v>
      </c>
      <c r="V438" s="281"/>
      <c r="W438" s="368" t="s">
        <v>400</v>
      </c>
      <c r="X438" s="281"/>
      <c r="Y438" s="368" t="s">
        <v>401</v>
      </c>
      <c r="Z438" s="281"/>
      <c r="AA438" s="368" t="s">
        <v>402</v>
      </c>
      <c r="AB438" s="281"/>
      <c r="AC438" s="368" t="s">
        <v>403</v>
      </c>
      <c r="AD438" s="281"/>
      <c r="AE438" s="94"/>
      <c r="AF438" s="94"/>
      <c r="AG438" s="94"/>
      <c r="AH438" s="94"/>
    </row>
    <row r="439" spans="1:34" s="29" customFormat="1" ht="15" customHeight="1">
      <c r="A439" s="79"/>
      <c r="B439" s="94"/>
      <c r="C439" s="97" t="s">
        <v>142</v>
      </c>
      <c r="D439" s="335"/>
      <c r="E439" s="280"/>
      <c r="F439" s="280"/>
      <c r="G439" s="280"/>
      <c r="H439" s="280"/>
      <c r="I439" s="281"/>
      <c r="J439" s="342">
        <v>9</v>
      </c>
      <c r="K439" s="280"/>
      <c r="L439" s="280"/>
      <c r="M439" s="280"/>
      <c r="N439" s="281"/>
      <c r="O439" s="342"/>
      <c r="P439" s="281"/>
      <c r="Q439" s="342"/>
      <c r="R439" s="281"/>
      <c r="S439" s="342"/>
      <c r="T439" s="281"/>
      <c r="U439" s="342"/>
      <c r="V439" s="281"/>
      <c r="W439" s="342"/>
      <c r="X439" s="281"/>
      <c r="Y439" s="342"/>
      <c r="Z439" s="281"/>
      <c r="AA439" s="342"/>
      <c r="AB439" s="281"/>
      <c r="AC439" s="342"/>
      <c r="AD439" s="281"/>
      <c r="AE439" s="94"/>
      <c r="AF439" s="94"/>
      <c r="AG439" s="94"/>
      <c r="AH439" s="94"/>
    </row>
    <row r="440" spans="1:34" s="31" customFormat="1" ht="15" customHeight="1">
      <c r="A440" s="79"/>
      <c r="C440" s="98" t="s">
        <v>143</v>
      </c>
      <c r="D440" s="363"/>
      <c r="E440" s="280"/>
      <c r="F440" s="280"/>
      <c r="G440" s="280"/>
      <c r="H440" s="280"/>
      <c r="I440" s="281"/>
      <c r="J440" s="342"/>
      <c r="K440" s="280"/>
      <c r="L440" s="280"/>
      <c r="M440" s="280"/>
      <c r="N440" s="281"/>
      <c r="O440" s="342"/>
      <c r="P440" s="281"/>
      <c r="Q440" s="342"/>
      <c r="R440" s="281"/>
      <c r="S440" s="342"/>
      <c r="T440" s="281"/>
      <c r="U440" s="342"/>
      <c r="V440" s="281"/>
      <c r="W440" s="342"/>
      <c r="X440" s="281"/>
      <c r="Y440" s="342"/>
      <c r="Z440" s="281"/>
      <c r="AA440" s="342"/>
      <c r="AB440" s="281"/>
      <c r="AC440" s="342"/>
      <c r="AD440" s="281"/>
      <c r="AE440" s="29"/>
    </row>
    <row r="441" spans="1:34" s="29" customFormat="1" ht="15" customHeight="1">
      <c r="A441" s="79"/>
      <c r="C441" s="98" t="s">
        <v>144</v>
      </c>
      <c r="D441" s="363"/>
      <c r="E441" s="280"/>
      <c r="F441" s="280"/>
      <c r="G441" s="280"/>
      <c r="H441" s="280"/>
      <c r="I441" s="281"/>
      <c r="J441" s="342"/>
      <c r="K441" s="280"/>
      <c r="L441" s="280"/>
      <c r="M441" s="280"/>
      <c r="N441" s="281"/>
      <c r="O441" s="342"/>
      <c r="P441" s="281"/>
      <c r="Q441" s="342"/>
      <c r="R441" s="281"/>
      <c r="S441" s="342"/>
      <c r="T441" s="281"/>
      <c r="U441" s="342"/>
      <c r="V441" s="281"/>
      <c r="W441" s="342"/>
      <c r="X441" s="281"/>
      <c r="Y441" s="342"/>
      <c r="Z441" s="281"/>
      <c r="AA441" s="342"/>
      <c r="AB441" s="281"/>
      <c r="AC441" s="342"/>
      <c r="AD441" s="281"/>
    </row>
    <row r="442" spans="1:34" s="29" customFormat="1" ht="15" customHeight="1">
      <c r="A442" s="79"/>
      <c r="C442" s="98" t="s">
        <v>145</v>
      </c>
      <c r="D442" s="363"/>
      <c r="E442" s="280"/>
      <c r="F442" s="280"/>
      <c r="G442" s="280"/>
      <c r="H442" s="280"/>
      <c r="I442" s="281"/>
      <c r="J442" s="342"/>
      <c r="K442" s="280"/>
      <c r="L442" s="280"/>
      <c r="M442" s="280"/>
      <c r="N442" s="281"/>
      <c r="O442" s="342"/>
      <c r="P442" s="281"/>
      <c r="Q442" s="342"/>
      <c r="R442" s="281"/>
      <c r="S442" s="342"/>
      <c r="T442" s="281"/>
      <c r="U442" s="342"/>
      <c r="V442" s="281"/>
      <c r="W442" s="342"/>
      <c r="X442" s="281"/>
      <c r="Y442" s="342"/>
      <c r="Z442" s="281"/>
      <c r="AA442" s="342"/>
      <c r="AB442" s="281"/>
      <c r="AC442" s="342"/>
      <c r="AD442" s="281"/>
    </row>
    <row r="443" spans="1:34" s="29" customFormat="1" ht="15" customHeight="1">
      <c r="A443" s="79"/>
      <c r="C443" s="98" t="s">
        <v>146</v>
      </c>
      <c r="D443" s="363"/>
      <c r="E443" s="280"/>
      <c r="F443" s="280"/>
      <c r="G443" s="280"/>
      <c r="H443" s="280"/>
      <c r="I443" s="281"/>
      <c r="J443" s="342"/>
      <c r="K443" s="280"/>
      <c r="L443" s="280"/>
      <c r="M443" s="280"/>
      <c r="N443" s="281"/>
      <c r="O443" s="342"/>
      <c r="P443" s="281"/>
      <c r="Q443" s="342"/>
      <c r="R443" s="281"/>
      <c r="S443" s="342"/>
      <c r="T443" s="281"/>
      <c r="U443" s="342"/>
      <c r="V443" s="281"/>
      <c r="W443" s="342"/>
      <c r="X443" s="281"/>
      <c r="Y443" s="342"/>
      <c r="Z443" s="281"/>
      <c r="AA443" s="342"/>
      <c r="AB443" s="281"/>
      <c r="AC443" s="342"/>
      <c r="AD443" s="281"/>
    </row>
    <row r="444" spans="1:34" s="29" customFormat="1" ht="15" customHeight="1">
      <c r="A444" s="79"/>
      <c r="C444" s="98" t="s">
        <v>147</v>
      </c>
      <c r="D444" s="363"/>
      <c r="E444" s="280"/>
      <c r="F444" s="280"/>
      <c r="G444" s="280"/>
      <c r="H444" s="280"/>
      <c r="I444" s="281"/>
      <c r="J444" s="342"/>
      <c r="K444" s="280"/>
      <c r="L444" s="280"/>
      <c r="M444" s="280"/>
      <c r="N444" s="281"/>
      <c r="O444" s="342"/>
      <c r="P444" s="281"/>
      <c r="Q444" s="342"/>
      <c r="R444" s="281"/>
      <c r="S444" s="342"/>
      <c r="T444" s="281"/>
      <c r="U444" s="342"/>
      <c r="V444" s="281"/>
      <c r="W444" s="342"/>
      <c r="X444" s="281"/>
      <c r="Y444" s="342"/>
      <c r="Z444" s="281"/>
      <c r="AA444" s="342"/>
      <c r="AB444" s="281"/>
      <c r="AC444" s="342"/>
      <c r="AD444" s="281"/>
    </row>
    <row r="445" spans="1:34" s="29" customFormat="1" ht="15" customHeight="1">
      <c r="A445" s="79"/>
      <c r="C445" s="98" t="s">
        <v>148</v>
      </c>
      <c r="D445" s="363"/>
      <c r="E445" s="280"/>
      <c r="F445" s="280"/>
      <c r="G445" s="280"/>
      <c r="H445" s="280"/>
      <c r="I445" s="281"/>
      <c r="J445" s="342"/>
      <c r="K445" s="280"/>
      <c r="L445" s="280"/>
      <c r="M445" s="280"/>
      <c r="N445" s="281"/>
      <c r="O445" s="342"/>
      <c r="P445" s="281"/>
      <c r="Q445" s="342"/>
      <c r="R445" s="281"/>
      <c r="S445" s="342"/>
      <c r="T445" s="281"/>
      <c r="U445" s="342"/>
      <c r="V445" s="281"/>
      <c r="W445" s="342"/>
      <c r="X445" s="281"/>
      <c r="Y445" s="342"/>
      <c r="Z445" s="281"/>
      <c r="AA445" s="342"/>
      <c r="AB445" s="281"/>
      <c r="AC445" s="342"/>
      <c r="AD445" s="281"/>
    </row>
    <row r="446" spans="1:34" s="31" customFormat="1" ht="15" customHeight="1">
      <c r="A446" s="79"/>
      <c r="C446" s="98" t="s">
        <v>149</v>
      </c>
      <c r="D446" s="363"/>
      <c r="E446" s="280"/>
      <c r="F446" s="280"/>
      <c r="G446" s="280"/>
      <c r="H446" s="280"/>
      <c r="I446" s="281"/>
      <c r="J446" s="342"/>
      <c r="K446" s="280"/>
      <c r="L446" s="280"/>
      <c r="M446" s="280"/>
      <c r="N446" s="281"/>
      <c r="O446" s="342"/>
      <c r="P446" s="281"/>
      <c r="Q446" s="342"/>
      <c r="R446" s="281"/>
      <c r="S446" s="342"/>
      <c r="T446" s="281"/>
      <c r="U446" s="342"/>
      <c r="V446" s="281"/>
      <c r="W446" s="342"/>
      <c r="X446" s="281"/>
      <c r="Y446" s="342"/>
      <c r="Z446" s="281"/>
      <c r="AA446" s="342"/>
      <c r="AB446" s="281"/>
      <c r="AC446" s="342"/>
      <c r="AD446" s="281"/>
      <c r="AE446" s="29"/>
    </row>
    <row r="447" spans="1:34" s="29" customFormat="1" ht="15" customHeight="1">
      <c r="A447" s="79"/>
      <c r="C447" s="98" t="s">
        <v>150</v>
      </c>
      <c r="D447" s="363"/>
      <c r="E447" s="280"/>
      <c r="F447" s="280"/>
      <c r="G447" s="280"/>
      <c r="H447" s="280"/>
      <c r="I447" s="281"/>
      <c r="J447" s="342"/>
      <c r="K447" s="280"/>
      <c r="L447" s="280"/>
      <c r="M447" s="280"/>
      <c r="N447" s="281"/>
      <c r="O447" s="342"/>
      <c r="P447" s="281"/>
      <c r="Q447" s="342"/>
      <c r="R447" s="281"/>
      <c r="S447" s="342"/>
      <c r="T447" s="281"/>
      <c r="U447" s="342"/>
      <c r="V447" s="281"/>
      <c r="W447" s="342"/>
      <c r="X447" s="281"/>
      <c r="Y447" s="342"/>
      <c r="Z447" s="281"/>
      <c r="AA447" s="342"/>
      <c r="AB447" s="281"/>
      <c r="AC447" s="342"/>
      <c r="AD447" s="281"/>
    </row>
    <row r="448" spans="1:34" s="29" customFormat="1" ht="15" customHeight="1">
      <c r="A448" s="79"/>
      <c r="C448" s="98" t="s">
        <v>151</v>
      </c>
      <c r="D448" s="363"/>
      <c r="E448" s="280"/>
      <c r="F448" s="280"/>
      <c r="G448" s="280"/>
      <c r="H448" s="280"/>
      <c r="I448" s="281"/>
      <c r="J448" s="342"/>
      <c r="K448" s="280"/>
      <c r="L448" s="280"/>
      <c r="M448" s="280"/>
      <c r="N448" s="281"/>
      <c r="O448" s="342"/>
      <c r="P448" s="281"/>
      <c r="Q448" s="342"/>
      <c r="R448" s="281"/>
      <c r="S448" s="342"/>
      <c r="T448" s="281"/>
      <c r="U448" s="342"/>
      <c r="V448" s="281"/>
      <c r="W448" s="342"/>
      <c r="X448" s="281"/>
      <c r="Y448" s="342"/>
      <c r="Z448" s="281"/>
      <c r="AA448" s="342"/>
      <c r="AB448" s="281"/>
      <c r="AC448" s="342"/>
      <c r="AD448" s="281"/>
    </row>
    <row r="449" spans="1:31" s="29" customFormat="1" ht="15" customHeight="1">
      <c r="A449" s="79"/>
      <c r="C449" s="98" t="s">
        <v>152</v>
      </c>
      <c r="D449" s="363"/>
      <c r="E449" s="280"/>
      <c r="F449" s="280"/>
      <c r="G449" s="280"/>
      <c r="H449" s="280"/>
      <c r="I449" s="281"/>
      <c r="J449" s="342"/>
      <c r="K449" s="280"/>
      <c r="L449" s="280"/>
      <c r="M449" s="280"/>
      <c r="N449" s="281"/>
      <c r="O449" s="342"/>
      <c r="P449" s="281"/>
      <c r="Q449" s="342"/>
      <c r="R449" s="281"/>
      <c r="S449" s="342"/>
      <c r="T449" s="281"/>
      <c r="U449" s="342"/>
      <c r="V449" s="281"/>
      <c r="W449" s="342"/>
      <c r="X449" s="281"/>
      <c r="Y449" s="342"/>
      <c r="Z449" s="281"/>
      <c r="AA449" s="342"/>
      <c r="AB449" s="281"/>
      <c r="AC449" s="342"/>
      <c r="AD449" s="281"/>
    </row>
    <row r="450" spans="1:31" s="29" customFormat="1" ht="15" customHeight="1">
      <c r="A450" s="79"/>
      <c r="C450" s="98" t="s">
        <v>153</v>
      </c>
      <c r="D450" s="363"/>
      <c r="E450" s="280"/>
      <c r="F450" s="280"/>
      <c r="G450" s="280"/>
      <c r="H450" s="280"/>
      <c r="I450" s="281"/>
      <c r="J450" s="342"/>
      <c r="K450" s="280"/>
      <c r="L450" s="280"/>
      <c r="M450" s="280"/>
      <c r="N450" s="281"/>
      <c r="O450" s="342"/>
      <c r="P450" s="281"/>
      <c r="Q450" s="342"/>
      <c r="R450" s="281"/>
      <c r="S450" s="342"/>
      <c r="T450" s="281"/>
      <c r="U450" s="342"/>
      <c r="V450" s="281"/>
      <c r="W450" s="342"/>
      <c r="X450" s="281"/>
      <c r="Y450" s="342"/>
      <c r="Z450" s="281"/>
      <c r="AA450" s="342"/>
      <c r="AB450" s="281"/>
      <c r="AC450" s="342"/>
      <c r="AD450" s="281"/>
    </row>
    <row r="451" spans="1:31" s="29" customFormat="1" ht="15" customHeight="1">
      <c r="A451" s="79"/>
      <c r="C451" s="98" t="s">
        <v>154</v>
      </c>
      <c r="D451" s="363"/>
      <c r="E451" s="280"/>
      <c r="F451" s="280"/>
      <c r="G451" s="280"/>
      <c r="H451" s="280"/>
      <c r="I451" s="281"/>
      <c r="J451" s="342"/>
      <c r="K451" s="280"/>
      <c r="L451" s="280"/>
      <c r="M451" s="280"/>
      <c r="N451" s="281"/>
      <c r="O451" s="342"/>
      <c r="P451" s="281"/>
      <c r="Q451" s="342"/>
      <c r="R451" s="281"/>
      <c r="S451" s="342"/>
      <c r="T451" s="281"/>
      <c r="U451" s="342"/>
      <c r="V451" s="281"/>
      <c r="W451" s="342"/>
      <c r="X451" s="281"/>
      <c r="Y451" s="342"/>
      <c r="Z451" s="281"/>
      <c r="AA451" s="342"/>
      <c r="AB451" s="281"/>
      <c r="AC451" s="342"/>
      <c r="AD451" s="281"/>
    </row>
    <row r="452" spans="1:31" s="31" customFormat="1" ht="15" customHeight="1">
      <c r="A452" s="79"/>
      <c r="C452" s="98" t="s">
        <v>155</v>
      </c>
      <c r="D452" s="363"/>
      <c r="E452" s="280"/>
      <c r="F452" s="280"/>
      <c r="G452" s="280"/>
      <c r="H452" s="280"/>
      <c r="I452" s="281"/>
      <c r="J452" s="342"/>
      <c r="K452" s="280"/>
      <c r="L452" s="280"/>
      <c r="M452" s="280"/>
      <c r="N452" s="281"/>
      <c r="O452" s="342"/>
      <c r="P452" s="281"/>
      <c r="Q452" s="342"/>
      <c r="R452" s="281"/>
      <c r="S452" s="342"/>
      <c r="T452" s="281"/>
      <c r="U452" s="342"/>
      <c r="V452" s="281"/>
      <c r="W452" s="342"/>
      <c r="X452" s="281"/>
      <c r="Y452" s="342"/>
      <c r="Z452" s="281"/>
      <c r="AA452" s="342"/>
      <c r="AB452" s="281"/>
      <c r="AC452" s="342"/>
      <c r="AD452" s="281"/>
      <c r="AE452" s="29"/>
    </row>
    <row r="453" spans="1:31" s="29" customFormat="1" ht="15" customHeight="1">
      <c r="A453" s="79"/>
      <c r="C453" s="98" t="s">
        <v>156</v>
      </c>
      <c r="D453" s="363"/>
      <c r="E453" s="280"/>
      <c r="F453" s="280"/>
      <c r="G453" s="280"/>
      <c r="H453" s="280"/>
      <c r="I453" s="281"/>
      <c r="J453" s="342"/>
      <c r="K453" s="280"/>
      <c r="L453" s="280"/>
      <c r="M453" s="280"/>
      <c r="N453" s="281"/>
      <c r="O453" s="342"/>
      <c r="P453" s="281"/>
      <c r="Q453" s="342"/>
      <c r="R453" s="281"/>
      <c r="S453" s="342"/>
      <c r="T453" s="281"/>
      <c r="U453" s="342"/>
      <c r="V453" s="281"/>
      <c r="W453" s="342"/>
      <c r="X453" s="281"/>
      <c r="Y453" s="342"/>
      <c r="Z453" s="281"/>
      <c r="AA453" s="342"/>
      <c r="AB453" s="281"/>
      <c r="AC453" s="342"/>
      <c r="AD453" s="281"/>
    </row>
    <row r="454" spans="1:31" s="29" customFormat="1" ht="15" customHeight="1">
      <c r="A454" s="79"/>
      <c r="C454" s="98" t="s">
        <v>157</v>
      </c>
      <c r="D454" s="363"/>
      <c r="E454" s="280"/>
      <c r="F454" s="280"/>
      <c r="G454" s="280"/>
      <c r="H454" s="280"/>
      <c r="I454" s="281"/>
      <c r="J454" s="342"/>
      <c r="K454" s="280"/>
      <c r="L454" s="280"/>
      <c r="M454" s="280"/>
      <c r="N454" s="281"/>
      <c r="O454" s="342"/>
      <c r="P454" s="281"/>
      <c r="Q454" s="342"/>
      <c r="R454" s="281"/>
      <c r="S454" s="342"/>
      <c r="T454" s="281"/>
      <c r="U454" s="342"/>
      <c r="V454" s="281"/>
      <c r="W454" s="342"/>
      <c r="X454" s="281"/>
      <c r="Y454" s="342"/>
      <c r="Z454" s="281"/>
      <c r="AA454" s="342"/>
      <c r="AB454" s="281"/>
      <c r="AC454" s="342"/>
      <c r="AD454" s="281"/>
    </row>
    <row r="455" spans="1:31" s="29" customFormat="1" ht="15" customHeight="1">
      <c r="A455" s="79"/>
      <c r="C455" s="98" t="s">
        <v>158</v>
      </c>
      <c r="D455" s="363"/>
      <c r="E455" s="280"/>
      <c r="F455" s="280"/>
      <c r="G455" s="280"/>
      <c r="H455" s="280"/>
      <c r="I455" s="281"/>
      <c r="J455" s="342"/>
      <c r="K455" s="280"/>
      <c r="L455" s="280"/>
      <c r="M455" s="280"/>
      <c r="N455" s="281"/>
      <c r="O455" s="342"/>
      <c r="P455" s="281"/>
      <c r="Q455" s="342"/>
      <c r="R455" s="281"/>
      <c r="S455" s="342"/>
      <c r="T455" s="281"/>
      <c r="U455" s="342"/>
      <c r="V455" s="281"/>
      <c r="W455" s="342"/>
      <c r="X455" s="281"/>
      <c r="Y455" s="342"/>
      <c r="Z455" s="281"/>
      <c r="AA455" s="342"/>
      <c r="AB455" s="281"/>
      <c r="AC455" s="342"/>
      <c r="AD455" s="281"/>
    </row>
    <row r="456" spans="1:31" s="29" customFormat="1" ht="15" customHeight="1">
      <c r="A456" s="79"/>
      <c r="C456" s="98" t="s">
        <v>159</v>
      </c>
      <c r="D456" s="363"/>
      <c r="E456" s="280"/>
      <c r="F456" s="280"/>
      <c r="G456" s="280"/>
      <c r="H456" s="280"/>
      <c r="I456" s="281"/>
      <c r="J456" s="342"/>
      <c r="K456" s="280"/>
      <c r="L456" s="280"/>
      <c r="M456" s="280"/>
      <c r="N456" s="281"/>
      <c r="O456" s="342"/>
      <c r="P456" s="281"/>
      <c r="Q456" s="342"/>
      <c r="R456" s="281"/>
      <c r="S456" s="342"/>
      <c r="T456" s="281"/>
      <c r="U456" s="342"/>
      <c r="V456" s="281"/>
      <c r="W456" s="342"/>
      <c r="X456" s="281"/>
      <c r="Y456" s="342"/>
      <c r="Z456" s="281"/>
      <c r="AA456" s="342"/>
      <c r="AB456" s="281"/>
      <c r="AC456" s="342"/>
      <c r="AD456" s="281"/>
    </row>
    <row r="457" spans="1:31" s="29" customFormat="1" ht="15" customHeight="1">
      <c r="A457" s="79"/>
      <c r="C457" s="98" t="s">
        <v>160</v>
      </c>
      <c r="D457" s="363"/>
      <c r="E457" s="280"/>
      <c r="F457" s="280"/>
      <c r="G457" s="280"/>
      <c r="H457" s="280"/>
      <c r="I457" s="281"/>
      <c r="J457" s="342"/>
      <c r="K457" s="280"/>
      <c r="L457" s="280"/>
      <c r="M457" s="280"/>
      <c r="N457" s="281"/>
      <c r="O457" s="342"/>
      <c r="P457" s="281"/>
      <c r="Q457" s="342"/>
      <c r="R457" s="281"/>
      <c r="S457" s="342"/>
      <c r="T457" s="281"/>
      <c r="U457" s="342"/>
      <c r="V457" s="281"/>
      <c r="W457" s="342"/>
      <c r="X457" s="281"/>
      <c r="Y457" s="342"/>
      <c r="Z457" s="281"/>
      <c r="AA457" s="342"/>
      <c r="AB457" s="281"/>
      <c r="AC457" s="342"/>
      <c r="AD457" s="281"/>
    </row>
    <row r="458" spans="1:31" s="31" customFormat="1" ht="15" customHeight="1">
      <c r="A458" s="79"/>
      <c r="C458" s="98" t="s">
        <v>161</v>
      </c>
      <c r="D458" s="363"/>
      <c r="E458" s="280"/>
      <c r="F458" s="280"/>
      <c r="G458" s="280"/>
      <c r="H458" s="280"/>
      <c r="I458" s="281"/>
      <c r="J458" s="342"/>
      <c r="K458" s="280"/>
      <c r="L458" s="280"/>
      <c r="M458" s="280"/>
      <c r="N458" s="281"/>
      <c r="O458" s="342"/>
      <c r="P458" s="281"/>
      <c r="Q458" s="342"/>
      <c r="R458" s="281"/>
      <c r="S458" s="342"/>
      <c r="T458" s="281"/>
      <c r="U458" s="342"/>
      <c r="V458" s="281"/>
      <c r="W458" s="342"/>
      <c r="X458" s="281"/>
      <c r="Y458" s="342"/>
      <c r="Z458" s="281"/>
      <c r="AA458" s="342"/>
      <c r="AB458" s="281"/>
      <c r="AC458" s="342"/>
      <c r="AD458" s="281"/>
      <c r="AE458" s="29"/>
    </row>
    <row r="459" spans="1:31" s="29" customFormat="1" ht="15" customHeight="1">
      <c r="A459" s="79"/>
      <c r="C459" s="98" t="s">
        <v>162</v>
      </c>
      <c r="D459" s="363"/>
      <c r="E459" s="280"/>
      <c r="F459" s="280"/>
      <c r="G459" s="280"/>
      <c r="H459" s="280"/>
      <c r="I459" s="281"/>
      <c r="J459" s="342"/>
      <c r="K459" s="280"/>
      <c r="L459" s="280"/>
      <c r="M459" s="280"/>
      <c r="N459" s="281"/>
      <c r="O459" s="342"/>
      <c r="P459" s="281"/>
      <c r="Q459" s="342"/>
      <c r="R459" s="281"/>
      <c r="S459" s="342"/>
      <c r="T459" s="281"/>
      <c r="U459" s="342"/>
      <c r="V459" s="281"/>
      <c r="W459" s="342"/>
      <c r="X459" s="281"/>
      <c r="Y459" s="342"/>
      <c r="Z459" s="281"/>
      <c r="AA459" s="342"/>
      <c r="AB459" s="281"/>
      <c r="AC459" s="342"/>
      <c r="AD459" s="281"/>
    </row>
    <row r="460" spans="1:31" s="29" customFormat="1" ht="15" customHeight="1">
      <c r="A460" s="79"/>
      <c r="C460" s="98" t="s">
        <v>163</v>
      </c>
      <c r="D460" s="363"/>
      <c r="E460" s="280"/>
      <c r="F460" s="280"/>
      <c r="G460" s="280"/>
      <c r="H460" s="280"/>
      <c r="I460" s="281"/>
      <c r="J460" s="342"/>
      <c r="K460" s="280"/>
      <c r="L460" s="280"/>
      <c r="M460" s="280"/>
      <c r="N460" s="281"/>
      <c r="O460" s="342"/>
      <c r="P460" s="281"/>
      <c r="Q460" s="342"/>
      <c r="R460" s="281"/>
      <c r="S460" s="342"/>
      <c r="T460" s="281"/>
      <c r="U460" s="342"/>
      <c r="V460" s="281"/>
      <c r="W460" s="342"/>
      <c r="X460" s="281"/>
      <c r="Y460" s="342"/>
      <c r="Z460" s="281"/>
      <c r="AA460" s="342"/>
      <c r="AB460" s="281"/>
      <c r="AC460" s="342"/>
      <c r="AD460" s="281"/>
    </row>
    <row r="461" spans="1:31" s="29" customFormat="1" ht="15" customHeight="1">
      <c r="A461" s="79"/>
      <c r="C461" s="98" t="s">
        <v>164</v>
      </c>
      <c r="D461" s="363"/>
      <c r="E461" s="280"/>
      <c r="F461" s="280"/>
      <c r="G461" s="280"/>
      <c r="H461" s="280"/>
      <c r="I461" s="281"/>
      <c r="J461" s="342"/>
      <c r="K461" s="280"/>
      <c r="L461" s="280"/>
      <c r="M461" s="280"/>
      <c r="N461" s="281"/>
      <c r="O461" s="342"/>
      <c r="P461" s="281"/>
      <c r="Q461" s="342"/>
      <c r="R461" s="281"/>
      <c r="S461" s="342"/>
      <c r="T461" s="281"/>
      <c r="U461" s="342"/>
      <c r="V461" s="281"/>
      <c r="W461" s="342"/>
      <c r="X461" s="281"/>
      <c r="Y461" s="342"/>
      <c r="Z461" s="281"/>
      <c r="AA461" s="342"/>
      <c r="AB461" s="281"/>
      <c r="AC461" s="342"/>
      <c r="AD461" s="281"/>
    </row>
    <row r="462" spans="1:31" s="29" customFormat="1" ht="15" customHeight="1">
      <c r="A462" s="79"/>
      <c r="C462" s="98" t="s">
        <v>165</v>
      </c>
      <c r="D462" s="363"/>
      <c r="E462" s="280"/>
      <c r="F462" s="280"/>
      <c r="G462" s="280"/>
      <c r="H462" s="280"/>
      <c r="I462" s="281"/>
      <c r="J462" s="342"/>
      <c r="K462" s="280"/>
      <c r="L462" s="280"/>
      <c r="M462" s="280"/>
      <c r="N462" s="281"/>
      <c r="O462" s="342"/>
      <c r="P462" s="281"/>
      <c r="Q462" s="342"/>
      <c r="R462" s="281"/>
      <c r="S462" s="342"/>
      <c r="T462" s="281"/>
      <c r="U462" s="342"/>
      <c r="V462" s="281"/>
      <c r="W462" s="342"/>
      <c r="X462" s="281"/>
      <c r="Y462" s="342"/>
      <c r="Z462" s="281"/>
      <c r="AA462" s="342"/>
      <c r="AB462" s="281"/>
      <c r="AC462" s="342"/>
      <c r="AD462" s="281"/>
    </row>
    <row r="463" spans="1:31" s="29" customFormat="1" ht="15" customHeight="1">
      <c r="A463" s="79"/>
      <c r="C463" s="98" t="s">
        <v>166</v>
      </c>
      <c r="D463" s="363"/>
      <c r="E463" s="280"/>
      <c r="F463" s="280"/>
      <c r="G463" s="280"/>
      <c r="H463" s="280"/>
      <c r="I463" s="281"/>
      <c r="J463" s="342"/>
      <c r="K463" s="280"/>
      <c r="L463" s="280"/>
      <c r="M463" s="280"/>
      <c r="N463" s="281"/>
      <c r="O463" s="342"/>
      <c r="P463" s="281"/>
      <c r="Q463" s="342"/>
      <c r="R463" s="281"/>
      <c r="S463" s="342"/>
      <c r="T463" s="281"/>
      <c r="U463" s="342"/>
      <c r="V463" s="281"/>
      <c r="W463" s="342"/>
      <c r="X463" s="281"/>
      <c r="Y463" s="342"/>
      <c r="Z463" s="281"/>
      <c r="AA463" s="342"/>
      <c r="AB463" s="281"/>
      <c r="AC463" s="342"/>
      <c r="AD463" s="281"/>
    </row>
    <row r="464" spans="1:31" s="29" customFormat="1" ht="15" customHeight="1">
      <c r="A464" s="79"/>
    </row>
    <row r="465" spans="1:31" s="29" customFormat="1" ht="45" customHeight="1">
      <c r="A465" s="79"/>
      <c r="C465" s="362" t="s">
        <v>404</v>
      </c>
      <c r="D465" s="350"/>
      <c r="E465" s="350"/>
      <c r="F465" s="342"/>
      <c r="G465" s="280"/>
      <c r="H465" s="280"/>
      <c r="I465" s="280"/>
      <c r="J465" s="280"/>
      <c r="K465" s="280"/>
      <c r="L465" s="280"/>
      <c r="M465" s="280"/>
      <c r="N465" s="280"/>
      <c r="O465" s="280"/>
      <c r="P465" s="280"/>
      <c r="Q465" s="280"/>
      <c r="R465" s="280"/>
      <c r="S465" s="280"/>
      <c r="T465" s="280"/>
      <c r="U465" s="280"/>
      <c r="V465" s="280"/>
      <c r="W465" s="280"/>
      <c r="X465" s="280"/>
      <c r="Y465" s="280"/>
      <c r="Z465" s="280"/>
      <c r="AA465" s="280"/>
      <c r="AB465" s="280"/>
      <c r="AC465" s="280"/>
      <c r="AD465" s="281"/>
    </row>
    <row r="466" spans="1:31" s="29" customFormat="1" ht="15" customHeight="1">
      <c r="A466" s="79"/>
    </row>
    <row r="467" spans="1:31" s="31" customFormat="1" ht="24" customHeight="1">
      <c r="A467" s="79"/>
      <c r="C467" s="361" t="s">
        <v>248</v>
      </c>
      <c r="D467" s="284"/>
      <c r="E467" s="284"/>
      <c r="F467" s="284"/>
      <c r="G467" s="284"/>
      <c r="H467" s="284"/>
      <c r="I467" s="284"/>
      <c r="J467" s="284"/>
      <c r="K467" s="284"/>
      <c r="L467" s="284"/>
      <c r="M467" s="284"/>
      <c r="N467" s="284"/>
      <c r="O467" s="284"/>
      <c r="P467" s="284"/>
      <c r="Q467" s="284"/>
      <c r="R467" s="284"/>
      <c r="S467" s="284"/>
      <c r="T467" s="284"/>
      <c r="U467" s="284"/>
      <c r="V467" s="284"/>
      <c r="W467" s="284"/>
      <c r="X467" s="284"/>
      <c r="Y467" s="284"/>
      <c r="Z467" s="284"/>
      <c r="AA467" s="284"/>
      <c r="AB467" s="284"/>
      <c r="AC467" s="284"/>
      <c r="AD467" s="284"/>
      <c r="AE467" s="29"/>
    </row>
    <row r="468" spans="1:31" s="31" customFormat="1" ht="60" customHeight="1">
      <c r="A468" s="79"/>
      <c r="C468" s="360"/>
      <c r="D468" s="280"/>
      <c r="E468" s="280"/>
      <c r="F468" s="280"/>
      <c r="G468" s="280"/>
      <c r="H468" s="280"/>
      <c r="I468" s="280"/>
      <c r="J468" s="280"/>
      <c r="K468" s="280"/>
      <c r="L468" s="280"/>
      <c r="M468" s="280"/>
      <c r="N468" s="280"/>
      <c r="O468" s="280"/>
      <c r="P468" s="280"/>
      <c r="Q468" s="280"/>
      <c r="R468" s="280"/>
      <c r="S468" s="280"/>
      <c r="T468" s="280"/>
      <c r="U468" s="280"/>
      <c r="V468" s="280"/>
      <c r="W468" s="280"/>
      <c r="X468" s="280"/>
      <c r="Y468" s="280"/>
      <c r="Z468" s="280"/>
      <c r="AA468" s="280"/>
      <c r="AB468" s="280"/>
      <c r="AC468" s="280"/>
      <c r="AD468" s="281"/>
      <c r="AE468" s="29"/>
    </row>
    <row r="469" spans="1:31" s="31" customFormat="1" ht="15" customHeight="1">
      <c r="A469" s="79"/>
      <c r="AE469" s="29"/>
    </row>
    <row r="470" spans="1:31" s="31" customFormat="1" ht="15" customHeight="1">
      <c r="A470" s="79"/>
      <c r="AE470" s="29"/>
    </row>
    <row r="471" spans="1:31" s="31" customFormat="1" ht="15" customHeight="1">
      <c r="A471" s="79"/>
      <c r="AE471" s="29"/>
    </row>
    <row r="472" spans="1:31" s="31" customFormat="1" ht="15" customHeight="1">
      <c r="A472" s="79"/>
      <c r="AE472" s="29"/>
    </row>
    <row r="473" spans="1:31" s="31" customFormat="1" ht="15" customHeight="1">
      <c r="A473" s="79"/>
      <c r="AE473" s="29"/>
    </row>
    <row r="474" spans="1:31" s="31" customFormat="1" ht="15" customHeight="1" thickBot="1">
      <c r="A474" s="79"/>
      <c r="AE474" s="29"/>
    </row>
    <row r="475" spans="1:31" s="33" customFormat="1" ht="15" customHeight="1" thickBot="1">
      <c r="B475" s="351" t="s">
        <v>405</v>
      </c>
      <c r="C475" s="352"/>
      <c r="D475" s="352"/>
      <c r="E475" s="352"/>
      <c r="F475" s="352"/>
      <c r="G475" s="352"/>
      <c r="H475" s="352"/>
      <c r="I475" s="352"/>
      <c r="J475" s="352"/>
      <c r="K475" s="352"/>
      <c r="L475" s="352"/>
      <c r="M475" s="352"/>
      <c r="N475" s="352"/>
      <c r="O475" s="352"/>
      <c r="P475" s="352"/>
      <c r="Q475" s="352"/>
      <c r="R475" s="352"/>
      <c r="S475" s="352"/>
      <c r="T475" s="352"/>
      <c r="U475" s="352"/>
      <c r="V475" s="352"/>
      <c r="W475" s="352"/>
      <c r="X475" s="352"/>
      <c r="Y475" s="352"/>
      <c r="Z475" s="352"/>
      <c r="AA475" s="352"/>
      <c r="AB475" s="352"/>
      <c r="AC475" s="352"/>
      <c r="AD475" s="353"/>
    </row>
    <row r="476" spans="1:31" s="33" customFormat="1" ht="15" customHeight="1">
      <c r="A476" s="87"/>
      <c r="B476" s="354" t="s">
        <v>189</v>
      </c>
      <c r="C476" s="355"/>
      <c r="D476" s="355"/>
      <c r="E476" s="355"/>
      <c r="F476" s="355"/>
      <c r="G476" s="355"/>
      <c r="H476" s="355"/>
      <c r="I476" s="355"/>
      <c r="J476" s="355"/>
      <c r="K476" s="355"/>
      <c r="L476" s="355"/>
      <c r="M476" s="355"/>
      <c r="N476" s="355"/>
      <c r="O476" s="355"/>
      <c r="P476" s="355"/>
      <c r="Q476" s="355"/>
      <c r="R476" s="355"/>
      <c r="S476" s="355"/>
      <c r="T476" s="355"/>
      <c r="U476" s="355"/>
      <c r="V476" s="355"/>
      <c r="W476" s="355"/>
      <c r="X476" s="355"/>
      <c r="Y476" s="355"/>
      <c r="Z476" s="355"/>
      <c r="AA476" s="355"/>
      <c r="AB476" s="355"/>
      <c r="AC476" s="355"/>
      <c r="AD476" s="356"/>
    </row>
    <row r="477" spans="1:31" s="33" customFormat="1" ht="24" customHeight="1">
      <c r="A477" s="87"/>
      <c r="B477" s="99"/>
      <c r="C477" s="403" t="s">
        <v>406</v>
      </c>
      <c r="D477" s="284"/>
      <c r="E477" s="284"/>
      <c r="F477" s="284"/>
      <c r="G477" s="284"/>
      <c r="H477" s="284"/>
      <c r="I477" s="284"/>
      <c r="J477" s="284"/>
      <c r="K477" s="284"/>
      <c r="L477" s="284"/>
      <c r="M477" s="284"/>
      <c r="N477" s="284"/>
      <c r="O477" s="284"/>
      <c r="P477" s="284"/>
      <c r="Q477" s="284"/>
      <c r="R477" s="284"/>
      <c r="S477" s="284"/>
      <c r="T477" s="284"/>
      <c r="U477" s="284"/>
      <c r="V477" s="284"/>
      <c r="W477" s="284"/>
      <c r="X477" s="284"/>
      <c r="Y477" s="284"/>
      <c r="Z477" s="284"/>
      <c r="AA477" s="284"/>
      <c r="AB477" s="284"/>
      <c r="AC477" s="284"/>
      <c r="AD477" s="300"/>
    </row>
    <row r="478" spans="1:31" s="31" customFormat="1" ht="15" customHeight="1">
      <c r="A478" s="34"/>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spans="1:31" s="31" customFormat="1" ht="36" customHeight="1">
      <c r="A479" s="32" t="s">
        <v>407</v>
      </c>
      <c r="B479" s="357" t="s">
        <v>408</v>
      </c>
      <c r="C479" s="366"/>
      <c r="D479" s="366"/>
      <c r="E479" s="366"/>
      <c r="F479" s="366"/>
      <c r="G479" s="366"/>
      <c r="H479" s="366"/>
      <c r="I479" s="366"/>
      <c r="J479" s="366"/>
      <c r="K479" s="366"/>
      <c r="L479" s="366"/>
      <c r="M479" s="366"/>
      <c r="N479" s="366"/>
      <c r="O479" s="366"/>
      <c r="P479" s="366"/>
      <c r="Q479" s="366"/>
      <c r="R479" s="366"/>
      <c r="S479" s="366"/>
      <c r="T479" s="366"/>
      <c r="U479" s="366"/>
      <c r="V479" s="366"/>
      <c r="W479" s="366"/>
      <c r="X479" s="366"/>
      <c r="Y479" s="366"/>
      <c r="Z479" s="366"/>
      <c r="AA479" s="366"/>
      <c r="AB479" s="366"/>
      <c r="AC479" s="366"/>
      <c r="AD479" s="366"/>
      <c r="AE479" s="29"/>
    </row>
    <row r="480" spans="1:31" s="31" customFormat="1" ht="24" customHeight="1">
      <c r="A480" s="32"/>
      <c r="B480" s="229"/>
      <c r="C480" s="339" t="s">
        <v>409</v>
      </c>
      <c r="D480" s="366"/>
      <c r="E480" s="366"/>
      <c r="F480" s="366"/>
      <c r="G480" s="366"/>
      <c r="H480" s="366"/>
      <c r="I480" s="366"/>
      <c r="J480" s="366"/>
      <c r="K480" s="366"/>
      <c r="L480" s="366"/>
      <c r="M480" s="366"/>
      <c r="N480" s="366"/>
      <c r="O480" s="366"/>
      <c r="P480" s="366"/>
      <c r="Q480" s="366"/>
      <c r="R480" s="366"/>
      <c r="S480" s="366"/>
      <c r="T480" s="366"/>
      <c r="U480" s="366"/>
      <c r="V480" s="366"/>
      <c r="W480" s="366"/>
      <c r="X480" s="366"/>
      <c r="Y480" s="366"/>
      <c r="Z480" s="366"/>
      <c r="AA480" s="366"/>
      <c r="AB480" s="366"/>
      <c r="AC480" s="366"/>
      <c r="AD480" s="366"/>
      <c r="AE480" s="29"/>
    </row>
    <row r="481" spans="1:34" s="31" customFormat="1" ht="24" customHeight="1">
      <c r="A481" s="79"/>
      <c r="B481" s="29"/>
      <c r="C481" s="359" t="s">
        <v>410</v>
      </c>
      <c r="D481" s="366"/>
      <c r="E481" s="366"/>
      <c r="F481" s="366"/>
      <c r="G481" s="366"/>
      <c r="H481" s="366"/>
      <c r="I481" s="366"/>
      <c r="J481" s="366"/>
      <c r="K481" s="366"/>
      <c r="L481" s="366"/>
      <c r="M481" s="366"/>
      <c r="N481" s="366"/>
      <c r="O481" s="366"/>
      <c r="P481" s="366"/>
      <c r="Q481" s="366"/>
      <c r="R481" s="366"/>
      <c r="S481" s="366"/>
      <c r="T481" s="366"/>
      <c r="U481" s="366"/>
      <c r="V481" s="366"/>
      <c r="W481" s="366"/>
      <c r="X481" s="366"/>
      <c r="Y481" s="366"/>
      <c r="Z481" s="366"/>
      <c r="AA481" s="366"/>
      <c r="AB481" s="366"/>
      <c r="AC481" s="366"/>
      <c r="AD481" s="366"/>
      <c r="AE481" s="29"/>
    </row>
    <row r="482" spans="1:34" s="31" customFormat="1" ht="24" customHeight="1">
      <c r="A482" s="79"/>
      <c r="B482" s="29"/>
      <c r="C482" s="339" t="s">
        <v>411</v>
      </c>
      <c r="D482" s="366"/>
      <c r="E482" s="366"/>
      <c r="F482" s="366"/>
      <c r="G482" s="366"/>
      <c r="H482" s="366"/>
      <c r="I482" s="366"/>
      <c r="J482" s="366"/>
      <c r="K482" s="366"/>
      <c r="L482" s="366"/>
      <c r="M482" s="366"/>
      <c r="N482" s="366"/>
      <c r="O482" s="366"/>
      <c r="P482" s="366"/>
      <c r="Q482" s="366"/>
      <c r="R482" s="366"/>
      <c r="S482" s="366"/>
      <c r="T482" s="366"/>
      <c r="U482" s="366"/>
      <c r="V482" s="366"/>
      <c r="W482" s="366"/>
      <c r="X482" s="366"/>
      <c r="Y482" s="366"/>
      <c r="Z482" s="366"/>
      <c r="AA482" s="366"/>
      <c r="AB482" s="366"/>
      <c r="AC482" s="366"/>
      <c r="AD482" s="366"/>
      <c r="AE482" s="29"/>
    </row>
    <row r="483" spans="1:34" s="31" customFormat="1" ht="48" customHeight="1">
      <c r="A483" s="79"/>
      <c r="B483" s="29"/>
      <c r="C483" s="339" t="s">
        <v>412</v>
      </c>
      <c r="D483" s="366"/>
      <c r="E483" s="366"/>
      <c r="F483" s="366"/>
      <c r="G483" s="366"/>
      <c r="H483" s="366"/>
      <c r="I483" s="366"/>
      <c r="J483" s="366"/>
      <c r="K483" s="366"/>
      <c r="L483" s="366"/>
      <c r="M483" s="366"/>
      <c r="N483" s="366"/>
      <c r="O483" s="366"/>
      <c r="P483" s="366"/>
      <c r="Q483" s="366"/>
      <c r="R483" s="366"/>
      <c r="S483" s="366"/>
      <c r="T483" s="366"/>
      <c r="U483" s="366"/>
      <c r="V483" s="366"/>
      <c r="W483" s="366"/>
      <c r="X483" s="366"/>
      <c r="Y483" s="366"/>
      <c r="Z483" s="366"/>
      <c r="AA483" s="366"/>
      <c r="AB483" s="366"/>
      <c r="AC483" s="366"/>
      <c r="AD483" s="366"/>
      <c r="AE483" s="29"/>
    </row>
    <row r="484" spans="1:34" s="31" customFormat="1" ht="36" customHeight="1">
      <c r="A484" s="79"/>
      <c r="B484" s="29"/>
      <c r="C484" s="364" t="s">
        <v>413</v>
      </c>
      <c r="D484" s="366"/>
      <c r="E484" s="366"/>
      <c r="F484" s="366"/>
      <c r="G484" s="366"/>
      <c r="H484" s="366"/>
      <c r="I484" s="366"/>
      <c r="J484" s="366"/>
      <c r="K484" s="366"/>
      <c r="L484" s="366"/>
      <c r="M484" s="366"/>
      <c r="N484" s="366"/>
      <c r="O484" s="366"/>
      <c r="P484" s="366"/>
      <c r="Q484" s="366"/>
      <c r="R484" s="366"/>
      <c r="S484" s="366"/>
      <c r="T484" s="366"/>
      <c r="U484" s="366"/>
      <c r="V484" s="366"/>
      <c r="W484" s="366"/>
      <c r="X484" s="366"/>
      <c r="Y484" s="366"/>
      <c r="Z484" s="366"/>
      <c r="AA484" s="366"/>
      <c r="AB484" s="366"/>
      <c r="AC484" s="366"/>
      <c r="AD484" s="366"/>
      <c r="AE484" s="29"/>
    </row>
    <row r="485" spans="1:34" s="31" customFormat="1" ht="24" customHeight="1">
      <c r="A485" s="79"/>
      <c r="B485" s="29"/>
      <c r="C485" s="349" t="s">
        <v>414</v>
      </c>
      <c r="D485" s="366"/>
      <c r="E485" s="366"/>
      <c r="F485" s="366"/>
      <c r="G485" s="366"/>
      <c r="H485" s="366"/>
      <c r="I485" s="366"/>
      <c r="J485" s="366"/>
      <c r="K485" s="366"/>
      <c r="L485" s="366"/>
      <c r="M485" s="366"/>
      <c r="N485" s="366"/>
      <c r="O485" s="366"/>
      <c r="P485" s="366"/>
      <c r="Q485" s="366"/>
      <c r="R485" s="366"/>
      <c r="S485" s="366"/>
      <c r="T485" s="366"/>
      <c r="U485" s="366"/>
      <c r="V485" s="366"/>
      <c r="W485" s="366"/>
      <c r="X485" s="366"/>
      <c r="Y485" s="366"/>
      <c r="Z485" s="366"/>
      <c r="AA485" s="366"/>
      <c r="AB485" s="366"/>
      <c r="AC485" s="366"/>
      <c r="AD485" s="366"/>
      <c r="AE485" s="29"/>
    </row>
    <row r="486" spans="1:34" s="31" customFormat="1" ht="15" customHeight="1">
      <c r="A486" s="79"/>
      <c r="B486" s="29"/>
      <c r="C486" s="29"/>
      <c r="D486" s="29"/>
      <c r="E486" s="29"/>
      <c r="F486" s="29"/>
      <c r="G486" s="29"/>
      <c r="H486" s="29"/>
      <c r="I486" s="29"/>
      <c r="J486" s="29"/>
      <c r="K486" s="33"/>
      <c r="L486" s="29"/>
      <c r="M486" s="29"/>
      <c r="N486" s="29"/>
      <c r="O486" s="29"/>
      <c r="P486" s="29"/>
      <c r="Q486" s="29"/>
      <c r="R486" s="29"/>
      <c r="S486" s="29"/>
      <c r="T486" s="29"/>
      <c r="U486" s="29"/>
      <c r="V486" s="29"/>
      <c r="W486" s="29"/>
      <c r="X486" s="29"/>
      <c r="Y486" s="29"/>
      <c r="Z486" s="29"/>
      <c r="AA486" s="29"/>
      <c r="AB486" s="29"/>
      <c r="AC486" s="29"/>
      <c r="AD486" s="29"/>
      <c r="AE486" s="29"/>
    </row>
    <row r="487" spans="1:34" s="29" customFormat="1" ht="15" customHeight="1">
      <c r="A487" s="79"/>
      <c r="C487" s="260"/>
      <c r="D487" s="260"/>
      <c r="E487" s="260"/>
      <c r="F487" s="260"/>
      <c r="G487" s="260"/>
      <c r="H487" s="260"/>
      <c r="I487" s="260"/>
      <c r="J487" s="260"/>
      <c r="K487" s="260"/>
      <c r="L487" s="260"/>
      <c r="M487" s="260"/>
      <c r="N487" s="260"/>
      <c r="O487" s="260"/>
      <c r="P487" s="260"/>
      <c r="Q487" s="260"/>
      <c r="R487" s="260"/>
      <c r="S487" s="260"/>
      <c r="T487" s="260"/>
      <c r="U487" s="260"/>
      <c r="V487" s="260"/>
      <c r="W487" s="260"/>
      <c r="X487" s="260"/>
      <c r="Y487" s="260"/>
      <c r="Z487" s="260"/>
      <c r="AA487" s="374" t="s">
        <v>415</v>
      </c>
      <c r="AB487" s="284"/>
      <c r="AC487" s="284"/>
      <c r="AD487" s="284"/>
      <c r="AE487" s="94"/>
      <c r="AF487" s="94"/>
      <c r="AG487" s="94"/>
      <c r="AH487" s="94"/>
    </row>
    <row r="488" spans="1:34" s="31" customFormat="1" ht="132" customHeight="1">
      <c r="A488" s="79"/>
      <c r="B488" s="29"/>
      <c r="C488" s="347" t="s">
        <v>211</v>
      </c>
      <c r="D488" s="295"/>
      <c r="E488" s="295"/>
      <c r="F488" s="296"/>
      <c r="G488" s="368" t="s">
        <v>416</v>
      </c>
      <c r="H488" s="296"/>
      <c r="I488" s="347" t="s">
        <v>417</v>
      </c>
      <c r="J488" s="280"/>
      <c r="K488" s="280"/>
      <c r="L488" s="280"/>
      <c r="M488" s="280"/>
      <c r="N488" s="280"/>
      <c r="O488" s="280"/>
      <c r="P488" s="280"/>
      <c r="Q488" s="280"/>
      <c r="R488" s="280"/>
      <c r="S488" s="280"/>
      <c r="T488" s="280"/>
      <c r="U488" s="280"/>
      <c r="V488" s="280"/>
      <c r="W488" s="280"/>
      <c r="X488" s="280"/>
      <c r="Y488" s="280"/>
      <c r="Z488" s="280"/>
      <c r="AA488" s="280"/>
      <c r="AB488" s="280"/>
      <c r="AC488" s="280"/>
      <c r="AD488" s="281"/>
      <c r="AE488" s="29"/>
    </row>
    <row r="489" spans="1:34" s="31" customFormat="1" ht="15" customHeight="1">
      <c r="A489" s="79"/>
      <c r="B489" s="29"/>
      <c r="C489" s="299"/>
      <c r="D489" s="284"/>
      <c r="E489" s="284"/>
      <c r="F489" s="300"/>
      <c r="G489" s="299"/>
      <c r="H489" s="300"/>
      <c r="I489" s="230" t="s">
        <v>142</v>
      </c>
      <c r="J489" s="230" t="s">
        <v>143</v>
      </c>
      <c r="K489" s="230" t="s">
        <v>144</v>
      </c>
      <c r="L489" s="230" t="s">
        <v>145</v>
      </c>
      <c r="M489" s="230" t="s">
        <v>146</v>
      </c>
      <c r="N489" s="230" t="s">
        <v>147</v>
      </c>
      <c r="O489" s="230" t="s">
        <v>148</v>
      </c>
      <c r="P489" s="230" t="s">
        <v>149</v>
      </c>
      <c r="Q489" s="230" t="s">
        <v>150</v>
      </c>
      <c r="R489" s="230" t="s">
        <v>151</v>
      </c>
      <c r="S489" s="230" t="s">
        <v>152</v>
      </c>
      <c r="T489" s="230" t="s">
        <v>153</v>
      </c>
      <c r="U489" s="230" t="s">
        <v>154</v>
      </c>
      <c r="V489" s="230" t="s">
        <v>155</v>
      </c>
      <c r="W489" s="230" t="s">
        <v>156</v>
      </c>
      <c r="X489" s="230" t="s">
        <v>157</v>
      </c>
      <c r="Y489" s="230" t="s">
        <v>158</v>
      </c>
      <c r="Z489" s="230" t="s">
        <v>159</v>
      </c>
      <c r="AA489" s="230" t="s">
        <v>160</v>
      </c>
      <c r="AB489" s="230" t="s">
        <v>161</v>
      </c>
      <c r="AC489" s="230" t="s">
        <v>162</v>
      </c>
      <c r="AD489" s="230" t="s">
        <v>163</v>
      </c>
      <c r="AE489" s="29"/>
    </row>
    <row r="490" spans="1:34" s="31" customFormat="1" ht="15" customHeight="1">
      <c r="A490" s="79"/>
      <c r="B490" s="29"/>
      <c r="C490" s="80" t="s">
        <v>142</v>
      </c>
      <c r="D490" s="335"/>
      <c r="E490" s="280"/>
      <c r="F490" s="281"/>
      <c r="G490" s="342">
        <v>2</v>
      </c>
      <c r="H490" s="281"/>
      <c r="I490" s="230"/>
      <c r="J490" s="230"/>
      <c r="K490" s="230"/>
      <c r="L490" s="230"/>
      <c r="M490" s="230"/>
      <c r="N490" s="230"/>
      <c r="O490" s="230"/>
      <c r="P490" s="230"/>
      <c r="Q490" s="230"/>
      <c r="R490" s="230"/>
      <c r="S490" s="230"/>
      <c r="T490" s="230"/>
      <c r="U490" s="230"/>
      <c r="V490" s="230"/>
      <c r="W490" s="230"/>
      <c r="X490" s="230"/>
      <c r="Y490" s="230"/>
      <c r="Z490" s="230"/>
      <c r="AA490" s="230"/>
      <c r="AB490" s="230"/>
      <c r="AC490" s="230"/>
      <c r="AD490" s="230"/>
      <c r="AE490" s="29"/>
    </row>
    <row r="491" spans="1:34" s="31" customFormat="1" ht="15" customHeight="1">
      <c r="A491" s="79"/>
      <c r="B491" s="29"/>
      <c r="C491" s="80" t="s">
        <v>143</v>
      </c>
      <c r="D491" s="335"/>
      <c r="E491" s="280"/>
      <c r="F491" s="281"/>
      <c r="G491" s="342"/>
      <c r="H491" s="281"/>
      <c r="I491" s="230"/>
      <c r="J491" s="230"/>
      <c r="K491" s="230"/>
      <c r="L491" s="230"/>
      <c r="M491" s="230"/>
      <c r="N491" s="230"/>
      <c r="O491" s="230"/>
      <c r="P491" s="230"/>
      <c r="Q491" s="230"/>
      <c r="R491" s="230"/>
      <c r="S491" s="230"/>
      <c r="T491" s="230"/>
      <c r="U491" s="230"/>
      <c r="V491" s="230"/>
      <c r="W491" s="230"/>
      <c r="X491" s="230"/>
      <c r="Y491" s="230"/>
      <c r="Z491" s="230"/>
      <c r="AA491" s="230"/>
      <c r="AB491" s="230"/>
      <c r="AC491" s="230"/>
      <c r="AD491" s="230"/>
      <c r="AE491" s="29"/>
    </row>
    <row r="492" spans="1:34" s="31" customFormat="1" ht="15" customHeight="1">
      <c r="A492" s="79"/>
      <c r="B492" s="29"/>
      <c r="C492" s="80" t="s">
        <v>144</v>
      </c>
      <c r="D492" s="335"/>
      <c r="E492" s="280"/>
      <c r="F492" s="281"/>
      <c r="G492" s="342"/>
      <c r="H492" s="281"/>
      <c r="I492" s="230"/>
      <c r="J492" s="230"/>
      <c r="K492" s="230"/>
      <c r="L492" s="230"/>
      <c r="M492" s="230"/>
      <c r="N492" s="230"/>
      <c r="O492" s="230"/>
      <c r="P492" s="230"/>
      <c r="Q492" s="230"/>
      <c r="R492" s="230"/>
      <c r="S492" s="230"/>
      <c r="T492" s="230"/>
      <c r="U492" s="230"/>
      <c r="V492" s="230"/>
      <c r="W492" s="230"/>
      <c r="X492" s="230"/>
      <c r="Y492" s="230"/>
      <c r="Z492" s="230"/>
      <c r="AA492" s="230"/>
      <c r="AB492" s="230"/>
      <c r="AC492" s="230"/>
      <c r="AD492" s="230"/>
      <c r="AE492" s="29"/>
    </row>
    <row r="493" spans="1:34" s="31" customFormat="1" ht="15" customHeight="1">
      <c r="A493" s="79"/>
      <c r="B493" s="29"/>
      <c r="C493" s="80" t="s">
        <v>145</v>
      </c>
      <c r="D493" s="335"/>
      <c r="E493" s="280"/>
      <c r="F493" s="281"/>
      <c r="G493" s="342"/>
      <c r="H493" s="281"/>
      <c r="I493" s="230"/>
      <c r="J493" s="230"/>
      <c r="K493" s="230"/>
      <c r="L493" s="230"/>
      <c r="M493" s="230"/>
      <c r="N493" s="230"/>
      <c r="O493" s="230"/>
      <c r="P493" s="230"/>
      <c r="Q493" s="230"/>
      <c r="R493" s="230"/>
      <c r="S493" s="230"/>
      <c r="T493" s="230"/>
      <c r="U493" s="230"/>
      <c r="V493" s="230"/>
      <c r="W493" s="230"/>
      <c r="X493" s="230"/>
      <c r="Y493" s="230"/>
      <c r="Z493" s="230"/>
      <c r="AA493" s="230"/>
      <c r="AB493" s="230"/>
      <c r="AC493" s="230"/>
      <c r="AD493" s="230"/>
      <c r="AE493" s="29"/>
    </row>
    <row r="494" spans="1:34" s="31" customFormat="1" ht="15" customHeight="1">
      <c r="A494" s="79"/>
      <c r="B494" s="29"/>
      <c r="C494" s="80" t="s">
        <v>146</v>
      </c>
      <c r="D494" s="335"/>
      <c r="E494" s="280"/>
      <c r="F494" s="281"/>
      <c r="G494" s="342"/>
      <c r="H494" s="281"/>
      <c r="I494" s="230"/>
      <c r="J494" s="230"/>
      <c r="K494" s="230"/>
      <c r="L494" s="230"/>
      <c r="M494" s="230"/>
      <c r="N494" s="230"/>
      <c r="O494" s="230"/>
      <c r="P494" s="230"/>
      <c r="Q494" s="230"/>
      <c r="R494" s="230"/>
      <c r="S494" s="230"/>
      <c r="T494" s="230"/>
      <c r="U494" s="230"/>
      <c r="V494" s="230"/>
      <c r="W494" s="230"/>
      <c r="X494" s="230"/>
      <c r="Y494" s="230"/>
      <c r="Z494" s="230"/>
      <c r="AA494" s="230"/>
      <c r="AB494" s="230"/>
      <c r="AC494" s="230"/>
      <c r="AD494" s="230"/>
      <c r="AE494" s="29"/>
    </row>
    <row r="495" spans="1:34" s="31" customFormat="1" ht="15" customHeight="1">
      <c r="A495" s="79"/>
      <c r="B495" s="29"/>
      <c r="C495" s="80" t="s">
        <v>147</v>
      </c>
      <c r="D495" s="335"/>
      <c r="E495" s="280"/>
      <c r="F495" s="281"/>
      <c r="G495" s="342"/>
      <c r="H495" s="281"/>
      <c r="I495" s="230"/>
      <c r="J495" s="230"/>
      <c r="K495" s="230"/>
      <c r="L495" s="230"/>
      <c r="M495" s="230"/>
      <c r="N495" s="230"/>
      <c r="O495" s="230"/>
      <c r="P495" s="230"/>
      <c r="Q495" s="230"/>
      <c r="R495" s="230"/>
      <c r="S495" s="230"/>
      <c r="T495" s="230"/>
      <c r="U495" s="230"/>
      <c r="V495" s="230"/>
      <c r="W495" s="230"/>
      <c r="X495" s="230"/>
      <c r="Y495" s="230"/>
      <c r="Z495" s="230"/>
      <c r="AA495" s="230"/>
      <c r="AB495" s="230"/>
      <c r="AC495" s="230"/>
      <c r="AD495" s="230"/>
      <c r="AE495" s="29"/>
    </row>
    <row r="496" spans="1:34" s="31" customFormat="1" ht="15" customHeight="1">
      <c r="A496" s="79"/>
      <c r="B496" s="29"/>
      <c r="C496" s="80" t="s">
        <v>148</v>
      </c>
      <c r="D496" s="335"/>
      <c r="E496" s="280"/>
      <c r="F496" s="281"/>
      <c r="G496" s="342"/>
      <c r="H496" s="281"/>
      <c r="I496" s="230"/>
      <c r="J496" s="230"/>
      <c r="K496" s="230"/>
      <c r="L496" s="230"/>
      <c r="M496" s="230"/>
      <c r="N496" s="230"/>
      <c r="O496" s="230"/>
      <c r="P496" s="230"/>
      <c r="Q496" s="230"/>
      <c r="R496" s="230"/>
      <c r="S496" s="230"/>
      <c r="T496" s="230"/>
      <c r="U496" s="230"/>
      <c r="V496" s="230"/>
      <c r="W496" s="230"/>
      <c r="X496" s="230"/>
      <c r="Y496" s="230"/>
      <c r="Z496" s="230"/>
      <c r="AA496" s="230"/>
      <c r="AB496" s="230"/>
      <c r="AC496" s="230"/>
      <c r="AD496" s="230"/>
      <c r="AE496" s="29"/>
    </row>
    <row r="497" spans="1:31" s="31" customFormat="1" ht="15" customHeight="1">
      <c r="A497" s="79"/>
      <c r="B497" s="29"/>
      <c r="C497" s="80" t="s">
        <v>149</v>
      </c>
      <c r="D497" s="335"/>
      <c r="E497" s="280"/>
      <c r="F497" s="281"/>
      <c r="G497" s="342"/>
      <c r="H497" s="281"/>
      <c r="I497" s="230"/>
      <c r="J497" s="230"/>
      <c r="K497" s="230"/>
      <c r="L497" s="230"/>
      <c r="M497" s="230"/>
      <c r="N497" s="230"/>
      <c r="O497" s="230"/>
      <c r="P497" s="230"/>
      <c r="Q497" s="230"/>
      <c r="R497" s="230"/>
      <c r="S497" s="230"/>
      <c r="T497" s="230"/>
      <c r="U497" s="230"/>
      <c r="V497" s="230"/>
      <c r="W497" s="230"/>
      <c r="X497" s="230"/>
      <c r="Y497" s="230"/>
      <c r="Z497" s="230"/>
      <c r="AA497" s="230"/>
      <c r="AB497" s="230"/>
      <c r="AC497" s="230"/>
      <c r="AD497" s="230"/>
      <c r="AE497" s="29"/>
    </row>
    <row r="498" spans="1:31" s="31" customFormat="1" ht="15" customHeight="1">
      <c r="A498" s="79"/>
      <c r="B498" s="29"/>
      <c r="C498" s="80" t="s">
        <v>150</v>
      </c>
      <c r="D498" s="335"/>
      <c r="E498" s="280"/>
      <c r="F498" s="281"/>
      <c r="G498" s="342"/>
      <c r="H498" s="281"/>
      <c r="I498" s="230"/>
      <c r="J498" s="230"/>
      <c r="K498" s="230"/>
      <c r="L498" s="230"/>
      <c r="M498" s="230"/>
      <c r="N498" s="230"/>
      <c r="O498" s="230"/>
      <c r="P498" s="230"/>
      <c r="Q498" s="230"/>
      <c r="R498" s="230"/>
      <c r="S498" s="230"/>
      <c r="T498" s="230"/>
      <c r="U498" s="230"/>
      <c r="V498" s="230"/>
      <c r="W498" s="230"/>
      <c r="X498" s="230"/>
      <c r="Y498" s="230"/>
      <c r="Z498" s="230"/>
      <c r="AA498" s="230"/>
      <c r="AB498" s="230"/>
      <c r="AC498" s="230"/>
      <c r="AD498" s="230"/>
      <c r="AE498" s="29"/>
    </row>
    <row r="499" spans="1:31" s="31" customFormat="1" ht="15" customHeight="1">
      <c r="A499" s="79"/>
      <c r="B499" s="29"/>
      <c r="C499" s="80" t="s">
        <v>151</v>
      </c>
      <c r="D499" s="335"/>
      <c r="E499" s="280"/>
      <c r="F499" s="281"/>
      <c r="G499" s="342"/>
      <c r="H499" s="281"/>
      <c r="I499" s="230"/>
      <c r="J499" s="230"/>
      <c r="K499" s="230"/>
      <c r="L499" s="230"/>
      <c r="M499" s="230"/>
      <c r="N499" s="230"/>
      <c r="O499" s="230"/>
      <c r="P499" s="230"/>
      <c r="Q499" s="230"/>
      <c r="R499" s="230"/>
      <c r="S499" s="230"/>
      <c r="T499" s="230"/>
      <c r="U499" s="230"/>
      <c r="V499" s="230"/>
      <c r="W499" s="230"/>
      <c r="X499" s="230"/>
      <c r="Y499" s="230"/>
      <c r="Z499" s="230"/>
      <c r="AA499" s="230"/>
      <c r="AB499" s="230"/>
      <c r="AC499" s="230"/>
      <c r="AD499" s="230"/>
      <c r="AE499" s="29"/>
    </row>
    <row r="500" spans="1:31" s="31" customFormat="1" ht="15" customHeight="1">
      <c r="A500" s="79"/>
      <c r="B500" s="29"/>
      <c r="C500" s="80" t="s">
        <v>152</v>
      </c>
      <c r="D500" s="335"/>
      <c r="E500" s="280"/>
      <c r="F500" s="281"/>
      <c r="G500" s="342"/>
      <c r="H500" s="281"/>
      <c r="I500" s="230"/>
      <c r="J500" s="230"/>
      <c r="K500" s="230"/>
      <c r="L500" s="230"/>
      <c r="M500" s="230"/>
      <c r="N500" s="230"/>
      <c r="O500" s="230"/>
      <c r="P500" s="230"/>
      <c r="Q500" s="230"/>
      <c r="R500" s="230"/>
      <c r="S500" s="230"/>
      <c r="T500" s="230"/>
      <c r="U500" s="230"/>
      <c r="V500" s="230"/>
      <c r="W500" s="230"/>
      <c r="X500" s="230"/>
      <c r="Y500" s="230"/>
      <c r="Z500" s="230"/>
      <c r="AA500" s="230"/>
      <c r="AB500" s="230"/>
      <c r="AC500" s="230"/>
      <c r="AD500" s="230"/>
      <c r="AE500" s="29"/>
    </row>
    <row r="501" spans="1:31" s="31" customFormat="1" ht="15" customHeight="1">
      <c r="A501" s="79"/>
      <c r="B501" s="29"/>
      <c r="C501" s="80" t="s">
        <v>153</v>
      </c>
      <c r="D501" s="335"/>
      <c r="E501" s="280"/>
      <c r="F501" s="281"/>
      <c r="G501" s="342"/>
      <c r="H501" s="281"/>
      <c r="I501" s="230"/>
      <c r="J501" s="230"/>
      <c r="K501" s="230"/>
      <c r="L501" s="230"/>
      <c r="M501" s="230"/>
      <c r="N501" s="230"/>
      <c r="O501" s="230"/>
      <c r="P501" s="230"/>
      <c r="Q501" s="230"/>
      <c r="R501" s="230"/>
      <c r="S501" s="230"/>
      <c r="T501" s="230"/>
      <c r="U501" s="230"/>
      <c r="V501" s="230"/>
      <c r="W501" s="230"/>
      <c r="X501" s="230"/>
      <c r="Y501" s="230"/>
      <c r="Z501" s="230"/>
      <c r="AA501" s="230"/>
      <c r="AB501" s="230"/>
      <c r="AC501" s="230"/>
      <c r="AD501" s="230"/>
      <c r="AE501" s="29"/>
    </row>
    <row r="502" spans="1:31" s="31" customFormat="1" ht="15" customHeight="1">
      <c r="A502" s="79"/>
      <c r="B502" s="29"/>
      <c r="C502" s="80" t="s">
        <v>154</v>
      </c>
      <c r="D502" s="335"/>
      <c r="E502" s="280"/>
      <c r="F502" s="281"/>
      <c r="G502" s="342"/>
      <c r="H502" s="281"/>
      <c r="I502" s="230"/>
      <c r="J502" s="230"/>
      <c r="K502" s="230"/>
      <c r="L502" s="230"/>
      <c r="M502" s="230"/>
      <c r="N502" s="230"/>
      <c r="O502" s="230"/>
      <c r="P502" s="230"/>
      <c r="Q502" s="230"/>
      <c r="R502" s="230"/>
      <c r="S502" s="230"/>
      <c r="T502" s="230"/>
      <c r="U502" s="230"/>
      <c r="V502" s="230"/>
      <c r="W502" s="230"/>
      <c r="X502" s="230"/>
      <c r="Y502" s="230"/>
      <c r="Z502" s="230"/>
      <c r="AA502" s="230"/>
      <c r="AB502" s="230"/>
      <c r="AC502" s="230"/>
      <c r="AD502" s="230"/>
      <c r="AE502" s="29"/>
    </row>
    <row r="503" spans="1:31" s="31" customFormat="1" ht="15" customHeight="1">
      <c r="A503" s="79"/>
      <c r="B503" s="29"/>
      <c r="C503" s="80" t="s">
        <v>155</v>
      </c>
      <c r="D503" s="335"/>
      <c r="E503" s="280"/>
      <c r="F503" s="281"/>
      <c r="G503" s="342"/>
      <c r="H503" s="281"/>
      <c r="I503" s="230"/>
      <c r="J503" s="230"/>
      <c r="K503" s="230"/>
      <c r="L503" s="230"/>
      <c r="M503" s="230"/>
      <c r="N503" s="230"/>
      <c r="O503" s="230"/>
      <c r="P503" s="230"/>
      <c r="Q503" s="230"/>
      <c r="R503" s="230"/>
      <c r="S503" s="230"/>
      <c r="T503" s="230"/>
      <c r="U503" s="230"/>
      <c r="V503" s="230"/>
      <c r="W503" s="230"/>
      <c r="X503" s="230"/>
      <c r="Y503" s="230"/>
      <c r="Z503" s="230"/>
      <c r="AA503" s="230"/>
      <c r="AB503" s="230"/>
      <c r="AC503" s="230"/>
      <c r="AD503" s="230"/>
      <c r="AE503" s="29"/>
    </row>
    <row r="504" spans="1:31" s="31" customFormat="1" ht="15" customHeight="1">
      <c r="A504" s="79"/>
      <c r="B504" s="29"/>
      <c r="C504" s="80" t="s">
        <v>156</v>
      </c>
      <c r="D504" s="335"/>
      <c r="E504" s="280"/>
      <c r="F504" s="281"/>
      <c r="G504" s="342"/>
      <c r="H504" s="281"/>
      <c r="I504" s="230"/>
      <c r="J504" s="230"/>
      <c r="K504" s="230"/>
      <c r="L504" s="230"/>
      <c r="M504" s="230"/>
      <c r="N504" s="230"/>
      <c r="O504" s="230"/>
      <c r="P504" s="230"/>
      <c r="Q504" s="230"/>
      <c r="R504" s="230"/>
      <c r="S504" s="230"/>
      <c r="T504" s="230"/>
      <c r="U504" s="230"/>
      <c r="V504" s="230"/>
      <c r="W504" s="230"/>
      <c r="X504" s="230"/>
      <c r="Y504" s="230"/>
      <c r="Z504" s="230"/>
      <c r="AA504" s="230"/>
      <c r="AB504" s="230"/>
      <c r="AC504" s="230"/>
      <c r="AD504" s="230"/>
      <c r="AE504" s="29"/>
    </row>
    <row r="505" spans="1:31" s="31" customFormat="1" ht="15" customHeight="1">
      <c r="A505" s="79"/>
      <c r="B505" s="29"/>
      <c r="C505" s="80" t="s">
        <v>157</v>
      </c>
      <c r="D505" s="335"/>
      <c r="E505" s="280"/>
      <c r="F505" s="281"/>
      <c r="G505" s="342"/>
      <c r="H505" s="281"/>
      <c r="I505" s="230"/>
      <c r="J505" s="230"/>
      <c r="K505" s="230"/>
      <c r="L505" s="230"/>
      <c r="M505" s="230"/>
      <c r="N505" s="230"/>
      <c r="O505" s="230"/>
      <c r="P505" s="230"/>
      <c r="Q505" s="230"/>
      <c r="R505" s="230"/>
      <c r="S505" s="230"/>
      <c r="T505" s="230"/>
      <c r="U505" s="230"/>
      <c r="V505" s="230"/>
      <c r="W505" s="230"/>
      <c r="X505" s="230"/>
      <c r="Y505" s="230"/>
      <c r="Z505" s="230"/>
      <c r="AA505" s="230"/>
      <c r="AB505" s="230"/>
      <c r="AC505" s="230"/>
      <c r="AD505" s="230"/>
      <c r="AE505" s="29"/>
    </row>
    <row r="506" spans="1:31" s="31" customFormat="1" ht="15" customHeight="1">
      <c r="A506" s="79"/>
      <c r="B506" s="29"/>
      <c r="C506" s="80" t="s">
        <v>158</v>
      </c>
      <c r="D506" s="335"/>
      <c r="E506" s="280"/>
      <c r="F506" s="281"/>
      <c r="G506" s="342"/>
      <c r="H506" s="281"/>
      <c r="I506" s="230"/>
      <c r="J506" s="230"/>
      <c r="K506" s="230"/>
      <c r="L506" s="230"/>
      <c r="M506" s="230"/>
      <c r="N506" s="230"/>
      <c r="O506" s="230"/>
      <c r="P506" s="230"/>
      <c r="Q506" s="230"/>
      <c r="R506" s="230"/>
      <c r="S506" s="230"/>
      <c r="T506" s="230"/>
      <c r="U506" s="230"/>
      <c r="V506" s="230"/>
      <c r="W506" s="230"/>
      <c r="X506" s="230"/>
      <c r="Y506" s="230"/>
      <c r="Z506" s="230"/>
      <c r="AA506" s="230"/>
      <c r="AB506" s="230"/>
      <c r="AC506" s="230"/>
      <c r="AD506" s="230"/>
      <c r="AE506" s="29"/>
    </row>
    <row r="507" spans="1:31" s="31" customFormat="1" ht="15" customHeight="1">
      <c r="A507" s="79"/>
      <c r="B507" s="29"/>
      <c r="C507" s="80" t="s">
        <v>159</v>
      </c>
      <c r="D507" s="335"/>
      <c r="E507" s="280"/>
      <c r="F507" s="281"/>
      <c r="G507" s="342"/>
      <c r="H507" s="281"/>
      <c r="I507" s="230"/>
      <c r="J507" s="230"/>
      <c r="K507" s="230"/>
      <c r="L507" s="230"/>
      <c r="M507" s="230"/>
      <c r="N507" s="230"/>
      <c r="O507" s="230"/>
      <c r="P507" s="230"/>
      <c r="Q507" s="230"/>
      <c r="R507" s="230"/>
      <c r="S507" s="230"/>
      <c r="T507" s="230"/>
      <c r="U507" s="230"/>
      <c r="V507" s="230"/>
      <c r="W507" s="230"/>
      <c r="X507" s="230"/>
      <c r="Y507" s="230"/>
      <c r="Z507" s="230"/>
      <c r="AA507" s="230"/>
      <c r="AB507" s="230"/>
      <c r="AC507" s="230"/>
      <c r="AD507" s="230"/>
      <c r="AE507" s="29"/>
    </row>
    <row r="508" spans="1:31" s="31" customFormat="1" ht="15" customHeight="1">
      <c r="A508" s="79"/>
      <c r="B508" s="29"/>
      <c r="C508" s="80" t="s">
        <v>160</v>
      </c>
      <c r="D508" s="335"/>
      <c r="E508" s="280"/>
      <c r="F508" s="281"/>
      <c r="G508" s="342"/>
      <c r="H508" s="281"/>
      <c r="I508" s="230"/>
      <c r="J508" s="230"/>
      <c r="K508" s="230"/>
      <c r="L508" s="230"/>
      <c r="M508" s="230"/>
      <c r="N508" s="230"/>
      <c r="O508" s="230"/>
      <c r="P508" s="230"/>
      <c r="Q508" s="230"/>
      <c r="R508" s="230"/>
      <c r="S508" s="230"/>
      <c r="T508" s="230"/>
      <c r="U508" s="230"/>
      <c r="V508" s="230"/>
      <c r="W508" s="230"/>
      <c r="X508" s="230"/>
      <c r="Y508" s="230"/>
      <c r="Z508" s="230"/>
      <c r="AA508" s="230"/>
      <c r="AB508" s="230"/>
      <c r="AC508" s="230"/>
      <c r="AD508" s="230"/>
      <c r="AE508" s="29"/>
    </row>
    <row r="509" spans="1:31" s="31" customFormat="1" ht="15" customHeight="1">
      <c r="A509" s="79"/>
      <c r="B509" s="29"/>
      <c r="C509" s="80" t="s">
        <v>161</v>
      </c>
      <c r="D509" s="335"/>
      <c r="E509" s="280"/>
      <c r="F509" s="281"/>
      <c r="G509" s="342"/>
      <c r="H509" s="281"/>
      <c r="I509" s="230"/>
      <c r="J509" s="230"/>
      <c r="K509" s="230"/>
      <c r="L509" s="230"/>
      <c r="M509" s="230"/>
      <c r="N509" s="230"/>
      <c r="O509" s="230"/>
      <c r="P509" s="230"/>
      <c r="Q509" s="230"/>
      <c r="R509" s="230"/>
      <c r="S509" s="230"/>
      <c r="T509" s="230"/>
      <c r="U509" s="230"/>
      <c r="V509" s="230"/>
      <c r="W509" s="230"/>
      <c r="X509" s="230"/>
      <c r="Y509" s="230"/>
      <c r="Z509" s="230"/>
      <c r="AA509" s="230"/>
      <c r="AB509" s="230"/>
      <c r="AC509" s="230"/>
      <c r="AD509" s="230"/>
      <c r="AE509" s="29"/>
    </row>
    <row r="510" spans="1:31" s="31" customFormat="1" ht="15" customHeight="1">
      <c r="A510" s="79"/>
      <c r="B510" s="29"/>
      <c r="C510" s="80" t="s">
        <v>162</v>
      </c>
      <c r="D510" s="335"/>
      <c r="E510" s="280"/>
      <c r="F510" s="281"/>
      <c r="G510" s="342"/>
      <c r="H510" s="281"/>
      <c r="I510" s="230"/>
      <c r="J510" s="230"/>
      <c r="K510" s="230"/>
      <c r="L510" s="230"/>
      <c r="M510" s="230"/>
      <c r="N510" s="230"/>
      <c r="O510" s="230"/>
      <c r="P510" s="230"/>
      <c r="Q510" s="230"/>
      <c r="R510" s="230"/>
      <c r="S510" s="230"/>
      <c r="T510" s="230"/>
      <c r="U510" s="230"/>
      <c r="V510" s="230"/>
      <c r="W510" s="230"/>
      <c r="X510" s="230"/>
      <c r="Y510" s="230"/>
      <c r="Z510" s="230"/>
      <c r="AA510" s="230"/>
      <c r="AB510" s="230"/>
      <c r="AC510" s="230"/>
      <c r="AD510" s="230"/>
      <c r="AE510" s="29"/>
    </row>
    <row r="511" spans="1:31" s="31" customFormat="1" ht="15" customHeight="1">
      <c r="A511" s="79"/>
      <c r="B511" s="29"/>
      <c r="C511" s="80" t="s">
        <v>163</v>
      </c>
      <c r="D511" s="335"/>
      <c r="E511" s="280"/>
      <c r="F511" s="281"/>
      <c r="G511" s="342"/>
      <c r="H511" s="281"/>
      <c r="I511" s="230"/>
      <c r="J511" s="230"/>
      <c r="K511" s="230"/>
      <c r="L511" s="230"/>
      <c r="M511" s="230"/>
      <c r="N511" s="230"/>
      <c r="O511" s="230"/>
      <c r="P511" s="230"/>
      <c r="Q511" s="230"/>
      <c r="R511" s="230"/>
      <c r="S511" s="230"/>
      <c r="T511" s="230"/>
      <c r="U511" s="230"/>
      <c r="V511" s="230"/>
      <c r="W511" s="230"/>
      <c r="X511" s="230"/>
      <c r="Y511" s="230"/>
      <c r="Z511" s="230"/>
      <c r="AA511" s="230"/>
      <c r="AB511" s="230"/>
      <c r="AC511" s="230"/>
      <c r="AD511" s="230"/>
      <c r="AE511" s="29"/>
    </row>
    <row r="512" spans="1:31" s="31" customFormat="1" ht="15" customHeight="1">
      <c r="A512" s="79"/>
      <c r="B512" s="29"/>
      <c r="C512" s="80" t="s">
        <v>164</v>
      </c>
      <c r="D512" s="335"/>
      <c r="E512" s="280"/>
      <c r="F512" s="281"/>
      <c r="G512" s="342"/>
      <c r="H512" s="281"/>
      <c r="I512" s="230"/>
      <c r="J512" s="230"/>
      <c r="K512" s="230"/>
      <c r="L512" s="230"/>
      <c r="M512" s="230"/>
      <c r="N512" s="230"/>
      <c r="O512" s="230"/>
      <c r="P512" s="230"/>
      <c r="Q512" s="230"/>
      <c r="R512" s="230"/>
      <c r="S512" s="230"/>
      <c r="T512" s="230"/>
      <c r="U512" s="230"/>
      <c r="V512" s="230"/>
      <c r="W512" s="230"/>
      <c r="X512" s="230"/>
      <c r="Y512" s="230"/>
      <c r="Z512" s="230"/>
      <c r="AA512" s="230"/>
      <c r="AB512" s="230"/>
      <c r="AC512" s="230"/>
      <c r="AD512" s="230"/>
      <c r="AE512" s="29"/>
    </row>
    <row r="513" spans="1:34" s="31" customFormat="1" ht="15" customHeight="1">
      <c r="A513" s="79"/>
      <c r="B513" s="29"/>
      <c r="C513" s="80" t="s">
        <v>165</v>
      </c>
      <c r="D513" s="335"/>
      <c r="E513" s="280"/>
      <c r="F513" s="281"/>
      <c r="G513" s="342"/>
      <c r="H513" s="281"/>
      <c r="I513" s="230"/>
      <c r="J513" s="230"/>
      <c r="K513" s="230"/>
      <c r="L513" s="230"/>
      <c r="M513" s="230"/>
      <c r="N513" s="230"/>
      <c r="O513" s="230"/>
      <c r="P513" s="230"/>
      <c r="Q513" s="230"/>
      <c r="R513" s="230"/>
      <c r="S513" s="230"/>
      <c r="T513" s="230"/>
      <c r="U513" s="230"/>
      <c r="V513" s="230"/>
      <c r="W513" s="230"/>
      <c r="X513" s="230"/>
      <c r="Y513" s="230"/>
      <c r="Z513" s="230"/>
      <c r="AA513" s="230"/>
      <c r="AB513" s="230"/>
      <c r="AC513" s="230"/>
      <c r="AD513" s="230"/>
      <c r="AE513" s="29"/>
    </row>
    <row r="514" spans="1:34" s="31" customFormat="1" ht="15" customHeight="1">
      <c r="A514" s="79"/>
      <c r="B514" s="29"/>
      <c r="C514" s="80" t="s">
        <v>166</v>
      </c>
      <c r="D514" s="335"/>
      <c r="E514" s="280"/>
      <c r="F514" s="281"/>
      <c r="G514" s="342"/>
      <c r="H514" s="281"/>
      <c r="I514" s="230"/>
      <c r="J514" s="230"/>
      <c r="K514" s="230"/>
      <c r="L514" s="230"/>
      <c r="M514" s="230"/>
      <c r="N514" s="230"/>
      <c r="O514" s="230"/>
      <c r="P514" s="230"/>
      <c r="Q514" s="230"/>
      <c r="R514" s="230"/>
      <c r="S514" s="230"/>
      <c r="T514" s="230"/>
      <c r="U514" s="230"/>
      <c r="V514" s="230"/>
      <c r="W514" s="230"/>
      <c r="X514" s="230"/>
      <c r="Y514" s="230"/>
      <c r="Z514" s="230"/>
      <c r="AA514" s="230"/>
      <c r="AB514" s="230"/>
      <c r="AC514" s="230"/>
      <c r="AD514" s="230"/>
      <c r="AE514" s="29"/>
    </row>
    <row r="515" spans="1:34" s="31" customFormat="1" ht="15" customHeight="1">
      <c r="A515" s="79"/>
      <c r="B515" s="29"/>
      <c r="C515" s="237"/>
      <c r="D515" s="262"/>
      <c r="E515" s="262"/>
      <c r="F515" s="262"/>
      <c r="G515" s="262"/>
      <c r="H515" s="236"/>
      <c r="I515" s="236"/>
      <c r="J515" s="236"/>
      <c r="K515" s="236"/>
      <c r="L515" s="236"/>
      <c r="M515" s="236"/>
      <c r="N515" s="236"/>
      <c r="O515" s="236"/>
      <c r="P515" s="236"/>
      <c r="Q515" s="95"/>
      <c r="R515" s="95"/>
      <c r="S515" s="95"/>
      <c r="T515" s="95"/>
      <c r="U515" s="95"/>
      <c r="V515" s="95"/>
      <c r="W515" s="95"/>
      <c r="X515" s="95"/>
      <c r="Y515" s="95"/>
      <c r="Z515" s="95"/>
      <c r="AA515" s="95"/>
      <c r="AB515" s="95"/>
      <c r="AC515" s="95"/>
      <c r="AD515" s="95"/>
      <c r="AE515" s="29"/>
    </row>
    <row r="516" spans="1:34" s="29" customFormat="1" ht="15" customHeight="1">
      <c r="A516" s="79"/>
      <c r="C516" s="260"/>
      <c r="D516" s="260"/>
      <c r="E516" s="260"/>
      <c r="F516" s="260"/>
      <c r="G516" s="260"/>
      <c r="H516" s="260"/>
      <c r="I516" s="260"/>
      <c r="J516" s="260"/>
      <c r="K516" s="260"/>
      <c r="L516" s="260"/>
      <c r="M516" s="260"/>
      <c r="N516" s="260"/>
      <c r="O516" s="260"/>
      <c r="P516" s="260"/>
      <c r="Q516" s="260"/>
      <c r="R516" s="260"/>
      <c r="S516" s="260"/>
      <c r="T516" s="260"/>
      <c r="U516" s="260"/>
      <c r="V516" s="260"/>
      <c r="W516" s="260"/>
      <c r="X516" s="260"/>
      <c r="Y516" s="260"/>
      <c r="Z516" s="260"/>
      <c r="AA516" s="374" t="s">
        <v>418</v>
      </c>
      <c r="AB516" s="284"/>
      <c r="AC516" s="284"/>
      <c r="AD516" s="284"/>
      <c r="AE516" s="94"/>
      <c r="AF516" s="94"/>
      <c r="AG516" s="94"/>
      <c r="AH516" s="94"/>
    </row>
    <row r="517" spans="1:34" s="31" customFormat="1" ht="132" customHeight="1">
      <c r="A517" s="79"/>
      <c r="B517" s="29"/>
      <c r="C517" s="347" t="s">
        <v>211</v>
      </c>
      <c r="D517" s="295"/>
      <c r="E517" s="295"/>
      <c r="F517" s="295"/>
      <c r="G517" s="295"/>
      <c r="H517" s="296"/>
      <c r="I517" s="347" t="s">
        <v>419</v>
      </c>
      <c r="J517" s="280"/>
      <c r="K517" s="280"/>
      <c r="L517" s="280"/>
      <c r="M517" s="280"/>
      <c r="N517" s="280"/>
      <c r="O517" s="280"/>
      <c r="P517" s="280"/>
      <c r="Q517" s="280"/>
      <c r="R517" s="280"/>
      <c r="S517" s="280"/>
      <c r="T517" s="280"/>
      <c r="U517" s="280"/>
      <c r="V517" s="280"/>
      <c r="W517" s="280"/>
      <c r="X517" s="280"/>
      <c r="Y517" s="280"/>
      <c r="Z517" s="280"/>
      <c r="AA517" s="280"/>
      <c r="AB517" s="280"/>
      <c r="AC517" s="280"/>
      <c r="AD517" s="281"/>
      <c r="AE517" s="29"/>
    </row>
    <row r="518" spans="1:34" s="31" customFormat="1" ht="15" customHeight="1">
      <c r="A518" s="79"/>
      <c r="B518" s="29"/>
      <c r="C518" s="299"/>
      <c r="D518" s="284"/>
      <c r="E518" s="284"/>
      <c r="F518" s="284"/>
      <c r="G518" s="284"/>
      <c r="H518" s="300"/>
      <c r="I518" s="80" t="s">
        <v>142</v>
      </c>
      <c r="J518" s="80" t="s">
        <v>143</v>
      </c>
      <c r="K518" s="80" t="s">
        <v>144</v>
      </c>
      <c r="L518" s="80" t="s">
        <v>145</v>
      </c>
      <c r="M518" s="80" t="s">
        <v>146</v>
      </c>
      <c r="N518" s="80" t="s">
        <v>147</v>
      </c>
      <c r="O518" s="80" t="s">
        <v>148</v>
      </c>
      <c r="P518" s="80" t="s">
        <v>149</v>
      </c>
      <c r="Q518" s="80" t="s">
        <v>150</v>
      </c>
      <c r="R518" s="80" t="s">
        <v>151</v>
      </c>
      <c r="S518" s="80" t="s">
        <v>152</v>
      </c>
      <c r="T518" s="80" t="s">
        <v>153</v>
      </c>
      <c r="U518" s="80" t="s">
        <v>154</v>
      </c>
      <c r="V518" s="80" t="s">
        <v>155</v>
      </c>
      <c r="W518" s="80" t="s">
        <v>156</v>
      </c>
      <c r="X518" s="80" t="s">
        <v>157</v>
      </c>
      <c r="Y518" s="80" t="s">
        <v>158</v>
      </c>
      <c r="Z518" s="80" t="s">
        <v>159</v>
      </c>
      <c r="AA518" s="80" t="s">
        <v>160</v>
      </c>
      <c r="AB518" s="80" t="s">
        <v>161</v>
      </c>
      <c r="AC518" s="80" t="s">
        <v>162</v>
      </c>
      <c r="AD518" s="80" t="s">
        <v>163</v>
      </c>
      <c r="AE518" s="29"/>
    </row>
    <row r="519" spans="1:34" s="31" customFormat="1" ht="15" customHeight="1">
      <c r="A519" s="79"/>
      <c r="B519" s="29"/>
      <c r="C519" s="80" t="s">
        <v>142</v>
      </c>
      <c r="D519" s="335"/>
      <c r="E519" s="280"/>
      <c r="F519" s="280"/>
      <c r="G519" s="280"/>
      <c r="H519" s="281"/>
      <c r="I519" s="230"/>
      <c r="J519" s="230"/>
      <c r="K519" s="230"/>
      <c r="L519" s="230"/>
      <c r="M519" s="230"/>
      <c r="N519" s="230"/>
      <c r="O519" s="230"/>
      <c r="P519" s="230"/>
      <c r="Q519" s="96"/>
      <c r="R519" s="96"/>
      <c r="S519" s="96"/>
      <c r="T519" s="96"/>
      <c r="U519" s="96"/>
      <c r="V519" s="96"/>
      <c r="W519" s="96"/>
      <c r="X519" s="96"/>
      <c r="Y519" s="96"/>
      <c r="Z519" s="96"/>
      <c r="AA519" s="96"/>
      <c r="AB519" s="96"/>
      <c r="AC519" s="96"/>
      <c r="AD519" s="96"/>
      <c r="AE519" s="29"/>
    </row>
    <row r="520" spans="1:34" s="31" customFormat="1" ht="15" customHeight="1">
      <c r="A520" s="79"/>
      <c r="B520" s="29"/>
      <c r="C520" s="80" t="s">
        <v>143</v>
      </c>
      <c r="D520" s="335"/>
      <c r="E520" s="280"/>
      <c r="F520" s="280"/>
      <c r="G520" s="280"/>
      <c r="H520" s="281"/>
      <c r="I520" s="230"/>
      <c r="J520" s="230"/>
      <c r="K520" s="230"/>
      <c r="L520" s="230"/>
      <c r="M520" s="230"/>
      <c r="N520" s="230"/>
      <c r="O520" s="230"/>
      <c r="P520" s="230"/>
      <c r="Q520" s="96"/>
      <c r="R520" s="96"/>
      <c r="S520" s="96"/>
      <c r="T520" s="96"/>
      <c r="U520" s="96"/>
      <c r="V520" s="96"/>
      <c r="W520" s="96"/>
      <c r="X520" s="96"/>
      <c r="Y520" s="96"/>
      <c r="Z520" s="96"/>
      <c r="AA520" s="96"/>
      <c r="AB520" s="96"/>
      <c r="AC520" s="96"/>
      <c r="AD520" s="96"/>
      <c r="AE520" s="29"/>
    </row>
    <row r="521" spans="1:34" s="31" customFormat="1" ht="15" customHeight="1">
      <c r="A521" s="79"/>
      <c r="B521" s="29"/>
      <c r="C521" s="80" t="s">
        <v>144</v>
      </c>
      <c r="D521" s="335"/>
      <c r="E521" s="280"/>
      <c r="F521" s="280"/>
      <c r="G521" s="280"/>
      <c r="H521" s="281"/>
      <c r="I521" s="230"/>
      <c r="J521" s="230"/>
      <c r="K521" s="230"/>
      <c r="L521" s="230"/>
      <c r="M521" s="230"/>
      <c r="N521" s="230"/>
      <c r="O521" s="230"/>
      <c r="P521" s="230"/>
      <c r="Q521" s="96"/>
      <c r="R521" s="96"/>
      <c r="S521" s="96"/>
      <c r="T521" s="96"/>
      <c r="U521" s="96"/>
      <c r="V521" s="96"/>
      <c r="W521" s="96"/>
      <c r="X521" s="96"/>
      <c r="Y521" s="96"/>
      <c r="Z521" s="96"/>
      <c r="AA521" s="96"/>
      <c r="AB521" s="96"/>
      <c r="AC521" s="96"/>
      <c r="AD521" s="96"/>
      <c r="AE521" s="29"/>
    </row>
    <row r="522" spans="1:34" s="31" customFormat="1" ht="15" customHeight="1">
      <c r="A522" s="79"/>
      <c r="B522" s="29"/>
      <c r="C522" s="80" t="s">
        <v>145</v>
      </c>
      <c r="D522" s="335"/>
      <c r="E522" s="280"/>
      <c r="F522" s="280"/>
      <c r="G522" s="280"/>
      <c r="H522" s="281"/>
      <c r="I522" s="230"/>
      <c r="J522" s="230"/>
      <c r="K522" s="230"/>
      <c r="L522" s="230"/>
      <c r="M522" s="230"/>
      <c r="N522" s="230"/>
      <c r="O522" s="230"/>
      <c r="P522" s="230"/>
      <c r="Q522" s="96"/>
      <c r="R522" s="96"/>
      <c r="S522" s="96"/>
      <c r="T522" s="96"/>
      <c r="U522" s="96"/>
      <c r="V522" s="96"/>
      <c r="W522" s="96"/>
      <c r="X522" s="96"/>
      <c r="Y522" s="96"/>
      <c r="Z522" s="96"/>
      <c r="AA522" s="96"/>
      <c r="AB522" s="96"/>
      <c r="AC522" s="96"/>
      <c r="AD522" s="96"/>
      <c r="AE522" s="29"/>
    </row>
    <row r="523" spans="1:34" s="31" customFormat="1" ht="15" customHeight="1">
      <c r="A523" s="79"/>
      <c r="B523" s="29"/>
      <c r="C523" s="80" t="s">
        <v>146</v>
      </c>
      <c r="D523" s="335"/>
      <c r="E523" s="280"/>
      <c r="F523" s="280"/>
      <c r="G523" s="280"/>
      <c r="H523" s="281"/>
      <c r="I523" s="230"/>
      <c r="J523" s="230"/>
      <c r="K523" s="230"/>
      <c r="L523" s="230"/>
      <c r="M523" s="230"/>
      <c r="N523" s="230"/>
      <c r="O523" s="230"/>
      <c r="P523" s="230"/>
      <c r="Q523" s="96"/>
      <c r="R523" s="96"/>
      <c r="S523" s="96"/>
      <c r="T523" s="96"/>
      <c r="U523" s="96"/>
      <c r="V523" s="96"/>
      <c r="W523" s="96"/>
      <c r="X523" s="96"/>
      <c r="Y523" s="96"/>
      <c r="Z523" s="96"/>
      <c r="AA523" s="96"/>
      <c r="AB523" s="96"/>
      <c r="AC523" s="96"/>
      <c r="AD523" s="96"/>
      <c r="AE523" s="29"/>
    </row>
    <row r="524" spans="1:34" s="31" customFormat="1" ht="15" customHeight="1">
      <c r="A524" s="79"/>
      <c r="B524" s="29"/>
      <c r="C524" s="80" t="s">
        <v>147</v>
      </c>
      <c r="D524" s="335"/>
      <c r="E524" s="280"/>
      <c r="F524" s="280"/>
      <c r="G524" s="280"/>
      <c r="H524" s="281"/>
      <c r="I524" s="230"/>
      <c r="J524" s="230"/>
      <c r="K524" s="230"/>
      <c r="L524" s="230"/>
      <c r="M524" s="230"/>
      <c r="N524" s="230"/>
      <c r="O524" s="230"/>
      <c r="P524" s="230"/>
      <c r="Q524" s="96"/>
      <c r="R524" s="96"/>
      <c r="S524" s="96"/>
      <c r="T524" s="96"/>
      <c r="U524" s="96"/>
      <c r="V524" s="96"/>
      <c r="W524" s="96"/>
      <c r="X524" s="96"/>
      <c r="Y524" s="96"/>
      <c r="Z524" s="96"/>
      <c r="AA524" s="96"/>
      <c r="AB524" s="96"/>
      <c r="AC524" s="96"/>
      <c r="AD524" s="96"/>
      <c r="AE524" s="29"/>
    </row>
    <row r="525" spans="1:34" s="31" customFormat="1" ht="15" customHeight="1">
      <c r="A525" s="79"/>
      <c r="B525" s="29"/>
      <c r="C525" s="80" t="s">
        <v>148</v>
      </c>
      <c r="D525" s="335"/>
      <c r="E525" s="280"/>
      <c r="F525" s="280"/>
      <c r="G525" s="280"/>
      <c r="H525" s="281"/>
      <c r="I525" s="230"/>
      <c r="J525" s="230"/>
      <c r="K525" s="230"/>
      <c r="L525" s="230"/>
      <c r="M525" s="230"/>
      <c r="N525" s="230"/>
      <c r="O525" s="230"/>
      <c r="P525" s="230"/>
      <c r="Q525" s="96"/>
      <c r="R525" s="96"/>
      <c r="S525" s="96"/>
      <c r="T525" s="96"/>
      <c r="U525" s="96"/>
      <c r="V525" s="96"/>
      <c r="W525" s="96"/>
      <c r="X525" s="96"/>
      <c r="Y525" s="96"/>
      <c r="Z525" s="96"/>
      <c r="AA525" s="96"/>
      <c r="AB525" s="96"/>
      <c r="AC525" s="96"/>
      <c r="AD525" s="96"/>
      <c r="AE525" s="29"/>
    </row>
    <row r="526" spans="1:34" s="31" customFormat="1" ht="15" customHeight="1">
      <c r="A526" s="79"/>
      <c r="B526" s="29"/>
      <c r="C526" s="80" t="s">
        <v>149</v>
      </c>
      <c r="D526" s="335"/>
      <c r="E526" s="280"/>
      <c r="F526" s="280"/>
      <c r="G526" s="280"/>
      <c r="H526" s="281"/>
      <c r="I526" s="230"/>
      <c r="J526" s="230"/>
      <c r="K526" s="230"/>
      <c r="L526" s="230"/>
      <c r="M526" s="230"/>
      <c r="N526" s="230"/>
      <c r="O526" s="230"/>
      <c r="P526" s="230"/>
      <c r="Q526" s="96"/>
      <c r="R526" s="96"/>
      <c r="S526" s="96"/>
      <c r="T526" s="96"/>
      <c r="U526" s="96"/>
      <c r="V526" s="96"/>
      <c r="W526" s="96"/>
      <c r="X526" s="96"/>
      <c r="Y526" s="96"/>
      <c r="Z526" s="96"/>
      <c r="AA526" s="96"/>
      <c r="AB526" s="96"/>
      <c r="AC526" s="96"/>
      <c r="AD526" s="96"/>
      <c r="AE526" s="29"/>
    </row>
    <row r="527" spans="1:34" s="31" customFormat="1" ht="15" customHeight="1">
      <c r="A527" s="79"/>
      <c r="B527" s="29"/>
      <c r="C527" s="80" t="s">
        <v>150</v>
      </c>
      <c r="D527" s="335"/>
      <c r="E527" s="280"/>
      <c r="F527" s="280"/>
      <c r="G527" s="280"/>
      <c r="H527" s="281"/>
      <c r="I527" s="230"/>
      <c r="J527" s="230"/>
      <c r="K527" s="230"/>
      <c r="L527" s="230"/>
      <c r="M527" s="230"/>
      <c r="N527" s="230"/>
      <c r="O527" s="230"/>
      <c r="P527" s="230"/>
      <c r="Q527" s="96"/>
      <c r="R527" s="96"/>
      <c r="S527" s="96"/>
      <c r="T527" s="96"/>
      <c r="U527" s="96"/>
      <c r="V527" s="96"/>
      <c r="W527" s="96"/>
      <c r="X527" s="96"/>
      <c r="Y527" s="96"/>
      <c r="Z527" s="96"/>
      <c r="AA527" s="96"/>
      <c r="AB527" s="96"/>
      <c r="AC527" s="96"/>
      <c r="AD527" s="96"/>
      <c r="AE527" s="29"/>
    </row>
    <row r="528" spans="1:34" s="31" customFormat="1" ht="15" customHeight="1">
      <c r="A528" s="79"/>
      <c r="B528" s="29"/>
      <c r="C528" s="80" t="s">
        <v>151</v>
      </c>
      <c r="D528" s="335"/>
      <c r="E528" s="280"/>
      <c r="F528" s="280"/>
      <c r="G528" s="280"/>
      <c r="H528" s="281"/>
      <c r="I528" s="230"/>
      <c r="J528" s="230"/>
      <c r="K528" s="230"/>
      <c r="L528" s="230"/>
      <c r="M528" s="230"/>
      <c r="N528" s="230"/>
      <c r="O528" s="230"/>
      <c r="P528" s="230"/>
      <c r="Q528" s="96"/>
      <c r="R528" s="96"/>
      <c r="S528" s="96"/>
      <c r="T528" s="96"/>
      <c r="U528" s="96"/>
      <c r="V528" s="96"/>
      <c r="W528" s="96"/>
      <c r="X528" s="96"/>
      <c r="Y528" s="96"/>
      <c r="Z528" s="96"/>
      <c r="AA528" s="96"/>
      <c r="AB528" s="96"/>
      <c r="AC528" s="96"/>
      <c r="AD528" s="96"/>
      <c r="AE528" s="29"/>
    </row>
    <row r="529" spans="1:31" s="31" customFormat="1" ht="15" customHeight="1">
      <c r="A529" s="79"/>
      <c r="B529" s="29"/>
      <c r="C529" s="80" t="s">
        <v>152</v>
      </c>
      <c r="D529" s="335"/>
      <c r="E529" s="280"/>
      <c r="F529" s="280"/>
      <c r="G529" s="280"/>
      <c r="H529" s="281"/>
      <c r="I529" s="230"/>
      <c r="J529" s="230"/>
      <c r="K529" s="230"/>
      <c r="L529" s="230"/>
      <c r="M529" s="230"/>
      <c r="N529" s="230"/>
      <c r="O529" s="230"/>
      <c r="P529" s="230"/>
      <c r="Q529" s="96"/>
      <c r="R529" s="96"/>
      <c r="S529" s="96"/>
      <c r="T529" s="96"/>
      <c r="U529" s="96"/>
      <c r="V529" s="96"/>
      <c r="W529" s="96"/>
      <c r="X529" s="96"/>
      <c r="Y529" s="96"/>
      <c r="Z529" s="96"/>
      <c r="AA529" s="96"/>
      <c r="AB529" s="96"/>
      <c r="AC529" s="96"/>
      <c r="AD529" s="96"/>
      <c r="AE529" s="29"/>
    </row>
    <row r="530" spans="1:31" s="31" customFormat="1" ht="15" customHeight="1">
      <c r="A530" s="79"/>
      <c r="B530" s="29"/>
      <c r="C530" s="80" t="s">
        <v>153</v>
      </c>
      <c r="D530" s="335"/>
      <c r="E530" s="280"/>
      <c r="F530" s="280"/>
      <c r="G530" s="280"/>
      <c r="H530" s="281"/>
      <c r="I530" s="230"/>
      <c r="J530" s="230"/>
      <c r="K530" s="230"/>
      <c r="L530" s="230"/>
      <c r="M530" s="230"/>
      <c r="N530" s="230"/>
      <c r="O530" s="230"/>
      <c r="P530" s="230"/>
      <c r="Q530" s="96"/>
      <c r="R530" s="96"/>
      <c r="S530" s="96"/>
      <c r="T530" s="96"/>
      <c r="U530" s="96"/>
      <c r="V530" s="96"/>
      <c r="W530" s="96"/>
      <c r="X530" s="96"/>
      <c r="Y530" s="96"/>
      <c r="Z530" s="96"/>
      <c r="AA530" s="96"/>
      <c r="AB530" s="96"/>
      <c r="AC530" s="96"/>
      <c r="AD530" s="96"/>
      <c r="AE530" s="29"/>
    </row>
    <row r="531" spans="1:31" s="31" customFormat="1" ht="15" customHeight="1">
      <c r="A531" s="79"/>
      <c r="B531" s="29"/>
      <c r="C531" s="80" t="s">
        <v>154</v>
      </c>
      <c r="D531" s="335"/>
      <c r="E531" s="280"/>
      <c r="F531" s="280"/>
      <c r="G531" s="280"/>
      <c r="H531" s="281"/>
      <c r="I531" s="230"/>
      <c r="J531" s="230"/>
      <c r="K531" s="230"/>
      <c r="L531" s="230"/>
      <c r="M531" s="230"/>
      <c r="N531" s="230"/>
      <c r="O531" s="230"/>
      <c r="P531" s="230"/>
      <c r="Q531" s="96"/>
      <c r="R531" s="96"/>
      <c r="S531" s="96"/>
      <c r="T531" s="96"/>
      <c r="U531" s="96"/>
      <c r="V531" s="96"/>
      <c r="W531" s="96"/>
      <c r="X531" s="96"/>
      <c r="Y531" s="96"/>
      <c r="Z531" s="96"/>
      <c r="AA531" s="96"/>
      <c r="AB531" s="96"/>
      <c r="AC531" s="96"/>
      <c r="AD531" s="96"/>
      <c r="AE531" s="29"/>
    </row>
    <row r="532" spans="1:31" s="31" customFormat="1" ht="15" customHeight="1">
      <c r="A532" s="79"/>
      <c r="B532" s="29"/>
      <c r="C532" s="80" t="s">
        <v>155</v>
      </c>
      <c r="D532" s="335"/>
      <c r="E532" s="280"/>
      <c r="F532" s="280"/>
      <c r="G532" s="280"/>
      <c r="H532" s="281"/>
      <c r="I532" s="230"/>
      <c r="J532" s="230"/>
      <c r="K532" s="230"/>
      <c r="L532" s="230"/>
      <c r="M532" s="230"/>
      <c r="N532" s="230"/>
      <c r="O532" s="230"/>
      <c r="P532" s="230"/>
      <c r="Q532" s="96"/>
      <c r="R532" s="96"/>
      <c r="S532" s="96"/>
      <c r="T532" s="96"/>
      <c r="U532" s="96"/>
      <c r="V532" s="96"/>
      <c r="W532" s="96"/>
      <c r="X532" s="96"/>
      <c r="Y532" s="96"/>
      <c r="Z532" s="96"/>
      <c r="AA532" s="96"/>
      <c r="AB532" s="96"/>
      <c r="AC532" s="96"/>
      <c r="AD532" s="96"/>
      <c r="AE532" s="29"/>
    </row>
    <row r="533" spans="1:31" s="31" customFormat="1" ht="15" customHeight="1">
      <c r="A533" s="79"/>
      <c r="B533" s="29"/>
      <c r="C533" s="80" t="s">
        <v>156</v>
      </c>
      <c r="D533" s="335"/>
      <c r="E533" s="280"/>
      <c r="F533" s="280"/>
      <c r="G533" s="280"/>
      <c r="H533" s="281"/>
      <c r="I533" s="230"/>
      <c r="J533" s="230"/>
      <c r="K533" s="230"/>
      <c r="L533" s="230"/>
      <c r="M533" s="230"/>
      <c r="N533" s="230"/>
      <c r="O533" s="230"/>
      <c r="P533" s="230"/>
      <c r="Q533" s="96"/>
      <c r="R533" s="96"/>
      <c r="S533" s="96"/>
      <c r="T533" s="96"/>
      <c r="U533" s="96"/>
      <c r="V533" s="96"/>
      <c r="W533" s="96"/>
      <c r="X533" s="96"/>
      <c r="Y533" s="96"/>
      <c r="Z533" s="96"/>
      <c r="AA533" s="96"/>
      <c r="AB533" s="96"/>
      <c r="AC533" s="96"/>
      <c r="AD533" s="96"/>
      <c r="AE533" s="29"/>
    </row>
    <row r="534" spans="1:31" s="31" customFormat="1" ht="15" customHeight="1">
      <c r="A534" s="79"/>
      <c r="B534" s="29"/>
      <c r="C534" s="80" t="s">
        <v>157</v>
      </c>
      <c r="D534" s="335"/>
      <c r="E534" s="280"/>
      <c r="F534" s="280"/>
      <c r="G534" s="280"/>
      <c r="H534" s="281"/>
      <c r="I534" s="230"/>
      <c r="J534" s="230"/>
      <c r="K534" s="230"/>
      <c r="L534" s="230"/>
      <c r="M534" s="230"/>
      <c r="N534" s="230"/>
      <c r="O534" s="230"/>
      <c r="P534" s="230"/>
      <c r="Q534" s="96"/>
      <c r="R534" s="96"/>
      <c r="S534" s="96"/>
      <c r="T534" s="96"/>
      <c r="U534" s="96"/>
      <c r="V534" s="96"/>
      <c r="W534" s="96"/>
      <c r="X534" s="96"/>
      <c r="Y534" s="96"/>
      <c r="Z534" s="96"/>
      <c r="AA534" s="96"/>
      <c r="AB534" s="96"/>
      <c r="AC534" s="96"/>
      <c r="AD534" s="96"/>
      <c r="AE534" s="29"/>
    </row>
    <row r="535" spans="1:31" s="31" customFormat="1" ht="15" customHeight="1">
      <c r="A535" s="79"/>
      <c r="B535" s="29"/>
      <c r="C535" s="80" t="s">
        <v>158</v>
      </c>
      <c r="D535" s="335"/>
      <c r="E535" s="280"/>
      <c r="F535" s="280"/>
      <c r="G535" s="280"/>
      <c r="H535" s="281"/>
      <c r="I535" s="230"/>
      <c r="J535" s="230"/>
      <c r="K535" s="230"/>
      <c r="L535" s="230"/>
      <c r="M535" s="230"/>
      <c r="N535" s="230"/>
      <c r="O535" s="230"/>
      <c r="P535" s="230"/>
      <c r="Q535" s="96"/>
      <c r="R535" s="96"/>
      <c r="S535" s="96"/>
      <c r="T535" s="96"/>
      <c r="U535" s="96"/>
      <c r="V535" s="96"/>
      <c r="W535" s="96"/>
      <c r="X535" s="96"/>
      <c r="Y535" s="96"/>
      <c r="Z535" s="96"/>
      <c r="AA535" s="96"/>
      <c r="AB535" s="96"/>
      <c r="AC535" s="96"/>
      <c r="AD535" s="96"/>
      <c r="AE535" s="29"/>
    </row>
    <row r="536" spans="1:31" s="31" customFormat="1" ht="15" customHeight="1">
      <c r="A536" s="79"/>
      <c r="B536" s="29"/>
      <c r="C536" s="80" t="s">
        <v>159</v>
      </c>
      <c r="D536" s="335"/>
      <c r="E536" s="280"/>
      <c r="F536" s="280"/>
      <c r="G536" s="280"/>
      <c r="H536" s="281"/>
      <c r="I536" s="230"/>
      <c r="J536" s="230"/>
      <c r="K536" s="230"/>
      <c r="L536" s="230"/>
      <c r="M536" s="230"/>
      <c r="N536" s="230"/>
      <c r="O536" s="230"/>
      <c r="P536" s="230"/>
      <c r="Q536" s="96"/>
      <c r="R536" s="96"/>
      <c r="S536" s="96"/>
      <c r="T536" s="96"/>
      <c r="U536" s="96"/>
      <c r="V536" s="96"/>
      <c r="W536" s="96"/>
      <c r="X536" s="96"/>
      <c r="Y536" s="96"/>
      <c r="Z536" s="96"/>
      <c r="AA536" s="96"/>
      <c r="AB536" s="96"/>
      <c r="AC536" s="96"/>
      <c r="AD536" s="96"/>
      <c r="AE536" s="29"/>
    </row>
    <row r="537" spans="1:31" s="31" customFormat="1" ht="15" customHeight="1">
      <c r="A537" s="79"/>
      <c r="B537" s="29"/>
      <c r="C537" s="80" t="s">
        <v>160</v>
      </c>
      <c r="D537" s="335"/>
      <c r="E537" s="280"/>
      <c r="F537" s="280"/>
      <c r="G537" s="280"/>
      <c r="H537" s="281"/>
      <c r="I537" s="230"/>
      <c r="J537" s="230"/>
      <c r="K537" s="230"/>
      <c r="L537" s="230"/>
      <c r="M537" s="230"/>
      <c r="N537" s="230"/>
      <c r="O537" s="230"/>
      <c r="P537" s="230"/>
      <c r="Q537" s="96"/>
      <c r="R537" s="96"/>
      <c r="S537" s="96"/>
      <c r="T537" s="96"/>
      <c r="U537" s="96"/>
      <c r="V537" s="96"/>
      <c r="W537" s="96"/>
      <c r="X537" s="96"/>
      <c r="Y537" s="96"/>
      <c r="Z537" s="96"/>
      <c r="AA537" s="96"/>
      <c r="AB537" s="96"/>
      <c r="AC537" s="96"/>
      <c r="AD537" s="96"/>
      <c r="AE537" s="29"/>
    </row>
    <row r="538" spans="1:31" s="31" customFormat="1" ht="15" customHeight="1">
      <c r="A538" s="79"/>
      <c r="B538" s="29"/>
      <c r="C538" s="80" t="s">
        <v>161</v>
      </c>
      <c r="D538" s="335"/>
      <c r="E538" s="280"/>
      <c r="F538" s="280"/>
      <c r="G538" s="280"/>
      <c r="H538" s="281"/>
      <c r="I538" s="230"/>
      <c r="J538" s="230"/>
      <c r="K538" s="230"/>
      <c r="L538" s="230"/>
      <c r="M538" s="230"/>
      <c r="N538" s="230"/>
      <c r="O538" s="230"/>
      <c r="P538" s="230"/>
      <c r="Q538" s="96"/>
      <c r="R538" s="96"/>
      <c r="S538" s="96"/>
      <c r="T538" s="96"/>
      <c r="U538" s="96"/>
      <c r="V538" s="96"/>
      <c r="W538" s="96"/>
      <c r="X538" s="96"/>
      <c r="Y538" s="96"/>
      <c r="Z538" s="96"/>
      <c r="AA538" s="96"/>
      <c r="AB538" s="96"/>
      <c r="AC538" s="96"/>
      <c r="AD538" s="96"/>
      <c r="AE538" s="29"/>
    </row>
    <row r="539" spans="1:31" s="31" customFormat="1" ht="15" customHeight="1">
      <c r="A539" s="79"/>
      <c r="B539" s="29"/>
      <c r="C539" s="80" t="s">
        <v>162</v>
      </c>
      <c r="D539" s="335"/>
      <c r="E539" s="280"/>
      <c r="F539" s="280"/>
      <c r="G539" s="280"/>
      <c r="H539" s="281"/>
      <c r="I539" s="230"/>
      <c r="J539" s="230"/>
      <c r="K539" s="230"/>
      <c r="L539" s="230"/>
      <c r="M539" s="230"/>
      <c r="N539" s="230"/>
      <c r="O539" s="230"/>
      <c r="P539" s="230"/>
      <c r="Q539" s="96"/>
      <c r="R539" s="96"/>
      <c r="S539" s="96"/>
      <c r="T539" s="96"/>
      <c r="U539" s="96"/>
      <c r="V539" s="96"/>
      <c r="W539" s="96"/>
      <c r="X539" s="96"/>
      <c r="Y539" s="96"/>
      <c r="Z539" s="96"/>
      <c r="AA539" s="96"/>
      <c r="AB539" s="96"/>
      <c r="AC539" s="96"/>
      <c r="AD539" s="96"/>
      <c r="AE539" s="29"/>
    </row>
    <row r="540" spans="1:31" s="31" customFormat="1" ht="15" customHeight="1">
      <c r="A540" s="79"/>
      <c r="B540" s="29"/>
      <c r="C540" s="80" t="s">
        <v>163</v>
      </c>
      <c r="D540" s="335"/>
      <c r="E540" s="280"/>
      <c r="F540" s="280"/>
      <c r="G540" s="280"/>
      <c r="H540" s="281"/>
      <c r="I540" s="230"/>
      <c r="J540" s="230"/>
      <c r="K540" s="230"/>
      <c r="L540" s="230"/>
      <c r="M540" s="230"/>
      <c r="N540" s="230"/>
      <c r="O540" s="230"/>
      <c r="P540" s="230"/>
      <c r="Q540" s="96"/>
      <c r="R540" s="96"/>
      <c r="S540" s="96"/>
      <c r="T540" s="96"/>
      <c r="U540" s="96"/>
      <c r="V540" s="96"/>
      <c r="W540" s="96"/>
      <c r="X540" s="96"/>
      <c r="Y540" s="96"/>
      <c r="Z540" s="96"/>
      <c r="AA540" s="96"/>
      <c r="AB540" s="96"/>
      <c r="AC540" s="96"/>
      <c r="AD540" s="96"/>
      <c r="AE540" s="29"/>
    </row>
    <row r="541" spans="1:31" s="31" customFormat="1" ht="15" customHeight="1">
      <c r="A541" s="79"/>
      <c r="B541" s="29"/>
      <c r="C541" s="80" t="s">
        <v>164</v>
      </c>
      <c r="D541" s="335"/>
      <c r="E541" s="280"/>
      <c r="F541" s="280"/>
      <c r="G541" s="280"/>
      <c r="H541" s="281"/>
      <c r="I541" s="230"/>
      <c r="J541" s="230"/>
      <c r="K541" s="230"/>
      <c r="L541" s="230"/>
      <c r="M541" s="230"/>
      <c r="N541" s="230"/>
      <c r="O541" s="230"/>
      <c r="P541" s="230"/>
      <c r="Q541" s="96"/>
      <c r="R541" s="96"/>
      <c r="S541" s="96"/>
      <c r="T541" s="96"/>
      <c r="U541" s="96"/>
      <c r="V541" s="96"/>
      <c r="W541" s="96"/>
      <c r="X541" s="96"/>
      <c r="Y541" s="96"/>
      <c r="Z541" s="96"/>
      <c r="AA541" s="96"/>
      <c r="AB541" s="96"/>
      <c r="AC541" s="96"/>
      <c r="AD541" s="96"/>
      <c r="AE541" s="29"/>
    </row>
    <row r="542" spans="1:31" s="31" customFormat="1" ht="15" customHeight="1">
      <c r="A542" s="79"/>
      <c r="B542" s="29"/>
      <c r="C542" s="80" t="s">
        <v>165</v>
      </c>
      <c r="D542" s="335"/>
      <c r="E542" s="280"/>
      <c r="F542" s="280"/>
      <c r="G542" s="280"/>
      <c r="H542" s="281"/>
      <c r="I542" s="230"/>
      <c r="J542" s="230"/>
      <c r="K542" s="230"/>
      <c r="L542" s="230"/>
      <c r="M542" s="230"/>
      <c r="N542" s="230"/>
      <c r="O542" s="230"/>
      <c r="P542" s="230"/>
      <c r="Q542" s="96"/>
      <c r="R542" s="96"/>
      <c r="S542" s="96"/>
      <c r="T542" s="96"/>
      <c r="U542" s="96"/>
      <c r="V542" s="96"/>
      <c r="W542" s="96"/>
      <c r="X542" s="96"/>
      <c r="Y542" s="96"/>
      <c r="Z542" s="96"/>
      <c r="AA542" s="96"/>
      <c r="AB542" s="96"/>
      <c r="AC542" s="96"/>
      <c r="AD542" s="96"/>
      <c r="AE542" s="29"/>
    </row>
    <row r="543" spans="1:31" s="31" customFormat="1" ht="15" customHeight="1">
      <c r="A543" s="79"/>
      <c r="B543" s="29"/>
      <c r="C543" s="80" t="s">
        <v>166</v>
      </c>
      <c r="D543" s="335"/>
      <c r="E543" s="280"/>
      <c r="F543" s="280"/>
      <c r="G543" s="280"/>
      <c r="H543" s="281"/>
      <c r="I543" s="230"/>
      <c r="J543" s="230"/>
      <c r="K543" s="230"/>
      <c r="L543" s="230"/>
      <c r="M543" s="230"/>
      <c r="N543" s="230"/>
      <c r="O543" s="230"/>
      <c r="P543" s="230"/>
      <c r="Q543" s="96"/>
      <c r="R543" s="96"/>
      <c r="S543" s="96"/>
      <c r="T543" s="96"/>
      <c r="U543" s="96"/>
      <c r="V543" s="96"/>
      <c r="W543" s="96"/>
      <c r="X543" s="96"/>
      <c r="Y543" s="96"/>
      <c r="Z543" s="96"/>
      <c r="AA543" s="96"/>
      <c r="AB543" s="96"/>
      <c r="AC543" s="96"/>
      <c r="AD543" s="96"/>
      <c r="AE543" s="29"/>
    </row>
    <row r="544" spans="1:31" s="31" customFormat="1" ht="15" customHeight="1">
      <c r="A544" s="79"/>
      <c r="B544" s="29"/>
      <c r="C544" s="91"/>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29"/>
    </row>
    <row r="545" spans="1:31" s="31" customFormat="1" ht="45" customHeight="1">
      <c r="A545" s="79"/>
      <c r="B545" s="29"/>
      <c r="C545" s="362" t="s">
        <v>420</v>
      </c>
      <c r="D545" s="366"/>
      <c r="E545" s="366"/>
      <c r="F545" s="342"/>
      <c r="G545" s="280"/>
      <c r="H545" s="280"/>
      <c r="I545" s="280"/>
      <c r="J545" s="280"/>
      <c r="K545" s="280"/>
      <c r="L545" s="280"/>
      <c r="M545" s="280"/>
      <c r="N545" s="280"/>
      <c r="O545" s="280"/>
      <c r="P545" s="280"/>
      <c r="Q545" s="280"/>
      <c r="R545" s="280"/>
      <c r="S545" s="280"/>
      <c r="T545" s="280"/>
      <c r="U545" s="280"/>
      <c r="V545" s="280"/>
      <c r="W545" s="280"/>
      <c r="X545" s="280"/>
      <c r="Y545" s="280"/>
      <c r="Z545" s="280"/>
      <c r="AA545" s="280"/>
      <c r="AB545" s="280"/>
      <c r="AC545" s="280"/>
      <c r="AD545" s="281"/>
      <c r="AE545" s="29"/>
    </row>
    <row r="546" spans="1:31" s="31" customFormat="1" ht="15" customHeight="1">
      <c r="A546" s="79"/>
      <c r="B546" s="29"/>
      <c r="C546" s="91"/>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29"/>
    </row>
    <row r="547" spans="1:31" s="31" customFormat="1" ht="24" customHeight="1">
      <c r="A547" s="79"/>
      <c r="B547" s="29"/>
      <c r="C547" s="346" t="s">
        <v>421</v>
      </c>
      <c r="D547" s="280"/>
      <c r="E547" s="280"/>
      <c r="F547" s="280"/>
      <c r="G547" s="280"/>
      <c r="H547" s="280"/>
      <c r="I547" s="280"/>
      <c r="J547" s="280"/>
      <c r="K547" s="280"/>
      <c r="L547" s="281"/>
      <c r="M547" s="84"/>
      <c r="N547" s="279" t="s">
        <v>422</v>
      </c>
      <c r="O547" s="280"/>
      <c r="P547" s="280"/>
      <c r="Q547" s="280"/>
      <c r="R547" s="280"/>
      <c r="S547" s="280"/>
      <c r="T547" s="280"/>
      <c r="U547" s="280"/>
      <c r="V547" s="280"/>
      <c r="W547" s="280"/>
      <c r="X547" s="280"/>
      <c r="Y547" s="280"/>
      <c r="Z547" s="280"/>
      <c r="AA547" s="280"/>
      <c r="AB547" s="280"/>
      <c r="AC547" s="280"/>
      <c r="AD547" s="281"/>
      <c r="AE547" s="29"/>
    </row>
    <row r="548" spans="1:31" s="31" customFormat="1" ht="15" customHeight="1">
      <c r="A548" s="79"/>
      <c r="B548" s="29"/>
      <c r="C548" s="80" t="s">
        <v>142</v>
      </c>
      <c r="D548" s="335" t="s">
        <v>423</v>
      </c>
      <c r="E548" s="280"/>
      <c r="F548" s="280"/>
      <c r="G548" s="280"/>
      <c r="H548" s="280"/>
      <c r="I548" s="280"/>
      <c r="J548" s="280"/>
      <c r="K548" s="280"/>
      <c r="L548" s="281"/>
      <c r="M548" s="82"/>
      <c r="N548" s="92" t="s">
        <v>142</v>
      </c>
      <c r="O548" s="373" t="s">
        <v>424</v>
      </c>
      <c r="P548" s="280"/>
      <c r="Q548" s="280"/>
      <c r="R548" s="280"/>
      <c r="S548" s="280"/>
      <c r="T548" s="280"/>
      <c r="U548" s="280"/>
      <c r="V548" s="280"/>
      <c r="W548" s="280"/>
      <c r="X548" s="280"/>
      <c r="Y548" s="280"/>
      <c r="Z548" s="280"/>
      <c r="AA548" s="280"/>
      <c r="AB548" s="280"/>
      <c r="AC548" s="280"/>
      <c r="AD548" s="281"/>
      <c r="AE548" s="29"/>
    </row>
    <row r="549" spans="1:31" s="31" customFormat="1" ht="15" customHeight="1">
      <c r="A549" s="79"/>
      <c r="B549" s="29"/>
      <c r="C549" s="80" t="s">
        <v>143</v>
      </c>
      <c r="D549" s="335" t="s">
        <v>425</v>
      </c>
      <c r="E549" s="280"/>
      <c r="F549" s="280"/>
      <c r="G549" s="280"/>
      <c r="H549" s="280"/>
      <c r="I549" s="280"/>
      <c r="J549" s="280"/>
      <c r="K549" s="280"/>
      <c r="L549" s="281"/>
      <c r="M549" s="82"/>
      <c r="N549" s="246" t="s">
        <v>143</v>
      </c>
      <c r="O549" s="373" t="s">
        <v>426</v>
      </c>
      <c r="P549" s="280"/>
      <c r="Q549" s="280"/>
      <c r="R549" s="280"/>
      <c r="S549" s="280"/>
      <c r="T549" s="280"/>
      <c r="U549" s="280"/>
      <c r="V549" s="280"/>
      <c r="W549" s="280"/>
      <c r="X549" s="280"/>
      <c r="Y549" s="280"/>
      <c r="Z549" s="280"/>
      <c r="AA549" s="280"/>
      <c r="AB549" s="280"/>
      <c r="AC549" s="280"/>
      <c r="AD549" s="281"/>
      <c r="AE549" s="29"/>
    </row>
    <row r="550" spans="1:31" s="31" customFormat="1" ht="15" customHeight="1">
      <c r="A550" s="79"/>
      <c r="B550" s="29"/>
      <c r="C550" s="80" t="s">
        <v>144</v>
      </c>
      <c r="D550" s="335" t="s">
        <v>427</v>
      </c>
      <c r="E550" s="280"/>
      <c r="F550" s="280"/>
      <c r="G550" s="280"/>
      <c r="H550" s="280"/>
      <c r="I550" s="280"/>
      <c r="J550" s="280"/>
      <c r="K550" s="280"/>
      <c r="L550" s="281"/>
      <c r="M550" s="82"/>
      <c r="N550" s="246" t="s">
        <v>144</v>
      </c>
      <c r="O550" s="373" t="s">
        <v>428</v>
      </c>
      <c r="P550" s="280"/>
      <c r="Q550" s="280"/>
      <c r="R550" s="280"/>
      <c r="S550" s="280"/>
      <c r="T550" s="280"/>
      <c r="U550" s="280"/>
      <c r="V550" s="280"/>
      <c r="W550" s="280"/>
      <c r="X550" s="280"/>
      <c r="Y550" s="280"/>
      <c r="Z550" s="280"/>
      <c r="AA550" s="280"/>
      <c r="AB550" s="280"/>
      <c r="AC550" s="280"/>
      <c r="AD550" s="281"/>
      <c r="AE550" s="29"/>
    </row>
    <row r="551" spans="1:31" s="31" customFormat="1" ht="15" customHeight="1">
      <c r="A551" s="79"/>
      <c r="B551" s="29"/>
      <c r="C551" s="80" t="s">
        <v>145</v>
      </c>
      <c r="D551" s="335" t="s">
        <v>429</v>
      </c>
      <c r="E551" s="280"/>
      <c r="F551" s="280"/>
      <c r="G551" s="280"/>
      <c r="H551" s="280"/>
      <c r="I551" s="280"/>
      <c r="J551" s="280"/>
      <c r="K551" s="280"/>
      <c r="L551" s="281"/>
      <c r="M551" s="82"/>
      <c r="N551" s="246" t="s">
        <v>145</v>
      </c>
      <c r="O551" s="373" t="s">
        <v>430</v>
      </c>
      <c r="P551" s="280"/>
      <c r="Q551" s="280"/>
      <c r="R551" s="280"/>
      <c r="S551" s="280"/>
      <c r="T551" s="280"/>
      <c r="U551" s="280"/>
      <c r="V551" s="280"/>
      <c r="W551" s="280"/>
      <c r="X551" s="280"/>
      <c r="Y551" s="280"/>
      <c r="Z551" s="280"/>
      <c r="AA551" s="280"/>
      <c r="AB551" s="280"/>
      <c r="AC551" s="280"/>
      <c r="AD551" s="281"/>
      <c r="AE551" s="29"/>
    </row>
    <row r="552" spans="1:31" s="31" customFormat="1" ht="15" customHeight="1">
      <c r="A552" s="79"/>
      <c r="B552" s="29"/>
      <c r="C552" s="80" t="s">
        <v>146</v>
      </c>
      <c r="D552" s="335" t="s">
        <v>431</v>
      </c>
      <c r="E552" s="280"/>
      <c r="F552" s="280"/>
      <c r="G552" s="280"/>
      <c r="H552" s="280"/>
      <c r="I552" s="280"/>
      <c r="J552" s="280"/>
      <c r="K552" s="280"/>
      <c r="L552" s="281"/>
      <c r="M552" s="82"/>
      <c r="N552" s="246" t="s">
        <v>146</v>
      </c>
      <c r="O552" s="373" t="s">
        <v>432</v>
      </c>
      <c r="P552" s="280"/>
      <c r="Q552" s="280"/>
      <c r="R552" s="280"/>
      <c r="S552" s="280"/>
      <c r="T552" s="280"/>
      <c r="U552" s="280"/>
      <c r="V552" s="280"/>
      <c r="W552" s="280"/>
      <c r="X552" s="280"/>
      <c r="Y552" s="280"/>
      <c r="Z552" s="280"/>
      <c r="AA552" s="280"/>
      <c r="AB552" s="280"/>
      <c r="AC552" s="280"/>
      <c r="AD552" s="281"/>
      <c r="AE552" s="29"/>
    </row>
    <row r="553" spans="1:31" s="31" customFormat="1" ht="15" customHeight="1">
      <c r="A553" s="79"/>
      <c r="B553" s="29"/>
      <c r="C553" s="80" t="s">
        <v>147</v>
      </c>
      <c r="D553" s="335" t="s">
        <v>433</v>
      </c>
      <c r="E553" s="280"/>
      <c r="F553" s="280"/>
      <c r="G553" s="280"/>
      <c r="H553" s="280"/>
      <c r="I553" s="280"/>
      <c r="J553" s="280"/>
      <c r="K553" s="280"/>
      <c r="L553" s="281"/>
      <c r="M553" s="82"/>
      <c r="N553" s="246" t="s">
        <v>147</v>
      </c>
      <c r="O553" s="373" t="s">
        <v>434</v>
      </c>
      <c r="P553" s="280"/>
      <c r="Q553" s="280"/>
      <c r="R553" s="280"/>
      <c r="S553" s="280"/>
      <c r="T553" s="280"/>
      <c r="U553" s="280"/>
      <c r="V553" s="280"/>
      <c r="W553" s="280"/>
      <c r="X553" s="280"/>
      <c r="Y553" s="280"/>
      <c r="Z553" s="280"/>
      <c r="AA553" s="280"/>
      <c r="AB553" s="280"/>
      <c r="AC553" s="280"/>
      <c r="AD553" s="281"/>
      <c r="AE553" s="29"/>
    </row>
    <row r="554" spans="1:31" s="31" customFormat="1" ht="15" customHeight="1">
      <c r="A554" s="79"/>
      <c r="B554" s="29"/>
      <c r="C554" s="80" t="s">
        <v>148</v>
      </c>
      <c r="D554" s="335" t="s">
        <v>435</v>
      </c>
      <c r="E554" s="280"/>
      <c r="F554" s="280"/>
      <c r="G554" s="280"/>
      <c r="H554" s="280"/>
      <c r="I554" s="280"/>
      <c r="J554" s="280"/>
      <c r="K554" s="280"/>
      <c r="L554" s="281"/>
      <c r="M554" s="82"/>
      <c r="N554" s="246" t="s">
        <v>148</v>
      </c>
      <c r="O554" s="373" t="s">
        <v>436</v>
      </c>
      <c r="P554" s="280"/>
      <c r="Q554" s="280"/>
      <c r="R554" s="280"/>
      <c r="S554" s="280"/>
      <c r="T554" s="280"/>
      <c r="U554" s="280"/>
      <c r="V554" s="280"/>
      <c r="W554" s="280"/>
      <c r="X554" s="280"/>
      <c r="Y554" s="280"/>
      <c r="Z554" s="280"/>
      <c r="AA554" s="280"/>
      <c r="AB554" s="280"/>
      <c r="AC554" s="280"/>
      <c r="AD554" s="281"/>
      <c r="AE554" s="29"/>
    </row>
    <row r="555" spans="1:31" s="31" customFormat="1" ht="15" customHeight="1">
      <c r="A555" s="79"/>
      <c r="B555" s="29"/>
      <c r="C555" s="80" t="s">
        <v>149</v>
      </c>
      <c r="D555" s="335" t="s">
        <v>437</v>
      </c>
      <c r="E555" s="280"/>
      <c r="F555" s="280"/>
      <c r="G555" s="280"/>
      <c r="H555" s="280"/>
      <c r="I555" s="280"/>
      <c r="J555" s="280"/>
      <c r="K555" s="280"/>
      <c r="L555" s="281"/>
      <c r="M555" s="82"/>
      <c r="N555" s="246" t="s">
        <v>149</v>
      </c>
      <c r="O555" s="373" t="s">
        <v>438</v>
      </c>
      <c r="P555" s="280"/>
      <c r="Q555" s="280"/>
      <c r="R555" s="280"/>
      <c r="S555" s="280"/>
      <c r="T555" s="280"/>
      <c r="U555" s="280"/>
      <c r="V555" s="280"/>
      <c r="W555" s="280"/>
      <c r="X555" s="280"/>
      <c r="Y555" s="280"/>
      <c r="Z555" s="280"/>
      <c r="AA555" s="280"/>
      <c r="AB555" s="280"/>
      <c r="AC555" s="280"/>
      <c r="AD555" s="281"/>
      <c r="AE555" s="29"/>
    </row>
    <row r="556" spans="1:31" s="31" customFormat="1" ht="15" customHeight="1">
      <c r="A556" s="79"/>
      <c r="B556" s="29"/>
      <c r="C556" s="80" t="s">
        <v>150</v>
      </c>
      <c r="D556" s="335" t="s">
        <v>439</v>
      </c>
      <c r="E556" s="280"/>
      <c r="F556" s="280"/>
      <c r="G556" s="280"/>
      <c r="H556" s="280"/>
      <c r="I556" s="280"/>
      <c r="J556" s="280"/>
      <c r="K556" s="280"/>
      <c r="L556" s="281"/>
      <c r="M556" s="82"/>
      <c r="N556" s="246" t="s">
        <v>150</v>
      </c>
      <c r="O556" s="373" t="s">
        <v>440</v>
      </c>
      <c r="P556" s="280"/>
      <c r="Q556" s="280"/>
      <c r="R556" s="280"/>
      <c r="S556" s="280"/>
      <c r="T556" s="280"/>
      <c r="U556" s="280"/>
      <c r="V556" s="280"/>
      <c r="W556" s="280"/>
      <c r="X556" s="280"/>
      <c r="Y556" s="280"/>
      <c r="Z556" s="280"/>
      <c r="AA556" s="280"/>
      <c r="AB556" s="280"/>
      <c r="AC556" s="280"/>
      <c r="AD556" s="281"/>
      <c r="AE556" s="29"/>
    </row>
    <row r="557" spans="1:31" s="31" customFormat="1" ht="15" customHeight="1">
      <c r="A557" s="79"/>
      <c r="B557" s="29"/>
      <c r="C557" s="80" t="s">
        <v>151</v>
      </c>
      <c r="D557" s="335" t="s">
        <v>441</v>
      </c>
      <c r="E557" s="280"/>
      <c r="F557" s="280"/>
      <c r="G557" s="280"/>
      <c r="H557" s="280"/>
      <c r="I557" s="280"/>
      <c r="J557" s="280"/>
      <c r="K557" s="280"/>
      <c r="L557" s="281"/>
      <c r="M557" s="82"/>
      <c r="N557" s="246" t="s">
        <v>151</v>
      </c>
      <c r="O557" s="373" t="s">
        <v>442</v>
      </c>
      <c r="P557" s="280"/>
      <c r="Q557" s="280"/>
      <c r="R557" s="280"/>
      <c r="S557" s="280"/>
      <c r="T557" s="280"/>
      <c r="U557" s="280"/>
      <c r="V557" s="280"/>
      <c r="W557" s="280"/>
      <c r="X557" s="280"/>
      <c r="Y557" s="280"/>
      <c r="Z557" s="280"/>
      <c r="AA557" s="280"/>
      <c r="AB557" s="280"/>
      <c r="AC557" s="280"/>
      <c r="AD557" s="281"/>
      <c r="AE557" s="29"/>
    </row>
    <row r="558" spans="1:31" s="31" customFormat="1" ht="15" customHeight="1">
      <c r="A558" s="79"/>
      <c r="B558" s="29"/>
      <c r="C558" s="80" t="s">
        <v>152</v>
      </c>
      <c r="D558" s="335" t="s">
        <v>443</v>
      </c>
      <c r="E558" s="280"/>
      <c r="F558" s="280"/>
      <c r="G558" s="280"/>
      <c r="H558" s="280"/>
      <c r="I558" s="280"/>
      <c r="J558" s="280"/>
      <c r="K558" s="280"/>
      <c r="L558" s="281"/>
      <c r="M558" s="82"/>
      <c r="N558" s="246" t="s">
        <v>152</v>
      </c>
      <c r="O558" s="373" t="s">
        <v>444</v>
      </c>
      <c r="P558" s="280"/>
      <c r="Q558" s="280"/>
      <c r="R558" s="280"/>
      <c r="S558" s="280"/>
      <c r="T558" s="280"/>
      <c r="U558" s="280"/>
      <c r="V558" s="280"/>
      <c r="W558" s="280"/>
      <c r="X558" s="280"/>
      <c r="Y558" s="280"/>
      <c r="Z558" s="280"/>
      <c r="AA558" s="280"/>
      <c r="AB558" s="280"/>
      <c r="AC558" s="280"/>
      <c r="AD558" s="281"/>
      <c r="AE558" s="29"/>
    </row>
    <row r="559" spans="1:31" s="31" customFormat="1" ht="15" customHeight="1">
      <c r="A559" s="79"/>
      <c r="B559" s="29"/>
      <c r="C559" s="80" t="s">
        <v>153</v>
      </c>
      <c r="D559" s="335" t="s">
        <v>445</v>
      </c>
      <c r="E559" s="280"/>
      <c r="F559" s="280"/>
      <c r="G559" s="280"/>
      <c r="H559" s="280"/>
      <c r="I559" s="280"/>
      <c r="J559" s="280"/>
      <c r="K559" s="280"/>
      <c r="L559" s="281"/>
      <c r="M559" s="82"/>
      <c r="N559" s="246" t="s">
        <v>244</v>
      </c>
      <c r="O559" s="373" t="s">
        <v>236</v>
      </c>
      <c r="P559" s="280"/>
      <c r="Q559" s="280"/>
      <c r="R559" s="280"/>
      <c r="S559" s="280"/>
      <c r="T559" s="280"/>
      <c r="U559" s="280"/>
      <c r="V559" s="280"/>
      <c r="W559" s="280"/>
      <c r="X559" s="280"/>
      <c r="Y559" s="280"/>
      <c r="Z559" s="280"/>
      <c r="AA559" s="280"/>
      <c r="AB559" s="280"/>
      <c r="AC559" s="280"/>
      <c r="AD559" s="281"/>
      <c r="AE559" s="29"/>
    </row>
    <row r="560" spans="1:31" s="31" customFormat="1" ht="15" customHeight="1">
      <c r="A560" s="79"/>
      <c r="B560" s="29"/>
      <c r="C560" s="80" t="s">
        <v>154</v>
      </c>
      <c r="D560" s="335" t="s">
        <v>446</v>
      </c>
      <c r="E560" s="280"/>
      <c r="F560" s="280"/>
      <c r="G560" s="280"/>
      <c r="H560" s="280"/>
      <c r="I560" s="280"/>
      <c r="J560" s="280"/>
      <c r="K560" s="280"/>
      <c r="L560" s="281"/>
      <c r="M560" s="82"/>
      <c r="N560" s="19"/>
      <c r="O560" s="19"/>
      <c r="P560" s="19"/>
      <c r="Q560" s="19"/>
      <c r="R560" s="19"/>
      <c r="S560" s="19"/>
      <c r="T560" s="19"/>
      <c r="U560" s="19"/>
      <c r="V560" s="19"/>
      <c r="W560" s="19"/>
      <c r="X560" s="19"/>
      <c r="Y560" s="19"/>
      <c r="Z560" s="19"/>
      <c r="AA560" s="19"/>
      <c r="AB560" s="19"/>
      <c r="AC560" s="19"/>
      <c r="AD560" s="19"/>
      <c r="AE560" s="29"/>
    </row>
    <row r="561" spans="1:31" s="31" customFormat="1" ht="15" customHeight="1">
      <c r="A561" s="79"/>
      <c r="B561" s="29"/>
      <c r="C561" s="80" t="s">
        <v>155</v>
      </c>
      <c r="D561" s="335" t="s">
        <v>447</v>
      </c>
      <c r="E561" s="280"/>
      <c r="F561" s="280"/>
      <c r="G561" s="280"/>
      <c r="H561" s="280"/>
      <c r="I561" s="280"/>
      <c r="J561" s="280"/>
      <c r="K561" s="280"/>
      <c r="L561" s="281"/>
      <c r="M561" s="82"/>
      <c r="N561" s="19"/>
      <c r="O561" s="19"/>
      <c r="P561" s="19"/>
      <c r="Q561" s="19"/>
      <c r="R561" s="19"/>
      <c r="S561" s="19"/>
      <c r="T561" s="19"/>
      <c r="U561" s="19"/>
      <c r="V561" s="19"/>
      <c r="W561" s="19"/>
      <c r="X561" s="19"/>
      <c r="Y561" s="19"/>
      <c r="Z561" s="19"/>
      <c r="AA561" s="19"/>
      <c r="AB561" s="19"/>
      <c r="AC561" s="19"/>
      <c r="AD561" s="19"/>
      <c r="AE561" s="29"/>
    </row>
    <row r="562" spans="1:31" s="31" customFormat="1" ht="15" customHeight="1">
      <c r="A562" s="79"/>
      <c r="B562" s="29"/>
      <c r="C562" s="80" t="s">
        <v>156</v>
      </c>
      <c r="D562" s="335" t="s">
        <v>448</v>
      </c>
      <c r="E562" s="280"/>
      <c r="F562" s="280"/>
      <c r="G562" s="280"/>
      <c r="H562" s="280"/>
      <c r="I562" s="280"/>
      <c r="J562" s="280"/>
      <c r="K562" s="280"/>
      <c r="L562" s="281"/>
      <c r="M562" s="82"/>
      <c r="N562" s="19"/>
      <c r="O562" s="19"/>
      <c r="P562" s="19"/>
      <c r="Q562" s="19"/>
      <c r="R562" s="19"/>
      <c r="S562" s="19"/>
      <c r="T562" s="19"/>
      <c r="U562" s="19"/>
      <c r="V562" s="19"/>
      <c r="W562" s="19"/>
      <c r="X562" s="19"/>
      <c r="Y562" s="19"/>
      <c r="Z562" s="19"/>
      <c r="AA562" s="19"/>
      <c r="AB562" s="19"/>
      <c r="AC562" s="19"/>
      <c r="AD562" s="19"/>
      <c r="AE562" s="29"/>
    </row>
    <row r="563" spans="1:31" s="31" customFormat="1" ht="15" customHeight="1">
      <c r="A563" s="79"/>
      <c r="B563" s="29"/>
      <c r="C563" s="80" t="s">
        <v>157</v>
      </c>
      <c r="D563" s="335" t="s">
        <v>449</v>
      </c>
      <c r="E563" s="280"/>
      <c r="F563" s="280"/>
      <c r="G563" s="280"/>
      <c r="H563" s="280"/>
      <c r="I563" s="280"/>
      <c r="J563" s="280"/>
      <c r="K563" s="280"/>
      <c r="L563" s="281"/>
      <c r="M563" s="82"/>
      <c r="N563" s="19"/>
      <c r="O563" s="19"/>
      <c r="P563" s="19"/>
      <c r="Q563" s="19"/>
      <c r="R563" s="19"/>
      <c r="S563" s="19"/>
      <c r="T563" s="19"/>
      <c r="U563" s="19"/>
      <c r="V563" s="19"/>
      <c r="W563" s="19"/>
      <c r="X563" s="19"/>
      <c r="Y563" s="19"/>
      <c r="Z563" s="19"/>
      <c r="AA563" s="19"/>
      <c r="AB563" s="19"/>
      <c r="AC563" s="19"/>
      <c r="AD563" s="19"/>
      <c r="AE563" s="29"/>
    </row>
    <row r="564" spans="1:31" s="31" customFormat="1" ht="15" customHeight="1">
      <c r="A564" s="79"/>
      <c r="B564" s="29"/>
      <c r="C564" s="80" t="s">
        <v>158</v>
      </c>
      <c r="D564" s="335" t="s">
        <v>450</v>
      </c>
      <c r="E564" s="280"/>
      <c r="F564" s="280"/>
      <c r="G564" s="280"/>
      <c r="H564" s="280"/>
      <c r="I564" s="280"/>
      <c r="J564" s="280"/>
      <c r="K564" s="280"/>
      <c r="L564" s="281"/>
      <c r="M564" s="82"/>
      <c r="N564" s="19"/>
      <c r="O564" s="19"/>
      <c r="P564" s="19"/>
      <c r="Q564" s="19"/>
      <c r="R564" s="19"/>
      <c r="S564" s="19"/>
      <c r="T564" s="19"/>
      <c r="U564" s="19"/>
      <c r="V564" s="19"/>
      <c r="W564" s="19"/>
      <c r="X564" s="19"/>
      <c r="Y564" s="19"/>
      <c r="Z564" s="19"/>
      <c r="AA564" s="19"/>
      <c r="AB564" s="19"/>
      <c r="AC564" s="19"/>
      <c r="AD564" s="19"/>
      <c r="AE564" s="29"/>
    </row>
    <row r="565" spans="1:31" s="31" customFormat="1" ht="15" customHeight="1">
      <c r="A565" s="79"/>
      <c r="B565" s="29"/>
      <c r="C565" s="80" t="s">
        <v>159</v>
      </c>
      <c r="D565" s="335" t="s">
        <v>451</v>
      </c>
      <c r="E565" s="280"/>
      <c r="F565" s="280"/>
      <c r="G565" s="280"/>
      <c r="H565" s="280"/>
      <c r="I565" s="280"/>
      <c r="J565" s="280"/>
      <c r="K565" s="280"/>
      <c r="L565" s="281"/>
      <c r="M565" s="82"/>
      <c r="N565" s="19"/>
      <c r="O565" s="19"/>
      <c r="P565" s="19"/>
      <c r="Q565" s="19"/>
      <c r="R565" s="19"/>
      <c r="S565" s="19"/>
      <c r="T565" s="19"/>
      <c r="U565" s="19"/>
      <c r="V565" s="19"/>
      <c r="W565" s="19"/>
      <c r="X565" s="19"/>
      <c r="Y565" s="19"/>
      <c r="Z565" s="19"/>
      <c r="AA565" s="19"/>
      <c r="AB565" s="19"/>
      <c r="AC565" s="19"/>
      <c r="AD565" s="19"/>
      <c r="AE565" s="29"/>
    </row>
    <row r="566" spans="1:31" s="31" customFormat="1" ht="15" customHeight="1">
      <c r="A566" s="79"/>
      <c r="B566" s="29"/>
      <c r="C566" s="80" t="s">
        <v>160</v>
      </c>
      <c r="D566" s="335" t="s">
        <v>452</v>
      </c>
      <c r="E566" s="280"/>
      <c r="F566" s="280"/>
      <c r="G566" s="280"/>
      <c r="H566" s="280"/>
      <c r="I566" s="280"/>
      <c r="J566" s="280"/>
      <c r="K566" s="280"/>
      <c r="L566" s="281"/>
      <c r="M566" s="82"/>
      <c r="N566" s="19"/>
      <c r="O566" s="19"/>
      <c r="P566" s="19"/>
      <c r="Q566" s="19"/>
      <c r="R566" s="19"/>
      <c r="S566" s="19"/>
      <c r="T566" s="19"/>
      <c r="U566" s="19"/>
      <c r="V566" s="19"/>
      <c r="W566" s="19"/>
      <c r="X566" s="19"/>
      <c r="Y566" s="19"/>
      <c r="Z566" s="19"/>
      <c r="AA566" s="19"/>
      <c r="AB566" s="19"/>
      <c r="AC566" s="19"/>
      <c r="AD566" s="19"/>
      <c r="AE566" s="29"/>
    </row>
    <row r="567" spans="1:31" s="31" customFormat="1" ht="15" customHeight="1">
      <c r="A567" s="79"/>
      <c r="B567" s="29"/>
      <c r="C567" s="80" t="s">
        <v>161</v>
      </c>
      <c r="D567" s="335" t="s">
        <v>453</v>
      </c>
      <c r="E567" s="280"/>
      <c r="F567" s="280"/>
      <c r="G567" s="280"/>
      <c r="H567" s="280"/>
      <c r="I567" s="280"/>
      <c r="J567" s="280"/>
      <c r="K567" s="280"/>
      <c r="L567" s="281"/>
      <c r="M567" s="82"/>
      <c r="N567" s="19"/>
      <c r="O567" s="19"/>
      <c r="P567" s="19"/>
      <c r="Q567" s="19"/>
      <c r="R567" s="19"/>
      <c r="S567" s="19"/>
      <c r="T567" s="19"/>
      <c r="U567" s="19"/>
      <c r="V567" s="19"/>
      <c r="W567" s="19"/>
      <c r="X567" s="19"/>
      <c r="Y567" s="19"/>
      <c r="Z567" s="19"/>
      <c r="AA567" s="19"/>
      <c r="AB567" s="19"/>
      <c r="AC567" s="19"/>
      <c r="AD567" s="19"/>
      <c r="AE567" s="29"/>
    </row>
    <row r="568" spans="1:31" s="31" customFormat="1" ht="15" customHeight="1">
      <c r="A568" s="79"/>
      <c r="B568" s="29"/>
      <c r="C568" s="80" t="s">
        <v>162</v>
      </c>
      <c r="D568" s="335" t="s">
        <v>454</v>
      </c>
      <c r="E568" s="280"/>
      <c r="F568" s="280"/>
      <c r="G568" s="280"/>
      <c r="H568" s="280"/>
      <c r="I568" s="280"/>
      <c r="J568" s="280"/>
      <c r="K568" s="280"/>
      <c r="L568" s="281"/>
      <c r="M568" s="82"/>
      <c r="N568" s="19"/>
      <c r="O568" s="19"/>
      <c r="P568" s="19"/>
      <c r="Q568" s="19"/>
      <c r="R568" s="19"/>
      <c r="S568" s="19"/>
      <c r="T568" s="19"/>
      <c r="U568" s="19"/>
      <c r="V568" s="19"/>
      <c r="W568" s="19"/>
      <c r="X568" s="19"/>
      <c r="Y568" s="19"/>
      <c r="Z568" s="19"/>
      <c r="AA568" s="19"/>
      <c r="AB568" s="19"/>
      <c r="AC568" s="19"/>
      <c r="AD568" s="19"/>
      <c r="AE568" s="29"/>
    </row>
    <row r="569" spans="1:31" s="31" customFormat="1" ht="15" customHeight="1">
      <c r="A569" s="79"/>
      <c r="B569" s="29"/>
      <c r="C569" s="80" t="s">
        <v>163</v>
      </c>
      <c r="D569" s="335" t="s">
        <v>455</v>
      </c>
      <c r="E569" s="280"/>
      <c r="F569" s="280"/>
      <c r="G569" s="280"/>
      <c r="H569" s="280"/>
      <c r="I569" s="280"/>
      <c r="J569" s="280"/>
      <c r="K569" s="280"/>
      <c r="L569" s="281"/>
      <c r="M569" s="82"/>
      <c r="N569" s="19"/>
      <c r="O569" s="19"/>
      <c r="P569" s="19"/>
      <c r="Q569" s="19"/>
      <c r="R569" s="19"/>
      <c r="S569" s="19"/>
      <c r="T569" s="19"/>
      <c r="U569" s="19"/>
      <c r="V569" s="19"/>
      <c r="W569" s="19"/>
      <c r="X569" s="19"/>
      <c r="Y569" s="19"/>
      <c r="Z569" s="19"/>
      <c r="AA569" s="19"/>
      <c r="AB569" s="19"/>
      <c r="AC569" s="19"/>
      <c r="AD569" s="19"/>
      <c r="AE569" s="29"/>
    </row>
    <row r="570" spans="1:31" s="31" customFormat="1" ht="15" customHeight="1">
      <c r="A570" s="79"/>
      <c r="B570" s="29"/>
      <c r="C570" s="237"/>
      <c r="D570" s="236"/>
      <c r="E570" s="236"/>
      <c r="F570" s="236"/>
      <c r="G570" s="81"/>
      <c r="H570" s="81"/>
      <c r="I570" s="81"/>
      <c r="J570" s="81"/>
      <c r="K570" s="81"/>
      <c r="L570" s="81"/>
      <c r="M570" s="82"/>
      <c r="N570" s="19"/>
      <c r="O570" s="19"/>
      <c r="P570" s="19"/>
      <c r="Q570" s="19"/>
      <c r="R570" s="19"/>
      <c r="S570" s="19"/>
      <c r="T570" s="19"/>
      <c r="U570" s="19"/>
      <c r="V570" s="19"/>
      <c r="W570" s="19"/>
      <c r="X570" s="19"/>
      <c r="Y570" s="19"/>
      <c r="Z570" s="19"/>
      <c r="AA570" s="19"/>
      <c r="AB570" s="19"/>
      <c r="AC570" s="19"/>
      <c r="AD570" s="19"/>
      <c r="AE570" s="29"/>
    </row>
    <row r="571" spans="1:31" s="31" customFormat="1" ht="24" customHeight="1">
      <c r="A571" s="79"/>
      <c r="C571" s="361" t="s">
        <v>248</v>
      </c>
      <c r="D571" s="284"/>
      <c r="E571" s="284"/>
      <c r="F571" s="284"/>
      <c r="G571" s="284"/>
      <c r="H571" s="284"/>
      <c r="I571" s="284"/>
      <c r="J571" s="284"/>
      <c r="K571" s="284"/>
      <c r="L571" s="284"/>
      <c r="M571" s="284"/>
      <c r="N571" s="284"/>
      <c r="O571" s="284"/>
      <c r="P571" s="284"/>
      <c r="Q571" s="284"/>
      <c r="R571" s="284"/>
      <c r="S571" s="284"/>
      <c r="T571" s="284"/>
      <c r="U571" s="284"/>
      <c r="V571" s="284"/>
      <c r="W571" s="284"/>
      <c r="X571" s="284"/>
      <c r="Y571" s="284"/>
      <c r="Z571" s="284"/>
      <c r="AA571" s="284"/>
      <c r="AB571" s="284"/>
      <c r="AC571" s="284"/>
      <c r="AD571" s="284"/>
      <c r="AE571" s="29"/>
    </row>
    <row r="572" spans="1:31" s="31" customFormat="1" ht="60" customHeight="1">
      <c r="A572" s="79"/>
      <c r="C572" s="360"/>
      <c r="D572" s="280"/>
      <c r="E572" s="280"/>
      <c r="F572" s="280"/>
      <c r="G572" s="280"/>
      <c r="H572" s="280"/>
      <c r="I572" s="280"/>
      <c r="J572" s="280"/>
      <c r="K572" s="280"/>
      <c r="L572" s="280"/>
      <c r="M572" s="280"/>
      <c r="N572" s="280"/>
      <c r="O572" s="280"/>
      <c r="P572" s="280"/>
      <c r="Q572" s="280"/>
      <c r="R572" s="280"/>
      <c r="S572" s="280"/>
      <c r="T572" s="280"/>
      <c r="U572" s="280"/>
      <c r="V572" s="280"/>
      <c r="W572" s="280"/>
      <c r="X572" s="280"/>
      <c r="Y572" s="280"/>
      <c r="Z572" s="280"/>
      <c r="AA572" s="280"/>
      <c r="AB572" s="280"/>
      <c r="AC572" s="280"/>
      <c r="AD572" s="281"/>
      <c r="AE572" s="29"/>
    </row>
    <row r="573" spans="1:31" s="31" customFormat="1" ht="15" customHeight="1">
      <c r="A573" s="79"/>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4"/>
    </row>
    <row r="574" spans="1:31" s="31" customFormat="1" ht="15" customHeight="1">
      <c r="A574" s="79"/>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4"/>
    </row>
    <row r="575" spans="1:31" s="31" customFormat="1" ht="15" customHeight="1">
      <c r="A575" s="79"/>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4"/>
    </row>
    <row r="576" spans="1:31" s="31" customFormat="1" ht="15" customHeight="1">
      <c r="A576" s="79"/>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4"/>
    </row>
    <row r="577" spans="1:31" s="31" customFormat="1" ht="15" customHeight="1">
      <c r="A577" s="79"/>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4"/>
    </row>
    <row r="578" spans="1:31" s="31" customFormat="1" ht="15" customHeight="1">
      <c r="A578" s="79"/>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4"/>
    </row>
    <row r="579" spans="1:31" s="31" customFormat="1" ht="36" customHeight="1">
      <c r="A579" s="32" t="s">
        <v>456</v>
      </c>
      <c r="B579" s="357" t="s">
        <v>457</v>
      </c>
      <c r="C579" s="366"/>
      <c r="D579" s="366"/>
      <c r="E579" s="366"/>
      <c r="F579" s="366"/>
      <c r="G579" s="366"/>
      <c r="H579" s="366"/>
      <c r="I579" s="366"/>
      <c r="J579" s="366"/>
      <c r="K579" s="366"/>
      <c r="L579" s="366"/>
      <c r="M579" s="366"/>
      <c r="N579" s="366"/>
      <c r="O579" s="366"/>
      <c r="P579" s="366"/>
      <c r="Q579" s="366"/>
      <c r="R579" s="366"/>
      <c r="S579" s="366"/>
      <c r="T579" s="366"/>
      <c r="U579" s="366"/>
      <c r="V579" s="366"/>
      <c r="W579" s="366"/>
      <c r="X579" s="366"/>
      <c r="Y579" s="366"/>
      <c r="Z579" s="366"/>
      <c r="AA579" s="366"/>
      <c r="AB579" s="366"/>
      <c r="AC579" s="366"/>
      <c r="AD579" s="366"/>
      <c r="AE579" s="29"/>
    </row>
    <row r="580" spans="1:31" s="31" customFormat="1" ht="36" customHeight="1">
      <c r="A580" s="79"/>
      <c r="B580" s="29"/>
      <c r="C580" s="359" t="s">
        <v>458</v>
      </c>
      <c r="D580" s="366"/>
      <c r="E580" s="366"/>
      <c r="F580" s="366"/>
      <c r="G580" s="366"/>
      <c r="H580" s="366"/>
      <c r="I580" s="366"/>
      <c r="J580" s="366"/>
      <c r="K580" s="366"/>
      <c r="L580" s="366"/>
      <c r="M580" s="366"/>
      <c r="N580" s="366"/>
      <c r="O580" s="366"/>
      <c r="P580" s="366"/>
      <c r="Q580" s="366"/>
      <c r="R580" s="366"/>
      <c r="S580" s="366"/>
      <c r="T580" s="366"/>
      <c r="U580" s="366"/>
      <c r="V580" s="366"/>
      <c r="W580" s="366"/>
      <c r="X580" s="366"/>
      <c r="Y580" s="366"/>
      <c r="Z580" s="366"/>
      <c r="AA580" s="366"/>
      <c r="AB580" s="366"/>
      <c r="AC580" s="366"/>
      <c r="AD580" s="366"/>
      <c r="AE580" s="29"/>
    </row>
    <row r="581" spans="1:31" s="31" customFormat="1" ht="36" customHeight="1">
      <c r="A581" s="79"/>
      <c r="B581" s="29"/>
      <c r="C581" s="359" t="s">
        <v>459</v>
      </c>
      <c r="D581" s="366"/>
      <c r="E581" s="366"/>
      <c r="F581" s="366"/>
      <c r="G581" s="366"/>
      <c r="H581" s="366"/>
      <c r="I581" s="366"/>
      <c r="J581" s="366"/>
      <c r="K581" s="366"/>
      <c r="L581" s="366"/>
      <c r="M581" s="366"/>
      <c r="N581" s="366"/>
      <c r="O581" s="366"/>
      <c r="P581" s="366"/>
      <c r="Q581" s="366"/>
      <c r="R581" s="366"/>
      <c r="S581" s="366"/>
      <c r="T581" s="366"/>
      <c r="U581" s="366"/>
      <c r="V581" s="366"/>
      <c r="W581" s="366"/>
      <c r="X581" s="366"/>
      <c r="Y581" s="366"/>
      <c r="Z581" s="366"/>
      <c r="AA581" s="366"/>
      <c r="AB581" s="366"/>
      <c r="AC581" s="366"/>
      <c r="AD581" s="366"/>
      <c r="AE581" s="29"/>
    </row>
    <row r="582" spans="1:31" s="29" customFormat="1" ht="24" customHeight="1">
      <c r="A582" s="79"/>
      <c r="C582" s="339" t="s">
        <v>460</v>
      </c>
      <c r="D582" s="350"/>
      <c r="E582" s="350"/>
      <c r="F582" s="350"/>
      <c r="G582" s="350"/>
      <c r="H582" s="350"/>
      <c r="I582" s="350"/>
      <c r="J582" s="350"/>
      <c r="K582" s="350"/>
      <c r="L582" s="350"/>
      <c r="M582" s="350"/>
      <c r="N582" s="350"/>
      <c r="O582" s="350"/>
      <c r="P582" s="350"/>
      <c r="Q582" s="350"/>
      <c r="R582" s="350"/>
      <c r="S582" s="350"/>
      <c r="T582" s="350"/>
      <c r="U582" s="350"/>
      <c r="V582" s="350"/>
      <c r="W582" s="350"/>
      <c r="X582" s="350"/>
      <c r="Y582" s="350"/>
      <c r="Z582" s="350"/>
      <c r="AA582" s="350"/>
      <c r="AB582" s="350"/>
      <c r="AC582" s="350"/>
      <c r="AD582" s="350"/>
    </row>
    <row r="583" spans="1:31" s="42" customFormat="1" ht="24" customHeight="1">
      <c r="A583" s="211"/>
      <c r="C583" s="339" t="s">
        <v>461</v>
      </c>
      <c r="D583" s="278"/>
      <c r="E583" s="278"/>
      <c r="F583" s="278"/>
      <c r="G583" s="278"/>
      <c r="H583" s="278"/>
      <c r="I583" s="278"/>
      <c r="J583" s="278"/>
      <c r="K583" s="278"/>
      <c r="L583" s="278"/>
      <c r="M583" s="278"/>
      <c r="N583" s="278"/>
      <c r="O583" s="278"/>
      <c r="P583" s="278"/>
      <c r="Q583" s="278"/>
      <c r="R583" s="278"/>
      <c r="S583" s="278"/>
      <c r="T583" s="278"/>
      <c r="U583" s="278"/>
      <c r="V583" s="278"/>
      <c r="W583" s="278"/>
      <c r="X583" s="278"/>
      <c r="Y583" s="278"/>
      <c r="Z583" s="278"/>
      <c r="AA583" s="278"/>
      <c r="AB583" s="278"/>
      <c r="AC583" s="278"/>
      <c r="AD583" s="278"/>
    </row>
    <row r="584" spans="1:31" s="31" customFormat="1" ht="15" customHeight="1">
      <c r="A584" s="79"/>
      <c r="B584" s="29"/>
      <c r="C584" s="29"/>
      <c r="D584" s="29"/>
      <c r="E584" s="29"/>
      <c r="F584" s="29"/>
      <c r="G584" s="29"/>
      <c r="H584" s="29"/>
      <c r="I584" s="29"/>
      <c r="J584" s="29"/>
      <c r="K584" s="33"/>
      <c r="L584" s="29"/>
      <c r="M584" s="29"/>
      <c r="N584" s="29"/>
      <c r="O584" s="29"/>
      <c r="P584" s="29"/>
      <c r="Q584" s="29"/>
      <c r="R584" s="29"/>
      <c r="S584" s="29"/>
      <c r="T584" s="29"/>
      <c r="U584" s="29"/>
      <c r="V584" s="29"/>
      <c r="W584" s="29"/>
      <c r="X584" s="29"/>
      <c r="Y584" s="29"/>
      <c r="Z584" s="29"/>
      <c r="AA584" s="29"/>
      <c r="AB584" s="29"/>
      <c r="AC584" s="29"/>
      <c r="AD584" s="29"/>
      <c r="AE584" s="29"/>
    </row>
    <row r="585" spans="1:31" s="29" customFormat="1" ht="15" customHeight="1">
      <c r="A585" s="79"/>
      <c r="C585" s="347" t="s">
        <v>211</v>
      </c>
      <c r="D585" s="295"/>
      <c r="E585" s="295"/>
      <c r="F585" s="295"/>
      <c r="G585" s="295"/>
      <c r="H585" s="295"/>
      <c r="I585" s="295"/>
      <c r="J585" s="296"/>
      <c r="K585" s="347" t="s">
        <v>462</v>
      </c>
      <c r="L585" s="280"/>
      <c r="M585" s="280"/>
      <c r="N585" s="280"/>
      <c r="O585" s="280"/>
      <c r="P585" s="280"/>
      <c r="Q585" s="280"/>
      <c r="R585" s="280"/>
      <c r="S585" s="280"/>
      <c r="T585" s="281"/>
      <c r="U585" s="347" t="s">
        <v>463</v>
      </c>
      <c r="V585" s="280"/>
      <c r="W585" s="280"/>
      <c r="X585" s="280"/>
      <c r="Y585" s="280"/>
      <c r="Z585" s="280"/>
      <c r="AA585" s="280"/>
      <c r="AB585" s="280"/>
      <c r="AC585" s="280"/>
      <c r="AD585" s="281"/>
      <c r="AE585" s="19"/>
    </row>
    <row r="586" spans="1:31" s="31" customFormat="1" ht="72" customHeight="1">
      <c r="A586" s="79"/>
      <c r="B586" s="29"/>
      <c r="C586" s="299"/>
      <c r="D586" s="284"/>
      <c r="E586" s="284"/>
      <c r="F586" s="284"/>
      <c r="G586" s="284"/>
      <c r="H586" s="284"/>
      <c r="I586" s="284"/>
      <c r="J586" s="300"/>
      <c r="K586" s="342" t="s">
        <v>464</v>
      </c>
      <c r="L586" s="280"/>
      <c r="M586" s="280"/>
      <c r="N586" s="280"/>
      <c r="O586" s="281"/>
      <c r="P586" s="342" t="s">
        <v>465</v>
      </c>
      <c r="Q586" s="280"/>
      <c r="R586" s="280"/>
      <c r="S586" s="280"/>
      <c r="T586" s="281"/>
      <c r="U586" s="342" t="s">
        <v>464</v>
      </c>
      <c r="V586" s="280"/>
      <c r="W586" s="280"/>
      <c r="X586" s="280"/>
      <c r="Y586" s="281"/>
      <c r="Z586" s="342" t="s">
        <v>465</v>
      </c>
      <c r="AA586" s="280"/>
      <c r="AB586" s="280"/>
      <c r="AC586" s="280"/>
      <c r="AD586" s="281"/>
      <c r="AE586" s="29"/>
    </row>
    <row r="587" spans="1:31" s="31" customFormat="1" ht="15" customHeight="1">
      <c r="A587" s="79"/>
      <c r="B587" s="29"/>
      <c r="C587" s="80" t="s">
        <v>142</v>
      </c>
      <c r="D587" s="335"/>
      <c r="E587" s="280"/>
      <c r="F587" s="280"/>
      <c r="G587" s="280"/>
      <c r="H587" s="280"/>
      <c r="I587" s="280"/>
      <c r="J587" s="281"/>
      <c r="K587" s="342">
        <v>2</v>
      </c>
      <c r="L587" s="280"/>
      <c r="M587" s="280"/>
      <c r="N587" s="280"/>
      <c r="O587" s="281"/>
      <c r="P587" s="342"/>
      <c r="Q587" s="280"/>
      <c r="R587" s="280"/>
      <c r="S587" s="280"/>
      <c r="T587" s="281"/>
      <c r="U587" s="342"/>
      <c r="V587" s="280"/>
      <c r="W587" s="280"/>
      <c r="X587" s="280"/>
      <c r="Y587" s="281"/>
      <c r="Z587" s="342"/>
      <c r="AA587" s="280"/>
      <c r="AB587" s="280"/>
      <c r="AC587" s="280"/>
      <c r="AD587" s="281"/>
      <c r="AE587" s="29"/>
    </row>
    <row r="588" spans="1:31" s="31" customFormat="1" ht="15" customHeight="1">
      <c r="A588" s="79"/>
      <c r="B588" s="29"/>
      <c r="C588" s="80" t="s">
        <v>143</v>
      </c>
      <c r="D588" s="335"/>
      <c r="E588" s="280"/>
      <c r="F588" s="280"/>
      <c r="G588" s="280"/>
      <c r="H588" s="280"/>
      <c r="I588" s="280"/>
      <c r="J588" s="281"/>
      <c r="K588" s="342"/>
      <c r="L588" s="280"/>
      <c r="M588" s="280"/>
      <c r="N588" s="280"/>
      <c r="O588" s="281"/>
      <c r="P588" s="342"/>
      <c r="Q588" s="280"/>
      <c r="R588" s="280"/>
      <c r="S588" s="280"/>
      <c r="T588" s="281"/>
      <c r="U588" s="342"/>
      <c r="V588" s="280"/>
      <c r="W588" s="280"/>
      <c r="X588" s="280"/>
      <c r="Y588" s="281"/>
      <c r="Z588" s="342"/>
      <c r="AA588" s="280"/>
      <c r="AB588" s="280"/>
      <c r="AC588" s="280"/>
      <c r="AD588" s="281"/>
      <c r="AE588" s="29"/>
    </row>
    <row r="589" spans="1:31" s="31" customFormat="1" ht="15" customHeight="1">
      <c r="A589" s="79"/>
      <c r="B589" s="29"/>
      <c r="C589" s="80" t="s">
        <v>144</v>
      </c>
      <c r="D589" s="335"/>
      <c r="E589" s="280"/>
      <c r="F589" s="280"/>
      <c r="G589" s="280"/>
      <c r="H589" s="280"/>
      <c r="I589" s="280"/>
      <c r="J589" s="281"/>
      <c r="K589" s="342"/>
      <c r="L589" s="280"/>
      <c r="M589" s="280"/>
      <c r="N589" s="280"/>
      <c r="O589" s="281"/>
      <c r="P589" s="342"/>
      <c r="Q589" s="280"/>
      <c r="R589" s="280"/>
      <c r="S589" s="280"/>
      <c r="T589" s="281"/>
      <c r="U589" s="342"/>
      <c r="V589" s="280"/>
      <c r="W589" s="280"/>
      <c r="X589" s="280"/>
      <c r="Y589" s="281"/>
      <c r="Z589" s="342"/>
      <c r="AA589" s="280"/>
      <c r="AB589" s="280"/>
      <c r="AC589" s="280"/>
      <c r="AD589" s="281"/>
      <c r="AE589" s="29"/>
    </row>
    <row r="590" spans="1:31" s="31" customFormat="1" ht="15" customHeight="1">
      <c r="A590" s="79"/>
      <c r="B590" s="29"/>
      <c r="C590" s="80" t="s">
        <v>145</v>
      </c>
      <c r="D590" s="335"/>
      <c r="E590" s="280"/>
      <c r="F590" s="280"/>
      <c r="G590" s="280"/>
      <c r="H590" s="280"/>
      <c r="I590" s="280"/>
      <c r="J590" s="281"/>
      <c r="K590" s="342"/>
      <c r="L590" s="280"/>
      <c r="M590" s="280"/>
      <c r="N590" s="280"/>
      <c r="O590" s="281"/>
      <c r="P590" s="342"/>
      <c r="Q590" s="280"/>
      <c r="R590" s="280"/>
      <c r="S590" s="280"/>
      <c r="T590" s="281"/>
      <c r="U590" s="342"/>
      <c r="V590" s="280"/>
      <c r="W590" s="280"/>
      <c r="X590" s="280"/>
      <c r="Y590" s="281"/>
      <c r="Z590" s="342"/>
      <c r="AA590" s="280"/>
      <c r="AB590" s="280"/>
      <c r="AC590" s="280"/>
      <c r="AD590" s="281"/>
      <c r="AE590" s="29"/>
    </row>
    <row r="591" spans="1:31" s="31" customFormat="1" ht="15" customHeight="1">
      <c r="A591" s="79"/>
      <c r="B591" s="29"/>
      <c r="C591" s="80" t="s">
        <v>146</v>
      </c>
      <c r="D591" s="335"/>
      <c r="E591" s="280"/>
      <c r="F591" s="280"/>
      <c r="G591" s="280"/>
      <c r="H591" s="280"/>
      <c r="I591" s="280"/>
      <c r="J591" s="281"/>
      <c r="K591" s="342"/>
      <c r="L591" s="280"/>
      <c r="M591" s="280"/>
      <c r="N591" s="280"/>
      <c r="O591" s="281"/>
      <c r="P591" s="342"/>
      <c r="Q591" s="280"/>
      <c r="R591" s="280"/>
      <c r="S591" s="280"/>
      <c r="T591" s="281"/>
      <c r="U591" s="342"/>
      <c r="V591" s="280"/>
      <c r="W591" s="280"/>
      <c r="X591" s="280"/>
      <c r="Y591" s="281"/>
      <c r="Z591" s="342"/>
      <c r="AA591" s="280"/>
      <c r="AB591" s="280"/>
      <c r="AC591" s="280"/>
      <c r="AD591" s="281"/>
      <c r="AE591" s="29"/>
    </row>
    <row r="592" spans="1:31" s="31" customFormat="1" ht="15" customHeight="1">
      <c r="A592" s="79"/>
      <c r="B592" s="29"/>
      <c r="C592" s="80" t="s">
        <v>147</v>
      </c>
      <c r="D592" s="335"/>
      <c r="E592" s="280"/>
      <c r="F592" s="280"/>
      <c r="G592" s="280"/>
      <c r="H592" s="280"/>
      <c r="I592" s="280"/>
      <c r="J592" s="281"/>
      <c r="K592" s="342"/>
      <c r="L592" s="280"/>
      <c r="M592" s="280"/>
      <c r="N592" s="280"/>
      <c r="O592" s="281"/>
      <c r="P592" s="342"/>
      <c r="Q592" s="280"/>
      <c r="R592" s="280"/>
      <c r="S592" s="280"/>
      <c r="T592" s="281"/>
      <c r="U592" s="342"/>
      <c r="V592" s="280"/>
      <c r="W592" s="280"/>
      <c r="X592" s="280"/>
      <c r="Y592" s="281"/>
      <c r="Z592" s="342"/>
      <c r="AA592" s="280"/>
      <c r="AB592" s="280"/>
      <c r="AC592" s="280"/>
      <c r="AD592" s="281"/>
      <c r="AE592" s="29"/>
    </row>
    <row r="593" spans="1:31" s="31" customFormat="1" ht="15" customHeight="1">
      <c r="A593" s="79"/>
      <c r="B593" s="29"/>
      <c r="C593" s="80" t="s">
        <v>148</v>
      </c>
      <c r="D593" s="335"/>
      <c r="E593" s="280"/>
      <c r="F593" s="280"/>
      <c r="G593" s="280"/>
      <c r="H593" s="280"/>
      <c r="I593" s="280"/>
      <c r="J593" s="281"/>
      <c r="K593" s="342"/>
      <c r="L593" s="280"/>
      <c r="M593" s="280"/>
      <c r="N593" s="280"/>
      <c r="O593" s="281"/>
      <c r="P593" s="342"/>
      <c r="Q593" s="280"/>
      <c r="R593" s="280"/>
      <c r="S593" s="280"/>
      <c r="T593" s="281"/>
      <c r="U593" s="342"/>
      <c r="V593" s="280"/>
      <c r="W593" s="280"/>
      <c r="X593" s="280"/>
      <c r="Y593" s="281"/>
      <c r="Z593" s="342"/>
      <c r="AA593" s="280"/>
      <c r="AB593" s="280"/>
      <c r="AC593" s="280"/>
      <c r="AD593" s="281"/>
      <c r="AE593" s="29"/>
    </row>
    <row r="594" spans="1:31" s="31" customFormat="1" ht="15" customHeight="1">
      <c r="A594" s="79"/>
      <c r="B594" s="29"/>
      <c r="C594" s="80" t="s">
        <v>149</v>
      </c>
      <c r="D594" s="335"/>
      <c r="E594" s="280"/>
      <c r="F594" s="280"/>
      <c r="G594" s="280"/>
      <c r="H594" s="280"/>
      <c r="I594" s="280"/>
      <c r="J594" s="281"/>
      <c r="K594" s="342"/>
      <c r="L594" s="280"/>
      <c r="M594" s="280"/>
      <c r="N594" s="280"/>
      <c r="O594" s="281"/>
      <c r="P594" s="342"/>
      <c r="Q594" s="280"/>
      <c r="R594" s="280"/>
      <c r="S594" s="280"/>
      <c r="T594" s="281"/>
      <c r="U594" s="342"/>
      <c r="V594" s="280"/>
      <c r="W594" s="280"/>
      <c r="X594" s="280"/>
      <c r="Y594" s="281"/>
      <c r="Z594" s="342"/>
      <c r="AA594" s="280"/>
      <c r="AB594" s="280"/>
      <c r="AC594" s="280"/>
      <c r="AD594" s="281"/>
      <c r="AE594" s="29"/>
    </row>
    <row r="595" spans="1:31" s="31" customFormat="1" ht="15" customHeight="1">
      <c r="A595" s="79"/>
      <c r="B595" s="29"/>
      <c r="C595" s="80" t="s">
        <v>150</v>
      </c>
      <c r="D595" s="335"/>
      <c r="E595" s="280"/>
      <c r="F595" s="280"/>
      <c r="G595" s="280"/>
      <c r="H595" s="280"/>
      <c r="I595" s="280"/>
      <c r="J595" s="281"/>
      <c r="K595" s="342"/>
      <c r="L595" s="280"/>
      <c r="M595" s="280"/>
      <c r="N595" s="280"/>
      <c r="O595" s="281"/>
      <c r="P595" s="342"/>
      <c r="Q595" s="280"/>
      <c r="R595" s="280"/>
      <c r="S595" s="280"/>
      <c r="T595" s="281"/>
      <c r="U595" s="342"/>
      <c r="V595" s="280"/>
      <c r="W595" s="280"/>
      <c r="X595" s="280"/>
      <c r="Y595" s="281"/>
      <c r="Z595" s="342"/>
      <c r="AA595" s="280"/>
      <c r="AB595" s="280"/>
      <c r="AC595" s="280"/>
      <c r="AD595" s="281"/>
      <c r="AE595" s="29"/>
    </row>
    <row r="596" spans="1:31" s="31" customFormat="1" ht="15" customHeight="1">
      <c r="A596" s="79"/>
      <c r="B596" s="29"/>
      <c r="C596" s="80" t="s">
        <v>151</v>
      </c>
      <c r="D596" s="335"/>
      <c r="E596" s="280"/>
      <c r="F596" s="280"/>
      <c r="G596" s="280"/>
      <c r="H596" s="280"/>
      <c r="I596" s="280"/>
      <c r="J596" s="281"/>
      <c r="K596" s="342"/>
      <c r="L596" s="280"/>
      <c r="M596" s="280"/>
      <c r="N596" s="280"/>
      <c r="O596" s="281"/>
      <c r="P596" s="342"/>
      <c r="Q596" s="280"/>
      <c r="R596" s="280"/>
      <c r="S596" s="280"/>
      <c r="T596" s="281"/>
      <c r="U596" s="342"/>
      <c r="V596" s="280"/>
      <c r="W596" s="280"/>
      <c r="X596" s="280"/>
      <c r="Y596" s="281"/>
      <c r="Z596" s="342"/>
      <c r="AA596" s="280"/>
      <c r="AB596" s="280"/>
      <c r="AC596" s="280"/>
      <c r="AD596" s="281"/>
      <c r="AE596" s="29"/>
    </row>
    <row r="597" spans="1:31" s="31" customFormat="1" ht="15" customHeight="1">
      <c r="A597" s="79"/>
      <c r="B597" s="29"/>
      <c r="C597" s="80" t="s">
        <v>152</v>
      </c>
      <c r="D597" s="335"/>
      <c r="E597" s="280"/>
      <c r="F597" s="280"/>
      <c r="G597" s="280"/>
      <c r="H597" s="280"/>
      <c r="I597" s="280"/>
      <c r="J597" s="281"/>
      <c r="K597" s="342"/>
      <c r="L597" s="280"/>
      <c r="M597" s="280"/>
      <c r="N597" s="280"/>
      <c r="O597" s="281"/>
      <c r="P597" s="342"/>
      <c r="Q597" s="280"/>
      <c r="R597" s="280"/>
      <c r="S597" s="280"/>
      <c r="T597" s="281"/>
      <c r="U597" s="342"/>
      <c r="V597" s="280"/>
      <c r="W597" s="280"/>
      <c r="X597" s="280"/>
      <c r="Y597" s="281"/>
      <c r="Z597" s="342"/>
      <c r="AA597" s="280"/>
      <c r="AB597" s="280"/>
      <c r="AC597" s="280"/>
      <c r="AD597" s="281"/>
      <c r="AE597" s="29"/>
    </row>
    <row r="598" spans="1:31" s="31" customFormat="1" ht="15" customHeight="1">
      <c r="A598" s="79"/>
      <c r="B598" s="29"/>
      <c r="C598" s="80" t="s">
        <v>153</v>
      </c>
      <c r="D598" s="335"/>
      <c r="E598" s="280"/>
      <c r="F598" s="280"/>
      <c r="G598" s="280"/>
      <c r="H598" s="280"/>
      <c r="I598" s="280"/>
      <c r="J598" s="281"/>
      <c r="K598" s="342"/>
      <c r="L598" s="280"/>
      <c r="M598" s="280"/>
      <c r="N598" s="280"/>
      <c r="O598" s="281"/>
      <c r="P598" s="342"/>
      <c r="Q598" s="280"/>
      <c r="R598" s="280"/>
      <c r="S598" s="280"/>
      <c r="T598" s="281"/>
      <c r="U598" s="342"/>
      <c r="V598" s="280"/>
      <c r="W598" s="280"/>
      <c r="X598" s="280"/>
      <c r="Y598" s="281"/>
      <c r="Z598" s="342"/>
      <c r="AA598" s="280"/>
      <c r="AB598" s="280"/>
      <c r="AC598" s="280"/>
      <c r="AD598" s="281"/>
      <c r="AE598" s="29"/>
    </row>
    <row r="599" spans="1:31" s="31" customFormat="1" ht="15" customHeight="1">
      <c r="A599" s="79"/>
      <c r="B599" s="29"/>
      <c r="C599" s="80" t="s">
        <v>154</v>
      </c>
      <c r="D599" s="335"/>
      <c r="E599" s="280"/>
      <c r="F599" s="280"/>
      <c r="G599" s="280"/>
      <c r="H599" s="280"/>
      <c r="I599" s="280"/>
      <c r="J599" s="281"/>
      <c r="K599" s="342"/>
      <c r="L599" s="280"/>
      <c r="M599" s="280"/>
      <c r="N599" s="280"/>
      <c r="O599" s="281"/>
      <c r="P599" s="342"/>
      <c r="Q599" s="280"/>
      <c r="R599" s="280"/>
      <c r="S599" s="280"/>
      <c r="T599" s="281"/>
      <c r="U599" s="342"/>
      <c r="V599" s="280"/>
      <c r="W599" s="280"/>
      <c r="X599" s="280"/>
      <c r="Y599" s="281"/>
      <c r="Z599" s="342"/>
      <c r="AA599" s="280"/>
      <c r="AB599" s="280"/>
      <c r="AC599" s="280"/>
      <c r="AD599" s="281"/>
      <c r="AE599" s="29"/>
    </row>
    <row r="600" spans="1:31" s="31" customFormat="1" ht="15" customHeight="1">
      <c r="A600" s="79"/>
      <c r="B600" s="29"/>
      <c r="C600" s="80" t="s">
        <v>155</v>
      </c>
      <c r="D600" s="335"/>
      <c r="E600" s="280"/>
      <c r="F600" s="280"/>
      <c r="G600" s="280"/>
      <c r="H600" s="280"/>
      <c r="I600" s="280"/>
      <c r="J600" s="281"/>
      <c r="K600" s="342"/>
      <c r="L600" s="280"/>
      <c r="M600" s="280"/>
      <c r="N600" s="280"/>
      <c r="O600" s="281"/>
      <c r="P600" s="342"/>
      <c r="Q600" s="280"/>
      <c r="R600" s="280"/>
      <c r="S600" s="280"/>
      <c r="T600" s="281"/>
      <c r="U600" s="342"/>
      <c r="V600" s="280"/>
      <c r="W600" s="280"/>
      <c r="X600" s="280"/>
      <c r="Y600" s="281"/>
      <c r="Z600" s="342"/>
      <c r="AA600" s="280"/>
      <c r="AB600" s="280"/>
      <c r="AC600" s="280"/>
      <c r="AD600" s="281"/>
      <c r="AE600" s="29"/>
    </row>
    <row r="601" spans="1:31" s="31" customFormat="1" ht="15" customHeight="1">
      <c r="A601" s="79"/>
      <c r="B601" s="29"/>
      <c r="C601" s="80" t="s">
        <v>156</v>
      </c>
      <c r="D601" s="335"/>
      <c r="E601" s="280"/>
      <c r="F601" s="280"/>
      <c r="G601" s="280"/>
      <c r="H601" s="280"/>
      <c r="I601" s="280"/>
      <c r="J601" s="281"/>
      <c r="K601" s="342"/>
      <c r="L601" s="280"/>
      <c r="M601" s="280"/>
      <c r="N601" s="280"/>
      <c r="O601" s="281"/>
      <c r="P601" s="342"/>
      <c r="Q601" s="280"/>
      <c r="R601" s="280"/>
      <c r="S601" s="280"/>
      <c r="T601" s="281"/>
      <c r="U601" s="342"/>
      <c r="V601" s="280"/>
      <c r="W601" s="280"/>
      <c r="X601" s="280"/>
      <c r="Y601" s="281"/>
      <c r="Z601" s="342"/>
      <c r="AA601" s="280"/>
      <c r="AB601" s="280"/>
      <c r="AC601" s="280"/>
      <c r="AD601" s="281"/>
      <c r="AE601" s="29"/>
    </row>
    <row r="602" spans="1:31" s="31" customFormat="1" ht="15" customHeight="1">
      <c r="A602" s="79"/>
      <c r="B602" s="29"/>
      <c r="C602" s="80" t="s">
        <v>157</v>
      </c>
      <c r="D602" s="335"/>
      <c r="E602" s="280"/>
      <c r="F602" s="280"/>
      <c r="G602" s="280"/>
      <c r="H602" s="280"/>
      <c r="I602" s="280"/>
      <c r="J602" s="281"/>
      <c r="K602" s="342"/>
      <c r="L602" s="280"/>
      <c r="M602" s="280"/>
      <c r="N602" s="280"/>
      <c r="O602" s="281"/>
      <c r="P602" s="342"/>
      <c r="Q602" s="280"/>
      <c r="R602" s="280"/>
      <c r="S602" s="280"/>
      <c r="T602" s="281"/>
      <c r="U602" s="342"/>
      <c r="V602" s="280"/>
      <c r="W602" s="280"/>
      <c r="X602" s="280"/>
      <c r="Y602" s="281"/>
      <c r="Z602" s="342"/>
      <c r="AA602" s="280"/>
      <c r="AB602" s="280"/>
      <c r="AC602" s="280"/>
      <c r="AD602" s="281"/>
      <c r="AE602" s="29"/>
    </row>
    <row r="603" spans="1:31" s="31" customFormat="1" ht="15" customHeight="1">
      <c r="A603" s="79"/>
      <c r="B603" s="29"/>
      <c r="C603" s="80" t="s">
        <v>158</v>
      </c>
      <c r="D603" s="335"/>
      <c r="E603" s="280"/>
      <c r="F603" s="280"/>
      <c r="G603" s="280"/>
      <c r="H603" s="280"/>
      <c r="I603" s="280"/>
      <c r="J603" s="281"/>
      <c r="K603" s="342"/>
      <c r="L603" s="280"/>
      <c r="M603" s="280"/>
      <c r="N603" s="280"/>
      <c r="O603" s="281"/>
      <c r="P603" s="342"/>
      <c r="Q603" s="280"/>
      <c r="R603" s="280"/>
      <c r="S603" s="280"/>
      <c r="T603" s="281"/>
      <c r="U603" s="342"/>
      <c r="V603" s="280"/>
      <c r="W603" s="280"/>
      <c r="X603" s="280"/>
      <c r="Y603" s="281"/>
      <c r="Z603" s="342"/>
      <c r="AA603" s="280"/>
      <c r="AB603" s="280"/>
      <c r="AC603" s="280"/>
      <c r="AD603" s="281"/>
      <c r="AE603" s="29"/>
    </row>
    <row r="604" spans="1:31" s="31" customFormat="1" ht="15" customHeight="1">
      <c r="A604" s="79"/>
      <c r="B604" s="29"/>
      <c r="C604" s="80" t="s">
        <v>159</v>
      </c>
      <c r="D604" s="335"/>
      <c r="E604" s="280"/>
      <c r="F604" s="280"/>
      <c r="G604" s="280"/>
      <c r="H604" s="280"/>
      <c r="I604" s="280"/>
      <c r="J604" s="281"/>
      <c r="K604" s="342"/>
      <c r="L604" s="280"/>
      <c r="M604" s="280"/>
      <c r="N604" s="280"/>
      <c r="O604" s="281"/>
      <c r="P604" s="342"/>
      <c r="Q604" s="280"/>
      <c r="R604" s="280"/>
      <c r="S604" s="280"/>
      <c r="T604" s="281"/>
      <c r="U604" s="342"/>
      <c r="V604" s="280"/>
      <c r="W604" s="280"/>
      <c r="X604" s="280"/>
      <c r="Y604" s="281"/>
      <c r="Z604" s="342"/>
      <c r="AA604" s="280"/>
      <c r="AB604" s="280"/>
      <c r="AC604" s="280"/>
      <c r="AD604" s="281"/>
      <c r="AE604" s="29"/>
    </row>
    <row r="605" spans="1:31" s="31" customFormat="1" ht="15" customHeight="1">
      <c r="A605" s="79"/>
      <c r="B605" s="29"/>
      <c r="C605" s="80" t="s">
        <v>160</v>
      </c>
      <c r="D605" s="335"/>
      <c r="E605" s="280"/>
      <c r="F605" s="280"/>
      <c r="G605" s="280"/>
      <c r="H605" s="280"/>
      <c r="I605" s="280"/>
      <c r="J605" s="281"/>
      <c r="K605" s="342"/>
      <c r="L605" s="280"/>
      <c r="M605" s="280"/>
      <c r="N605" s="280"/>
      <c r="O605" s="281"/>
      <c r="P605" s="342"/>
      <c r="Q605" s="280"/>
      <c r="R605" s="280"/>
      <c r="S605" s="280"/>
      <c r="T605" s="281"/>
      <c r="U605" s="342"/>
      <c r="V605" s="280"/>
      <c r="W605" s="280"/>
      <c r="X605" s="280"/>
      <c r="Y605" s="281"/>
      <c r="Z605" s="342"/>
      <c r="AA605" s="280"/>
      <c r="AB605" s="280"/>
      <c r="AC605" s="280"/>
      <c r="AD605" s="281"/>
      <c r="AE605" s="29"/>
    </row>
    <row r="606" spans="1:31" s="31" customFormat="1" ht="15" customHeight="1">
      <c r="A606" s="79"/>
      <c r="B606" s="29"/>
      <c r="C606" s="80" t="s">
        <v>161</v>
      </c>
      <c r="D606" s="335"/>
      <c r="E606" s="280"/>
      <c r="F606" s="280"/>
      <c r="G606" s="280"/>
      <c r="H606" s="280"/>
      <c r="I606" s="280"/>
      <c r="J606" s="281"/>
      <c r="K606" s="342"/>
      <c r="L606" s="280"/>
      <c r="M606" s="280"/>
      <c r="N606" s="280"/>
      <c r="O606" s="281"/>
      <c r="P606" s="342"/>
      <c r="Q606" s="280"/>
      <c r="R606" s="280"/>
      <c r="S606" s="280"/>
      <c r="T606" s="281"/>
      <c r="U606" s="342"/>
      <c r="V606" s="280"/>
      <c r="W606" s="280"/>
      <c r="X606" s="280"/>
      <c r="Y606" s="281"/>
      <c r="Z606" s="342"/>
      <c r="AA606" s="280"/>
      <c r="AB606" s="280"/>
      <c r="AC606" s="280"/>
      <c r="AD606" s="281"/>
      <c r="AE606" s="29"/>
    </row>
    <row r="607" spans="1:31" s="31" customFormat="1" ht="15" customHeight="1">
      <c r="A607" s="79"/>
      <c r="B607" s="29"/>
      <c r="C607" s="80" t="s">
        <v>162</v>
      </c>
      <c r="D607" s="335"/>
      <c r="E607" s="280"/>
      <c r="F607" s="280"/>
      <c r="G607" s="280"/>
      <c r="H607" s="280"/>
      <c r="I607" s="280"/>
      <c r="J607" s="281"/>
      <c r="K607" s="342"/>
      <c r="L607" s="280"/>
      <c r="M607" s="280"/>
      <c r="N607" s="280"/>
      <c r="O607" s="281"/>
      <c r="P607" s="342"/>
      <c r="Q607" s="280"/>
      <c r="R607" s="280"/>
      <c r="S607" s="280"/>
      <c r="T607" s="281"/>
      <c r="U607" s="342"/>
      <c r="V607" s="280"/>
      <c r="W607" s="280"/>
      <c r="X607" s="280"/>
      <c r="Y607" s="281"/>
      <c r="Z607" s="342"/>
      <c r="AA607" s="280"/>
      <c r="AB607" s="280"/>
      <c r="AC607" s="280"/>
      <c r="AD607" s="281"/>
      <c r="AE607" s="29"/>
    </row>
    <row r="608" spans="1:31" s="31" customFormat="1" ht="15" customHeight="1">
      <c r="A608" s="79"/>
      <c r="B608" s="29"/>
      <c r="C608" s="80" t="s">
        <v>163</v>
      </c>
      <c r="D608" s="335"/>
      <c r="E608" s="280"/>
      <c r="F608" s="280"/>
      <c r="G608" s="280"/>
      <c r="H608" s="280"/>
      <c r="I608" s="280"/>
      <c r="J608" s="281"/>
      <c r="K608" s="342"/>
      <c r="L608" s="280"/>
      <c r="M608" s="280"/>
      <c r="N608" s="280"/>
      <c r="O608" s="281"/>
      <c r="P608" s="342"/>
      <c r="Q608" s="280"/>
      <c r="R608" s="280"/>
      <c r="S608" s="280"/>
      <c r="T608" s="281"/>
      <c r="U608" s="342"/>
      <c r="V608" s="280"/>
      <c r="W608" s="280"/>
      <c r="X608" s="280"/>
      <c r="Y608" s="281"/>
      <c r="Z608" s="342"/>
      <c r="AA608" s="280"/>
      <c r="AB608" s="280"/>
      <c r="AC608" s="280"/>
      <c r="AD608" s="281"/>
      <c r="AE608" s="29"/>
    </row>
    <row r="609" spans="1:31" s="31" customFormat="1" ht="15" customHeight="1">
      <c r="A609" s="79"/>
      <c r="B609" s="29"/>
      <c r="C609" s="80" t="s">
        <v>164</v>
      </c>
      <c r="D609" s="335"/>
      <c r="E609" s="280"/>
      <c r="F609" s="280"/>
      <c r="G609" s="280"/>
      <c r="H609" s="280"/>
      <c r="I609" s="280"/>
      <c r="J609" s="281"/>
      <c r="K609" s="342"/>
      <c r="L609" s="280"/>
      <c r="M609" s="280"/>
      <c r="N609" s="280"/>
      <c r="O609" s="281"/>
      <c r="P609" s="342"/>
      <c r="Q609" s="280"/>
      <c r="R609" s="280"/>
      <c r="S609" s="280"/>
      <c r="T609" s="281"/>
      <c r="U609" s="342"/>
      <c r="V609" s="280"/>
      <c r="W609" s="280"/>
      <c r="X609" s="280"/>
      <c r="Y609" s="281"/>
      <c r="Z609" s="342"/>
      <c r="AA609" s="280"/>
      <c r="AB609" s="280"/>
      <c r="AC609" s="280"/>
      <c r="AD609" s="281"/>
      <c r="AE609" s="29"/>
    </row>
    <row r="610" spans="1:31" s="31" customFormat="1" ht="15" customHeight="1">
      <c r="A610" s="79"/>
      <c r="B610" s="29"/>
      <c r="C610" s="80" t="s">
        <v>165</v>
      </c>
      <c r="D610" s="335"/>
      <c r="E610" s="280"/>
      <c r="F610" s="280"/>
      <c r="G610" s="280"/>
      <c r="H610" s="280"/>
      <c r="I610" s="280"/>
      <c r="J610" s="281"/>
      <c r="K610" s="342"/>
      <c r="L610" s="280"/>
      <c r="M610" s="280"/>
      <c r="N610" s="280"/>
      <c r="O610" s="281"/>
      <c r="P610" s="342"/>
      <c r="Q610" s="280"/>
      <c r="R610" s="280"/>
      <c r="S610" s="280"/>
      <c r="T610" s="281"/>
      <c r="U610" s="342"/>
      <c r="V610" s="280"/>
      <c r="W610" s="280"/>
      <c r="X610" s="280"/>
      <c r="Y610" s="281"/>
      <c r="Z610" s="342"/>
      <c r="AA610" s="280"/>
      <c r="AB610" s="280"/>
      <c r="AC610" s="280"/>
      <c r="AD610" s="281"/>
      <c r="AE610" s="29"/>
    </row>
    <row r="611" spans="1:31" s="31" customFormat="1" ht="15" customHeight="1">
      <c r="A611" s="79"/>
      <c r="B611" s="29"/>
      <c r="C611" s="80" t="s">
        <v>166</v>
      </c>
      <c r="D611" s="335"/>
      <c r="E611" s="280"/>
      <c r="F611" s="280"/>
      <c r="G611" s="280"/>
      <c r="H611" s="280"/>
      <c r="I611" s="280"/>
      <c r="J611" s="281"/>
      <c r="K611" s="342"/>
      <c r="L611" s="280"/>
      <c r="M611" s="280"/>
      <c r="N611" s="280"/>
      <c r="O611" s="281"/>
      <c r="P611" s="342"/>
      <c r="Q611" s="280"/>
      <c r="R611" s="280"/>
      <c r="S611" s="280"/>
      <c r="T611" s="281"/>
      <c r="U611" s="342"/>
      <c r="V611" s="280"/>
      <c r="W611" s="280"/>
      <c r="X611" s="280"/>
      <c r="Y611" s="281"/>
      <c r="Z611" s="342"/>
      <c r="AA611" s="280"/>
      <c r="AB611" s="280"/>
      <c r="AC611" s="280"/>
      <c r="AD611" s="281"/>
      <c r="AE611" s="29"/>
    </row>
    <row r="612" spans="1:31" s="90" customFormat="1" ht="15" customHeight="1">
      <c r="A612" s="237"/>
      <c r="B612" s="84"/>
      <c r="C612" s="84"/>
      <c r="D612" s="84"/>
      <c r="E612" s="84"/>
      <c r="F612" s="84"/>
      <c r="G612" s="84"/>
      <c r="H612" s="84"/>
      <c r="I612" s="84"/>
      <c r="J612" s="84"/>
      <c r="K612" s="89"/>
      <c r="L612" s="84"/>
      <c r="M612" s="84"/>
      <c r="N612" s="84"/>
      <c r="O612" s="84"/>
      <c r="P612" s="84"/>
      <c r="Q612" s="84"/>
      <c r="R612" s="84"/>
      <c r="S612" s="84"/>
      <c r="T612" s="84"/>
      <c r="U612" s="84"/>
      <c r="V612" s="84"/>
      <c r="W612" s="84"/>
      <c r="X612" s="84"/>
      <c r="Y612" s="84"/>
      <c r="Z612" s="84"/>
      <c r="AA612" s="84"/>
      <c r="AB612" s="84"/>
      <c r="AC612" s="84"/>
      <c r="AD612" s="84"/>
      <c r="AE612" s="84"/>
    </row>
    <row r="613" spans="1:31" s="90" customFormat="1" ht="45" customHeight="1">
      <c r="A613" s="237"/>
      <c r="B613" s="84"/>
      <c r="C613" s="362" t="s">
        <v>466</v>
      </c>
      <c r="D613" s="372"/>
      <c r="E613" s="372"/>
      <c r="F613" s="342"/>
      <c r="G613" s="280"/>
      <c r="H613" s="280"/>
      <c r="I613" s="280"/>
      <c r="J613" s="280"/>
      <c r="K613" s="280"/>
      <c r="L613" s="280"/>
      <c r="M613" s="280"/>
      <c r="N613" s="280"/>
      <c r="O613" s="280"/>
      <c r="P613" s="280"/>
      <c r="Q613" s="280"/>
      <c r="R613" s="280"/>
      <c r="S613" s="280"/>
      <c r="T613" s="280"/>
      <c r="U613" s="280"/>
      <c r="V613" s="280"/>
      <c r="W613" s="280"/>
      <c r="X613" s="280"/>
      <c r="Y613" s="280"/>
      <c r="Z613" s="280"/>
      <c r="AA613" s="280"/>
      <c r="AB613" s="280"/>
      <c r="AC613" s="280"/>
      <c r="AD613" s="281"/>
      <c r="AE613" s="84"/>
    </row>
    <row r="614" spans="1:31" s="90" customFormat="1" ht="15" customHeight="1">
      <c r="A614" s="237"/>
      <c r="B614" s="84"/>
      <c r="C614" s="91"/>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84"/>
    </row>
    <row r="615" spans="1:31" s="90" customFormat="1" ht="15" customHeight="1">
      <c r="A615" s="237"/>
      <c r="B615" s="84"/>
      <c r="C615" s="279" t="s">
        <v>467</v>
      </c>
      <c r="D615" s="280"/>
      <c r="E615" s="280"/>
      <c r="F615" s="280"/>
      <c r="G615" s="280"/>
      <c r="H615" s="280"/>
      <c r="I615" s="280"/>
      <c r="J615" s="280"/>
      <c r="K615" s="280"/>
      <c r="L615" s="280"/>
      <c r="M615" s="280"/>
      <c r="N615" s="280"/>
      <c r="O615" s="280"/>
      <c r="P615" s="280"/>
      <c r="Q615" s="280"/>
      <c r="R615" s="280"/>
      <c r="S615" s="280"/>
      <c r="T615" s="280"/>
      <c r="U615" s="280"/>
      <c r="V615" s="280"/>
      <c r="W615" s="280"/>
      <c r="X615" s="280"/>
      <c r="Y615" s="280"/>
      <c r="Z615" s="280"/>
      <c r="AA615" s="280"/>
      <c r="AB615" s="280"/>
      <c r="AC615" s="280"/>
      <c r="AD615" s="281"/>
      <c r="AE615" s="84"/>
    </row>
    <row r="616" spans="1:31" s="90" customFormat="1" ht="15" customHeight="1">
      <c r="A616" s="237"/>
      <c r="B616" s="84"/>
      <c r="C616" s="92" t="s">
        <v>142</v>
      </c>
      <c r="D616" s="371" t="s">
        <v>468</v>
      </c>
      <c r="E616" s="280"/>
      <c r="F616" s="280"/>
      <c r="G616" s="280"/>
      <c r="H616" s="280"/>
      <c r="I616" s="280"/>
      <c r="J616" s="280"/>
      <c r="K616" s="280"/>
      <c r="L616" s="280"/>
      <c r="M616" s="280"/>
      <c r="N616" s="280"/>
      <c r="O616" s="280"/>
      <c r="P616" s="280"/>
      <c r="Q616" s="280"/>
      <c r="R616" s="280"/>
      <c r="S616" s="280"/>
      <c r="T616" s="280"/>
      <c r="U616" s="280"/>
      <c r="V616" s="280"/>
      <c r="W616" s="280"/>
      <c r="X616" s="280"/>
      <c r="Y616" s="280"/>
      <c r="Z616" s="280"/>
      <c r="AA616" s="280"/>
      <c r="AB616" s="280"/>
      <c r="AC616" s="280"/>
      <c r="AD616" s="281"/>
      <c r="AE616" s="84"/>
    </row>
    <row r="617" spans="1:31" s="90" customFormat="1" ht="15" customHeight="1">
      <c r="A617" s="237"/>
      <c r="B617" s="84"/>
      <c r="C617" s="246" t="s">
        <v>143</v>
      </c>
      <c r="D617" s="371" t="s">
        <v>469</v>
      </c>
      <c r="E617" s="280"/>
      <c r="F617" s="280"/>
      <c r="G617" s="280"/>
      <c r="H617" s="280"/>
      <c r="I617" s="280"/>
      <c r="J617" s="280"/>
      <c r="K617" s="280"/>
      <c r="L617" s="280"/>
      <c r="M617" s="280"/>
      <c r="N617" s="280"/>
      <c r="O617" s="280"/>
      <c r="P617" s="280"/>
      <c r="Q617" s="280"/>
      <c r="R617" s="280"/>
      <c r="S617" s="280"/>
      <c r="T617" s="280"/>
      <c r="U617" s="280"/>
      <c r="V617" s="280"/>
      <c r="W617" s="280"/>
      <c r="X617" s="280"/>
      <c r="Y617" s="280"/>
      <c r="Z617" s="280"/>
      <c r="AA617" s="280"/>
      <c r="AB617" s="280"/>
      <c r="AC617" s="280"/>
      <c r="AD617" s="281"/>
      <c r="AE617" s="84"/>
    </row>
    <row r="618" spans="1:31" s="90" customFormat="1" ht="15" customHeight="1">
      <c r="A618" s="237"/>
      <c r="B618" s="84"/>
      <c r="C618" s="246" t="s">
        <v>144</v>
      </c>
      <c r="D618" s="371" t="s">
        <v>470</v>
      </c>
      <c r="E618" s="280"/>
      <c r="F618" s="280"/>
      <c r="G618" s="280"/>
      <c r="H618" s="280"/>
      <c r="I618" s="280"/>
      <c r="J618" s="280"/>
      <c r="K618" s="280"/>
      <c r="L618" s="280"/>
      <c r="M618" s="280"/>
      <c r="N618" s="280"/>
      <c r="O618" s="280"/>
      <c r="P618" s="280"/>
      <c r="Q618" s="280"/>
      <c r="R618" s="280"/>
      <c r="S618" s="280"/>
      <c r="T618" s="280"/>
      <c r="U618" s="280"/>
      <c r="V618" s="280"/>
      <c r="W618" s="280"/>
      <c r="X618" s="280"/>
      <c r="Y618" s="280"/>
      <c r="Z618" s="280"/>
      <c r="AA618" s="280"/>
      <c r="AB618" s="280"/>
      <c r="AC618" s="280"/>
      <c r="AD618" s="281"/>
      <c r="AE618" s="84"/>
    </row>
    <row r="619" spans="1:31" s="90" customFormat="1" ht="15" customHeight="1">
      <c r="A619" s="237"/>
      <c r="B619" s="84"/>
      <c r="C619" s="246" t="s">
        <v>145</v>
      </c>
      <c r="D619" s="371" t="s">
        <v>471</v>
      </c>
      <c r="E619" s="280"/>
      <c r="F619" s="280"/>
      <c r="G619" s="280"/>
      <c r="H619" s="280"/>
      <c r="I619" s="280"/>
      <c r="J619" s="280"/>
      <c r="K619" s="280"/>
      <c r="L619" s="280"/>
      <c r="M619" s="280"/>
      <c r="N619" s="280"/>
      <c r="O619" s="280"/>
      <c r="P619" s="280"/>
      <c r="Q619" s="280"/>
      <c r="R619" s="280"/>
      <c r="S619" s="280"/>
      <c r="T619" s="280"/>
      <c r="U619" s="280"/>
      <c r="V619" s="280"/>
      <c r="W619" s="280"/>
      <c r="X619" s="280"/>
      <c r="Y619" s="280"/>
      <c r="Z619" s="280"/>
      <c r="AA619" s="280"/>
      <c r="AB619" s="280"/>
      <c r="AC619" s="280"/>
      <c r="AD619" s="281"/>
      <c r="AE619" s="84"/>
    </row>
    <row r="620" spans="1:31" s="90" customFormat="1" ht="15" customHeight="1">
      <c r="A620" s="237"/>
      <c r="B620" s="84"/>
      <c r="C620" s="246" t="s">
        <v>146</v>
      </c>
      <c r="D620" s="371" t="s">
        <v>472</v>
      </c>
      <c r="E620" s="280"/>
      <c r="F620" s="280"/>
      <c r="G620" s="280"/>
      <c r="H620" s="280"/>
      <c r="I620" s="280"/>
      <c r="J620" s="280"/>
      <c r="K620" s="280"/>
      <c r="L620" s="280"/>
      <c r="M620" s="280"/>
      <c r="N620" s="280"/>
      <c r="O620" s="280"/>
      <c r="P620" s="280"/>
      <c r="Q620" s="280"/>
      <c r="R620" s="280"/>
      <c r="S620" s="280"/>
      <c r="T620" s="280"/>
      <c r="U620" s="280"/>
      <c r="V620" s="280"/>
      <c r="W620" s="280"/>
      <c r="X620" s="280"/>
      <c r="Y620" s="280"/>
      <c r="Z620" s="280"/>
      <c r="AA620" s="280"/>
      <c r="AB620" s="280"/>
      <c r="AC620" s="280"/>
      <c r="AD620" s="281"/>
      <c r="AE620" s="84"/>
    </row>
    <row r="621" spans="1:31" s="90" customFormat="1" ht="15" customHeight="1">
      <c r="A621" s="237"/>
      <c r="B621" s="84"/>
      <c r="C621" s="246" t="s">
        <v>147</v>
      </c>
      <c r="D621" s="371" t="s">
        <v>473</v>
      </c>
      <c r="E621" s="280"/>
      <c r="F621" s="280"/>
      <c r="G621" s="280"/>
      <c r="H621" s="280"/>
      <c r="I621" s="280"/>
      <c r="J621" s="280"/>
      <c r="K621" s="280"/>
      <c r="L621" s="280"/>
      <c r="M621" s="280"/>
      <c r="N621" s="280"/>
      <c r="O621" s="280"/>
      <c r="P621" s="280"/>
      <c r="Q621" s="280"/>
      <c r="R621" s="280"/>
      <c r="S621" s="280"/>
      <c r="T621" s="280"/>
      <c r="U621" s="280"/>
      <c r="V621" s="280"/>
      <c r="W621" s="280"/>
      <c r="X621" s="280"/>
      <c r="Y621" s="280"/>
      <c r="Z621" s="280"/>
      <c r="AA621" s="280"/>
      <c r="AB621" s="280"/>
      <c r="AC621" s="280"/>
      <c r="AD621" s="281"/>
      <c r="AE621" s="84"/>
    </row>
    <row r="622" spans="1:31" s="90" customFormat="1" ht="15" customHeight="1">
      <c r="A622" s="237"/>
      <c r="B622" s="84"/>
      <c r="C622" s="246" t="s">
        <v>150</v>
      </c>
      <c r="D622" s="371" t="s">
        <v>236</v>
      </c>
      <c r="E622" s="280"/>
      <c r="F622" s="280"/>
      <c r="G622" s="280"/>
      <c r="H622" s="280"/>
      <c r="I622" s="280"/>
      <c r="J622" s="280"/>
      <c r="K622" s="280"/>
      <c r="L622" s="280"/>
      <c r="M622" s="280"/>
      <c r="N622" s="280"/>
      <c r="O622" s="280"/>
      <c r="P622" s="280"/>
      <c r="Q622" s="280"/>
      <c r="R622" s="280"/>
      <c r="S622" s="280"/>
      <c r="T622" s="280"/>
      <c r="U622" s="280"/>
      <c r="V622" s="280"/>
      <c r="W622" s="280"/>
      <c r="X622" s="280"/>
      <c r="Y622" s="280"/>
      <c r="Z622" s="280"/>
      <c r="AA622" s="280"/>
      <c r="AB622" s="280"/>
      <c r="AC622" s="280"/>
      <c r="AD622" s="281"/>
      <c r="AE622" s="84"/>
    </row>
    <row r="623" spans="1:31" s="90" customFormat="1" ht="15" customHeight="1">
      <c r="A623" s="237"/>
      <c r="B623" s="84"/>
      <c r="C623" s="84"/>
      <c r="D623" s="84"/>
      <c r="E623" s="84"/>
      <c r="F623" s="84"/>
      <c r="G623" s="84"/>
      <c r="H623" s="84"/>
      <c r="I623" s="84"/>
      <c r="J623" s="84"/>
      <c r="K623" s="89"/>
      <c r="L623" s="84"/>
      <c r="M623" s="84"/>
      <c r="N623" s="84"/>
      <c r="O623" s="84"/>
      <c r="P623" s="84"/>
      <c r="Q623" s="84"/>
      <c r="R623" s="84"/>
      <c r="S623" s="84"/>
      <c r="T623" s="84"/>
      <c r="U623" s="84"/>
      <c r="V623" s="84"/>
      <c r="W623" s="84"/>
      <c r="X623" s="84"/>
      <c r="Y623" s="84"/>
      <c r="Z623" s="84"/>
      <c r="AA623" s="84"/>
      <c r="AB623" s="84"/>
      <c r="AC623" s="84"/>
      <c r="AD623" s="84"/>
      <c r="AE623" s="84"/>
    </row>
    <row r="624" spans="1:31" s="31" customFormat="1" ht="24" customHeight="1">
      <c r="A624" s="79"/>
      <c r="C624" s="361" t="s">
        <v>248</v>
      </c>
      <c r="D624" s="284"/>
      <c r="E624" s="284"/>
      <c r="F624" s="284"/>
      <c r="G624" s="284"/>
      <c r="H624" s="284"/>
      <c r="I624" s="284"/>
      <c r="J624" s="284"/>
      <c r="K624" s="284"/>
      <c r="L624" s="284"/>
      <c r="M624" s="284"/>
      <c r="N624" s="284"/>
      <c r="O624" s="284"/>
      <c r="P624" s="284"/>
      <c r="Q624" s="284"/>
      <c r="R624" s="284"/>
      <c r="S624" s="284"/>
      <c r="T624" s="284"/>
      <c r="U624" s="284"/>
      <c r="V624" s="284"/>
      <c r="W624" s="284"/>
      <c r="X624" s="284"/>
      <c r="Y624" s="284"/>
      <c r="Z624" s="284"/>
      <c r="AA624" s="284"/>
      <c r="AB624" s="284"/>
      <c r="AC624" s="284"/>
      <c r="AD624" s="284"/>
      <c r="AE624" s="29"/>
    </row>
    <row r="625" spans="1:31" s="31" customFormat="1" ht="60" customHeight="1">
      <c r="A625" s="79"/>
      <c r="C625" s="360"/>
      <c r="D625" s="280"/>
      <c r="E625" s="280"/>
      <c r="F625" s="280"/>
      <c r="G625" s="280"/>
      <c r="H625" s="280"/>
      <c r="I625" s="280"/>
      <c r="J625" s="280"/>
      <c r="K625" s="280"/>
      <c r="L625" s="280"/>
      <c r="M625" s="280"/>
      <c r="N625" s="280"/>
      <c r="O625" s="280"/>
      <c r="P625" s="280"/>
      <c r="Q625" s="280"/>
      <c r="R625" s="280"/>
      <c r="S625" s="280"/>
      <c r="T625" s="280"/>
      <c r="U625" s="280"/>
      <c r="V625" s="280"/>
      <c r="W625" s="280"/>
      <c r="X625" s="280"/>
      <c r="Y625" s="280"/>
      <c r="Z625" s="280"/>
      <c r="AA625" s="280"/>
      <c r="AB625" s="280"/>
      <c r="AC625" s="280"/>
      <c r="AD625" s="281"/>
      <c r="AE625" s="29"/>
    </row>
    <row r="626" spans="1:31" s="84" customFormat="1" ht="15" customHeight="1">
      <c r="A626" s="237"/>
    </row>
    <row r="627" spans="1:31" s="84" customFormat="1" ht="15" customHeight="1">
      <c r="A627" s="237"/>
    </row>
    <row r="628" spans="1:31" s="84" customFormat="1" ht="15" customHeight="1">
      <c r="A628" s="237"/>
    </row>
    <row r="629" spans="1:31" s="84" customFormat="1" ht="15" customHeight="1">
      <c r="A629" s="237"/>
    </row>
    <row r="630" spans="1:31" s="84" customFormat="1" ht="15" customHeight="1">
      <c r="A630" s="237"/>
    </row>
    <row r="631" spans="1:31" s="84" customFormat="1" ht="15" customHeight="1" thickBot="1">
      <c r="A631" s="237"/>
    </row>
    <row r="632" spans="1:31" s="33" customFormat="1" ht="15" customHeight="1" thickBot="1">
      <c r="B632" s="351" t="s">
        <v>474</v>
      </c>
      <c r="C632" s="352"/>
      <c r="D632" s="352"/>
      <c r="E632" s="352"/>
      <c r="F632" s="352"/>
      <c r="G632" s="352"/>
      <c r="H632" s="352"/>
      <c r="I632" s="352"/>
      <c r="J632" s="352"/>
      <c r="K632" s="352"/>
      <c r="L632" s="352"/>
      <c r="M632" s="352"/>
      <c r="N632" s="352"/>
      <c r="O632" s="352"/>
      <c r="P632" s="352"/>
      <c r="Q632" s="352"/>
      <c r="R632" s="352"/>
      <c r="S632" s="352"/>
      <c r="T632" s="352"/>
      <c r="U632" s="352"/>
      <c r="V632" s="352"/>
      <c r="W632" s="352"/>
      <c r="X632" s="352"/>
      <c r="Y632" s="352"/>
      <c r="Z632" s="352"/>
      <c r="AA632" s="352"/>
      <c r="AB632" s="352"/>
      <c r="AC632" s="352"/>
      <c r="AD632" s="353"/>
    </row>
    <row r="633" spans="1:31" s="33" customFormat="1" ht="15" customHeight="1">
      <c r="B633" s="354" t="s">
        <v>475</v>
      </c>
      <c r="C633" s="355"/>
      <c r="D633" s="355"/>
      <c r="E633" s="355"/>
      <c r="F633" s="355"/>
      <c r="G633" s="355"/>
      <c r="H633" s="355"/>
      <c r="I633" s="355"/>
      <c r="J633" s="355"/>
      <c r="K633" s="355"/>
      <c r="L633" s="355"/>
      <c r="M633" s="355"/>
      <c r="N633" s="355"/>
      <c r="O633" s="355"/>
      <c r="P633" s="355"/>
      <c r="Q633" s="355"/>
      <c r="R633" s="355"/>
      <c r="S633" s="355"/>
      <c r="T633" s="355"/>
      <c r="U633" s="355"/>
      <c r="V633" s="355"/>
      <c r="W633" s="355"/>
      <c r="X633" s="355"/>
      <c r="Y633" s="355"/>
      <c r="Z633" s="355"/>
      <c r="AA633" s="355"/>
      <c r="AB633" s="355"/>
      <c r="AC633" s="355"/>
      <c r="AD633" s="356"/>
    </row>
    <row r="634" spans="1:31" s="33" customFormat="1" ht="24" customHeight="1">
      <c r="A634" s="87"/>
      <c r="B634" s="88"/>
      <c r="C634" s="403" t="s">
        <v>476</v>
      </c>
      <c r="D634" s="284"/>
      <c r="E634" s="284"/>
      <c r="F634" s="284"/>
      <c r="G634" s="284"/>
      <c r="H634" s="284"/>
      <c r="I634" s="284"/>
      <c r="J634" s="284"/>
      <c r="K634" s="284"/>
      <c r="L634" s="284"/>
      <c r="M634" s="284"/>
      <c r="N634" s="284"/>
      <c r="O634" s="284"/>
      <c r="P634" s="284"/>
      <c r="Q634" s="284"/>
      <c r="R634" s="284"/>
      <c r="S634" s="284"/>
      <c r="T634" s="284"/>
      <c r="U634" s="284"/>
      <c r="V634" s="284"/>
      <c r="W634" s="284"/>
      <c r="X634" s="284"/>
      <c r="Y634" s="284"/>
      <c r="Z634" s="284"/>
      <c r="AA634" s="284"/>
      <c r="AB634" s="284"/>
      <c r="AC634" s="284"/>
      <c r="AD634" s="300"/>
    </row>
    <row r="635" spans="1:31" s="31" customFormat="1" ht="15" customHeight="1">
      <c r="A635" s="34"/>
      <c r="B635" s="29"/>
      <c r="C635" s="259"/>
      <c r="D635" s="260"/>
      <c r="E635" s="260"/>
      <c r="F635" s="260"/>
      <c r="G635" s="260"/>
      <c r="H635" s="260"/>
      <c r="I635" s="260"/>
      <c r="J635" s="260"/>
      <c r="K635" s="260"/>
      <c r="L635" s="260"/>
      <c r="M635" s="260"/>
      <c r="N635" s="260"/>
      <c r="O635" s="260"/>
      <c r="P635" s="260"/>
      <c r="Q635" s="260"/>
      <c r="R635" s="260"/>
      <c r="S635" s="260"/>
      <c r="T635" s="260"/>
      <c r="U635" s="260"/>
      <c r="V635" s="260"/>
      <c r="W635" s="260"/>
      <c r="X635" s="260"/>
      <c r="Y635" s="260"/>
      <c r="Z635" s="260"/>
      <c r="AA635" s="260"/>
      <c r="AB635" s="260"/>
      <c r="AC635" s="260"/>
      <c r="AD635" s="260"/>
    </row>
    <row r="636" spans="1:31" s="31" customFormat="1" ht="24" customHeight="1">
      <c r="A636" s="32" t="s">
        <v>477</v>
      </c>
      <c r="B636" s="357" t="s">
        <v>478</v>
      </c>
      <c r="C636" s="366"/>
      <c r="D636" s="366"/>
      <c r="E636" s="366"/>
      <c r="F636" s="366"/>
      <c r="G636" s="366"/>
      <c r="H636" s="366"/>
      <c r="I636" s="366"/>
      <c r="J636" s="366"/>
      <c r="K636" s="366"/>
      <c r="L636" s="366"/>
      <c r="M636" s="366"/>
      <c r="N636" s="366"/>
      <c r="O636" s="366"/>
      <c r="P636" s="366"/>
      <c r="Q636" s="366"/>
      <c r="R636" s="366"/>
      <c r="S636" s="366"/>
      <c r="T636" s="366"/>
      <c r="U636" s="366"/>
      <c r="V636" s="366"/>
      <c r="W636" s="366"/>
      <c r="X636" s="366"/>
      <c r="Y636" s="366"/>
      <c r="Z636" s="366"/>
      <c r="AA636" s="366"/>
      <c r="AB636" s="366"/>
      <c r="AC636" s="366"/>
      <c r="AD636" s="366"/>
      <c r="AE636" s="29"/>
    </row>
    <row r="637" spans="1:31" s="31" customFormat="1" ht="24" customHeight="1">
      <c r="A637" s="79"/>
      <c r="C637" s="359" t="s">
        <v>479</v>
      </c>
      <c r="D637" s="366"/>
      <c r="E637" s="366"/>
      <c r="F637" s="366"/>
      <c r="G637" s="366"/>
      <c r="H637" s="366"/>
      <c r="I637" s="366"/>
      <c r="J637" s="366"/>
      <c r="K637" s="366"/>
      <c r="L637" s="366"/>
      <c r="M637" s="366"/>
      <c r="N637" s="366"/>
      <c r="O637" s="366"/>
      <c r="P637" s="366"/>
      <c r="Q637" s="366"/>
      <c r="R637" s="366"/>
      <c r="S637" s="366"/>
      <c r="T637" s="366"/>
      <c r="U637" s="366"/>
      <c r="V637" s="366"/>
      <c r="W637" s="366"/>
      <c r="X637" s="366"/>
      <c r="Y637" s="366"/>
      <c r="Z637" s="366"/>
      <c r="AA637" s="366"/>
      <c r="AB637" s="366"/>
      <c r="AC637" s="366"/>
      <c r="AD637" s="366"/>
      <c r="AE637" s="29"/>
    </row>
    <row r="638" spans="1:31" s="31" customFormat="1" ht="15" customHeight="1">
      <c r="A638" s="79"/>
      <c r="C638" s="349" t="s">
        <v>292</v>
      </c>
      <c r="D638" s="366"/>
      <c r="E638" s="366"/>
      <c r="F638" s="366"/>
      <c r="G638" s="366"/>
      <c r="H638" s="366"/>
      <c r="I638" s="366"/>
      <c r="J638" s="366"/>
      <c r="K638" s="366"/>
      <c r="L638" s="366"/>
      <c r="M638" s="366"/>
      <c r="N638" s="366"/>
      <c r="O638" s="366"/>
      <c r="P638" s="366"/>
      <c r="Q638" s="366"/>
      <c r="R638" s="366"/>
      <c r="S638" s="366"/>
      <c r="T638" s="366"/>
      <c r="U638" s="366"/>
      <c r="V638" s="366"/>
      <c r="W638" s="366"/>
      <c r="X638" s="366"/>
      <c r="Y638" s="366"/>
      <c r="Z638" s="366"/>
      <c r="AA638" s="366"/>
      <c r="AB638" s="366"/>
      <c r="AC638" s="366"/>
      <c r="AD638" s="366"/>
      <c r="AE638" s="29"/>
    </row>
    <row r="639" spans="1:31" s="31" customFormat="1" ht="24" customHeight="1">
      <c r="A639" s="79"/>
      <c r="C639" s="349" t="s">
        <v>480</v>
      </c>
      <c r="D639" s="366"/>
      <c r="E639" s="366"/>
      <c r="F639" s="366"/>
      <c r="G639" s="366"/>
      <c r="H639" s="366"/>
      <c r="I639" s="366"/>
      <c r="J639" s="366"/>
      <c r="K639" s="366"/>
      <c r="L639" s="366"/>
      <c r="M639" s="366"/>
      <c r="N639" s="366"/>
      <c r="O639" s="366"/>
      <c r="P639" s="366"/>
      <c r="Q639" s="366"/>
      <c r="R639" s="366"/>
      <c r="S639" s="366"/>
      <c r="T639" s="366"/>
      <c r="U639" s="366"/>
      <c r="V639" s="366"/>
      <c r="W639" s="366"/>
      <c r="X639" s="366"/>
      <c r="Y639" s="366"/>
      <c r="Z639" s="366"/>
      <c r="AA639" s="366"/>
      <c r="AB639" s="366"/>
      <c r="AC639" s="366"/>
      <c r="AD639" s="366"/>
      <c r="AE639" s="29"/>
    </row>
    <row r="640" spans="1:31" s="31" customFormat="1" ht="15" customHeight="1">
      <c r="A640" s="79"/>
      <c r="AE640" s="29"/>
    </row>
    <row r="641" spans="1:31" s="31" customFormat="1" ht="15" customHeight="1">
      <c r="A641" s="79"/>
      <c r="C641" s="347" t="s">
        <v>211</v>
      </c>
      <c r="D641" s="295"/>
      <c r="E641" s="295"/>
      <c r="F641" s="295"/>
      <c r="G641" s="296"/>
      <c r="H641" s="368" t="s">
        <v>481</v>
      </c>
      <c r="I641" s="295"/>
      <c r="J641" s="296"/>
      <c r="K641" s="347" t="s">
        <v>482</v>
      </c>
      <c r="L641" s="280"/>
      <c r="M641" s="280"/>
      <c r="N641" s="280"/>
      <c r="O641" s="280"/>
      <c r="P641" s="280"/>
      <c r="Q641" s="280"/>
      <c r="R641" s="280"/>
      <c r="S641" s="280"/>
      <c r="T641" s="280"/>
      <c r="U641" s="280"/>
      <c r="V641" s="280"/>
      <c r="W641" s="280"/>
      <c r="X641" s="280"/>
      <c r="Y641" s="280"/>
      <c r="Z641" s="280"/>
      <c r="AA641" s="280"/>
      <c r="AB641" s="280"/>
      <c r="AC641" s="280"/>
      <c r="AD641" s="281"/>
      <c r="AE641" s="29"/>
    </row>
    <row r="642" spans="1:31" s="31" customFormat="1" ht="156" customHeight="1">
      <c r="A642" s="79"/>
      <c r="C642" s="299"/>
      <c r="D642" s="284"/>
      <c r="E642" s="284"/>
      <c r="F642" s="284"/>
      <c r="G642" s="300"/>
      <c r="H642" s="299"/>
      <c r="I642" s="284"/>
      <c r="J642" s="300"/>
      <c r="K642" s="251" t="s">
        <v>483</v>
      </c>
      <c r="L642" s="251" t="s">
        <v>484</v>
      </c>
      <c r="M642" s="251" t="s">
        <v>485</v>
      </c>
      <c r="N642" s="251" t="s">
        <v>486</v>
      </c>
      <c r="O642" s="231" t="s">
        <v>487</v>
      </c>
      <c r="P642" s="231" t="s">
        <v>488</v>
      </c>
      <c r="Q642" s="370" t="s">
        <v>489</v>
      </c>
      <c r="R642" s="280"/>
      <c r="S642" s="368" t="s">
        <v>490</v>
      </c>
      <c r="T642" s="281"/>
      <c r="U642" s="251" t="s">
        <v>491</v>
      </c>
      <c r="V642" s="251" t="s">
        <v>492</v>
      </c>
      <c r="W642" s="231" t="s">
        <v>493</v>
      </c>
      <c r="X642" s="231" t="s">
        <v>494</v>
      </c>
      <c r="Y642" s="368" t="s">
        <v>495</v>
      </c>
      <c r="Z642" s="281"/>
      <c r="AA642" s="231" t="s">
        <v>496</v>
      </c>
      <c r="AB642" s="231" t="s">
        <v>497</v>
      </c>
      <c r="AC642" s="368" t="s">
        <v>498</v>
      </c>
      <c r="AD642" s="281"/>
      <c r="AE642" s="29"/>
    </row>
    <row r="643" spans="1:31" s="31" customFormat="1" ht="15" customHeight="1">
      <c r="A643" s="79"/>
      <c r="C643" s="80" t="s">
        <v>142</v>
      </c>
      <c r="D643" s="335"/>
      <c r="E643" s="280"/>
      <c r="F643" s="280"/>
      <c r="G643" s="281"/>
      <c r="H643" s="342">
        <v>2</v>
      </c>
      <c r="I643" s="280"/>
      <c r="J643" s="281"/>
      <c r="K643" s="230"/>
      <c r="L643" s="230"/>
      <c r="M643" s="230"/>
      <c r="N643" s="230"/>
      <c r="O643" s="230"/>
      <c r="P643" s="230"/>
      <c r="Q643" s="342"/>
      <c r="R643" s="281"/>
      <c r="S643" s="342"/>
      <c r="T643" s="281"/>
      <c r="U643" s="230"/>
      <c r="V643" s="230"/>
      <c r="W643" s="230"/>
      <c r="X643" s="230"/>
      <c r="Y643" s="342"/>
      <c r="Z643" s="281"/>
      <c r="AA643" s="230"/>
      <c r="AB643" s="230"/>
      <c r="AC643" s="342"/>
      <c r="AD643" s="281"/>
      <c r="AE643" s="29"/>
    </row>
    <row r="644" spans="1:31" s="31" customFormat="1" ht="15" customHeight="1">
      <c r="A644" s="79"/>
      <c r="C644" s="80" t="s">
        <v>143</v>
      </c>
      <c r="D644" s="335"/>
      <c r="E644" s="280"/>
      <c r="F644" s="280"/>
      <c r="G644" s="281"/>
      <c r="H644" s="342"/>
      <c r="I644" s="280"/>
      <c r="J644" s="281"/>
      <c r="K644" s="230"/>
      <c r="L644" s="230"/>
      <c r="M644" s="230"/>
      <c r="N644" s="230"/>
      <c r="O644" s="230"/>
      <c r="P644" s="230"/>
      <c r="Q644" s="342"/>
      <c r="R644" s="281"/>
      <c r="S644" s="342"/>
      <c r="T644" s="281"/>
      <c r="U644" s="230"/>
      <c r="V644" s="230"/>
      <c r="W644" s="230"/>
      <c r="X644" s="230"/>
      <c r="Y644" s="342"/>
      <c r="Z644" s="281"/>
      <c r="AA644" s="230"/>
      <c r="AB644" s="230"/>
      <c r="AC644" s="342"/>
      <c r="AD644" s="281"/>
      <c r="AE644" s="29"/>
    </row>
    <row r="645" spans="1:31" s="31" customFormat="1" ht="15" customHeight="1">
      <c r="A645" s="79"/>
      <c r="C645" s="80" t="s">
        <v>144</v>
      </c>
      <c r="D645" s="335"/>
      <c r="E645" s="280"/>
      <c r="F645" s="280"/>
      <c r="G645" s="281"/>
      <c r="H645" s="342"/>
      <c r="I645" s="280"/>
      <c r="J645" s="281"/>
      <c r="K645" s="230"/>
      <c r="L645" s="230"/>
      <c r="M645" s="230"/>
      <c r="N645" s="230"/>
      <c r="O645" s="230"/>
      <c r="P645" s="230"/>
      <c r="Q645" s="342"/>
      <c r="R645" s="281"/>
      <c r="S645" s="342"/>
      <c r="T645" s="281"/>
      <c r="U645" s="230"/>
      <c r="V645" s="230"/>
      <c r="W645" s="230"/>
      <c r="X645" s="230"/>
      <c r="Y645" s="342"/>
      <c r="Z645" s="281"/>
      <c r="AA645" s="230"/>
      <c r="AB645" s="230"/>
      <c r="AC645" s="342"/>
      <c r="AD645" s="281"/>
      <c r="AE645" s="29"/>
    </row>
    <row r="646" spans="1:31" s="31" customFormat="1" ht="15" customHeight="1">
      <c r="A646" s="79"/>
      <c r="C646" s="80" t="s">
        <v>145</v>
      </c>
      <c r="D646" s="335"/>
      <c r="E646" s="280"/>
      <c r="F646" s="280"/>
      <c r="G646" s="281"/>
      <c r="H646" s="342"/>
      <c r="I646" s="280"/>
      <c r="J646" s="281"/>
      <c r="K646" s="230"/>
      <c r="L646" s="230"/>
      <c r="M646" s="230"/>
      <c r="N646" s="230"/>
      <c r="O646" s="230"/>
      <c r="P646" s="230"/>
      <c r="Q646" s="342"/>
      <c r="R646" s="281"/>
      <c r="S646" s="342"/>
      <c r="T646" s="281"/>
      <c r="U646" s="230"/>
      <c r="V646" s="230"/>
      <c r="W646" s="230"/>
      <c r="X646" s="230"/>
      <c r="Y646" s="342"/>
      <c r="Z646" s="281"/>
      <c r="AA646" s="230"/>
      <c r="AB646" s="230"/>
      <c r="AC646" s="342"/>
      <c r="AD646" s="281"/>
      <c r="AE646" s="29"/>
    </row>
    <row r="647" spans="1:31" s="31" customFormat="1" ht="15" customHeight="1">
      <c r="A647" s="79"/>
      <c r="C647" s="80" t="s">
        <v>146</v>
      </c>
      <c r="D647" s="335"/>
      <c r="E647" s="280"/>
      <c r="F647" s="280"/>
      <c r="G647" s="281"/>
      <c r="H647" s="342"/>
      <c r="I647" s="280"/>
      <c r="J647" s="281"/>
      <c r="K647" s="230"/>
      <c r="L647" s="230"/>
      <c r="M647" s="230"/>
      <c r="N647" s="230"/>
      <c r="O647" s="230"/>
      <c r="P647" s="230"/>
      <c r="Q647" s="342"/>
      <c r="R647" s="281"/>
      <c r="S647" s="342"/>
      <c r="T647" s="281"/>
      <c r="U647" s="230"/>
      <c r="V647" s="230"/>
      <c r="W647" s="230"/>
      <c r="X647" s="230"/>
      <c r="Y647" s="342"/>
      <c r="Z647" s="281"/>
      <c r="AA647" s="230"/>
      <c r="AB647" s="230"/>
      <c r="AC647" s="342"/>
      <c r="AD647" s="281"/>
      <c r="AE647" s="29"/>
    </row>
    <row r="648" spans="1:31" s="31" customFormat="1" ht="15" customHeight="1">
      <c r="A648" s="79"/>
      <c r="C648" s="80" t="s">
        <v>147</v>
      </c>
      <c r="D648" s="335"/>
      <c r="E648" s="280"/>
      <c r="F648" s="280"/>
      <c r="G648" s="281"/>
      <c r="H648" s="342"/>
      <c r="I648" s="280"/>
      <c r="J648" s="281"/>
      <c r="K648" s="230"/>
      <c r="L648" s="230"/>
      <c r="M648" s="230"/>
      <c r="N648" s="230"/>
      <c r="O648" s="230"/>
      <c r="P648" s="230"/>
      <c r="Q648" s="342"/>
      <c r="R648" s="281"/>
      <c r="S648" s="342"/>
      <c r="T648" s="281"/>
      <c r="U648" s="230"/>
      <c r="V648" s="230"/>
      <c r="W648" s="230"/>
      <c r="X648" s="230"/>
      <c r="Y648" s="342"/>
      <c r="Z648" s="281"/>
      <c r="AA648" s="230"/>
      <c r="AB648" s="230"/>
      <c r="AC648" s="342"/>
      <c r="AD648" s="281"/>
      <c r="AE648" s="29"/>
    </row>
    <row r="649" spans="1:31" s="31" customFormat="1" ht="15" customHeight="1">
      <c r="A649" s="79"/>
      <c r="C649" s="80" t="s">
        <v>148</v>
      </c>
      <c r="D649" s="335"/>
      <c r="E649" s="280"/>
      <c r="F649" s="280"/>
      <c r="G649" s="281"/>
      <c r="H649" s="342"/>
      <c r="I649" s="280"/>
      <c r="J649" s="281"/>
      <c r="K649" s="230"/>
      <c r="L649" s="230"/>
      <c r="M649" s="230"/>
      <c r="N649" s="230"/>
      <c r="O649" s="230"/>
      <c r="P649" s="230"/>
      <c r="Q649" s="342"/>
      <c r="R649" s="281"/>
      <c r="S649" s="342"/>
      <c r="T649" s="281"/>
      <c r="U649" s="230"/>
      <c r="V649" s="230"/>
      <c r="W649" s="230"/>
      <c r="X649" s="230"/>
      <c r="Y649" s="342"/>
      <c r="Z649" s="281"/>
      <c r="AA649" s="230"/>
      <c r="AB649" s="230"/>
      <c r="AC649" s="342"/>
      <c r="AD649" s="281"/>
      <c r="AE649" s="29"/>
    </row>
    <row r="650" spans="1:31" s="31" customFormat="1" ht="15" customHeight="1">
      <c r="A650" s="79"/>
      <c r="C650" s="80" t="s">
        <v>149</v>
      </c>
      <c r="D650" s="335"/>
      <c r="E650" s="280"/>
      <c r="F650" s="280"/>
      <c r="G650" s="281"/>
      <c r="H650" s="342"/>
      <c r="I650" s="280"/>
      <c r="J650" s="281"/>
      <c r="K650" s="230"/>
      <c r="L650" s="230"/>
      <c r="M650" s="230"/>
      <c r="N650" s="230"/>
      <c r="O650" s="230"/>
      <c r="P650" s="230"/>
      <c r="Q650" s="342"/>
      <c r="R650" s="281"/>
      <c r="S650" s="342"/>
      <c r="T650" s="281"/>
      <c r="U650" s="230"/>
      <c r="V650" s="230"/>
      <c r="W650" s="230"/>
      <c r="X650" s="230"/>
      <c r="Y650" s="342"/>
      <c r="Z650" s="281"/>
      <c r="AA650" s="230"/>
      <c r="AB650" s="230"/>
      <c r="AC650" s="342"/>
      <c r="AD650" s="281"/>
      <c r="AE650" s="29"/>
    </row>
    <row r="651" spans="1:31" s="31" customFormat="1" ht="15" customHeight="1">
      <c r="A651" s="79"/>
      <c r="C651" s="80" t="s">
        <v>150</v>
      </c>
      <c r="D651" s="335"/>
      <c r="E651" s="280"/>
      <c r="F651" s="280"/>
      <c r="G651" s="281"/>
      <c r="H651" s="342"/>
      <c r="I651" s="280"/>
      <c r="J651" s="281"/>
      <c r="K651" s="230"/>
      <c r="L651" s="230"/>
      <c r="M651" s="230"/>
      <c r="N651" s="230"/>
      <c r="O651" s="230"/>
      <c r="P651" s="230"/>
      <c r="Q651" s="342"/>
      <c r="R651" s="281"/>
      <c r="S651" s="342"/>
      <c r="T651" s="281"/>
      <c r="U651" s="230"/>
      <c r="V651" s="230"/>
      <c r="W651" s="230"/>
      <c r="X651" s="230"/>
      <c r="Y651" s="342"/>
      <c r="Z651" s="281"/>
      <c r="AA651" s="230"/>
      <c r="AB651" s="230"/>
      <c r="AC651" s="342"/>
      <c r="AD651" s="281"/>
      <c r="AE651" s="29"/>
    </row>
    <row r="652" spans="1:31" s="31" customFormat="1" ht="15" customHeight="1">
      <c r="A652" s="79"/>
      <c r="C652" s="80" t="s">
        <v>151</v>
      </c>
      <c r="D652" s="335"/>
      <c r="E652" s="280"/>
      <c r="F652" s="280"/>
      <c r="G652" s="281"/>
      <c r="H652" s="342"/>
      <c r="I652" s="280"/>
      <c r="J652" s="281"/>
      <c r="K652" s="230"/>
      <c r="L652" s="230"/>
      <c r="M652" s="230"/>
      <c r="N652" s="230"/>
      <c r="O652" s="230"/>
      <c r="P652" s="230"/>
      <c r="Q652" s="342"/>
      <c r="R652" s="281"/>
      <c r="S652" s="342"/>
      <c r="T652" s="281"/>
      <c r="U652" s="230"/>
      <c r="V652" s="230"/>
      <c r="W652" s="230"/>
      <c r="X652" s="230"/>
      <c r="Y652" s="342"/>
      <c r="Z652" s="281"/>
      <c r="AA652" s="230"/>
      <c r="AB652" s="230"/>
      <c r="AC652" s="342"/>
      <c r="AD652" s="281"/>
      <c r="AE652" s="29"/>
    </row>
    <row r="653" spans="1:31" s="31" customFormat="1" ht="15" customHeight="1">
      <c r="A653" s="79"/>
      <c r="C653" s="80" t="s">
        <v>152</v>
      </c>
      <c r="D653" s="335"/>
      <c r="E653" s="280"/>
      <c r="F653" s="280"/>
      <c r="G653" s="281"/>
      <c r="H653" s="342"/>
      <c r="I653" s="280"/>
      <c r="J653" s="281"/>
      <c r="K653" s="230"/>
      <c r="L653" s="230"/>
      <c r="M653" s="230"/>
      <c r="N653" s="230"/>
      <c r="O653" s="230"/>
      <c r="P653" s="230"/>
      <c r="Q653" s="342"/>
      <c r="R653" s="281"/>
      <c r="S653" s="342"/>
      <c r="T653" s="281"/>
      <c r="U653" s="230"/>
      <c r="V653" s="230"/>
      <c r="W653" s="230"/>
      <c r="X653" s="230"/>
      <c r="Y653" s="342"/>
      <c r="Z653" s="281"/>
      <c r="AA653" s="230"/>
      <c r="AB653" s="230"/>
      <c r="AC653" s="342"/>
      <c r="AD653" s="281"/>
      <c r="AE653" s="29"/>
    </row>
    <row r="654" spans="1:31" s="31" customFormat="1" ht="15" customHeight="1">
      <c r="A654" s="79"/>
      <c r="C654" s="80" t="s">
        <v>153</v>
      </c>
      <c r="D654" s="335"/>
      <c r="E654" s="280"/>
      <c r="F654" s="280"/>
      <c r="G654" s="281"/>
      <c r="H654" s="342"/>
      <c r="I654" s="280"/>
      <c r="J654" s="281"/>
      <c r="K654" s="230"/>
      <c r="L654" s="230"/>
      <c r="M654" s="230"/>
      <c r="N654" s="230"/>
      <c r="O654" s="230"/>
      <c r="P654" s="230"/>
      <c r="Q654" s="342"/>
      <c r="R654" s="281"/>
      <c r="S654" s="342"/>
      <c r="T654" s="281"/>
      <c r="U654" s="230"/>
      <c r="V654" s="230"/>
      <c r="W654" s="230"/>
      <c r="X654" s="230"/>
      <c r="Y654" s="342"/>
      <c r="Z654" s="281"/>
      <c r="AA654" s="230"/>
      <c r="AB654" s="230"/>
      <c r="AC654" s="342"/>
      <c r="AD654" s="281"/>
      <c r="AE654" s="29"/>
    </row>
    <row r="655" spans="1:31" s="31" customFormat="1" ht="15" customHeight="1">
      <c r="A655" s="79"/>
      <c r="C655" s="80" t="s">
        <v>154</v>
      </c>
      <c r="D655" s="335"/>
      <c r="E655" s="280"/>
      <c r="F655" s="280"/>
      <c r="G655" s="281"/>
      <c r="H655" s="342"/>
      <c r="I655" s="280"/>
      <c r="J655" s="281"/>
      <c r="K655" s="230"/>
      <c r="L655" s="230"/>
      <c r="M655" s="230"/>
      <c r="N655" s="230"/>
      <c r="O655" s="230"/>
      <c r="P655" s="230"/>
      <c r="Q655" s="342"/>
      <c r="R655" s="281"/>
      <c r="S655" s="342"/>
      <c r="T655" s="281"/>
      <c r="U655" s="230"/>
      <c r="V655" s="230"/>
      <c r="W655" s="230"/>
      <c r="X655" s="230"/>
      <c r="Y655" s="342"/>
      <c r="Z655" s="281"/>
      <c r="AA655" s="230"/>
      <c r="AB655" s="230"/>
      <c r="AC655" s="342"/>
      <c r="AD655" s="281"/>
      <c r="AE655" s="29"/>
    </row>
    <row r="656" spans="1:31" s="31" customFormat="1" ht="15" customHeight="1">
      <c r="A656" s="79"/>
      <c r="C656" s="80" t="s">
        <v>155</v>
      </c>
      <c r="D656" s="335"/>
      <c r="E656" s="280"/>
      <c r="F656" s="280"/>
      <c r="G656" s="281"/>
      <c r="H656" s="342"/>
      <c r="I656" s="280"/>
      <c r="J656" s="281"/>
      <c r="K656" s="230"/>
      <c r="L656" s="230"/>
      <c r="M656" s="230"/>
      <c r="N656" s="230"/>
      <c r="O656" s="230"/>
      <c r="P656" s="230"/>
      <c r="Q656" s="342"/>
      <c r="R656" s="281"/>
      <c r="S656" s="342"/>
      <c r="T656" s="281"/>
      <c r="U656" s="230"/>
      <c r="V656" s="230"/>
      <c r="W656" s="230"/>
      <c r="X656" s="230"/>
      <c r="Y656" s="342"/>
      <c r="Z656" s="281"/>
      <c r="AA656" s="230"/>
      <c r="AB656" s="230"/>
      <c r="AC656" s="342"/>
      <c r="AD656" s="281"/>
      <c r="AE656" s="29"/>
    </row>
    <row r="657" spans="1:31" s="31" customFormat="1" ht="15" customHeight="1">
      <c r="A657" s="79"/>
      <c r="C657" s="80" t="s">
        <v>156</v>
      </c>
      <c r="D657" s="335"/>
      <c r="E657" s="280"/>
      <c r="F657" s="280"/>
      <c r="G657" s="281"/>
      <c r="H657" s="342"/>
      <c r="I657" s="280"/>
      <c r="J657" s="281"/>
      <c r="K657" s="230"/>
      <c r="L657" s="230"/>
      <c r="M657" s="230"/>
      <c r="N657" s="230"/>
      <c r="O657" s="230"/>
      <c r="P657" s="230"/>
      <c r="Q657" s="342"/>
      <c r="R657" s="281"/>
      <c r="S657" s="342"/>
      <c r="T657" s="281"/>
      <c r="U657" s="230"/>
      <c r="V657" s="230"/>
      <c r="W657" s="230"/>
      <c r="X657" s="230"/>
      <c r="Y657" s="342"/>
      <c r="Z657" s="281"/>
      <c r="AA657" s="230"/>
      <c r="AB657" s="230"/>
      <c r="AC657" s="342"/>
      <c r="AD657" s="281"/>
      <c r="AE657" s="29"/>
    </row>
    <row r="658" spans="1:31" s="31" customFormat="1" ht="15" customHeight="1">
      <c r="A658" s="79"/>
      <c r="C658" s="80" t="s">
        <v>157</v>
      </c>
      <c r="D658" s="335"/>
      <c r="E658" s="280"/>
      <c r="F658" s="280"/>
      <c r="G658" s="281"/>
      <c r="H658" s="342"/>
      <c r="I658" s="280"/>
      <c r="J658" s="281"/>
      <c r="K658" s="230"/>
      <c r="L658" s="230"/>
      <c r="M658" s="230"/>
      <c r="N658" s="230"/>
      <c r="O658" s="230"/>
      <c r="P658" s="230"/>
      <c r="Q658" s="342"/>
      <c r="R658" s="281"/>
      <c r="S658" s="342"/>
      <c r="T658" s="281"/>
      <c r="U658" s="230"/>
      <c r="V658" s="230"/>
      <c r="W658" s="230"/>
      <c r="X658" s="230"/>
      <c r="Y658" s="342"/>
      <c r="Z658" s="281"/>
      <c r="AA658" s="230"/>
      <c r="AB658" s="230"/>
      <c r="AC658" s="342"/>
      <c r="AD658" s="281"/>
      <c r="AE658" s="29"/>
    </row>
    <row r="659" spans="1:31" s="31" customFormat="1" ht="15" customHeight="1">
      <c r="A659" s="79"/>
      <c r="C659" s="80" t="s">
        <v>158</v>
      </c>
      <c r="D659" s="335"/>
      <c r="E659" s="280"/>
      <c r="F659" s="280"/>
      <c r="G659" s="281"/>
      <c r="H659" s="342"/>
      <c r="I659" s="280"/>
      <c r="J659" s="281"/>
      <c r="K659" s="230"/>
      <c r="L659" s="230"/>
      <c r="M659" s="230"/>
      <c r="N659" s="230"/>
      <c r="O659" s="230"/>
      <c r="P659" s="230"/>
      <c r="Q659" s="342"/>
      <c r="R659" s="281"/>
      <c r="S659" s="342"/>
      <c r="T659" s="281"/>
      <c r="U659" s="230"/>
      <c r="V659" s="230"/>
      <c r="W659" s="230"/>
      <c r="X659" s="230"/>
      <c r="Y659" s="342"/>
      <c r="Z659" s="281"/>
      <c r="AA659" s="230"/>
      <c r="AB659" s="230"/>
      <c r="AC659" s="342"/>
      <c r="AD659" s="281"/>
      <c r="AE659" s="29"/>
    </row>
    <row r="660" spans="1:31" s="31" customFormat="1" ht="15" customHeight="1">
      <c r="A660" s="79"/>
      <c r="C660" s="80" t="s">
        <v>159</v>
      </c>
      <c r="D660" s="335"/>
      <c r="E660" s="280"/>
      <c r="F660" s="280"/>
      <c r="G660" s="281"/>
      <c r="H660" s="342"/>
      <c r="I660" s="280"/>
      <c r="J660" s="281"/>
      <c r="K660" s="230"/>
      <c r="L660" s="230"/>
      <c r="M660" s="230"/>
      <c r="N660" s="230"/>
      <c r="O660" s="230"/>
      <c r="P660" s="230"/>
      <c r="Q660" s="342"/>
      <c r="R660" s="281"/>
      <c r="S660" s="342"/>
      <c r="T660" s="281"/>
      <c r="U660" s="230"/>
      <c r="V660" s="230"/>
      <c r="W660" s="230"/>
      <c r="X660" s="230"/>
      <c r="Y660" s="342"/>
      <c r="Z660" s="281"/>
      <c r="AA660" s="230"/>
      <c r="AB660" s="230"/>
      <c r="AC660" s="342"/>
      <c r="AD660" s="281"/>
      <c r="AE660" s="29"/>
    </row>
    <row r="661" spans="1:31" s="31" customFormat="1" ht="15" customHeight="1">
      <c r="A661" s="79"/>
      <c r="C661" s="80" t="s">
        <v>160</v>
      </c>
      <c r="D661" s="335"/>
      <c r="E661" s="280"/>
      <c r="F661" s="280"/>
      <c r="G661" s="281"/>
      <c r="H661" s="342"/>
      <c r="I661" s="280"/>
      <c r="J661" s="281"/>
      <c r="K661" s="230"/>
      <c r="L661" s="230"/>
      <c r="M661" s="230"/>
      <c r="N661" s="230"/>
      <c r="O661" s="230"/>
      <c r="P661" s="230"/>
      <c r="Q661" s="342"/>
      <c r="R661" s="281"/>
      <c r="S661" s="342"/>
      <c r="T661" s="281"/>
      <c r="U661" s="230"/>
      <c r="V661" s="230"/>
      <c r="W661" s="230"/>
      <c r="X661" s="230"/>
      <c r="Y661" s="342"/>
      <c r="Z661" s="281"/>
      <c r="AA661" s="230"/>
      <c r="AB661" s="230"/>
      <c r="AC661" s="342"/>
      <c r="AD661" s="281"/>
      <c r="AE661" s="29"/>
    </row>
    <row r="662" spans="1:31" s="31" customFormat="1" ht="15" customHeight="1">
      <c r="A662" s="79"/>
      <c r="C662" s="80" t="s">
        <v>161</v>
      </c>
      <c r="D662" s="335"/>
      <c r="E662" s="280"/>
      <c r="F662" s="280"/>
      <c r="G662" s="281"/>
      <c r="H662" s="342"/>
      <c r="I662" s="280"/>
      <c r="J662" s="281"/>
      <c r="K662" s="230"/>
      <c r="L662" s="230"/>
      <c r="M662" s="230"/>
      <c r="N662" s="230"/>
      <c r="O662" s="230"/>
      <c r="P662" s="230"/>
      <c r="Q662" s="342"/>
      <c r="R662" s="281"/>
      <c r="S662" s="342"/>
      <c r="T662" s="281"/>
      <c r="U662" s="230"/>
      <c r="V662" s="230"/>
      <c r="W662" s="230"/>
      <c r="X662" s="230"/>
      <c r="Y662" s="342"/>
      <c r="Z662" s="281"/>
      <c r="AA662" s="230"/>
      <c r="AB662" s="230"/>
      <c r="AC662" s="342"/>
      <c r="AD662" s="281"/>
      <c r="AE662" s="29"/>
    </row>
    <row r="663" spans="1:31" s="31" customFormat="1" ht="15" customHeight="1">
      <c r="A663" s="79"/>
      <c r="C663" s="80" t="s">
        <v>162</v>
      </c>
      <c r="D663" s="335"/>
      <c r="E663" s="280"/>
      <c r="F663" s="280"/>
      <c r="G663" s="281"/>
      <c r="H663" s="342"/>
      <c r="I663" s="280"/>
      <c r="J663" s="281"/>
      <c r="K663" s="230"/>
      <c r="L663" s="230"/>
      <c r="M663" s="230"/>
      <c r="N663" s="230"/>
      <c r="O663" s="230"/>
      <c r="P663" s="230"/>
      <c r="Q663" s="342"/>
      <c r="R663" s="281"/>
      <c r="S663" s="342"/>
      <c r="T663" s="281"/>
      <c r="U663" s="230"/>
      <c r="V663" s="230"/>
      <c r="W663" s="230"/>
      <c r="X663" s="230"/>
      <c r="Y663" s="342"/>
      <c r="Z663" s="281"/>
      <c r="AA663" s="230"/>
      <c r="AB663" s="230"/>
      <c r="AC663" s="342"/>
      <c r="AD663" s="281"/>
      <c r="AE663" s="29"/>
    </row>
    <row r="664" spans="1:31" s="31" customFormat="1" ht="15" customHeight="1">
      <c r="A664" s="79"/>
      <c r="C664" s="80" t="s">
        <v>163</v>
      </c>
      <c r="D664" s="335"/>
      <c r="E664" s="280"/>
      <c r="F664" s="280"/>
      <c r="G664" s="281"/>
      <c r="H664" s="342"/>
      <c r="I664" s="280"/>
      <c r="J664" s="281"/>
      <c r="K664" s="230"/>
      <c r="L664" s="230"/>
      <c r="M664" s="230"/>
      <c r="N664" s="230"/>
      <c r="O664" s="230"/>
      <c r="P664" s="230"/>
      <c r="Q664" s="342"/>
      <c r="R664" s="281"/>
      <c r="S664" s="342"/>
      <c r="T664" s="281"/>
      <c r="U664" s="230"/>
      <c r="V664" s="230"/>
      <c r="W664" s="230"/>
      <c r="X664" s="230"/>
      <c r="Y664" s="342"/>
      <c r="Z664" s="281"/>
      <c r="AA664" s="230"/>
      <c r="AB664" s="230"/>
      <c r="AC664" s="342"/>
      <c r="AD664" s="281"/>
      <c r="AE664" s="29"/>
    </row>
    <row r="665" spans="1:31" s="31" customFormat="1" ht="15" customHeight="1">
      <c r="A665" s="79"/>
      <c r="C665" s="80" t="s">
        <v>164</v>
      </c>
      <c r="D665" s="335"/>
      <c r="E665" s="280"/>
      <c r="F665" s="280"/>
      <c r="G665" s="281"/>
      <c r="H665" s="342"/>
      <c r="I665" s="280"/>
      <c r="J665" s="281"/>
      <c r="K665" s="230"/>
      <c r="L665" s="230"/>
      <c r="M665" s="230"/>
      <c r="N665" s="230"/>
      <c r="O665" s="230"/>
      <c r="P665" s="230"/>
      <c r="Q665" s="342"/>
      <c r="R665" s="281"/>
      <c r="S665" s="342"/>
      <c r="T665" s="281"/>
      <c r="U665" s="230"/>
      <c r="V665" s="230"/>
      <c r="W665" s="230"/>
      <c r="X665" s="230"/>
      <c r="Y665" s="342"/>
      <c r="Z665" s="281"/>
      <c r="AA665" s="230"/>
      <c r="AB665" s="230"/>
      <c r="AC665" s="342"/>
      <c r="AD665" s="281"/>
      <c r="AE665" s="29"/>
    </row>
    <row r="666" spans="1:31" s="31" customFormat="1" ht="15" customHeight="1">
      <c r="A666" s="79"/>
      <c r="C666" s="80" t="s">
        <v>165</v>
      </c>
      <c r="D666" s="335"/>
      <c r="E666" s="280"/>
      <c r="F666" s="280"/>
      <c r="G666" s="281"/>
      <c r="H666" s="342"/>
      <c r="I666" s="280"/>
      <c r="J666" s="281"/>
      <c r="K666" s="230"/>
      <c r="L666" s="230"/>
      <c r="M666" s="230"/>
      <c r="N666" s="230"/>
      <c r="O666" s="230"/>
      <c r="P666" s="230"/>
      <c r="Q666" s="342"/>
      <c r="R666" s="281"/>
      <c r="S666" s="342"/>
      <c r="T666" s="281"/>
      <c r="U666" s="230"/>
      <c r="V666" s="230"/>
      <c r="W666" s="230"/>
      <c r="X666" s="230"/>
      <c r="Y666" s="342"/>
      <c r="Z666" s="281"/>
      <c r="AA666" s="230"/>
      <c r="AB666" s="230"/>
      <c r="AC666" s="342"/>
      <c r="AD666" s="281"/>
      <c r="AE666" s="29"/>
    </row>
    <row r="667" spans="1:31" s="31" customFormat="1" ht="15" customHeight="1">
      <c r="A667" s="79"/>
      <c r="C667" s="80" t="s">
        <v>166</v>
      </c>
      <c r="D667" s="335"/>
      <c r="E667" s="280"/>
      <c r="F667" s="280"/>
      <c r="G667" s="281"/>
      <c r="H667" s="342"/>
      <c r="I667" s="280"/>
      <c r="J667" s="281"/>
      <c r="K667" s="230"/>
      <c r="L667" s="230"/>
      <c r="M667" s="230"/>
      <c r="N667" s="230"/>
      <c r="O667" s="230"/>
      <c r="P667" s="230"/>
      <c r="Q667" s="342"/>
      <c r="R667" s="281"/>
      <c r="S667" s="342"/>
      <c r="T667" s="281"/>
      <c r="U667" s="230"/>
      <c r="V667" s="230"/>
      <c r="W667" s="230"/>
      <c r="X667" s="230"/>
      <c r="Y667" s="342"/>
      <c r="Z667" s="281"/>
      <c r="AA667" s="230"/>
      <c r="AB667" s="230"/>
      <c r="AC667" s="342"/>
      <c r="AD667" s="281"/>
      <c r="AE667" s="29"/>
    </row>
    <row r="668" spans="1:31" s="31" customFormat="1" ht="15" customHeight="1">
      <c r="A668" s="79"/>
      <c r="C668" s="237"/>
      <c r="D668" s="236"/>
      <c r="E668" s="236"/>
      <c r="F668" s="236"/>
      <c r="G668" s="81"/>
      <c r="H668" s="81"/>
      <c r="I668" s="81"/>
      <c r="J668" s="81"/>
      <c r="K668" s="81"/>
      <c r="L668" s="81"/>
      <c r="M668" s="82"/>
      <c r="N668" s="82"/>
      <c r="O668" s="82"/>
      <c r="P668" s="82"/>
      <c r="Q668" s="82"/>
      <c r="R668" s="82"/>
      <c r="S668" s="82"/>
      <c r="T668" s="82"/>
      <c r="U668" s="82"/>
      <c r="V668" s="82"/>
      <c r="W668" s="82"/>
      <c r="X668" s="82"/>
      <c r="Y668" s="81"/>
      <c r="Z668" s="81"/>
      <c r="AA668" s="81"/>
      <c r="AB668" s="81"/>
      <c r="AC668" s="83"/>
      <c r="AD668" s="83"/>
      <c r="AE668" s="29"/>
    </row>
    <row r="669" spans="1:31" s="31" customFormat="1" ht="45" customHeight="1">
      <c r="A669" s="79"/>
      <c r="C669" s="362" t="s">
        <v>499</v>
      </c>
      <c r="D669" s="366"/>
      <c r="E669" s="366"/>
      <c r="F669" s="342"/>
      <c r="G669" s="280"/>
      <c r="H669" s="280"/>
      <c r="I669" s="280"/>
      <c r="J669" s="280"/>
      <c r="K669" s="280"/>
      <c r="L669" s="280"/>
      <c r="M669" s="280"/>
      <c r="N669" s="280"/>
      <c r="O669" s="280"/>
      <c r="P669" s="280"/>
      <c r="Q669" s="280"/>
      <c r="R669" s="280"/>
      <c r="S669" s="280"/>
      <c r="T669" s="280"/>
      <c r="U669" s="280"/>
      <c r="V669" s="280"/>
      <c r="W669" s="280"/>
      <c r="X669" s="280"/>
      <c r="Y669" s="280"/>
      <c r="Z669" s="280"/>
      <c r="AA669" s="280"/>
      <c r="AB669" s="280"/>
      <c r="AC669" s="280"/>
      <c r="AD669" s="281"/>
      <c r="AE669" s="29"/>
    </row>
    <row r="670" spans="1:31" s="31" customFormat="1" ht="15" customHeight="1">
      <c r="A670" s="79"/>
      <c r="C670" s="237"/>
      <c r="D670" s="236"/>
      <c r="E670" s="236"/>
      <c r="F670" s="236"/>
      <c r="G670" s="81"/>
      <c r="H670" s="81"/>
      <c r="I670" s="81"/>
      <c r="J670" s="81"/>
      <c r="K670" s="81"/>
      <c r="L670" s="81"/>
      <c r="M670" s="82"/>
      <c r="N670" s="82"/>
      <c r="O670" s="82"/>
      <c r="P670" s="82"/>
      <c r="Q670" s="82"/>
      <c r="R670" s="82"/>
      <c r="S670" s="82"/>
      <c r="T670" s="82"/>
      <c r="U670" s="82"/>
      <c r="V670" s="82"/>
      <c r="W670" s="82"/>
      <c r="X670" s="82"/>
      <c r="Y670" s="81"/>
      <c r="Z670" s="81"/>
      <c r="AA670" s="81"/>
      <c r="AB670" s="81"/>
      <c r="AC670" s="83"/>
      <c r="AD670" s="83"/>
      <c r="AE670" s="29"/>
    </row>
    <row r="671" spans="1:31" s="31" customFormat="1" ht="24" customHeight="1">
      <c r="A671" s="79"/>
      <c r="C671" s="361" t="s">
        <v>248</v>
      </c>
      <c r="D671" s="284"/>
      <c r="E671" s="284"/>
      <c r="F671" s="284"/>
      <c r="G671" s="284"/>
      <c r="H671" s="284"/>
      <c r="I671" s="284"/>
      <c r="J671" s="284"/>
      <c r="K671" s="284"/>
      <c r="L671" s="284"/>
      <c r="M671" s="284"/>
      <c r="N671" s="284"/>
      <c r="O671" s="284"/>
      <c r="P671" s="284"/>
      <c r="Q671" s="284"/>
      <c r="R671" s="284"/>
      <c r="S671" s="284"/>
      <c r="T671" s="284"/>
      <c r="U671" s="284"/>
      <c r="V671" s="284"/>
      <c r="W671" s="284"/>
      <c r="X671" s="284"/>
      <c r="Y671" s="284"/>
      <c r="Z671" s="284"/>
      <c r="AA671" s="284"/>
      <c r="AB671" s="284"/>
      <c r="AC671" s="284"/>
      <c r="AD671" s="284"/>
      <c r="AE671" s="29"/>
    </row>
    <row r="672" spans="1:31" s="31" customFormat="1" ht="60" customHeight="1">
      <c r="A672" s="79"/>
      <c r="C672" s="335"/>
      <c r="D672" s="280"/>
      <c r="E672" s="280"/>
      <c r="F672" s="280"/>
      <c r="G672" s="280"/>
      <c r="H672" s="280"/>
      <c r="I672" s="280"/>
      <c r="J672" s="280"/>
      <c r="K672" s="280"/>
      <c r="L672" s="280"/>
      <c r="M672" s="280"/>
      <c r="N672" s="280"/>
      <c r="O672" s="280"/>
      <c r="P672" s="280"/>
      <c r="Q672" s="280"/>
      <c r="R672" s="280"/>
      <c r="S672" s="280"/>
      <c r="T672" s="280"/>
      <c r="U672" s="280"/>
      <c r="V672" s="280"/>
      <c r="W672" s="280"/>
      <c r="X672" s="280"/>
      <c r="Y672" s="280"/>
      <c r="Z672" s="280"/>
      <c r="AA672" s="280"/>
      <c r="AB672" s="280"/>
      <c r="AC672" s="280"/>
      <c r="AD672" s="281"/>
      <c r="AE672" s="29"/>
    </row>
    <row r="673" spans="1:31" s="84" customFormat="1" ht="15" customHeight="1">
      <c r="A673" s="237"/>
    </row>
    <row r="674" spans="1:31" s="84" customFormat="1" ht="15" customHeight="1">
      <c r="A674" s="237"/>
    </row>
    <row r="675" spans="1:31" s="84" customFormat="1" ht="15" customHeight="1">
      <c r="A675" s="237"/>
    </row>
    <row r="676" spans="1:31" s="84" customFormat="1" ht="15" customHeight="1">
      <c r="A676" s="237"/>
    </row>
    <row r="677" spans="1:31" s="84" customFormat="1" ht="15" customHeight="1">
      <c r="A677" s="237"/>
    </row>
    <row r="678" spans="1:31" s="84" customFormat="1" ht="15" customHeight="1">
      <c r="A678" s="237"/>
    </row>
    <row r="679" spans="1:31" s="31" customFormat="1" ht="24" customHeight="1">
      <c r="A679" s="32" t="s">
        <v>500</v>
      </c>
      <c r="B679" s="357" t="s">
        <v>501</v>
      </c>
      <c r="C679" s="366"/>
      <c r="D679" s="366"/>
      <c r="E679" s="366"/>
      <c r="F679" s="366"/>
      <c r="G679" s="366"/>
      <c r="H679" s="366"/>
      <c r="I679" s="366"/>
      <c r="J679" s="366"/>
      <c r="K679" s="366"/>
      <c r="L679" s="366"/>
      <c r="M679" s="366"/>
      <c r="N679" s="366"/>
      <c r="O679" s="366"/>
      <c r="P679" s="366"/>
      <c r="Q679" s="366"/>
      <c r="R679" s="366"/>
      <c r="S679" s="366"/>
      <c r="T679" s="366"/>
      <c r="U679" s="366"/>
      <c r="V679" s="366"/>
      <c r="W679" s="366"/>
      <c r="X679" s="366"/>
      <c r="Y679" s="366"/>
      <c r="Z679" s="366"/>
      <c r="AA679" s="366"/>
      <c r="AB679" s="366"/>
      <c r="AC679" s="366"/>
      <c r="AD679" s="366"/>
      <c r="AE679" s="29"/>
    </row>
    <row r="680" spans="1:31" s="31" customFormat="1" ht="24" customHeight="1">
      <c r="A680" s="79"/>
      <c r="C680" s="359" t="s">
        <v>502</v>
      </c>
      <c r="D680" s="366"/>
      <c r="E680" s="366"/>
      <c r="F680" s="366"/>
      <c r="G680" s="366"/>
      <c r="H680" s="366"/>
      <c r="I680" s="366"/>
      <c r="J680" s="366"/>
      <c r="K680" s="366"/>
      <c r="L680" s="366"/>
      <c r="M680" s="366"/>
      <c r="N680" s="366"/>
      <c r="O680" s="366"/>
      <c r="P680" s="366"/>
      <c r="Q680" s="366"/>
      <c r="R680" s="366"/>
      <c r="S680" s="366"/>
      <c r="T680" s="366"/>
      <c r="U680" s="366"/>
      <c r="V680" s="366"/>
      <c r="W680" s="366"/>
      <c r="X680" s="366"/>
      <c r="Y680" s="366"/>
      <c r="Z680" s="366"/>
      <c r="AA680" s="366"/>
      <c r="AB680" s="366"/>
      <c r="AC680" s="366"/>
      <c r="AD680" s="366"/>
      <c r="AE680" s="29"/>
    </row>
    <row r="681" spans="1:31" s="31" customFormat="1" ht="15" customHeight="1">
      <c r="A681" s="79"/>
      <c r="C681" s="349" t="s">
        <v>292</v>
      </c>
      <c r="D681" s="366"/>
      <c r="E681" s="366"/>
      <c r="F681" s="366"/>
      <c r="G681" s="366"/>
      <c r="H681" s="366"/>
      <c r="I681" s="366"/>
      <c r="J681" s="366"/>
      <c r="K681" s="366"/>
      <c r="L681" s="366"/>
      <c r="M681" s="366"/>
      <c r="N681" s="366"/>
      <c r="O681" s="366"/>
      <c r="P681" s="366"/>
      <c r="Q681" s="366"/>
      <c r="R681" s="366"/>
      <c r="S681" s="366"/>
      <c r="T681" s="366"/>
      <c r="U681" s="366"/>
      <c r="V681" s="366"/>
      <c r="W681" s="366"/>
      <c r="X681" s="366"/>
      <c r="Y681" s="366"/>
      <c r="Z681" s="366"/>
      <c r="AA681" s="366"/>
      <c r="AB681" s="366"/>
      <c r="AC681" s="366"/>
      <c r="AD681" s="366"/>
      <c r="AE681" s="29"/>
    </row>
    <row r="682" spans="1:31" s="31" customFormat="1" ht="24" customHeight="1">
      <c r="A682" s="79"/>
      <c r="C682" s="349" t="s">
        <v>503</v>
      </c>
      <c r="D682" s="366"/>
      <c r="E682" s="366"/>
      <c r="F682" s="366"/>
      <c r="G682" s="366"/>
      <c r="H682" s="366"/>
      <c r="I682" s="366"/>
      <c r="J682" s="366"/>
      <c r="K682" s="366"/>
      <c r="L682" s="366"/>
      <c r="M682" s="366"/>
      <c r="N682" s="366"/>
      <c r="O682" s="366"/>
      <c r="P682" s="366"/>
      <c r="Q682" s="366"/>
      <c r="R682" s="366"/>
      <c r="S682" s="366"/>
      <c r="T682" s="366"/>
      <c r="U682" s="366"/>
      <c r="V682" s="366"/>
      <c r="W682" s="366"/>
      <c r="X682" s="366"/>
      <c r="Y682" s="366"/>
      <c r="Z682" s="366"/>
      <c r="AA682" s="366"/>
      <c r="AB682" s="366"/>
      <c r="AC682" s="366"/>
      <c r="AD682" s="366"/>
      <c r="AE682" s="29"/>
    </row>
    <row r="683" spans="1:31" s="31" customFormat="1" ht="15" customHeight="1">
      <c r="A683" s="79"/>
      <c r="AE683" s="29"/>
    </row>
    <row r="684" spans="1:31" s="31" customFormat="1" ht="15" customHeight="1">
      <c r="A684" s="79"/>
      <c r="C684" s="347" t="s">
        <v>211</v>
      </c>
      <c r="D684" s="295"/>
      <c r="E684" s="295"/>
      <c r="F684" s="295"/>
      <c r="G684" s="295"/>
      <c r="H684" s="296"/>
      <c r="I684" s="369" t="s">
        <v>504</v>
      </c>
      <c r="J684" s="295"/>
      <c r="K684" s="295"/>
      <c r="L684" s="295"/>
      <c r="M684" s="347" t="s">
        <v>505</v>
      </c>
      <c r="N684" s="280"/>
      <c r="O684" s="280"/>
      <c r="P684" s="280"/>
      <c r="Q684" s="280"/>
      <c r="R684" s="280"/>
      <c r="S684" s="280"/>
      <c r="T684" s="280"/>
      <c r="U684" s="280"/>
      <c r="V684" s="280"/>
      <c r="W684" s="280"/>
      <c r="X684" s="280"/>
      <c r="Y684" s="280"/>
      <c r="Z684" s="280"/>
      <c r="AA684" s="280"/>
      <c r="AB684" s="280"/>
      <c r="AC684" s="280"/>
      <c r="AD684" s="281"/>
      <c r="AE684" s="29"/>
    </row>
    <row r="685" spans="1:31" s="31" customFormat="1" ht="108" customHeight="1">
      <c r="A685" s="79"/>
      <c r="C685" s="299"/>
      <c r="D685" s="284"/>
      <c r="E685" s="284"/>
      <c r="F685" s="284"/>
      <c r="G685" s="284"/>
      <c r="H685" s="300"/>
      <c r="I685" s="299"/>
      <c r="J685" s="284"/>
      <c r="K685" s="284"/>
      <c r="L685" s="284"/>
      <c r="M685" s="368" t="s">
        <v>506</v>
      </c>
      <c r="N685" s="280"/>
      <c r="O685" s="281"/>
      <c r="P685" s="370" t="s">
        <v>507</v>
      </c>
      <c r="Q685" s="280"/>
      <c r="R685" s="280"/>
      <c r="S685" s="368" t="s">
        <v>508</v>
      </c>
      <c r="T685" s="280"/>
      <c r="U685" s="281"/>
      <c r="V685" s="368" t="s">
        <v>509</v>
      </c>
      <c r="W685" s="280"/>
      <c r="X685" s="281"/>
      <c r="Y685" s="368" t="s">
        <v>510</v>
      </c>
      <c r="Z685" s="280"/>
      <c r="AA685" s="281"/>
      <c r="AB685" s="368" t="s">
        <v>511</v>
      </c>
      <c r="AC685" s="280"/>
      <c r="AD685" s="281"/>
      <c r="AE685" s="29"/>
    </row>
    <row r="686" spans="1:31" s="31" customFormat="1" ht="15" customHeight="1">
      <c r="A686" s="79"/>
      <c r="C686" s="80" t="s">
        <v>142</v>
      </c>
      <c r="D686" s="335"/>
      <c r="E686" s="280"/>
      <c r="F686" s="280"/>
      <c r="G686" s="280"/>
      <c r="H686" s="281"/>
      <c r="I686" s="342"/>
      <c r="J686" s="280"/>
      <c r="K686" s="280"/>
      <c r="L686" s="281"/>
      <c r="M686" s="342"/>
      <c r="N686" s="280"/>
      <c r="O686" s="281"/>
      <c r="P686" s="342"/>
      <c r="Q686" s="280"/>
      <c r="R686" s="281"/>
      <c r="S686" s="342"/>
      <c r="T686" s="280"/>
      <c r="U686" s="281"/>
      <c r="V686" s="342"/>
      <c r="W686" s="280"/>
      <c r="X686" s="281"/>
      <c r="Y686" s="342"/>
      <c r="Z686" s="280"/>
      <c r="AA686" s="281"/>
      <c r="AB686" s="342"/>
      <c r="AC686" s="280"/>
      <c r="AD686" s="281"/>
      <c r="AE686" s="29"/>
    </row>
    <row r="687" spans="1:31" s="31" customFormat="1" ht="15" customHeight="1">
      <c r="A687" s="79"/>
      <c r="C687" s="80">
        <v>2</v>
      </c>
      <c r="D687" s="335"/>
      <c r="E687" s="280"/>
      <c r="F687" s="280"/>
      <c r="G687" s="280"/>
      <c r="H687" s="281"/>
      <c r="I687" s="342"/>
      <c r="J687" s="280"/>
      <c r="K687" s="280"/>
      <c r="L687" s="281"/>
      <c r="M687" s="342"/>
      <c r="N687" s="280"/>
      <c r="O687" s="281"/>
      <c r="P687" s="342"/>
      <c r="Q687" s="280"/>
      <c r="R687" s="281"/>
      <c r="S687" s="342"/>
      <c r="T687" s="280"/>
      <c r="U687" s="281"/>
      <c r="V687" s="342"/>
      <c r="W687" s="280"/>
      <c r="X687" s="281"/>
      <c r="Y687" s="342"/>
      <c r="Z687" s="280"/>
      <c r="AA687" s="281"/>
      <c r="AB687" s="342"/>
      <c r="AC687" s="280"/>
      <c r="AD687" s="281"/>
      <c r="AE687" s="29"/>
    </row>
    <row r="688" spans="1:31" s="31" customFormat="1" ht="15" customHeight="1">
      <c r="A688" s="79"/>
      <c r="C688" s="80" t="s">
        <v>144</v>
      </c>
      <c r="D688" s="335"/>
      <c r="E688" s="280"/>
      <c r="F688" s="280"/>
      <c r="G688" s="280"/>
      <c r="H688" s="281"/>
      <c r="I688" s="342"/>
      <c r="J688" s="280"/>
      <c r="K688" s="280"/>
      <c r="L688" s="281"/>
      <c r="M688" s="342"/>
      <c r="N688" s="280"/>
      <c r="O688" s="281"/>
      <c r="P688" s="342"/>
      <c r="Q688" s="280"/>
      <c r="R688" s="281"/>
      <c r="S688" s="342"/>
      <c r="T688" s="280"/>
      <c r="U688" s="281"/>
      <c r="V688" s="342"/>
      <c r="W688" s="280"/>
      <c r="X688" s="281"/>
      <c r="Y688" s="342"/>
      <c r="Z688" s="280"/>
      <c r="AA688" s="281"/>
      <c r="AB688" s="342"/>
      <c r="AC688" s="280"/>
      <c r="AD688" s="281"/>
      <c r="AE688" s="29"/>
    </row>
    <row r="689" spans="1:31" s="31" customFormat="1" ht="15" customHeight="1">
      <c r="A689" s="79"/>
      <c r="C689" s="80" t="s">
        <v>145</v>
      </c>
      <c r="D689" s="335"/>
      <c r="E689" s="280"/>
      <c r="F689" s="280"/>
      <c r="G689" s="280"/>
      <c r="H689" s="281"/>
      <c r="I689" s="342"/>
      <c r="J689" s="280"/>
      <c r="K689" s="280"/>
      <c r="L689" s="281"/>
      <c r="M689" s="342"/>
      <c r="N689" s="280"/>
      <c r="O689" s="281"/>
      <c r="P689" s="342"/>
      <c r="Q689" s="280"/>
      <c r="R689" s="281"/>
      <c r="S689" s="342"/>
      <c r="T689" s="280"/>
      <c r="U689" s="281"/>
      <c r="V689" s="342"/>
      <c r="W689" s="280"/>
      <c r="X689" s="281"/>
      <c r="Y689" s="342"/>
      <c r="Z689" s="280"/>
      <c r="AA689" s="281"/>
      <c r="AB689" s="342"/>
      <c r="AC689" s="280"/>
      <c r="AD689" s="281"/>
      <c r="AE689" s="29"/>
    </row>
    <row r="690" spans="1:31" s="31" customFormat="1" ht="15" customHeight="1">
      <c r="A690" s="79"/>
      <c r="C690" s="80" t="s">
        <v>146</v>
      </c>
      <c r="D690" s="335"/>
      <c r="E690" s="280"/>
      <c r="F690" s="280"/>
      <c r="G690" s="280"/>
      <c r="H690" s="281"/>
      <c r="I690" s="342"/>
      <c r="J690" s="280"/>
      <c r="K690" s="280"/>
      <c r="L690" s="281"/>
      <c r="M690" s="342"/>
      <c r="N690" s="280"/>
      <c r="O690" s="281"/>
      <c r="P690" s="342"/>
      <c r="Q690" s="280"/>
      <c r="R690" s="281"/>
      <c r="S690" s="342"/>
      <c r="T690" s="280"/>
      <c r="U690" s="281"/>
      <c r="V690" s="342"/>
      <c r="W690" s="280"/>
      <c r="X690" s="281"/>
      <c r="Y690" s="342"/>
      <c r="Z690" s="280"/>
      <c r="AA690" s="281"/>
      <c r="AB690" s="342"/>
      <c r="AC690" s="280"/>
      <c r="AD690" s="281"/>
      <c r="AE690" s="29"/>
    </row>
    <row r="691" spans="1:31" s="31" customFormat="1" ht="15" customHeight="1">
      <c r="A691" s="79"/>
      <c r="C691" s="80" t="s">
        <v>147</v>
      </c>
      <c r="D691" s="335"/>
      <c r="E691" s="280"/>
      <c r="F691" s="280"/>
      <c r="G691" s="280"/>
      <c r="H691" s="281"/>
      <c r="I691" s="342"/>
      <c r="J691" s="280"/>
      <c r="K691" s="280"/>
      <c r="L691" s="281"/>
      <c r="M691" s="342"/>
      <c r="N691" s="280"/>
      <c r="O691" s="281"/>
      <c r="P691" s="342"/>
      <c r="Q691" s="280"/>
      <c r="R691" s="281"/>
      <c r="S691" s="342"/>
      <c r="T691" s="280"/>
      <c r="U691" s="281"/>
      <c r="V691" s="342"/>
      <c r="W691" s="280"/>
      <c r="X691" s="281"/>
      <c r="Y691" s="342"/>
      <c r="Z691" s="280"/>
      <c r="AA691" s="281"/>
      <c r="AB691" s="342"/>
      <c r="AC691" s="280"/>
      <c r="AD691" s="281"/>
      <c r="AE691" s="29"/>
    </row>
    <row r="692" spans="1:31" s="31" customFormat="1" ht="15" customHeight="1">
      <c r="A692" s="79"/>
      <c r="C692" s="80" t="s">
        <v>148</v>
      </c>
      <c r="D692" s="335"/>
      <c r="E692" s="280"/>
      <c r="F692" s="280"/>
      <c r="G692" s="280"/>
      <c r="H692" s="281"/>
      <c r="I692" s="342"/>
      <c r="J692" s="280"/>
      <c r="K692" s="280"/>
      <c r="L692" s="281"/>
      <c r="M692" s="342"/>
      <c r="N692" s="280"/>
      <c r="O692" s="281"/>
      <c r="P692" s="342"/>
      <c r="Q692" s="280"/>
      <c r="R692" s="281"/>
      <c r="S692" s="342"/>
      <c r="T692" s="280"/>
      <c r="U692" s="281"/>
      <c r="V692" s="342"/>
      <c r="W692" s="280"/>
      <c r="X692" s="281"/>
      <c r="Y692" s="342"/>
      <c r="Z692" s="280"/>
      <c r="AA692" s="281"/>
      <c r="AB692" s="342"/>
      <c r="AC692" s="280"/>
      <c r="AD692" s="281"/>
      <c r="AE692" s="29"/>
    </row>
    <row r="693" spans="1:31" s="31" customFormat="1" ht="15" customHeight="1">
      <c r="A693" s="79"/>
      <c r="C693" s="80" t="s">
        <v>149</v>
      </c>
      <c r="D693" s="335"/>
      <c r="E693" s="280"/>
      <c r="F693" s="280"/>
      <c r="G693" s="280"/>
      <c r="H693" s="281"/>
      <c r="I693" s="342"/>
      <c r="J693" s="280"/>
      <c r="K693" s="280"/>
      <c r="L693" s="281"/>
      <c r="M693" s="342"/>
      <c r="N693" s="280"/>
      <c r="O693" s="281"/>
      <c r="P693" s="342"/>
      <c r="Q693" s="280"/>
      <c r="R693" s="281"/>
      <c r="S693" s="342"/>
      <c r="T693" s="280"/>
      <c r="U693" s="281"/>
      <c r="V693" s="342"/>
      <c r="W693" s="280"/>
      <c r="X693" s="281"/>
      <c r="Y693" s="342"/>
      <c r="Z693" s="280"/>
      <c r="AA693" s="281"/>
      <c r="AB693" s="342"/>
      <c r="AC693" s="280"/>
      <c r="AD693" s="281"/>
      <c r="AE693" s="29"/>
    </row>
    <row r="694" spans="1:31" s="31" customFormat="1" ht="15" customHeight="1">
      <c r="A694" s="79"/>
      <c r="C694" s="80" t="s">
        <v>150</v>
      </c>
      <c r="D694" s="335"/>
      <c r="E694" s="280"/>
      <c r="F694" s="280"/>
      <c r="G694" s="280"/>
      <c r="H694" s="281"/>
      <c r="I694" s="342"/>
      <c r="J694" s="280"/>
      <c r="K694" s="280"/>
      <c r="L694" s="281"/>
      <c r="M694" s="342"/>
      <c r="N694" s="280"/>
      <c r="O694" s="281"/>
      <c r="P694" s="342"/>
      <c r="Q694" s="280"/>
      <c r="R694" s="281"/>
      <c r="S694" s="342"/>
      <c r="T694" s="280"/>
      <c r="U694" s="281"/>
      <c r="V694" s="342"/>
      <c r="W694" s="280"/>
      <c r="X694" s="281"/>
      <c r="Y694" s="342"/>
      <c r="Z694" s="280"/>
      <c r="AA694" s="281"/>
      <c r="AB694" s="342"/>
      <c r="AC694" s="280"/>
      <c r="AD694" s="281"/>
      <c r="AE694" s="29"/>
    </row>
    <row r="695" spans="1:31" s="31" customFormat="1" ht="15" customHeight="1">
      <c r="A695" s="79"/>
      <c r="C695" s="80" t="s">
        <v>151</v>
      </c>
      <c r="D695" s="335"/>
      <c r="E695" s="280"/>
      <c r="F695" s="280"/>
      <c r="G695" s="280"/>
      <c r="H695" s="281"/>
      <c r="I695" s="342"/>
      <c r="J695" s="280"/>
      <c r="K695" s="280"/>
      <c r="L695" s="281"/>
      <c r="M695" s="342"/>
      <c r="N695" s="280"/>
      <c r="O695" s="281"/>
      <c r="P695" s="342"/>
      <c r="Q695" s="280"/>
      <c r="R695" s="281"/>
      <c r="S695" s="342"/>
      <c r="T695" s="280"/>
      <c r="U695" s="281"/>
      <c r="V695" s="342"/>
      <c r="W695" s="280"/>
      <c r="X695" s="281"/>
      <c r="Y695" s="342"/>
      <c r="Z695" s="280"/>
      <c r="AA695" s="281"/>
      <c r="AB695" s="342"/>
      <c r="AC695" s="280"/>
      <c r="AD695" s="281"/>
      <c r="AE695" s="29"/>
    </row>
    <row r="696" spans="1:31" s="31" customFormat="1" ht="15" customHeight="1">
      <c r="A696" s="79"/>
      <c r="C696" s="80" t="s">
        <v>152</v>
      </c>
      <c r="D696" s="335"/>
      <c r="E696" s="280"/>
      <c r="F696" s="280"/>
      <c r="G696" s="280"/>
      <c r="H696" s="281"/>
      <c r="I696" s="342"/>
      <c r="J696" s="280"/>
      <c r="K696" s="280"/>
      <c r="L696" s="281"/>
      <c r="M696" s="342"/>
      <c r="N696" s="280"/>
      <c r="O696" s="281"/>
      <c r="P696" s="342"/>
      <c r="Q696" s="280"/>
      <c r="R696" s="281"/>
      <c r="S696" s="342"/>
      <c r="T696" s="280"/>
      <c r="U696" s="281"/>
      <c r="V696" s="342"/>
      <c r="W696" s="280"/>
      <c r="X696" s="281"/>
      <c r="Y696" s="342"/>
      <c r="Z696" s="280"/>
      <c r="AA696" s="281"/>
      <c r="AB696" s="342"/>
      <c r="AC696" s="280"/>
      <c r="AD696" s="281"/>
      <c r="AE696" s="29"/>
    </row>
    <row r="697" spans="1:31" s="31" customFormat="1" ht="15" customHeight="1">
      <c r="A697" s="79"/>
      <c r="C697" s="80" t="s">
        <v>153</v>
      </c>
      <c r="D697" s="335"/>
      <c r="E697" s="280"/>
      <c r="F697" s="280"/>
      <c r="G697" s="280"/>
      <c r="H697" s="281"/>
      <c r="I697" s="342"/>
      <c r="J697" s="280"/>
      <c r="K697" s="280"/>
      <c r="L697" s="281"/>
      <c r="M697" s="342"/>
      <c r="N697" s="280"/>
      <c r="O697" s="281"/>
      <c r="P697" s="342"/>
      <c r="Q697" s="280"/>
      <c r="R697" s="281"/>
      <c r="S697" s="342"/>
      <c r="T697" s="280"/>
      <c r="U697" s="281"/>
      <c r="V697" s="342"/>
      <c r="W697" s="280"/>
      <c r="X697" s="281"/>
      <c r="Y697" s="342"/>
      <c r="Z697" s="280"/>
      <c r="AA697" s="281"/>
      <c r="AB697" s="342"/>
      <c r="AC697" s="280"/>
      <c r="AD697" s="281"/>
      <c r="AE697" s="29"/>
    </row>
    <row r="698" spans="1:31" s="31" customFormat="1" ht="15" customHeight="1">
      <c r="A698" s="79"/>
      <c r="C698" s="80" t="s">
        <v>154</v>
      </c>
      <c r="D698" s="335"/>
      <c r="E698" s="280"/>
      <c r="F698" s="280"/>
      <c r="G698" s="280"/>
      <c r="H698" s="281"/>
      <c r="I698" s="342"/>
      <c r="J698" s="280"/>
      <c r="K698" s="280"/>
      <c r="L698" s="281"/>
      <c r="M698" s="342"/>
      <c r="N698" s="280"/>
      <c r="O698" s="281"/>
      <c r="P698" s="342"/>
      <c r="Q698" s="280"/>
      <c r="R698" s="281"/>
      <c r="S698" s="342"/>
      <c r="T698" s="280"/>
      <c r="U698" s="281"/>
      <c r="V698" s="342"/>
      <c r="W698" s="280"/>
      <c r="X698" s="281"/>
      <c r="Y698" s="342"/>
      <c r="Z698" s="280"/>
      <c r="AA698" s="281"/>
      <c r="AB698" s="342"/>
      <c r="AC698" s="280"/>
      <c r="AD698" s="281"/>
      <c r="AE698" s="29"/>
    </row>
    <row r="699" spans="1:31" s="31" customFormat="1" ht="15" customHeight="1">
      <c r="A699" s="79"/>
      <c r="C699" s="80" t="s">
        <v>155</v>
      </c>
      <c r="D699" s="335"/>
      <c r="E699" s="280"/>
      <c r="F699" s="280"/>
      <c r="G699" s="280"/>
      <c r="H699" s="281"/>
      <c r="I699" s="342"/>
      <c r="J699" s="280"/>
      <c r="K699" s="280"/>
      <c r="L699" s="281"/>
      <c r="M699" s="342"/>
      <c r="N699" s="280"/>
      <c r="O699" s="281"/>
      <c r="P699" s="342"/>
      <c r="Q699" s="280"/>
      <c r="R699" s="281"/>
      <c r="S699" s="342"/>
      <c r="T699" s="280"/>
      <c r="U699" s="281"/>
      <c r="V699" s="342"/>
      <c r="W699" s="280"/>
      <c r="X699" s="281"/>
      <c r="Y699" s="342"/>
      <c r="Z699" s="280"/>
      <c r="AA699" s="281"/>
      <c r="AB699" s="342"/>
      <c r="AC699" s="280"/>
      <c r="AD699" s="281"/>
      <c r="AE699" s="29"/>
    </row>
    <row r="700" spans="1:31" s="31" customFormat="1" ht="15" customHeight="1">
      <c r="A700" s="79"/>
      <c r="C700" s="80" t="s">
        <v>156</v>
      </c>
      <c r="D700" s="335"/>
      <c r="E700" s="280"/>
      <c r="F700" s="280"/>
      <c r="G700" s="280"/>
      <c r="H700" s="281"/>
      <c r="I700" s="342"/>
      <c r="J700" s="280"/>
      <c r="K700" s="280"/>
      <c r="L700" s="281"/>
      <c r="M700" s="342"/>
      <c r="N700" s="280"/>
      <c r="O700" s="281"/>
      <c r="P700" s="342"/>
      <c r="Q700" s="280"/>
      <c r="R700" s="281"/>
      <c r="S700" s="342"/>
      <c r="T700" s="280"/>
      <c r="U700" s="281"/>
      <c r="V700" s="342"/>
      <c r="W700" s="280"/>
      <c r="X700" s="281"/>
      <c r="Y700" s="342"/>
      <c r="Z700" s="280"/>
      <c r="AA700" s="281"/>
      <c r="AB700" s="342"/>
      <c r="AC700" s="280"/>
      <c r="AD700" s="281"/>
      <c r="AE700" s="29"/>
    </row>
    <row r="701" spans="1:31" s="31" customFormat="1" ht="15" customHeight="1">
      <c r="A701" s="79"/>
      <c r="C701" s="80" t="s">
        <v>157</v>
      </c>
      <c r="D701" s="335"/>
      <c r="E701" s="280"/>
      <c r="F701" s="280"/>
      <c r="G701" s="280"/>
      <c r="H701" s="281"/>
      <c r="I701" s="342"/>
      <c r="J701" s="280"/>
      <c r="K701" s="280"/>
      <c r="L701" s="281"/>
      <c r="M701" s="342"/>
      <c r="N701" s="280"/>
      <c r="O701" s="281"/>
      <c r="P701" s="342"/>
      <c r="Q701" s="280"/>
      <c r="R701" s="281"/>
      <c r="S701" s="342"/>
      <c r="T701" s="280"/>
      <c r="U701" s="281"/>
      <c r="V701" s="342"/>
      <c r="W701" s="280"/>
      <c r="X701" s="281"/>
      <c r="Y701" s="342"/>
      <c r="Z701" s="280"/>
      <c r="AA701" s="281"/>
      <c r="AB701" s="342"/>
      <c r="AC701" s="280"/>
      <c r="AD701" s="281"/>
      <c r="AE701" s="29"/>
    </row>
    <row r="702" spans="1:31" s="31" customFormat="1" ht="15" customHeight="1">
      <c r="A702" s="79"/>
      <c r="C702" s="80" t="s">
        <v>158</v>
      </c>
      <c r="D702" s="335"/>
      <c r="E702" s="280"/>
      <c r="F702" s="280"/>
      <c r="G702" s="280"/>
      <c r="H702" s="281"/>
      <c r="I702" s="342"/>
      <c r="J702" s="280"/>
      <c r="K702" s="280"/>
      <c r="L702" s="281"/>
      <c r="M702" s="342"/>
      <c r="N702" s="280"/>
      <c r="O702" s="281"/>
      <c r="P702" s="342"/>
      <c r="Q702" s="280"/>
      <c r="R702" s="281"/>
      <c r="S702" s="342"/>
      <c r="T702" s="280"/>
      <c r="U702" s="281"/>
      <c r="V702" s="342"/>
      <c r="W702" s="280"/>
      <c r="X702" s="281"/>
      <c r="Y702" s="342"/>
      <c r="Z702" s="280"/>
      <c r="AA702" s="281"/>
      <c r="AB702" s="342"/>
      <c r="AC702" s="280"/>
      <c r="AD702" s="281"/>
      <c r="AE702" s="29"/>
    </row>
    <row r="703" spans="1:31" s="31" customFormat="1" ht="15" customHeight="1">
      <c r="A703" s="79"/>
      <c r="C703" s="80" t="s">
        <v>159</v>
      </c>
      <c r="D703" s="335"/>
      <c r="E703" s="280"/>
      <c r="F703" s="280"/>
      <c r="G703" s="280"/>
      <c r="H703" s="281"/>
      <c r="I703" s="342"/>
      <c r="J703" s="280"/>
      <c r="K703" s="280"/>
      <c r="L703" s="281"/>
      <c r="M703" s="342"/>
      <c r="N703" s="280"/>
      <c r="O703" s="281"/>
      <c r="P703" s="342"/>
      <c r="Q703" s="280"/>
      <c r="R703" s="281"/>
      <c r="S703" s="342"/>
      <c r="T703" s="280"/>
      <c r="U703" s="281"/>
      <c r="V703" s="342"/>
      <c r="W703" s="280"/>
      <c r="X703" s="281"/>
      <c r="Y703" s="342"/>
      <c r="Z703" s="280"/>
      <c r="AA703" s="281"/>
      <c r="AB703" s="342"/>
      <c r="AC703" s="280"/>
      <c r="AD703" s="281"/>
      <c r="AE703" s="29"/>
    </row>
    <row r="704" spans="1:31" s="31" customFormat="1" ht="15" customHeight="1">
      <c r="A704" s="79"/>
      <c r="C704" s="80" t="s">
        <v>160</v>
      </c>
      <c r="D704" s="335"/>
      <c r="E704" s="280"/>
      <c r="F704" s="280"/>
      <c r="G704" s="280"/>
      <c r="H704" s="281"/>
      <c r="I704" s="342"/>
      <c r="J704" s="280"/>
      <c r="K704" s="280"/>
      <c r="L704" s="281"/>
      <c r="M704" s="342"/>
      <c r="N704" s="280"/>
      <c r="O704" s="281"/>
      <c r="P704" s="342"/>
      <c r="Q704" s="280"/>
      <c r="R704" s="281"/>
      <c r="S704" s="342"/>
      <c r="T704" s="280"/>
      <c r="U704" s="281"/>
      <c r="V704" s="342"/>
      <c r="W704" s="280"/>
      <c r="X704" s="281"/>
      <c r="Y704" s="342"/>
      <c r="Z704" s="280"/>
      <c r="AA704" s="281"/>
      <c r="AB704" s="342"/>
      <c r="AC704" s="280"/>
      <c r="AD704" s="281"/>
      <c r="AE704" s="29"/>
    </row>
    <row r="705" spans="1:31" s="31" customFormat="1" ht="15" customHeight="1">
      <c r="A705" s="79"/>
      <c r="C705" s="80" t="s">
        <v>161</v>
      </c>
      <c r="D705" s="335"/>
      <c r="E705" s="280"/>
      <c r="F705" s="280"/>
      <c r="G705" s="280"/>
      <c r="H705" s="281"/>
      <c r="I705" s="342"/>
      <c r="J705" s="280"/>
      <c r="K705" s="280"/>
      <c r="L705" s="281"/>
      <c r="M705" s="342"/>
      <c r="N705" s="280"/>
      <c r="O705" s="281"/>
      <c r="P705" s="342"/>
      <c r="Q705" s="280"/>
      <c r="R705" s="281"/>
      <c r="S705" s="342"/>
      <c r="T705" s="280"/>
      <c r="U705" s="281"/>
      <c r="V705" s="342"/>
      <c r="W705" s="280"/>
      <c r="X705" s="281"/>
      <c r="Y705" s="342"/>
      <c r="Z705" s="280"/>
      <c r="AA705" s="281"/>
      <c r="AB705" s="342"/>
      <c r="AC705" s="280"/>
      <c r="AD705" s="281"/>
      <c r="AE705" s="29"/>
    </row>
    <row r="706" spans="1:31" s="31" customFormat="1" ht="15" customHeight="1">
      <c r="A706" s="79"/>
      <c r="C706" s="80" t="s">
        <v>162</v>
      </c>
      <c r="D706" s="335"/>
      <c r="E706" s="280"/>
      <c r="F706" s="280"/>
      <c r="G706" s="280"/>
      <c r="H706" s="281"/>
      <c r="I706" s="342"/>
      <c r="J706" s="280"/>
      <c r="K706" s="280"/>
      <c r="L706" s="281"/>
      <c r="M706" s="342"/>
      <c r="N706" s="280"/>
      <c r="O706" s="281"/>
      <c r="P706" s="342"/>
      <c r="Q706" s="280"/>
      <c r="R706" s="281"/>
      <c r="S706" s="342"/>
      <c r="T706" s="280"/>
      <c r="U706" s="281"/>
      <c r="V706" s="342"/>
      <c r="W706" s="280"/>
      <c r="X706" s="281"/>
      <c r="Y706" s="342"/>
      <c r="Z706" s="280"/>
      <c r="AA706" s="281"/>
      <c r="AB706" s="342"/>
      <c r="AC706" s="280"/>
      <c r="AD706" s="281"/>
      <c r="AE706" s="29"/>
    </row>
    <row r="707" spans="1:31" s="31" customFormat="1" ht="15" customHeight="1">
      <c r="A707" s="79"/>
      <c r="C707" s="80" t="s">
        <v>163</v>
      </c>
      <c r="D707" s="335"/>
      <c r="E707" s="280"/>
      <c r="F707" s="280"/>
      <c r="G707" s="280"/>
      <c r="H707" s="281"/>
      <c r="I707" s="342"/>
      <c r="J707" s="280"/>
      <c r="K707" s="280"/>
      <c r="L707" s="281"/>
      <c r="M707" s="342"/>
      <c r="N707" s="280"/>
      <c r="O707" s="281"/>
      <c r="P707" s="342"/>
      <c r="Q707" s="280"/>
      <c r="R707" s="281"/>
      <c r="S707" s="342"/>
      <c r="T707" s="280"/>
      <c r="U707" s="281"/>
      <c r="V707" s="342"/>
      <c r="W707" s="280"/>
      <c r="X707" s="281"/>
      <c r="Y707" s="342"/>
      <c r="Z707" s="280"/>
      <c r="AA707" s="281"/>
      <c r="AB707" s="342"/>
      <c r="AC707" s="280"/>
      <c r="AD707" s="281"/>
      <c r="AE707" s="29"/>
    </row>
    <row r="708" spans="1:31" s="31" customFormat="1" ht="15" customHeight="1">
      <c r="A708" s="79"/>
      <c r="C708" s="80" t="s">
        <v>164</v>
      </c>
      <c r="D708" s="335"/>
      <c r="E708" s="280"/>
      <c r="F708" s="280"/>
      <c r="G708" s="280"/>
      <c r="H708" s="281"/>
      <c r="I708" s="342"/>
      <c r="J708" s="280"/>
      <c r="K708" s="280"/>
      <c r="L708" s="281"/>
      <c r="M708" s="342"/>
      <c r="N708" s="280"/>
      <c r="O708" s="281"/>
      <c r="P708" s="342"/>
      <c r="Q708" s="280"/>
      <c r="R708" s="281"/>
      <c r="S708" s="342"/>
      <c r="T708" s="280"/>
      <c r="U708" s="281"/>
      <c r="V708" s="342"/>
      <c r="W708" s="280"/>
      <c r="X708" s="281"/>
      <c r="Y708" s="342"/>
      <c r="Z708" s="280"/>
      <c r="AA708" s="281"/>
      <c r="AB708" s="342"/>
      <c r="AC708" s="280"/>
      <c r="AD708" s="281"/>
      <c r="AE708" s="29"/>
    </row>
    <row r="709" spans="1:31" s="31" customFormat="1" ht="15" customHeight="1">
      <c r="A709" s="79"/>
      <c r="C709" s="80" t="s">
        <v>165</v>
      </c>
      <c r="D709" s="335"/>
      <c r="E709" s="280"/>
      <c r="F709" s="280"/>
      <c r="G709" s="280"/>
      <c r="H709" s="281"/>
      <c r="I709" s="342"/>
      <c r="J709" s="280"/>
      <c r="K709" s="280"/>
      <c r="L709" s="281"/>
      <c r="M709" s="342"/>
      <c r="N709" s="280"/>
      <c r="O709" s="281"/>
      <c r="P709" s="342"/>
      <c r="Q709" s="280"/>
      <c r="R709" s="281"/>
      <c r="S709" s="342"/>
      <c r="T709" s="280"/>
      <c r="U709" s="281"/>
      <c r="V709" s="342"/>
      <c r="W709" s="280"/>
      <c r="X709" s="281"/>
      <c r="Y709" s="342"/>
      <c r="Z709" s="280"/>
      <c r="AA709" s="281"/>
      <c r="AB709" s="342"/>
      <c r="AC709" s="280"/>
      <c r="AD709" s="281"/>
      <c r="AE709" s="29"/>
    </row>
    <row r="710" spans="1:31" s="31" customFormat="1" ht="15" customHeight="1">
      <c r="A710" s="79"/>
      <c r="C710" s="80" t="s">
        <v>166</v>
      </c>
      <c r="D710" s="335"/>
      <c r="E710" s="280"/>
      <c r="F710" s="280"/>
      <c r="G710" s="280"/>
      <c r="H710" s="281"/>
      <c r="I710" s="342"/>
      <c r="J710" s="280"/>
      <c r="K710" s="280"/>
      <c r="L710" s="281"/>
      <c r="M710" s="342"/>
      <c r="N710" s="280"/>
      <c r="O710" s="281"/>
      <c r="P710" s="342"/>
      <c r="Q710" s="280"/>
      <c r="R710" s="281"/>
      <c r="S710" s="342"/>
      <c r="T710" s="280"/>
      <c r="U710" s="281"/>
      <c r="V710" s="342"/>
      <c r="W710" s="280"/>
      <c r="X710" s="281"/>
      <c r="Y710" s="342"/>
      <c r="Z710" s="280"/>
      <c r="AA710" s="281"/>
      <c r="AB710" s="342"/>
      <c r="AC710" s="280"/>
      <c r="AD710" s="281"/>
      <c r="AE710" s="29"/>
    </row>
    <row r="711" spans="1:31" s="31" customFormat="1" ht="15" customHeight="1">
      <c r="A711" s="79"/>
      <c r="AE711" s="29"/>
    </row>
    <row r="712" spans="1:31" s="31" customFormat="1" ht="45" customHeight="1">
      <c r="A712" s="79"/>
      <c r="C712" s="362" t="s">
        <v>512</v>
      </c>
      <c r="D712" s="366"/>
      <c r="E712" s="366"/>
      <c r="F712" s="342"/>
      <c r="G712" s="280"/>
      <c r="H712" s="280"/>
      <c r="I712" s="280"/>
      <c r="J712" s="280"/>
      <c r="K712" s="280"/>
      <c r="L712" s="280"/>
      <c r="M712" s="280"/>
      <c r="N712" s="280"/>
      <c r="O712" s="280"/>
      <c r="P712" s="280"/>
      <c r="Q712" s="280"/>
      <c r="R712" s="280"/>
      <c r="S712" s="280"/>
      <c r="T712" s="280"/>
      <c r="U712" s="280"/>
      <c r="V712" s="280"/>
      <c r="W712" s="280"/>
      <c r="X712" s="280"/>
      <c r="Y712" s="280"/>
      <c r="Z712" s="280"/>
      <c r="AA712" s="280"/>
      <c r="AB712" s="280"/>
      <c r="AC712" s="280"/>
      <c r="AD712" s="281"/>
      <c r="AE712" s="29"/>
    </row>
    <row r="713" spans="1:31" s="31" customFormat="1" ht="15" customHeight="1">
      <c r="A713" s="79"/>
      <c r="C713" s="237"/>
      <c r="D713" s="236"/>
      <c r="E713" s="236"/>
      <c r="F713" s="236"/>
      <c r="G713" s="85"/>
      <c r="H713" s="85"/>
      <c r="I713" s="85"/>
      <c r="J713" s="85"/>
      <c r="K713" s="85"/>
      <c r="L713" s="85"/>
      <c r="M713" s="86"/>
      <c r="N713" s="86"/>
      <c r="O713" s="86"/>
      <c r="P713" s="86"/>
      <c r="Q713" s="86"/>
      <c r="R713" s="86"/>
      <c r="S713" s="86"/>
      <c r="T713" s="86"/>
      <c r="U713" s="86"/>
      <c r="V713" s="86"/>
      <c r="W713" s="86"/>
      <c r="X713" s="86"/>
      <c r="Y713" s="85"/>
      <c r="Z713" s="85"/>
      <c r="AA713" s="85"/>
      <c r="AB713" s="85"/>
      <c r="AC713" s="237"/>
      <c r="AD713" s="237"/>
      <c r="AE713" s="29"/>
    </row>
    <row r="714" spans="1:31" s="31" customFormat="1" ht="24" customHeight="1">
      <c r="A714" s="79"/>
      <c r="C714" s="361" t="s">
        <v>248</v>
      </c>
      <c r="D714" s="284"/>
      <c r="E714" s="284"/>
      <c r="F714" s="284"/>
      <c r="G714" s="284"/>
      <c r="H714" s="284"/>
      <c r="I714" s="284"/>
      <c r="J714" s="284"/>
      <c r="K714" s="284"/>
      <c r="L714" s="284"/>
      <c r="M714" s="284"/>
      <c r="N714" s="284"/>
      <c r="O714" s="284"/>
      <c r="P714" s="284"/>
      <c r="Q714" s="284"/>
      <c r="R714" s="284"/>
      <c r="S714" s="284"/>
      <c r="T714" s="284"/>
      <c r="U714" s="284"/>
      <c r="V714" s="284"/>
      <c r="W714" s="284"/>
      <c r="X714" s="284"/>
      <c r="Y714" s="284"/>
      <c r="Z714" s="284"/>
      <c r="AA714" s="284"/>
      <c r="AB714" s="284"/>
      <c r="AC714" s="284"/>
      <c r="AD714" s="284"/>
      <c r="AE714" s="29"/>
    </row>
    <row r="715" spans="1:31" s="31" customFormat="1" ht="60" customHeight="1">
      <c r="A715" s="79"/>
      <c r="C715" s="335"/>
      <c r="D715" s="280"/>
      <c r="E715" s="280"/>
      <c r="F715" s="280"/>
      <c r="G715" s="280"/>
      <c r="H715" s="280"/>
      <c r="I715" s="280"/>
      <c r="J715" s="280"/>
      <c r="K715" s="280"/>
      <c r="L715" s="280"/>
      <c r="M715" s="280"/>
      <c r="N715" s="280"/>
      <c r="O715" s="280"/>
      <c r="P715" s="280"/>
      <c r="Q715" s="280"/>
      <c r="R715" s="280"/>
      <c r="S715" s="280"/>
      <c r="T715" s="280"/>
      <c r="U715" s="280"/>
      <c r="V715" s="280"/>
      <c r="W715" s="280"/>
      <c r="X715" s="280"/>
      <c r="Y715" s="280"/>
      <c r="Z715" s="280"/>
      <c r="AA715" s="280"/>
      <c r="AB715" s="280"/>
      <c r="AC715" s="280"/>
      <c r="AD715" s="281"/>
      <c r="AE715" s="29"/>
    </row>
    <row r="716" spans="1:31" s="31" customFormat="1" ht="15" customHeight="1">
      <c r="A716" s="79"/>
      <c r="C716" s="262"/>
      <c r="D716" s="262"/>
      <c r="E716" s="262"/>
      <c r="F716" s="262"/>
      <c r="G716" s="262"/>
      <c r="H716" s="262"/>
      <c r="I716" s="262"/>
      <c r="J716" s="262"/>
      <c r="K716" s="262"/>
      <c r="L716" s="262"/>
      <c r="M716" s="262"/>
      <c r="N716" s="262"/>
      <c r="O716" s="262"/>
      <c r="P716" s="262"/>
      <c r="Q716" s="262"/>
      <c r="R716" s="262"/>
      <c r="S716" s="262"/>
      <c r="T716" s="262"/>
      <c r="U716" s="262"/>
      <c r="V716" s="262"/>
      <c r="W716" s="262"/>
      <c r="X716" s="262"/>
      <c r="Y716" s="262"/>
      <c r="Z716" s="262"/>
      <c r="AA716" s="262"/>
      <c r="AB716" s="262"/>
      <c r="AC716" s="262"/>
      <c r="AD716" s="262"/>
      <c r="AE716" s="29"/>
    </row>
    <row r="717" spans="1:31" s="31" customFormat="1" ht="15" customHeight="1">
      <c r="A717" s="79"/>
      <c r="C717" s="262"/>
      <c r="D717" s="262"/>
      <c r="E717" s="262"/>
      <c r="F717" s="262"/>
      <c r="G717" s="262"/>
      <c r="H717" s="262"/>
      <c r="I717" s="262"/>
      <c r="J717" s="262"/>
      <c r="K717" s="262"/>
      <c r="L717" s="262"/>
      <c r="M717" s="262"/>
      <c r="N717" s="262"/>
      <c r="O717" s="262"/>
      <c r="P717" s="262"/>
      <c r="Q717" s="262"/>
      <c r="R717" s="262"/>
      <c r="S717" s="262"/>
      <c r="T717" s="262"/>
      <c r="U717" s="262"/>
      <c r="V717" s="262"/>
      <c r="W717" s="262"/>
      <c r="X717" s="262"/>
      <c r="Y717" s="262"/>
      <c r="Z717" s="262"/>
      <c r="AA717" s="262"/>
      <c r="AB717" s="262"/>
      <c r="AC717" s="262"/>
      <c r="AD717" s="262"/>
      <c r="AE717" s="29"/>
    </row>
    <row r="718" spans="1:31" s="31" customFormat="1" ht="15" customHeight="1">
      <c r="A718" s="79"/>
      <c r="C718" s="262"/>
      <c r="D718" s="262"/>
      <c r="E718" s="262"/>
      <c r="F718" s="262"/>
      <c r="G718" s="262"/>
      <c r="H718" s="262"/>
      <c r="I718" s="262"/>
      <c r="J718" s="262"/>
      <c r="K718" s="262"/>
      <c r="L718" s="262"/>
      <c r="M718" s="262"/>
      <c r="N718" s="262"/>
      <c r="O718" s="262"/>
      <c r="P718" s="262"/>
      <c r="Q718" s="262"/>
      <c r="R718" s="262"/>
      <c r="S718" s="262"/>
      <c r="T718" s="262"/>
      <c r="U718" s="262"/>
      <c r="V718" s="262"/>
      <c r="W718" s="262"/>
      <c r="X718" s="262"/>
      <c r="Y718" s="262"/>
      <c r="Z718" s="262"/>
      <c r="AA718" s="262"/>
      <c r="AB718" s="262"/>
      <c r="AC718" s="262"/>
      <c r="AD718" s="262"/>
      <c r="AE718" s="29"/>
    </row>
    <row r="719" spans="1:31" s="31" customFormat="1" ht="15" customHeight="1">
      <c r="A719" s="79"/>
      <c r="C719" s="262"/>
      <c r="D719" s="262"/>
      <c r="E719" s="262"/>
      <c r="F719" s="262"/>
      <c r="G719" s="262"/>
      <c r="H719" s="262"/>
      <c r="I719" s="262"/>
      <c r="J719" s="262"/>
      <c r="K719" s="262"/>
      <c r="L719" s="262"/>
      <c r="M719" s="262"/>
      <c r="N719" s="262"/>
      <c r="O719" s="262"/>
      <c r="P719" s="262"/>
      <c r="Q719" s="262"/>
      <c r="R719" s="262"/>
      <c r="S719" s="262"/>
      <c r="T719" s="262"/>
      <c r="U719" s="262"/>
      <c r="V719" s="262"/>
      <c r="W719" s="262"/>
      <c r="X719" s="262"/>
      <c r="Y719" s="262"/>
      <c r="Z719" s="262"/>
      <c r="AA719" s="262"/>
      <c r="AB719" s="262"/>
      <c r="AC719" s="262"/>
      <c r="AD719" s="262"/>
      <c r="AE719" s="29"/>
    </row>
    <row r="720" spans="1:31" s="31" customFormat="1" ht="15" customHeight="1">
      <c r="A720" s="79"/>
      <c r="AE720" s="29"/>
    </row>
    <row r="721" spans="1:31" s="31" customFormat="1" ht="15" customHeight="1">
      <c r="A721" s="79"/>
      <c r="AE721" s="29"/>
    </row>
    <row r="722" spans="1:31" s="31" customFormat="1" ht="36" customHeight="1">
      <c r="A722" s="32" t="s">
        <v>513</v>
      </c>
      <c r="B722" s="357" t="s">
        <v>514</v>
      </c>
      <c r="C722" s="366"/>
      <c r="D722" s="366"/>
      <c r="E722" s="366"/>
      <c r="F722" s="366"/>
      <c r="G722" s="366"/>
      <c r="H722" s="366"/>
      <c r="I722" s="366"/>
      <c r="J722" s="366"/>
      <c r="K722" s="366"/>
      <c r="L722" s="366"/>
      <c r="M722" s="366"/>
      <c r="N722" s="366"/>
      <c r="O722" s="366"/>
      <c r="P722" s="366"/>
      <c r="Q722" s="366"/>
      <c r="R722" s="366"/>
      <c r="S722" s="366"/>
      <c r="T722" s="366"/>
      <c r="U722" s="366"/>
      <c r="V722" s="366"/>
      <c r="W722" s="366"/>
      <c r="X722" s="366"/>
      <c r="Y722" s="366"/>
      <c r="Z722" s="366"/>
      <c r="AA722" s="366"/>
      <c r="AB722" s="366"/>
      <c r="AC722" s="366"/>
      <c r="AD722" s="366"/>
      <c r="AE722" s="29"/>
    </row>
    <row r="723" spans="1:31" s="31" customFormat="1" ht="24" customHeight="1">
      <c r="A723" s="79"/>
      <c r="C723" s="359" t="s">
        <v>515</v>
      </c>
      <c r="D723" s="366"/>
      <c r="E723" s="366"/>
      <c r="F723" s="366"/>
      <c r="G723" s="366"/>
      <c r="H723" s="366"/>
      <c r="I723" s="366"/>
      <c r="J723" s="366"/>
      <c r="K723" s="366"/>
      <c r="L723" s="366"/>
      <c r="M723" s="366"/>
      <c r="N723" s="366"/>
      <c r="O723" s="366"/>
      <c r="P723" s="366"/>
      <c r="Q723" s="366"/>
      <c r="R723" s="366"/>
      <c r="S723" s="366"/>
      <c r="T723" s="366"/>
      <c r="U723" s="366"/>
      <c r="V723" s="366"/>
      <c r="W723" s="366"/>
      <c r="X723" s="366"/>
      <c r="Y723" s="366"/>
      <c r="Z723" s="366"/>
      <c r="AA723" s="366"/>
      <c r="AB723" s="366"/>
      <c r="AC723" s="366"/>
      <c r="AD723" s="366"/>
      <c r="AE723" s="29"/>
    </row>
    <row r="724" spans="1:31" s="31" customFormat="1" ht="36" customHeight="1">
      <c r="A724" s="79"/>
      <c r="C724" s="359" t="s">
        <v>516</v>
      </c>
      <c r="D724" s="366"/>
      <c r="E724" s="366"/>
      <c r="F724" s="366"/>
      <c r="G724" s="366"/>
      <c r="H724" s="366"/>
      <c r="I724" s="366"/>
      <c r="J724" s="366"/>
      <c r="K724" s="366"/>
      <c r="L724" s="366"/>
      <c r="M724" s="366"/>
      <c r="N724" s="366"/>
      <c r="O724" s="366"/>
      <c r="P724" s="366"/>
      <c r="Q724" s="366"/>
      <c r="R724" s="366"/>
      <c r="S724" s="366"/>
      <c r="T724" s="366"/>
      <c r="U724" s="366"/>
      <c r="V724" s="366"/>
      <c r="W724" s="366"/>
      <c r="X724" s="366"/>
      <c r="Y724" s="366"/>
      <c r="Z724" s="366"/>
      <c r="AA724" s="366"/>
      <c r="AB724" s="366"/>
      <c r="AC724" s="366"/>
      <c r="AD724" s="366"/>
      <c r="AE724" s="29"/>
    </row>
    <row r="725" spans="1:31" s="31" customFormat="1" ht="15" customHeight="1">
      <c r="A725" s="79"/>
      <c r="C725" s="349" t="s">
        <v>292</v>
      </c>
      <c r="D725" s="366"/>
      <c r="E725" s="366"/>
      <c r="F725" s="366"/>
      <c r="G725" s="366"/>
      <c r="H725" s="366"/>
      <c r="I725" s="366"/>
      <c r="J725" s="366"/>
      <c r="K725" s="366"/>
      <c r="L725" s="366"/>
      <c r="M725" s="366"/>
      <c r="N725" s="366"/>
      <c r="O725" s="366"/>
      <c r="P725" s="366"/>
      <c r="Q725" s="366"/>
      <c r="R725" s="366"/>
      <c r="S725" s="366"/>
      <c r="T725" s="366"/>
      <c r="U725" s="366"/>
      <c r="V725" s="366"/>
      <c r="W725" s="366"/>
      <c r="X725" s="366"/>
      <c r="Y725" s="366"/>
      <c r="Z725" s="366"/>
      <c r="AA725" s="366"/>
      <c r="AB725" s="366"/>
      <c r="AC725" s="366"/>
      <c r="AD725" s="366"/>
      <c r="AE725" s="29"/>
    </row>
    <row r="726" spans="1:31" s="31" customFormat="1" ht="24" customHeight="1">
      <c r="A726" s="79"/>
      <c r="C726" s="349" t="s">
        <v>517</v>
      </c>
      <c r="D726" s="366"/>
      <c r="E726" s="366"/>
      <c r="F726" s="366"/>
      <c r="G726" s="366"/>
      <c r="H726" s="366"/>
      <c r="I726" s="366"/>
      <c r="J726" s="366"/>
      <c r="K726" s="366"/>
      <c r="L726" s="366"/>
      <c r="M726" s="366"/>
      <c r="N726" s="366"/>
      <c r="O726" s="366"/>
      <c r="P726" s="366"/>
      <c r="Q726" s="366"/>
      <c r="R726" s="366"/>
      <c r="S726" s="366"/>
      <c r="T726" s="366"/>
      <c r="U726" s="366"/>
      <c r="V726" s="366"/>
      <c r="W726" s="366"/>
      <c r="X726" s="366"/>
      <c r="Y726" s="366"/>
      <c r="Z726" s="366"/>
      <c r="AA726" s="366"/>
      <c r="AB726" s="366"/>
      <c r="AC726" s="366"/>
      <c r="AD726" s="366"/>
      <c r="AE726" s="29"/>
    </row>
    <row r="727" spans="1:31" s="31" customFormat="1" ht="15" customHeight="1">
      <c r="A727" s="79"/>
      <c r="AE727" s="29"/>
    </row>
    <row r="728" spans="1:31" s="31" customFormat="1" ht="15" customHeight="1">
      <c r="A728" s="79"/>
      <c r="C728" s="347" t="s">
        <v>211</v>
      </c>
      <c r="D728" s="295"/>
      <c r="E728" s="295"/>
      <c r="F728" s="295"/>
      <c r="G728" s="295"/>
      <c r="H728" s="296"/>
      <c r="I728" s="341" t="s">
        <v>518</v>
      </c>
      <c r="J728" s="296"/>
      <c r="K728" s="342" t="s">
        <v>519</v>
      </c>
      <c r="L728" s="295"/>
      <c r="M728" s="295"/>
      <c r="N728" s="296"/>
      <c r="O728" s="347" t="s">
        <v>520</v>
      </c>
      <c r="P728" s="280"/>
      <c r="Q728" s="280"/>
      <c r="R728" s="280"/>
      <c r="S728" s="280"/>
      <c r="T728" s="280"/>
      <c r="U728" s="280"/>
      <c r="V728" s="280"/>
      <c r="W728" s="280"/>
      <c r="X728" s="280"/>
      <c r="Y728" s="280"/>
      <c r="Z728" s="280"/>
      <c r="AA728" s="280"/>
      <c r="AB728" s="280"/>
      <c r="AC728" s="280"/>
      <c r="AD728" s="281"/>
      <c r="AE728" s="29"/>
    </row>
    <row r="729" spans="1:31" s="31" customFormat="1" ht="96" customHeight="1">
      <c r="A729" s="79"/>
      <c r="C729" s="299"/>
      <c r="D729" s="284"/>
      <c r="E729" s="284"/>
      <c r="F729" s="284"/>
      <c r="G729" s="284"/>
      <c r="H729" s="300"/>
      <c r="I729" s="299"/>
      <c r="J729" s="300"/>
      <c r="K729" s="299"/>
      <c r="L729" s="284"/>
      <c r="M729" s="284"/>
      <c r="N729" s="300"/>
      <c r="O729" s="368" t="s">
        <v>521</v>
      </c>
      <c r="P729" s="280"/>
      <c r="Q729" s="281"/>
      <c r="R729" s="368" t="s">
        <v>522</v>
      </c>
      <c r="S729" s="280"/>
      <c r="T729" s="281"/>
      <c r="U729" s="368" t="s">
        <v>523</v>
      </c>
      <c r="V729" s="280"/>
      <c r="W729" s="281"/>
      <c r="X729" s="368" t="s">
        <v>524</v>
      </c>
      <c r="Y729" s="280"/>
      <c r="Z729" s="280"/>
      <c r="AA729" s="281"/>
      <c r="AB729" s="368" t="s">
        <v>525</v>
      </c>
      <c r="AC729" s="280"/>
      <c r="AD729" s="281"/>
      <c r="AE729" s="29"/>
    </row>
    <row r="730" spans="1:31" s="31" customFormat="1" ht="15" customHeight="1">
      <c r="A730" s="79"/>
      <c r="C730" s="80" t="s">
        <v>142</v>
      </c>
      <c r="D730" s="335"/>
      <c r="E730" s="280"/>
      <c r="F730" s="280"/>
      <c r="G730" s="280"/>
      <c r="H730" s="281"/>
      <c r="I730" s="342"/>
      <c r="J730" s="281"/>
      <c r="K730" s="342">
        <v>2</v>
      </c>
      <c r="L730" s="280"/>
      <c r="M730" s="280"/>
      <c r="N730" s="281"/>
      <c r="O730" s="342"/>
      <c r="P730" s="280"/>
      <c r="Q730" s="281"/>
      <c r="R730" s="342"/>
      <c r="S730" s="280"/>
      <c r="T730" s="281"/>
      <c r="U730" s="342"/>
      <c r="V730" s="280"/>
      <c r="W730" s="281"/>
      <c r="X730" s="342"/>
      <c r="Y730" s="280"/>
      <c r="Z730" s="280"/>
      <c r="AA730" s="281"/>
      <c r="AB730" s="342"/>
      <c r="AC730" s="280"/>
      <c r="AD730" s="281"/>
      <c r="AE730" s="29"/>
    </row>
    <row r="731" spans="1:31" s="31" customFormat="1" ht="15" customHeight="1">
      <c r="A731" s="79"/>
      <c r="C731" s="80" t="s">
        <v>143</v>
      </c>
      <c r="D731" s="335"/>
      <c r="E731" s="280"/>
      <c r="F731" s="280"/>
      <c r="G731" s="280"/>
      <c r="H731" s="281"/>
      <c r="I731" s="342"/>
      <c r="J731" s="281"/>
      <c r="K731" s="342"/>
      <c r="L731" s="280"/>
      <c r="M731" s="280"/>
      <c r="N731" s="281"/>
      <c r="O731" s="342"/>
      <c r="P731" s="280"/>
      <c r="Q731" s="281"/>
      <c r="R731" s="342"/>
      <c r="S731" s="280"/>
      <c r="T731" s="281"/>
      <c r="U731" s="342"/>
      <c r="V731" s="280"/>
      <c r="W731" s="281"/>
      <c r="X731" s="342"/>
      <c r="Y731" s="280"/>
      <c r="Z731" s="280"/>
      <c r="AA731" s="281"/>
      <c r="AB731" s="342"/>
      <c r="AC731" s="280"/>
      <c r="AD731" s="281"/>
      <c r="AE731" s="29"/>
    </row>
    <row r="732" spans="1:31" s="31" customFormat="1" ht="15" customHeight="1">
      <c r="A732" s="79"/>
      <c r="C732" s="80" t="s">
        <v>144</v>
      </c>
      <c r="D732" s="335"/>
      <c r="E732" s="280"/>
      <c r="F732" s="280"/>
      <c r="G732" s="280"/>
      <c r="H732" s="281"/>
      <c r="I732" s="342"/>
      <c r="J732" s="281"/>
      <c r="K732" s="342"/>
      <c r="L732" s="280"/>
      <c r="M732" s="280"/>
      <c r="N732" s="281"/>
      <c r="O732" s="342"/>
      <c r="P732" s="280"/>
      <c r="Q732" s="281"/>
      <c r="R732" s="342"/>
      <c r="S732" s="280"/>
      <c r="T732" s="281"/>
      <c r="U732" s="342"/>
      <c r="V732" s="280"/>
      <c r="W732" s="281"/>
      <c r="X732" s="342"/>
      <c r="Y732" s="280"/>
      <c r="Z732" s="280"/>
      <c r="AA732" s="281"/>
      <c r="AB732" s="342"/>
      <c r="AC732" s="280"/>
      <c r="AD732" s="281"/>
      <c r="AE732" s="29"/>
    </row>
    <row r="733" spans="1:31" s="31" customFormat="1" ht="15" customHeight="1">
      <c r="A733" s="79"/>
      <c r="C733" s="80" t="s">
        <v>145</v>
      </c>
      <c r="D733" s="335"/>
      <c r="E733" s="280"/>
      <c r="F733" s="280"/>
      <c r="G733" s="280"/>
      <c r="H733" s="281"/>
      <c r="I733" s="342"/>
      <c r="J733" s="281"/>
      <c r="K733" s="342"/>
      <c r="L733" s="280"/>
      <c r="M733" s="280"/>
      <c r="N733" s="281"/>
      <c r="O733" s="342"/>
      <c r="P733" s="280"/>
      <c r="Q733" s="281"/>
      <c r="R733" s="342"/>
      <c r="S733" s="280"/>
      <c r="T733" s="281"/>
      <c r="U733" s="342"/>
      <c r="V733" s="280"/>
      <c r="W733" s="281"/>
      <c r="X733" s="342"/>
      <c r="Y733" s="280"/>
      <c r="Z733" s="280"/>
      <c r="AA733" s="281"/>
      <c r="AB733" s="342"/>
      <c r="AC733" s="280"/>
      <c r="AD733" s="281"/>
      <c r="AE733" s="29"/>
    </row>
    <row r="734" spans="1:31" s="31" customFormat="1" ht="15" customHeight="1">
      <c r="A734" s="79"/>
      <c r="C734" s="80" t="s">
        <v>146</v>
      </c>
      <c r="D734" s="335"/>
      <c r="E734" s="280"/>
      <c r="F734" s="280"/>
      <c r="G734" s="280"/>
      <c r="H734" s="281"/>
      <c r="I734" s="342"/>
      <c r="J734" s="281"/>
      <c r="K734" s="342"/>
      <c r="L734" s="280"/>
      <c r="M734" s="280"/>
      <c r="N734" s="281"/>
      <c r="O734" s="342"/>
      <c r="P734" s="280"/>
      <c r="Q734" s="281"/>
      <c r="R734" s="342"/>
      <c r="S734" s="280"/>
      <c r="T734" s="281"/>
      <c r="U734" s="342"/>
      <c r="V734" s="280"/>
      <c r="W734" s="281"/>
      <c r="X734" s="342"/>
      <c r="Y734" s="280"/>
      <c r="Z734" s="280"/>
      <c r="AA734" s="281"/>
      <c r="AB734" s="342"/>
      <c r="AC734" s="280"/>
      <c r="AD734" s="281"/>
      <c r="AE734" s="29"/>
    </row>
    <row r="735" spans="1:31" s="31" customFormat="1" ht="15" customHeight="1">
      <c r="A735" s="79"/>
      <c r="C735" s="80" t="s">
        <v>147</v>
      </c>
      <c r="D735" s="335"/>
      <c r="E735" s="280"/>
      <c r="F735" s="280"/>
      <c r="G735" s="280"/>
      <c r="H735" s="281"/>
      <c r="I735" s="342"/>
      <c r="J735" s="281"/>
      <c r="K735" s="342"/>
      <c r="L735" s="280"/>
      <c r="M735" s="280"/>
      <c r="N735" s="281"/>
      <c r="O735" s="342"/>
      <c r="P735" s="280"/>
      <c r="Q735" s="281"/>
      <c r="R735" s="342"/>
      <c r="S735" s="280"/>
      <c r="T735" s="281"/>
      <c r="U735" s="342"/>
      <c r="V735" s="280"/>
      <c r="W735" s="281"/>
      <c r="X735" s="342"/>
      <c r="Y735" s="280"/>
      <c r="Z735" s="280"/>
      <c r="AA735" s="281"/>
      <c r="AB735" s="342"/>
      <c r="AC735" s="280"/>
      <c r="AD735" s="281"/>
      <c r="AE735" s="29"/>
    </row>
    <row r="736" spans="1:31" s="31" customFormat="1" ht="15" customHeight="1">
      <c r="A736" s="79"/>
      <c r="C736" s="80" t="s">
        <v>148</v>
      </c>
      <c r="D736" s="335"/>
      <c r="E736" s="280"/>
      <c r="F736" s="280"/>
      <c r="G736" s="280"/>
      <c r="H736" s="281"/>
      <c r="I736" s="342"/>
      <c r="J736" s="281"/>
      <c r="K736" s="342"/>
      <c r="L736" s="280"/>
      <c r="M736" s="280"/>
      <c r="N736" s="281"/>
      <c r="O736" s="342"/>
      <c r="P736" s="280"/>
      <c r="Q736" s="281"/>
      <c r="R736" s="342"/>
      <c r="S736" s="280"/>
      <c r="T736" s="281"/>
      <c r="U736" s="342"/>
      <c r="V736" s="280"/>
      <c r="W736" s="281"/>
      <c r="X736" s="342"/>
      <c r="Y736" s="280"/>
      <c r="Z736" s="280"/>
      <c r="AA736" s="281"/>
      <c r="AB736" s="342"/>
      <c r="AC736" s="280"/>
      <c r="AD736" s="281"/>
      <c r="AE736" s="29"/>
    </row>
    <row r="737" spans="1:31" s="31" customFormat="1" ht="15" customHeight="1">
      <c r="A737" s="79"/>
      <c r="C737" s="80" t="s">
        <v>149</v>
      </c>
      <c r="D737" s="335"/>
      <c r="E737" s="280"/>
      <c r="F737" s="280"/>
      <c r="G737" s="280"/>
      <c r="H737" s="281"/>
      <c r="I737" s="342"/>
      <c r="J737" s="281"/>
      <c r="K737" s="342"/>
      <c r="L737" s="280"/>
      <c r="M737" s="280"/>
      <c r="N737" s="281"/>
      <c r="O737" s="342"/>
      <c r="P737" s="280"/>
      <c r="Q737" s="281"/>
      <c r="R737" s="342"/>
      <c r="S737" s="280"/>
      <c r="T737" s="281"/>
      <c r="U737" s="342"/>
      <c r="V737" s="280"/>
      <c r="W737" s="281"/>
      <c r="X737" s="342"/>
      <c r="Y737" s="280"/>
      <c r="Z737" s="280"/>
      <c r="AA737" s="281"/>
      <c r="AB737" s="342"/>
      <c r="AC737" s="280"/>
      <c r="AD737" s="281"/>
      <c r="AE737" s="29"/>
    </row>
    <row r="738" spans="1:31" s="31" customFormat="1" ht="15" customHeight="1">
      <c r="A738" s="79"/>
      <c r="C738" s="80" t="s">
        <v>150</v>
      </c>
      <c r="D738" s="335"/>
      <c r="E738" s="280"/>
      <c r="F738" s="280"/>
      <c r="G738" s="280"/>
      <c r="H738" s="281"/>
      <c r="I738" s="342"/>
      <c r="J738" s="281"/>
      <c r="K738" s="342"/>
      <c r="L738" s="280"/>
      <c r="M738" s="280"/>
      <c r="N738" s="281"/>
      <c r="O738" s="342"/>
      <c r="P738" s="280"/>
      <c r="Q738" s="281"/>
      <c r="R738" s="342"/>
      <c r="S738" s="280"/>
      <c r="T738" s="281"/>
      <c r="U738" s="342"/>
      <c r="V738" s="280"/>
      <c r="W738" s="281"/>
      <c r="X738" s="342"/>
      <c r="Y738" s="280"/>
      <c r="Z738" s="280"/>
      <c r="AA738" s="281"/>
      <c r="AB738" s="342"/>
      <c r="AC738" s="280"/>
      <c r="AD738" s="281"/>
      <c r="AE738" s="29"/>
    </row>
    <row r="739" spans="1:31" s="31" customFormat="1" ht="15" customHeight="1">
      <c r="A739" s="79"/>
      <c r="C739" s="80" t="s">
        <v>151</v>
      </c>
      <c r="D739" s="335"/>
      <c r="E739" s="280"/>
      <c r="F739" s="280"/>
      <c r="G739" s="280"/>
      <c r="H739" s="281"/>
      <c r="I739" s="342"/>
      <c r="J739" s="281"/>
      <c r="K739" s="342"/>
      <c r="L739" s="280"/>
      <c r="M739" s="280"/>
      <c r="N739" s="281"/>
      <c r="O739" s="342"/>
      <c r="P739" s="280"/>
      <c r="Q739" s="281"/>
      <c r="R739" s="342"/>
      <c r="S739" s="280"/>
      <c r="T739" s="281"/>
      <c r="U739" s="342"/>
      <c r="V739" s="280"/>
      <c r="W739" s="281"/>
      <c r="X739" s="342"/>
      <c r="Y739" s="280"/>
      <c r="Z739" s="280"/>
      <c r="AA739" s="281"/>
      <c r="AB739" s="342"/>
      <c r="AC739" s="280"/>
      <c r="AD739" s="281"/>
      <c r="AE739" s="29"/>
    </row>
    <row r="740" spans="1:31" s="31" customFormat="1" ht="15" customHeight="1">
      <c r="A740" s="79"/>
      <c r="C740" s="80" t="s">
        <v>152</v>
      </c>
      <c r="D740" s="335"/>
      <c r="E740" s="280"/>
      <c r="F740" s="280"/>
      <c r="G740" s="280"/>
      <c r="H740" s="281"/>
      <c r="I740" s="342"/>
      <c r="J740" s="281"/>
      <c r="K740" s="342"/>
      <c r="L740" s="280"/>
      <c r="M740" s="280"/>
      <c r="N740" s="281"/>
      <c r="O740" s="342"/>
      <c r="P740" s="280"/>
      <c r="Q740" s="281"/>
      <c r="R740" s="342"/>
      <c r="S740" s="280"/>
      <c r="T740" s="281"/>
      <c r="U740" s="342"/>
      <c r="V740" s="280"/>
      <c r="W740" s="281"/>
      <c r="X740" s="342"/>
      <c r="Y740" s="280"/>
      <c r="Z740" s="280"/>
      <c r="AA740" s="281"/>
      <c r="AB740" s="342"/>
      <c r="AC740" s="280"/>
      <c r="AD740" s="281"/>
      <c r="AE740" s="29"/>
    </row>
    <row r="741" spans="1:31" s="31" customFormat="1" ht="15" customHeight="1">
      <c r="A741" s="79"/>
      <c r="C741" s="80" t="s">
        <v>153</v>
      </c>
      <c r="D741" s="335"/>
      <c r="E741" s="280"/>
      <c r="F741" s="280"/>
      <c r="G741" s="280"/>
      <c r="H741" s="281"/>
      <c r="I741" s="342"/>
      <c r="J741" s="281"/>
      <c r="K741" s="342"/>
      <c r="L741" s="280"/>
      <c r="M741" s="280"/>
      <c r="N741" s="281"/>
      <c r="O741" s="342"/>
      <c r="P741" s="280"/>
      <c r="Q741" s="281"/>
      <c r="R741" s="342"/>
      <c r="S741" s="280"/>
      <c r="T741" s="281"/>
      <c r="U741" s="342"/>
      <c r="V741" s="280"/>
      <c r="W741" s="281"/>
      <c r="X741" s="342"/>
      <c r="Y741" s="280"/>
      <c r="Z741" s="280"/>
      <c r="AA741" s="281"/>
      <c r="AB741" s="342"/>
      <c r="AC741" s="280"/>
      <c r="AD741" s="281"/>
      <c r="AE741" s="29"/>
    </row>
    <row r="742" spans="1:31" s="31" customFormat="1" ht="15" customHeight="1">
      <c r="A742" s="79"/>
      <c r="C742" s="80" t="s">
        <v>154</v>
      </c>
      <c r="D742" s="335"/>
      <c r="E742" s="280"/>
      <c r="F742" s="280"/>
      <c r="G742" s="280"/>
      <c r="H742" s="281"/>
      <c r="I742" s="342"/>
      <c r="J742" s="281"/>
      <c r="K742" s="342"/>
      <c r="L742" s="280"/>
      <c r="M742" s="280"/>
      <c r="N742" s="281"/>
      <c r="O742" s="342"/>
      <c r="P742" s="280"/>
      <c r="Q742" s="281"/>
      <c r="R742" s="342"/>
      <c r="S742" s="280"/>
      <c r="T742" s="281"/>
      <c r="U742" s="342"/>
      <c r="V742" s="280"/>
      <c r="W742" s="281"/>
      <c r="X742" s="342"/>
      <c r="Y742" s="280"/>
      <c r="Z742" s="280"/>
      <c r="AA742" s="281"/>
      <c r="AB742" s="342"/>
      <c r="AC742" s="280"/>
      <c r="AD742" s="281"/>
      <c r="AE742" s="29"/>
    </row>
    <row r="743" spans="1:31" s="31" customFormat="1" ht="15" customHeight="1">
      <c r="A743" s="79"/>
      <c r="C743" s="80" t="s">
        <v>155</v>
      </c>
      <c r="D743" s="335"/>
      <c r="E743" s="280"/>
      <c r="F743" s="280"/>
      <c r="G743" s="280"/>
      <c r="H743" s="281"/>
      <c r="I743" s="342"/>
      <c r="J743" s="281"/>
      <c r="K743" s="342"/>
      <c r="L743" s="280"/>
      <c r="M743" s="280"/>
      <c r="N743" s="281"/>
      <c r="O743" s="342"/>
      <c r="P743" s="280"/>
      <c r="Q743" s="281"/>
      <c r="R743" s="342"/>
      <c r="S743" s="280"/>
      <c r="T743" s="281"/>
      <c r="U743" s="342"/>
      <c r="V743" s="280"/>
      <c r="W743" s="281"/>
      <c r="X743" s="342"/>
      <c r="Y743" s="280"/>
      <c r="Z743" s="280"/>
      <c r="AA743" s="281"/>
      <c r="AB743" s="342"/>
      <c r="AC743" s="280"/>
      <c r="AD743" s="281"/>
      <c r="AE743" s="29"/>
    </row>
    <row r="744" spans="1:31" s="31" customFormat="1" ht="15" customHeight="1">
      <c r="A744" s="79"/>
      <c r="C744" s="80" t="s">
        <v>156</v>
      </c>
      <c r="D744" s="335"/>
      <c r="E744" s="280"/>
      <c r="F744" s="280"/>
      <c r="G744" s="280"/>
      <c r="H744" s="281"/>
      <c r="I744" s="342"/>
      <c r="J744" s="281"/>
      <c r="K744" s="342"/>
      <c r="L744" s="280"/>
      <c r="M744" s="280"/>
      <c r="N744" s="281"/>
      <c r="O744" s="342"/>
      <c r="P744" s="280"/>
      <c r="Q744" s="281"/>
      <c r="R744" s="342"/>
      <c r="S744" s="280"/>
      <c r="T744" s="281"/>
      <c r="U744" s="342"/>
      <c r="V744" s="280"/>
      <c r="W744" s="281"/>
      <c r="X744" s="342"/>
      <c r="Y744" s="280"/>
      <c r="Z744" s="280"/>
      <c r="AA744" s="281"/>
      <c r="AB744" s="342"/>
      <c r="AC744" s="280"/>
      <c r="AD744" s="281"/>
      <c r="AE744" s="29"/>
    </row>
    <row r="745" spans="1:31" s="31" customFormat="1" ht="15" customHeight="1">
      <c r="A745" s="79"/>
      <c r="C745" s="80" t="s">
        <v>157</v>
      </c>
      <c r="D745" s="335"/>
      <c r="E745" s="280"/>
      <c r="F745" s="280"/>
      <c r="G745" s="280"/>
      <c r="H745" s="281"/>
      <c r="I745" s="342"/>
      <c r="J745" s="281"/>
      <c r="K745" s="342"/>
      <c r="L745" s="280"/>
      <c r="M745" s="280"/>
      <c r="N745" s="281"/>
      <c r="O745" s="342"/>
      <c r="P745" s="280"/>
      <c r="Q745" s="281"/>
      <c r="R745" s="342"/>
      <c r="S745" s="280"/>
      <c r="T745" s="281"/>
      <c r="U745" s="342"/>
      <c r="V745" s="280"/>
      <c r="W745" s="281"/>
      <c r="X745" s="342"/>
      <c r="Y745" s="280"/>
      <c r="Z745" s="280"/>
      <c r="AA745" s="281"/>
      <c r="AB745" s="342"/>
      <c r="AC745" s="280"/>
      <c r="AD745" s="281"/>
      <c r="AE745" s="29"/>
    </row>
    <row r="746" spans="1:31" s="31" customFormat="1" ht="15" customHeight="1">
      <c r="A746" s="79"/>
      <c r="C746" s="80" t="s">
        <v>158</v>
      </c>
      <c r="D746" s="335"/>
      <c r="E746" s="280"/>
      <c r="F746" s="280"/>
      <c r="G746" s="280"/>
      <c r="H746" s="281"/>
      <c r="I746" s="342"/>
      <c r="J746" s="281"/>
      <c r="K746" s="342"/>
      <c r="L746" s="280"/>
      <c r="M746" s="280"/>
      <c r="N746" s="281"/>
      <c r="O746" s="342"/>
      <c r="P746" s="280"/>
      <c r="Q746" s="281"/>
      <c r="R746" s="342"/>
      <c r="S746" s="280"/>
      <c r="T746" s="281"/>
      <c r="U746" s="342"/>
      <c r="V746" s="280"/>
      <c r="W746" s="281"/>
      <c r="X746" s="342"/>
      <c r="Y746" s="280"/>
      <c r="Z746" s="280"/>
      <c r="AA746" s="281"/>
      <c r="AB746" s="342"/>
      <c r="AC746" s="280"/>
      <c r="AD746" s="281"/>
      <c r="AE746" s="29"/>
    </row>
    <row r="747" spans="1:31" s="31" customFormat="1" ht="15" customHeight="1">
      <c r="A747" s="79"/>
      <c r="C747" s="80" t="s">
        <v>159</v>
      </c>
      <c r="D747" s="335"/>
      <c r="E747" s="280"/>
      <c r="F747" s="280"/>
      <c r="G747" s="280"/>
      <c r="H747" s="281"/>
      <c r="I747" s="342"/>
      <c r="J747" s="281"/>
      <c r="K747" s="342"/>
      <c r="L747" s="280"/>
      <c r="M747" s="280"/>
      <c r="N747" s="281"/>
      <c r="O747" s="342"/>
      <c r="P747" s="280"/>
      <c r="Q747" s="281"/>
      <c r="R747" s="342"/>
      <c r="S747" s="280"/>
      <c r="T747" s="281"/>
      <c r="U747" s="342"/>
      <c r="V747" s="280"/>
      <c r="W747" s="281"/>
      <c r="X747" s="342"/>
      <c r="Y747" s="280"/>
      <c r="Z747" s="280"/>
      <c r="AA747" s="281"/>
      <c r="AB747" s="342"/>
      <c r="AC747" s="280"/>
      <c r="AD747" s="281"/>
      <c r="AE747" s="29"/>
    </row>
    <row r="748" spans="1:31" s="31" customFormat="1" ht="15" customHeight="1">
      <c r="A748" s="79"/>
      <c r="C748" s="80" t="s">
        <v>160</v>
      </c>
      <c r="D748" s="335"/>
      <c r="E748" s="280"/>
      <c r="F748" s="280"/>
      <c r="G748" s="280"/>
      <c r="H748" s="281"/>
      <c r="I748" s="342"/>
      <c r="J748" s="281"/>
      <c r="K748" s="342"/>
      <c r="L748" s="280"/>
      <c r="M748" s="280"/>
      <c r="N748" s="281"/>
      <c r="O748" s="342"/>
      <c r="P748" s="280"/>
      <c r="Q748" s="281"/>
      <c r="R748" s="342"/>
      <c r="S748" s="280"/>
      <c r="T748" s="281"/>
      <c r="U748" s="342"/>
      <c r="V748" s="280"/>
      <c r="W748" s="281"/>
      <c r="X748" s="342"/>
      <c r="Y748" s="280"/>
      <c r="Z748" s="280"/>
      <c r="AA748" s="281"/>
      <c r="AB748" s="342"/>
      <c r="AC748" s="280"/>
      <c r="AD748" s="281"/>
      <c r="AE748" s="29"/>
    </row>
    <row r="749" spans="1:31" s="31" customFormat="1" ht="15" customHeight="1">
      <c r="A749" s="79"/>
      <c r="C749" s="80" t="s">
        <v>161</v>
      </c>
      <c r="D749" s="335"/>
      <c r="E749" s="280"/>
      <c r="F749" s="280"/>
      <c r="G749" s="280"/>
      <c r="H749" s="281"/>
      <c r="I749" s="342"/>
      <c r="J749" s="281"/>
      <c r="K749" s="342"/>
      <c r="L749" s="280"/>
      <c r="M749" s="280"/>
      <c r="N749" s="281"/>
      <c r="O749" s="342"/>
      <c r="P749" s="280"/>
      <c r="Q749" s="281"/>
      <c r="R749" s="342"/>
      <c r="S749" s="280"/>
      <c r="T749" s="281"/>
      <c r="U749" s="342"/>
      <c r="V749" s="280"/>
      <c r="W749" s="281"/>
      <c r="X749" s="342"/>
      <c r="Y749" s="280"/>
      <c r="Z749" s="280"/>
      <c r="AA749" s="281"/>
      <c r="AB749" s="342"/>
      <c r="AC749" s="280"/>
      <c r="AD749" s="281"/>
      <c r="AE749" s="29"/>
    </row>
    <row r="750" spans="1:31" s="31" customFormat="1" ht="15" customHeight="1">
      <c r="A750" s="79"/>
      <c r="C750" s="80" t="s">
        <v>162</v>
      </c>
      <c r="D750" s="335"/>
      <c r="E750" s="280"/>
      <c r="F750" s="280"/>
      <c r="G750" s="280"/>
      <c r="H750" s="281"/>
      <c r="I750" s="342"/>
      <c r="J750" s="281"/>
      <c r="K750" s="342"/>
      <c r="L750" s="280"/>
      <c r="M750" s="280"/>
      <c r="N750" s="281"/>
      <c r="O750" s="342"/>
      <c r="P750" s="280"/>
      <c r="Q750" s="281"/>
      <c r="R750" s="342"/>
      <c r="S750" s="280"/>
      <c r="T750" s="281"/>
      <c r="U750" s="342"/>
      <c r="V750" s="280"/>
      <c r="W750" s="281"/>
      <c r="X750" s="342"/>
      <c r="Y750" s="280"/>
      <c r="Z750" s="280"/>
      <c r="AA750" s="281"/>
      <c r="AB750" s="342"/>
      <c r="AC750" s="280"/>
      <c r="AD750" s="281"/>
      <c r="AE750" s="29"/>
    </row>
    <row r="751" spans="1:31" s="31" customFormat="1" ht="15" customHeight="1">
      <c r="A751" s="79"/>
      <c r="C751" s="80" t="s">
        <v>163</v>
      </c>
      <c r="D751" s="335"/>
      <c r="E751" s="280"/>
      <c r="F751" s="280"/>
      <c r="G751" s="280"/>
      <c r="H751" s="281"/>
      <c r="I751" s="342"/>
      <c r="J751" s="281"/>
      <c r="K751" s="342"/>
      <c r="L751" s="280"/>
      <c r="M751" s="280"/>
      <c r="N751" s="281"/>
      <c r="O751" s="342"/>
      <c r="P751" s="280"/>
      <c r="Q751" s="281"/>
      <c r="R751" s="342"/>
      <c r="S751" s="280"/>
      <c r="T751" s="281"/>
      <c r="U751" s="342"/>
      <c r="V751" s="280"/>
      <c r="W751" s="281"/>
      <c r="X751" s="342"/>
      <c r="Y751" s="280"/>
      <c r="Z751" s="280"/>
      <c r="AA751" s="281"/>
      <c r="AB751" s="342"/>
      <c r="AC751" s="280"/>
      <c r="AD751" s="281"/>
      <c r="AE751" s="29"/>
    </row>
    <row r="752" spans="1:31" s="31" customFormat="1" ht="15" customHeight="1">
      <c r="A752" s="79"/>
      <c r="C752" s="80" t="s">
        <v>164</v>
      </c>
      <c r="D752" s="335"/>
      <c r="E752" s="280"/>
      <c r="F752" s="280"/>
      <c r="G752" s="280"/>
      <c r="H752" s="281"/>
      <c r="I752" s="342"/>
      <c r="J752" s="281"/>
      <c r="K752" s="342"/>
      <c r="L752" s="280"/>
      <c r="M752" s="280"/>
      <c r="N752" s="281"/>
      <c r="O752" s="342"/>
      <c r="P752" s="280"/>
      <c r="Q752" s="281"/>
      <c r="R752" s="342"/>
      <c r="S752" s="280"/>
      <c r="T752" s="281"/>
      <c r="U752" s="342"/>
      <c r="V752" s="280"/>
      <c r="W752" s="281"/>
      <c r="X752" s="342"/>
      <c r="Y752" s="280"/>
      <c r="Z752" s="280"/>
      <c r="AA752" s="281"/>
      <c r="AB752" s="342"/>
      <c r="AC752" s="280"/>
      <c r="AD752" s="281"/>
      <c r="AE752" s="29"/>
    </row>
    <row r="753" spans="1:31" s="31" customFormat="1" ht="15" customHeight="1">
      <c r="A753" s="79"/>
      <c r="C753" s="80" t="s">
        <v>165</v>
      </c>
      <c r="D753" s="335"/>
      <c r="E753" s="280"/>
      <c r="F753" s="280"/>
      <c r="G753" s="280"/>
      <c r="H753" s="281"/>
      <c r="I753" s="342"/>
      <c r="J753" s="281"/>
      <c r="K753" s="342"/>
      <c r="L753" s="280"/>
      <c r="M753" s="280"/>
      <c r="N753" s="281"/>
      <c r="O753" s="342"/>
      <c r="P753" s="280"/>
      <c r="Q753" s="281"/>
      <c r="R753" s="342"/>
      <c r="S753" s="280"/>
      <c r="T753" s="281"/>
      <c r="U753" s="342"/>
      <c r="V753" s="280"/>
      <c r="W753" s="281"/>
      <c r="X753" s="342"/>
      <c r="Y753" s="280"/>
      <c r="Z753" s="280"/>
      <c r="AA753" s="281"/>
      <c r="AB753" s="342"/>
      <c r="AC753" s="280"/>
      <c r="AD753" s="281"/>
      <c r="AE753" s="29"/>
    </row>
    <row r="754" spans="1:31" s="31" customFormat="1" ht="15" customHeight="1">
      <c r="A754" s="79"/>
      <c r="C754" s="80" t="s">
        <v>166</v>
      </c>
      <c r="D754" s="335"/>
      <c r="E754" s="280"/>
      <c r="F754" s="280"/>
      <c r="G754" s="280"/>
      <c r="H754" s="281"/>
      <c r="I754" s="342"/>
      <c r="J754" s="281"/>
      <c r="K754" s="342"/>
      <c r="L754" s="280"/>
      <c r="M754" s="280"/>
      <c r="N754" s="281"/>
      <c r="O754" s="342"/>
      <c r="P754" s="280"/>
      <c r="Q754" s="281"/>
      <c r="R754" s="342"/>
      <c r="S754" s="280"/>
      <c r="T754" s="281"/>
      <c r="U754" s="342"/>
      <c r="V754" s="280"/>
      <c r="W754" s="281"/>
      <c r="X754" s="342"/>
      <c r="Y754" s="280"/>
      <c r="Z754" s="280"/>
      <c r="AA754" s="281"/>
      <c r="AB754" s="342"/>
      <c r="AC754" s="280"/>
      <c r="AD754" s="281"/>
      <c r="AE754" s="29"/>
    </row>
    <row r="755" spans="1:31" s="31" customFormat="1" ht="15" customHeight="1">
      <c r="A755" s="79"/>
      <c r="C755" s="237"/>
      <c r="D755" s="262"/>
      <c r="E755" s="262"/>
      <c r="F755" s="262"/>
      <c r="G755" s="262"/>
      <c r="H755" s="262"/>
      <c r="I755" s="236"/>
      <c r="J755" s="236"/>
      <c r="K755" s="236"/>
      <c r="L755" s="236"/>
      <c r="M755" s="236"/>
      <c r="N755" s="236"/>
      <c r="O755" s="236"/>
      <c r="P755" s="236"/>
      <c r="Q755" s="236"/>
      <c r="R755" s="236"/>
      <c r="S755" s="236"/>
      <c r="T755" s="236"/>
      <c r="U755" s="236"/>
      <c r="V755" s="236"/>
      <c r="W755" s="236"/>
      <c r="X755" s="236"/>
      <c r="Y755" s="236"/>
      <c r="Z755" s="236"/>
      <c r="AA755" s="236"/>
      <c r="AB755" s="236"/>
      <c r="AC755" s="236"/>
      <c r="AD755" s="236"/>
      <c r="AE755" s="29"/>
    </row>
    <row r="756" spans="1:31" s="31" customFormat="1" ht="45" customHeight="1">
      <c r="A756" s="79"/>
      <c r="C756" s="362" t="s">
        <v>526</v>
      </c>
      <c r="D756" s="366"/>
      <c r="E756" s="366"/>
      <c r="F756" s="342"/>
      <c r="G756" s="280"/>
      <c r="H756" s="280"/>
      <c r="I756" s="280"/>
      <c r="J756" s="280"/>
      <c r="K756" s="280"/>
      <c r="L756" s="280"/>
      <c r="M756" s="280"/>
      <c r="N756" s="280"/>
      <c r="O756" s="280"/>
      <c r="P756" s="280"/>
      <c r="Q756" s="280"/>
      <c r="R756" s="280"/>
      <c r="S756" s="280"/>
      <c r="T756" s="280"/>
      <c r="U756" s="280"/>
      <c r="V756" s="280"/>
      <c r="W756" s="280"/>
      <c r="X756" s="280"/>
      <c r="Y756" s="280"/>
      <c r="Z756" s="280"/>
      <c r="AA756" s="280"/>
      <c r="AB756" s="280"/>
      <c r="AC756" s="280"/>
      <c r="AD756" s="281"/>
      <c r="AE756" s="29"/>
    </row>
    <row r="757" spans="1:31" s="31" customFormat="1" ht="15" customHeight="1">
      <c r="A757" s="79"/>
      <c r="C757" s="237"/>
      <c r="D757" s="236"/>
      <c r="E757" s="236"/>
      <c r="F757" s="236"/>
      <c r="G757" s="81"/>
      <c r="H757" s="81"/>
      <c r="I757" s="81"/>
      <c r="J757" s="81"/>
      <c r="K757" s="81"/>
      <c r="L757" s="81"/>
      <c r="M757" s="82"/>
      <c r="N757" s="82"/>
      <c r="O757" s="82"/>
      <c r="P757" s="82"/>
      <c r="Q757" s="82"/>
      <c r="R757" s="82"/>
      <c r="S757" s="82"/>
      <c r="T757" s="82"/>
      <c r="U757" s="82"/>
      <c r="V757" s="82"/>
      <c r="W757" s="82"/>
      <c r="X757" s="82"/>
      <c r="Y757" s="81"/>
      <c r="Z757" s="81"/>
      <c r="AA757" s="81"/>
      <c r="AB757" s="81"/>
      <c r="AC757" s="83"/>
      <c r="AD757" s="83"/>
      <c r="AE757" s="29"/>
    </row>
    <row r="758" spans="1:31" s="31" customFormat="1" ht="24" customHeight="1">
      <c r="A758" s="79"/>
      <c r="C758" s="361" t="s">
        <v>248</v>
      </c>
      <c r="D758" s="284"/>
      <c r="E758" s="284"/>
      <c r="F758" s="284"/>
      <c r="G758" s="284"/>
      <c r="H758" s="284"/>
      <c r="I758" s="284"/>
      <c r="J758" s="284"/>
      <c r="K758" s="284"/>
      <c r="L758" s="284"/>
      <c r="M758" s="284"/>
      <c r="N758" s="284"/>
      <c r="O758" s="284"/>
      <c r="P758" s="284"/>
      <c r="Q758" s="284"/>
      <c r="R758" s="284"/>
      <c r="S758" s="284"/>
      <c r="T758" s="284"/>
      <c r="U758" s="284"/>
      <c r="V758" s="284"/>
      <c r="W758" s="284"/>
      <c r="X758" s="284"/>
      <c r="Y758" s="284"/>
      <c r="Z758" s="284"/>
      <c r="AA758" s="284"/>
      <c r="AB758" s="284"/>
      <c r="AC758" s="284"/>
      <c r="AD758" s="284"/>
      <c r="AE758" s="29"/>
    </row>
    <row r="759" spans="1:31" s="31" customFormat="1" ht="60" customHeight="1">
      <c r="A759" s="79"/>
      <c r="C759" s="335"/>
      <c r="D759" s="280"/>
      <c r="E759" s="280"/>
      <c r="F759" s="280"/>
      <c r="G759" s="280"/>
      <c r="H759" s="280"/>
      <c r="I759" s="280"/>
      <c r="J759" s="280"/>
      <c r="K759" s="280"/>
      <c r="L759" s="280"/>
      <c r="M759" s="280"/>
      <c r="N759" s="280"/>
      <c r="O759" s="280"/>
      <c r="P759" s="280"/>
      <c r="Q759" s="280"/>
      <c r="R759" s="280"/>
      <c r="S759" s="280"/>
      <c r="T759" s="280"/>
      <c r="U759" s="280"/>
      <c r="V759" s="280"/>
      <c r="W759" s="280"/>
      <c r="X759" s="280"/>
      <c r="Y759" s="280"/>
      <c r="Z759" s="280"/>
      <c r="AA759" s="280"/>
      <c r="AB759" s="280"/>
      <c r="AC759" s="280"/>
      <c r="AD759" s="281"/>
      <c r="AE759" s="29"/>
    </row>
    <row r="760" spans="1:31" s="31" customFormat="1" ht="15" customHeight="1">
      <c r="A760" s="79"/>
      <c r="C760" s="237"/>
      <c r="D760" s="262"/>
      <c r="E760" s="262"/>
      <c r="F760" s="262"/>
      <c r="G760" s="262"/>
      <c r="H760" s="262"/>
      <c r="I760" s="236"/>
      <c r="J760" s="236"/>
      <c r="K760" s="236"/>
      <c r="L760" s="236"/>
      <c r="M760" s="236"/>
      <c r="N760" s="236"/>
      <c r="O760" s="236"/>
      <c r="P760" s="236"/>
      <c r="Q760" s="236"/>
      <c r="R760" s="236"/>
      <c r="S760" s="236"/>
      <c r="T760" s="236"/>
      <c r="U760" s="236"/>
      <c r="V760" s="236"/>
      <c r="W760" s="236"/>
      <c r="X760" s="236"/>
      <c r="Y760" s="236"/>
      <c r="Z760" s="236"/>
      <c r="AA760" s="236"/>
      <c r="AB760" s="236"/>
      <c r="AC760" s="236"/>
      <c r="AD760" s="236"/>
      <c r="AE760" s="29"/>
    </row>
    <row r="761" spans="1:31" s="31" customFormat="1" ht="15" customHeight="1">
      <c r="A761" s="79"/>
      <c r="C761" s="237"/>
      <c r="D761" s="262"/>
      <c r="E761" s="262"/>
      <c r="F761" s="262"/>
      <c r="G761" s="262"/>
      <c r="H761" s="262"/>
      <c r="I761" s="236"/>
      <c r="J761" s="236"/>
      <c r="K761" s="236"/>
      <c r="L761" s="236"/>
      <c r="M761" s="236"/>
      <c r="N761" s="236"/>
      <c r="O761" s="236"/>
      <c r="P761" s="236"/>
      <c r="Q761" s="236"/>
      <c r="R761" s="236"/>
      <c r="S761" s="236"/>
      <c r="T761" s="236"/>
      <c r="U761" s="236"/>
      <c r="V761" s="236"/>
      <c r="W761" s="236"/>
      <c r="X761" s="236"/>
      <c r="Y761" s="236"/>
      <c r="Z761" s="236"/>
      <c r="AA761" s="236"/>
      <c r="AB761" s="236"/>
      <c r="AC761" s="236"/>
      <c r="AD761" s="236"/>
      <c r="AE761" s="29"/>
    </row>
    <row r="762" spans="1:31" s="31" customFormat="1" ht="15" customHeight="1">
      <c r="A762" s="79"/>
      <c r="C762" s="237"/>
      <c r="D762" s="262"/>
      <c r="E762" s="262"/>
      <c r="F762" s="262"/>
      <c r="G762" s="262"/>
      <c r="H762" s="262"/>
      <c r="I762" s="236"/>
      <c r="J762" s="236"/>
      <c r="K762" s="236"/>
      <c r="L762" s="236"/>
      <c r="M762" s="236"/>
      <c r="N762" s="236"/>
      <c r="O762" s="236"/>
      <c r="P762" s="236"/>
      <c r="Q762" s="236"/>
      <c r="R762" s="236"/>
      <c r="S762" s="236"/>
      <c r="T762" s="236"/>
      <c r="U762" s="236"/>
      <c r="V762" s="236"/>
      <c r="W762" s="236"/>
      <c r="X762" s="236"/>
      <c r="Y762" s="236"/>
      <c r="Z762" s="236"/>
      <c r="AA762" s="236"/>
      <c r="AB762" s="236"/>
      <c r="AC762" s="236"/>
      <c r="AD762" s="236"/>
      <c r="AE762" s="29"/>
    </row>
    <row r="763" spans="1:31" s="31" customFormat="1" ht="15" customHeight="1">
      <c r="A763" s="79"/>
      <c r="C763" s="237"/>
      <c r="D763" s="262"/>
      <c r="E763" s="262"/>
      <c r="F763" s="262"/>
      <c r="G763" s="262"/>
      <c r="H763" s="262"/>
      <c r="I763" s="236"/>
      <c r="J763" s="236"/>
      <c r="K763" s="236"/>
      <c r="L763" s="236"/>
      <c r="M763" s="236"/>
      <c r="N763" s="236"/>
      <c r="O763" s="236"/>
      <c r="P763" s="236"/>
      <c r="Q763" s="236"/>
      <c r="R763" s="236"/>
      <c r="S763" s="236"/>
      <c r="T763" s="236"/>
      <c r="U763" s="236"/>
      <c r="V763" s="236"/>
      <c r="W763" s="236"/>
      <c r="X763" s="236"/>
      <c r="Y763" s="236"/>
      <c r="Z763" s="236"/>
      <c r="AA763" s="236"/>
      <c r="AB763" s="236"/>
      <c r="AC763" s="236"/>
      <c r="AD763" s="236"/>
      <c r="AE763" s="29"/>
    </row>
    <row r="764" spans="1:31" s="31" customFormat="1" ht="15" customHeight="1">
      <c r="A764" s="79"/>
      <c r="C764" s="237"/>
      <c r="D764" s="262"/>
      <c r="E764" s="262"/>
      <c r="F764" s="262"/>
      <c r="G764" s="262"/>
      <c r="H764" s="262"/>
      <c r="I764" s="236"/>
      <c r="J764" s="236"/>
      <c r="K764" s="236"/>
      <c r="L764" s="236"/>
      <c r="M764" s="236"/>
      <c r="N764" s="236"/>
      <c r="O764" s="236"/>
      <c r="P764" s="236"/>
      <c r="Q764" s="236"/>
      <c r="R764" s="236"/>
      <c r="S764" s="236"/>
      <c r="T764" s="236"/>
      <c r="U764" s="236"/>
      <c r="V764" s="236"/>
      <c r="W764" s="236"/>
      <c r="X764" s="236"/>
      <c r="Y764" s="236"/>
      <c r="Z764" s="236"/>
      <c r="AA764" s="236"/>
      <c r="AB764" s="236"/>
      <c r="AC764" s="236"/>
      <c r="AD764" s="236"/>
      <c r="AE764" s="29"/>
    </row>
    <row r="765" spans="1:31" s="31" customFormat="1" ht="15" customHeight="1">
      <c r="A765" s="79"/>
      <c r="C765" s="237"/>
      <c r="D765" s="262"/>
      <c r="E765" s="262"/>
      <c r="F765" s="262"/>
      <c r="G765" s="262"/>
      <c r="H765" s="262"/>
      <c r="I765" s="236"/>
      <c r="J765" s="236"/>
      <c r="K765" s="236"/>
      <c r="L765" s="236"/>
      <c r="M765" s="236"/>
      <c r="N765" s="236"/>
      <c r="O765" s="236"/>
      <c r="P765" s="236"/>
      <c r="Q765" s="236"/>
      <c r="R765" s="236"/>
      <c r="S765" s="236"/>
      <c r="T765" s="236"/>
      <c r="U765" s="236"/>
      <c r="V765" s="236"/>
      <c r="W765" s="236"/>
      <c r="X765" s="236"/>
      <c r="Y765" s="236"/>
      <c r="Z765" s="236"/>
      <c r="AA765" s="236"/>
      <c r="AB765" s="236"/>
      <c r="AC765" s="236"/>
      <c r="AD765" s="236"/>
      <c r="AE765" s="29"/>
    </row>
    <row r="766" spans="1:31" s="31" customFormat="1" ht="15" hidden="1" customHeight="1">
      <c r="A766" s="79"/>
      <c r="C766" s="237"/>
      <c r="D766" s="262"/>
      <c r="E766" s="262"/>
      <c r="F766" s="262"/>
      <c r="G766" s="262"/>
      <c r="H766" s="262"/>
      <c r="I766" s="236"/>
      <c r="J766" s="236"/>
      <c r="K766" s="236"/>
      <c r="L766" s="236"/>
      <c r="M766" s="236"/>
      <c r="N766" s="236"/>
      <c r="O766" s="236"/>
      <c r="P766" s="236"/>
      <c r="Q766" s="236"/>
      <c r="R766" s="236"/>
      <c r="S766" s="236"/>
      <c r="T766" s="236"/>
      <c r="U766" s="236"/>
      <c r="V766" s="236"/>
      <c r="W766" s="236"/>
      <c r="X766" s="236"/>
      <c r="Y766" s="236"/>
      <c r="Z766" s="236"/>
      <c r="AA766" s="236"/>
      <c r="AB766" s="236"/>
      <c r="AC766" s="236"/>
      <c r="AD766" s="236"/>
      <c r="AE766" s="29"/>
    </row>
    <row r="767" spans="1:31" ht="15" hidden="1" customHeight="1"/>
    <row r="768" spans="1:31" ht="15" hidden="1" customHeight="1"/>
    <row r="769" ht="15" hidden="1" customHeight="1"/>
    <row r="770" ht="15" hidden="1" customHeight="1"/>
    <row r="771" ht="15" hidden="1" customHeight="1"/>
    <row r="772" ht="15" hidden="1" customHeight="1"/>
    <row r="773" ht="15" hidden="1" customHeight="1"/>
    <row r="774" ht="15" hidden="1" customHeight="1"/>
    <row r="775" ht="15" hidden="1" customHeight="1"/>
    <row r="776" ht="15" hidden="1" customHeight="1"/>
    <row r="777" ht="15" hidden="1" customHeight="1"/>
    <row r="778" ht="15" hidden="1" customHeight="1"/>
    <row r="779" ht="15" hidden="1" customHeight="1"/>
    <row r="780" ht="15" hidden="1" customHeight="1"/>
    <row r="781" ht="15" hidden="1" customHeight="1"/>
    <row r="782" ht="15" hidden="1" customHeight="1"/>
    <row r="783" ht="15" hidden="1" customHeight="1"/>
    <row r="784" ht="15" hidden="1" customHeight="1"/>
    <row r="785" ht="15" hidden="1" customHeight="1"/>
    <row r="786" ht="15" hidden="1" customHeight="1"/>
  </sheetData>
  <mergeCells count="2508">
    <mergeCell ref="C228:AD228"/>
    <mergeCell ref="C417:J419"/>
    <mergeCell ref="C420:J420"/>
    <mergeCell ref="C227:AD227"/>
    <mergeCell ref="C409:AD409"/>
    <mergeCell ref="C477:AD477"/>
    <mergeCell ref="C634:AD634"/>
    <mergeCell ref="C11:AD11"/>
    <mergeCell ref="C12:AD12"/>
    <mergeCell ref="C13:AD13"/>
    <mergeCell ref="C14:AD14"/>
    <mergeCell ref="C16:AD16"/>
    <mergeCell ref="D47:H47"/>
    <mergeCell ref="K47:N47"/>
    <mergeCell ref="O47:R47"/>
    <mergeCell ref="S47:V47"/>
    <mergeCell ref="W47:Z47"/>
    <mergeCell ref="AA44:AD44"/>
    <mergeCell ref="C46:H46"/>
    <mergeCell ref="K46:N46"/>
    <mergeCell ref="O46:R46"/>
    <mergeCell ref="S46:V46"/>
    <mergeCell ref="W46:Z46"/>
    <mergeCell ref="D36:AD36"/>
    <mergeCell ref="D38:AD38"/>
    <mergeCell ref="D51:H51"/>
    <mergeCell ref="K51:N51"/>
    <mergeCell ref="O51:R51"/>
    <mergeCell ref="S51:V51"/>
    <mergeCell ref="W51:Z51"/>
    <mergeCell ref="D50:H50"/>
    <mergeCell ref="K50:N50"/>
    <mergeCell ref="B1:AD1"/>
    <mergeCell ref="B3:AD3"/>
    <mergeCell ref="B5:AD5"/>
    <mergeCell ref="AA7:AD7"/>
    <mergeCell ref="B9:AD9"/>
    <mergeCell ref="C10:AD10"/>
    <mergeCell ref="D30:AD30"/>
    <mergeCell ref="D34:AD34"/>
    <mergeCell ref="D35:AD35"/>
    <mergeCell ref="C24:AD24"/>
    <mergeCell ref="D27:AD27"/>
    <mergeCell ref="D28:AD28"/>
    <mergeCell ref="C17:AD17"/>
    <mergeCell ref="B18:AD18"/>
    <mergeCell ref="C19:AD19"/>
    <mergeCell ref="B21:AD21"/>
    <mergeCell ref="B22:AD22"/>
    <mergeCell ref="C26:AD26"/>
    <mergeCell ref="D29:AD29"/>
    <mergeCell ref="D31:AD31"/>
    <mergeCell ref="D32:AD32"/>
    <mergeCell ref="C23:AD23"/>
    <mergeCell ref="C25:AD25"/>
    <mergeCell ref="C33:AD33"/>
    <mergeCell ref="C15:AD15"/>
    <mergeCell ref="O50:R50"/>
    <mergeCell ref="S50:V50"/>
    <mergeCell ref="W50:Z50"/>
    <mergeCell ref="D49:H49"/>
    <mergeCell ref="K49:N49"/>
    <mergeCell ref="O49:R49"/>
    <mergeCell ref="S49:V49"/>
    <mergeCell ref="W49:Z49"/>
    <mergeCell ref="D48:H48"/>
    <mergeCell ref="K48:N48"/>
    <mergeCell ref="O48:R48"/>
    <mergeCell ref="S48:V48"/>
    <mergeCell ref="W48:Z48"/>
    <mergeCell ref="D55:H55"/>
    <mergeCell ref="K55:N55"/>
    <mergeCell ref="O55:R55"/>
    <mergeCell ref="S55:V55"/>
    <mergeCell ref="W55:Z55"/>
    <mergeCell ref="D54:H54"/>
    <mergeCell ref="K54:N54"/>
    <mergeCell ref="O54:R54"/>
    <mergeCell ref="S54:V54"/>
    <mergeCell ref="W54:Z54"/>
    <mergeCell ref="D53:H53"/>
    <mergeCell ref="K53:N53"/>
    <mergeCell ref="O53:R53"/>
    <mergeCell ref="S53:V53"/>
    <mergeCell ref="W53:Z53"/>
    <mergeCell ref="D52:H52"/>
    <mergeCell ref="K52:N52"/>
    <mergeCell ref="O52:R52"/>
    <mergeCell ref="S52:V52"/>
    <mergeCell ref="W52:Z52"/>
    <mergeCell ref="D58:H58"/>
    <mergeCell ref="K58:N58"/>
    <mergeCell ref="O58:R58"/>
    <mergeCell ref="S58:V58"/>
    <mergeCell ref="W58:Z58"/>
    <mergeCell ref="D57:H57"/>
    <mergeCell ref="K57:N57"/>
    <mergeCell ref="O57:R57"/>
    <mergeCell ref="S57:V57"/>
    <mergeCell ref="W57:Z57"/>
    <mergeCell ref="AA57:AD57"/>
    <mergeCell ref="AA58:AD58"/>
    <mergeCell ref="AA59:AD59"/>
    <mergeCell ref="D56:H56"/>
    <mergeCell ref="K56:N56"/>
    <mergeCell ref="O56:R56"/>
    <mergeCell ref="S56:V56"/>
    <mergeCell ref="W56:Z56"/>
    <mergeCell ref="D61:H61"/>
    <mergeCell ref="K61:N61"/>
    <mergeCell ref="O61:R61"/>
    <mergeCell ref="S61:V61"/>
    <mergeCell ref="W61:Z61"/>
    <mergeCell ref="D60:H60"/>
    <mergeCell ref="K60:N60"/>
    <mergeCell ref="O60:R60"/>
    <mergeCell ref="S60:V60"/>
    <mergeCell ref="W60:Z60"/>
    <mergeCell ref="AA60:AD60"/>
    <mergeCell ref="AA61:AD61"/>
    <mergeCell ref="AA62:AD62"/>
    <mergeCell ref="D59:H59"/>
    <mergeCell ref="K59:N59"/>
    <mergeCell ref="O59:R59"/>
    <mergeCell ref="S59:V59"/>
    <mergeCell ref="W59:Z59"/>
    <mergeCell ref="D64:H64"/>
    <mergeCell ref="K64:N64"/>
    <mergeCell ref="O64:R64"/>
    <mergeCell ref="S64:V64"/>
    <mergeCell ref="W64:Z64"/>
    <mergeCell ref="D63:H63"/>
    <mergeCell ref="K63:N63"/>
    <mergeCell ref="O63:R63"/>
    <mergeCell ref="S63:V63"/>
    <mergeCell ref="W63:Z63"/>
    <mergeCell ref="AA63:AD63"/>
    <mergeCell ref="AA64:AD64"/>
    <mergeCell ref="AA65:AD65"/>
    <mergeCell ref="D62:H62"/>
    <mergeCell ref="K62:N62"/>
    <mergeCell ref="O62:R62"/>
    <mergeCell ref="S62:V62"/>
    <mergeCell ref="W62:Z62"/>
    <mergeCell ref="I63:J63"/>
    <mergeCell ref="I64:J64"/>
    <mergeCell ref="D67:H67"/>
    <mergeCell ref="K67:N67"/>
    <mergeCell ref="O67:R67"/>
    <mergeCell ref="S67:V67"/>
    <mergeCell ref="W67:Z67"/>
    <mergeCell ref="D66:H66"/>
    <mergeCell ref="K66:N66"/>
    <mergeCell ref="O66:R66"/>
    <mergeCell ref="S66:V66"/>
    <mergeCell ref="W66:Z66"/>
    <mergeCell ref="AA66:AD66"/>
    <mergeCell ref="AA67:AD67"/>
    <mergeCell ref="AA68:AD68"/>
    <mergeCell ref="D65:H65"/>
    <mergeCell ref="K65:N65"/>
    <mergeCell ref="O65:R65"/>
    <mergeCell ref="S65:V65"/>
    <mergeCell ref="W65:Z65"/>
    <mergeCell ref="I65:J65"/>
    <mergeCell ref="I66:J66"/>
    <mergeCell ref="I67:J67"/>
    <mergeCell ref="D70:H70"/>
    <mergeCell ref="K70:N70"/>
    <mergeCell ref="O70:R70"/>
    <mergeCell ref="S70:V70"/>
    <mergeCell ref="W70:Z70"/>
    <mergeCell ref="D69:H69"/>
    <mergeCell ref="K69:N69"/>
    <mergeCell ref="O69:R69"/>
    <mergeCell ref="S69:V69"/>
    <mergeCell ref="W69:Z69"/>
    <mergeCell ref="AA69:AD69"/>
    <mergeCell ref="AA70:AD70"/>
    <mergeCell ref="AA71:AD71"/>
    <mergeCell ref="D68:H68"/>
    <mergeCell ref="K68:N68"/>
    <mergeCell ref="O68:R68"/>
    <mergeCell ref="S68:V68"/>
    <mergeCell ref="W68:Z68"/>
    <mergeCell ref="I68:J68"/>
    <mergeCell ref="I69:J69"/>
    <mergeCell ref="I70:J70"/>
    <mergeCell ref="D78:S78"/>
    <mergeCell ref="V78:AD78"/>
    <mergeCell ref="D79:S79"/>
    <mergeCell ref="V79:AD79"/>
    <mergeCell ref="D80:S80"/>
    <mergeCell ref="V80:AD80"/>
    <mergeCell ref="C73:F73"/>
    <mergeCell ref="C75:S75"/>
    <mergeCell ref="U75:AD75"/>
    <mergeCell ref="D76:S76"/>
    <mergeCell ref="V76:AD76"/>
    <mergeCell ref="D77:S77"/>
    <mergeCell ref="V77:AD77"/>
    <mergeCell ref="D71:H71"/>
    <mergeCell ref="K71:N71"/>
    <mergeCell ref="O71:R71"/>
    <mergeCell ref="S71:V71"/>
    <mergeCell ref="W71:Z71"/>
    <mergeCell ref="I71:J71"/>
    <mergeCell ref="D88:S88"/>
    <mergeCell ref="V88:AD88"/>
    <mergeCell ref="V89:AD89"/>
    <mergeCell ref="V90:AD90"/>
    <mergeCell ref="V91:AD91"/>
    <mergeCell ref="C93:AD93"/>
    <mergeCell ref="D84:S84"/>
    <mergeCell ref="D85:S85"/>
    <mergeCell ref="U85:AD85"/>
    <mergeCell ref="D86:S86"/>
    <mergeCell ref="V86:AD86"/>
    <mergeCell ref="D87:S87"/>
    <mergeCell ref="V87:AD87"/>
    <mergeCell ref="D81:S81"/>
    <mergeCell ref="V81:AD81"/>
    <mergeCell ref="D82:S82"/>
    <mergeCell ref="V82:AD82"/>
    <mergeCell ref="D83:S83"/>
    <mergeCell ref="V83:AD83"/>
    <mergeCell ref="D107:R107"/>
    <mergeCell ref="S107:X107"/>
    <mergeCell ref="Y107:AD107"/>
    <mergeCell ref="D108:R108"/>
    <mergeCell ref="S108:X108"/>
    <mergeCell ref="Y108:AD108"/>
    <mergeCell ref="D105:R105"/>
    <mergeCell ref="S105:X105"/>
    <mergeCell ref="Y105:AD105"/>
    <mergeCell ref="D106:R106"/>
    <mergeCell ref="S106:X106"/>
    <mergeCell ref="Y106:AD106"/>
    <mergeCell ref="C94:AD94"/>
    <mergeCell ref="B101:AD101"/>
    <mergeCell ref="C102:AD102"/>
    <mergeCell ref="C104:R104"/>
    <mergeCell ref="S104:X104"/>
    <mergeCell ref="Y104:AD104"/>
    <mergeCell ref="D113:R113"/>
    <mergeCell ref="S113:X113"/>
    <mergeCell ref="Y113:AD113"/>
    <mergeCell ref="D114:R114"/>
    <mergeCell ref="S114:X114"/>
    <mergeCell ref="Y114:AD114"/>
    <mergeCell ref="D111:R111"/>
    <mergeCell ref="S111:X111"/>
    <mergeCell ref="Y111:AD111"/>
    <mergeCell ref="D112:R112"/>
    <mergeCell ref="S112:X112"/>
    <mergeCell ref="Y112:AD112"/>
    <mergeCell ref="D109:R109"/>
    <mergeCell ref="S109:X109"/>
    <mergeCell ref="Y109:AD109"/>
    <mergeCell ref="D110:R110"/>
    <mergeCell ref="S110:X110"/>
    <mergeCell ref="Y110:AD110"/>
    <mergeCell ref="D119:R119"/>
    <mergeCell ref="S119:X119"/>
    <mergeCell ref="Y119:AD119"/>
    <mergeCell ref="D120:R120"/>
    <mergeCell ref="S120:X120"/>
    <mergeCell ref="Y120:AD120"/>
    <mergeCell ref="D117:R117"/>
    <mergeCell ref="S117:X117"/>
    <mergeCell ref="Y117:AD117"/>
    <mergeCell ref="D118:R118"/>
    <mergeCell ref="S118:X118"/>
    <mergeCell ref="Y118:AD118"/>
    <mergeCell ref="D115:R115"/>
    <mergeCell ref="S115:X115"/>
    <mergeCell ref="Y115:AD115"/>
    <mergeCell ref="D116:R116"/>
    <mergeCell ref="S116:X116"/>
    <mergeCell ref="Y116:AD116"/>
    <mergeCell ref="D125:R125"/>
    <mergeCell ref="S125:X125"/>
    <mergeCell ref="Y125:AD125"/>
    <mergeCell ref="D126:R126"/>
    <mergeCell ref="S126:X126"/>
    <mergeCell ref="Y126:AD126"/>
    <mergeCell ref="D123:R123"/>
    <mergeCell ref="S123:X123"/>
    <mergeCell ref="Y123:AD123"/>
    <mergeCell ref="D124:R124"/>
    <mergeCell ref="S124:X124"/>
    <mergeCell ref="Y124:AD124"/>
    <mergeCell ref="D121:R121"/>
    <mergeCell ref="S121:X121"/>
    <mergeCell ref="Y121:AD121"/>
    <mergeCell ref="D122:R122"/>
    <mergeCell ref="S122:X122"/>
    <mergeCell ref="Y122:AD122"/>
    <mergeCell ref="D127:R127"/>
    <mergeCell ref="S127:X127"/>
    <mergeCell ref="Y127:AD127"/>
    <mergeCell ref="D128:R128"/>
    <mergeCell ref="S128:X128"/>
    <mergeCell ref="Y128:AD128"/>
    <mergeCell ref="B139:AD139"/>
    <mergeCell ref="C140:AD140"/>
    <mergeCell ref="C141:AD141"/>
    <mergeCell ref="C142:AD142"/>
    <mergeCell ref="AA144:AD144"/>
    <mergeCell ref="C146:R146"/>
    <mergeCell ref="S146:X146"/>
    <mergeCell ref="Y146:AD146"/>
    <mergeCell ref="D147:R147"/>
    <mergeCell ref="S147:X147"/>
    <mergeCell ref="Y147:AD147"/>
    <mergeCell ref="S188:V188"/>
    <mergeCell ref="W188:Z188"/>
    <mergeCell ref="AA188:AD188"/>
    <mergeCell ref="K190:L190"/>
    <mergeCell ref="M190:N190"/>
    <mergeCell ref="O190:P190"/>
    <mergeCell ref="Q190:R190"/>
    <mergeCell ref="K188:L189"/>
    <mergeCell ref="M188:N189"/>
    <mergeCell ref="O188:P189"/>
    <mergeCell ref="Q188:R189"/>
    <mergeCell ref="B181:AD181"/>
    <mergeCell ref="C183:AD183"/>
    <mergeCell ref="D129:R129"/>
    <mergeCell ref="S129:X129"/>
    <mergeCell ref="Y129:AD129"/>
    <mergeCell ref="C131:AD131"/>
    <mergeCell ref="C132:AD132"/>
    <mergeCell ref="D148:R148"/>
    <mergeCell ref="S148:X148"/>
    <mergeCell ref="Y148:AD148"/>
    <mergeCell ref="D149:R149"/>
    <mergeCell ref="S149:X149"/>
    <mergeCell ref="Y149:AD149"/>
    <mergeCell ref="D150:R150"/>
    <mergeCell ref="S150:X150"/>
    <mergeCell ref="Y150:AD150"/>
    <mergeCell ref="D151:R151"/>
    <mergeCell ref="S151:X151"/>
    <mergeCell ref="Y151:AD151"/>
    <mergeCell ref="D152:R152"/>
    <mergeCell ref="S152:X152"/>
    <mergeCell ref="D193:J193"/>
    <mergeCell ref="K193:L193"/>
    <mergeCell ref="M193:N193"/>
    <mergeCell ref="O193:P193"/>
    <mergeCell ref="Q193:R193"/>
    <mergeCell ref="D194:J194"/>
    <mergeCell ref="K194:L194"/>
    <mergeCell ref="M194:N194"/>
    <mergeCell ref="O194:P194"/>
    <mergeCell ref="Q194:R194"/>
    <mergeCell ref="D191:J191"/>
    <mergeCell ref="K191:L191"/>
    <mergeCell ref="M191:N191"/>
    <mergeCell ref="O191:P191"/>
    <mergeCell ref="Q191:R191"/>
    <mergeCell ref="D192:J192"/>
    <mergeCell ref="K192:L192"/>
    <mergeCell ref="M192:N192"/>
    <mergeCell ref="O192:P192"/>
    <mergeCell ref="Q192:R192"/>
    <mergeCell ref="D197:J197"/>
    <mergeCell ref="K197:L197"/>
    <mergeCell ref="M197:N197"/>
    <mergeCell ref="O197:P197"/>
    <mergeCell ref="Q197:R197"/>
    <mergeCell ref="D198:J198"/>
    <mergeCell ref="K198:L198"/>
    <mergeCell ref="M198:N198"/>
    <mergeCell ref="O198:P198"/>
    <mergeCell ref="Q198:R198"/>
    <mergeCell ref="D195:J195"/>
    <mergeCell ref="K195:L195"/>
    <mergeCell ref="M195:N195"/>
    <mergeCell ref="O195:P195"/>
    <mergeCell ref="Q195:R195"/>
    <mergeCell ref="D196:J196"/>
    <mergeCell ref="K196:L196"/>
    <mergeCell ref="M196:N196"/>
    <mergeCell ref="O196:P196"/>
    <mergeCell ref="Q196:R196"/>
    <mergeCell ref="D201:J201"/>
    <mergeCell ref="K201:L201"/>
    <mergeCell ref="M201:N201"/>
    <mergeCell ref="O201:P201"/>
    <mergeCell ref="Q201:R201"/>
    <mergeCell ref="D202:J202"/>
    <mergeCell ref="K202:L202"/>
    <mergeCell ref="M202:N202"/>
    <mergeCell ref="O202:P202"/>
    <mergeCell ref="Q202:R202"/>
    <mergeCell ref="D199:J199"/>
    <mergeCell ref="K199:L199"/>
    <mergeCell ref="M199:N199"/>
    <mergeCell ref="O199:P199"/>
    <mergeCell ref="Q199:R199"/>
    <mergeCell ref="D200:J200"/>
    <mergeCell ref="K200:L200"/>
    <mergeCell ref="M200:N200"/>
    <mergeCell ref="O200:P200"/>
    <mergeCell ref="Q200:R200"/>
    <mergeCell ref="D205:J205"/>
    <mergeCell ref="K205:L205"/>
    <mergeCell ref="M205:N205"/>
    <mergeCell ref="O205:P205"/>
    <mergeCell ref="Q205:R205"/>
    <mergeCell ref="D206:J206"/>
    <mergeCell ref="K206:L206"/>
    <mergeCell ref="M206:N206"/>
    <mergeCell ref="O206:P206"/>
    <mergeCell ref="Q206:R206"/>
    <mergeCell ref="D203:J203"/>
    <mergeCell ref="K203:L203"/>
    <mergeCell ref="M203:N203"/>
    <mergeCell ref="O203:P203"/>
    <mergeCell ref="Q203:R203"/>
    <mergeCell ref="D204:J204"/>
    <mergeCell ref="K204:L204"/>
    <mergeCell ref="M204:N204"/>
    <mergeCell ref="O204:P204"/>
    <mergeCell ref="Q204:R204"/>
    <mergeCell ref="D209:J209"/>
    <mergeCell ref="K209:L209"/>
    <mergeCell ref="M209:N209"/>
    <mergeCell ref="O209:P209"/>
    <mergeCell ref="Q209:R209"/>
    <mergeCell ref="D210:J210"/>
    <mergeCell ref="K210:L210"/>
    <mergeCell ref="M210:N210"/>
    <mergeCell ref="O210:P210"/>
    <mergeCell ref="Q210:R210"/>
    <mergeCell ref="D207:J207"/>
    <mergeCell ref="K207:L207"/>
    <mergeCell ref="M207:N207"/>
    <mergeCell ref="O207:P207"/>
    <mergeCell ref="Q207:R207"/>
    <mergeCell ref="D208:J208"/>
    <mergeCell ref="K208:L208"/>
    <mergeCell ref="M208:N208"/>
    <mergeCell ref="O208:P208"/>
    <mergeCell ref="Q208:R208"/>
    <mergeCell ref="C217:AD217"/>
    <mergeCell ref="C218:AD218"/>
    <mergeCell ref="D213:J213"/>
    <mergeCell ref="K213:L213"/>
    <mergeCell ref="M213:N213"/>
    <mergeCell ref="O213:P213"/>
    <mergeCell ref="Q213:R213"/>
    <mergeCell ref="D214:J214"/>
    <mergeCell ref="K214:L214"/>
    <mergeCell ref="M214:N214"/>
    <mergeCell ref="O214:P214"/>
    <mergeCell ref="Q214:R214"/>
    <mergeCell ref="D211:J211"/>
    <mergeCell ref="K211:L211"/>
    <mergeCell ref="M211:N211"/>
    <mergeCell ref="O211:P211"/>
    <mergeCell ref="Q211:R211"/>
    <mergeCell ref="D212:J212"/>
    <mergeCell ref="K212:L212"/>
    <mergeCell ref="M212:N212"/>
    <mergeCell ref="O212:P212"/>
    <mergeCell ref="Q212:R212"/>
    <mergeCell ref="D253:G253"/>
    <mergeCell ref="D254:G254"/>
    <mergeCell ref="D255:G255"/>
    <mergeCell ref="D250:G250"/>
    <mergeCell ref="D251:G251"/>
    <mergeCell ref="D252:G252"/>
    <mergeCell ref="D247:G247"/>
    <mergeCell ref="D248:G248"/>
    <mergeCell ref="D249:G249"/>
    <mergeCell ref="D244:G244"/>
    <mergeCell ref="D245:G245"/>
    <mergeCell ref="D246:G246"/>
    <mergeCell ref="D241:G241"/>
    <mergeCell ref="D242:G242"/>
    <mergeCell ref="D243:G243"/>
    <mergeCell ref="D238:G238"/>
    <mergeCell ref="D239:G239"/>
    <mergeCell ref="D240:G240"/>
    <mergeCell ref="J283:K283"/>
    <mergeCell ref="P283:Q283"/>
    <mergeCell ref="R283:S283"/>
    <mergeCell ref="T283:U283"/>
    <mergeCell ref="W283:Y283"/>
    <mergeCell ref="AA283:AB283"/>
    <mergeCell ref="AC283:AD283"/>
    <mergeCell ref="W281:Y281"/>
    <mergeCell ref="AA281:AB281"/>
    <mergeCell ref="AC281:AD281"/>
    <mergeCell ref="J282:K282"/>
    <mergeCell ref="P282:Q282"/>
    <mergeCell ref="R282:S282"/>
    <mergeCell ref="T282:U282"/>
    <mergeCell ref="W282:Y282"/>
    <mergeCell ref="AA282:AB282"/>
    <mergeCell ref="J280:K281"/>
    <mergeCell ref="L280:AD280"/>
    <mergeCell ref="P281:Q281"/>
    <mergeCell ref="R281:S281"/>
    <mergeCell ref="T281:U281"/>
    <mergeCell ref="AA286:AB286"/>
    <mergeCell ref="AC286:AD286"/>
    <mergeCell ref="J287:K287"/>
    <mergeCell ref="P287:Q287"/>
    <mergeCell ref="R287:S287"/>
    <mergeCell ref="T287:U287"/>
    <mergeCell ref="W287:Y287"/>
    <mergeCell ref="AA287:AB287"/>
    <mergeCell ref="AC287:AD287"/>
    <mergeCell ref="J286:K286"/>
    <mergeCell ref="P286:Q286"/>
    <mergeCell ref="R286:S286"/>
    <mergeCell ref="T286:U286"/>
    <mergeCell ref="W286:Y286"/>
    <mergeCell ref="AA284:AB284"/>
    <mergeCell ref="AC284:AD284"/>
    <mergeCell ref="J285:K285"/>
    <mergeCell ref="P285:Q285"/>
    <mergeCell ref="R285:S285"/>
    <mergeCell ref="T285:U285"/>
    <mergeCell ref="W285:Y285"/>
    <mergeCell ref="AA285:AB285"/>
    <mergeCell ref="AC285:AD285"/>
    <mergeCell ref="J284:K284"/>
    <mergeCell ref="P284:Q284"/>
    <mergeCell ref="R284:S284"/>
    <mergeCell ref="T284:U284"/>
    <mergeCell ref="W284:Y284"/>
    <mergeCell ref="AA290:AB290"/>
    <mergeCell ref="AC290:AD290"/>
    <mergeCell ref="J291:K291"/>
    <mergeCell ref="P291:Q291"/>
    <mergeCell ref="R291:S291"/>
    <mergeCell ref="T291:U291"/>
    <mergeCell ref="W291:Y291"/>
    <mergeCell ref="AA291:AB291"/>
    <mergeCell ref="AC291:AD291"/>
    <mergeCell ref="J290:K290"/>
    <mergeCell ref="P290:Q290"/>
    <mergeCell ref="R290:S290"/>
    <mergeCell ref="T290:U290"/>
    <mergeCell ref="W290:Y290"/>
    <mergeCell ref="AA288:AB288"/>
    <mergeCell ref="AC288:AD288"/>
    <mergeCell ref="J289:K289"/>
    <mergeCell ref="P289:Q289"/>
    <mergeCell ref="R289:S289"/>
    <mergeCell ref="T289:U289"/>
    <mergeCell ref="W289:Y289"/>
    <mergeCell ref="AA289:AB289"/>
    <mergeCell ref="AC289:AD289"/>
    <mergeCell ref="J288:K288"/>
    <mergeCell ref="P288:Q288"/>
    <mergeCell ref="R288:S288"/>
    <mergeCell ref="T288:U288"/>
    <mergeCell ref="W288:Y288"/>
    <mergeCell ref="AA294:AB294"/>
    <mergeCell ref="AC294:AD294"/>
    <mergeCell ref="J295:K295"/>
    <mergeCell ref="P295:Q295"/>
    <mergeCell ref="R295:S295"/>
    <mergeCell ref="T295:U295"/>
    <mergeCell ref="W295:Y295"/>
    <mergeCell ref="AA295:AB295"/>
    <mergeCell ref="AC295:AD295"/>
    <mergeCell ref="J294:K294"/>
    <mergeCell ref="P294:Q294"/>
    <mergeCell ref="R294:S294"/>
    <mergeCell ref="T294:U294"/>
    <mergeCell ref="W294:Y294"/>
    <mergeCell ref="AA292:AB292"/>
    <mergeCell ref="AC292:AD292"/>
    <mergeCell ref="J293:K293"/>
    <mergeCell ref="P293:Q293"/>
    <mergeCell ref="R293:S293"/>
    <mergeCell ref="T293:U293"/>
    <mergeCell ref="W293:Y293"/>
    <mergeCell ref="AA293:AB293"/>
    <mergeCell ref="AC293:AD293"/>
    <mergeCell ref="J292:K292"/>
    <mergeCell ref="P292:Q292"/>
    <mergeCell ref="R292:S292"/>
    <mergeCell ref="T292:U292"/>
    <mergeCell ref="W292:Y292"/>
    <mergeCell ref="AA298:AB298"/>
    <mergeCell ref="AC298:AD298"/>
    <mergeCell ref="J299:K299"/>
    <mergeCell ref="P299:Q299"/>
    <mergeCell ref="R299:S299"/>
    <mergeCell ref="T299:U299"/>
    <mergeCell ref="W299:Y299"/>
    <mergeCell ref="AA299:AB299"/>
    <mergeCell ref="AC299:AD299"/>
    <mergeCell ref="J298:K298"/>
    <mergeCell ref="P298:Q298"/>
    <mergeCell ref="R298:S298"/>
    <mergeCell ref="T298:U298"/>
    <mergeCell ref="W298:Y298"/>
    <mergeCell ref="AA296:AB296"/>
    <mergeCell ref="AC296:AD296"/>
    <mergeCell ref="J297:K297"/>
    <mergeCell ref="P297:Q297"/>
    <mergeCell ref="R297:S297"/>
    <mergeCell ref="T297:U297"/>
    <mergeCell ref="W297:Y297"/>
    <mergeCell ref="AA297:AB297"/>
    <mergeCell ref="AC297:AD297"/>
    <mergeCell ref="J296:K296"/>
    <mergeCell ref="P296:Q296"/>
    <mergeCell ref="R296:S296"/>
    <mergeCell ref="T296:U296"/>
    <mergeCell ref="W296:Y296"/>
    <mergeCell ref="AA302:AB302"/>
    <mergeCell ref="AC302:AD302"/>
    <mergeCell ref="J303:K303"/>
    <mergeCell ref="P303:Q303"/>
    <mergeCell ref="R303:S303"/>
    <mergeCell ref="T303:U303"/>
    <mergeCell ref="W303:Y303"/>
    <mergeCell ref="AA303:AB303"/>
    <mergeCell ref="AC303:AD303"/>
    <mergeCell ref="J302:K302"/>
    <mergeCell ref="P302:Q302"/>
    <mergeCell ref="R302:S302"/>
    <mergeCell ref="T302:U302"/>
    <mergeCell ref="W302:Y302"/>
    <mergeCell ref="AA300:AB300"/>
    <mergeCell ref="AC300:AD300"/>
    <mergeCell ref="J301:K301"/>
    <mergeCell ref="P301:Q301"/>
    <mergeCell ref="R301:S301"/>
    <mergeCell ref="T301:U301"/>
    <mergeCell ref="W301:Y301"/>
    <mergeCell ref="AA301:AB301"/>
    <mergeCell ref="AC301:AD301"/>
    <mergeCell ref="J300:K300"/>
    <mergeCell ref="P300:Q300"/>
    <mergeCell ref="R300:S300"/>
    <mergeCell ref="T300:U300"/>
    <mergeCell ref="W300:Y300"/>
    <mergeCell ref="Q325:AD325"/>
    <mergeCell ref="Q326:R326"/>
    <mergeCell ref="S326:T326"/>
    <mergeCell ref="U326:V326"/>
    <mergeCell ref="W326:X326"/>
    <mergeCell ref="Y326:AA326"/>
    <mergeCell ref="AB326:AD326"/>
    <mergeCell ref="K325:L326"/>
    <mergeCell ref="M325:N326"/>
    <mergeCell ref="O325:P326"/>
    <mergeCell ref="P306:Q306"/>
    <mergeCell ref="R306:S306"/>
    <mergeCell ref="T306:U306"/>
    <mergeCell ref="W306:Y306"/>
    <mergeCell ref="AA304:AB304"/>
    <mergeCell ref="AC304:AD304"/>
    <mergeCell ref="J305:K305"/>
    <mergeCell ref="P305:Q305"/>
    <mergeCell ref="R305:S305"/>
    <mergeCell ref="T305:U305"/>
    <mergeCell ref="W305:Y305"/>
    <mergeCell ref="AA305:AB305"/>
    <mergeCell ref="AC305:AD305"/>
    <mergeCell ref="J304:K304"/>
    <mergeCell ref="P304:Q304"/>
    <mergeCell ref="R304:S304"/>
    <mergeCell ref="T304:U304"/>
    <mergeCell ref="W304:Y304"/>
    <mergeCell ref="U328:V328"/>
    <mergeCell ref="W328:X328"/>
    <mergeCell ref="Y328:AA328"/>
    <mergeCell ref="AB328:AD328"/>
    <mergeCell ref="K329:L329"/>
    <mergeCell ref="M329:N329"/>
    <mergeCell ref="O329:P329"/>
    <mergeCell ref="Q329:R329"/>
    <mergeCell ref="S329:T329"/>
    <mergeCell ref="U327:V327"/>
    <mergeCell ref="W327:X327"/>
    <mergeCell ref="Y327:AA327"/>
    <mergeCell ref="AB327:AD327"/>
    <mergeCell ref="K328:L328"/>
    <mergeCell ref="M328:N328"/>
    <mergeCell ref="O328:P328"/>
    <mergeCell ref="Q328:R328"/>
    <mergeCell ref="S328:T328"/>
    <mergeCell ref="K327:L327"/>
    <mergeCell ref="M327:N327"/>
    <mergeCell ref="O327:P327"/>
    <mergeCell ref="Q327:R327"/>
    <mergeCell ref="S327:T327"/>
    <mergeCell ref="U330:V330"/>
    <mergeCell ref="W330:X330"/>
    <mergeCell ref="Y330:AA330"/>
    <mergeCell ref="AB330:AD330"/>
    <mergeCell ref="K331:L331"/>
    <mergeCell ref="M331:N331"/>
    <mergeCell ref="O331:P331"/>
    <mergeCell ref="Q331:R331"/>
    <mergeCell ref="S331:T331"/>
    <mergeCell ref="U329:V329"/>
    <mergeCell ref="W329:X329"/>
    <mergeCell ref="Y329:AA329"/>
    <mergeCell ref="AB329:AD329"/>
    <mergeCell ref="K330:L330"/>
    <mergeCell ref="M330:N330"/>
    <mergeCell ref="O330:P330"/>
    <mergeCell ref="Q330:R330"/>
    <mergeCell ref="S330:T330"/>
    <mergeCell ref="U332:V332"/>
    <mergeCell ref="W332:X332"/>
    <mergeCell ref="Y332:AA332"/>
    <mergeCell ref="AB332:AD332"/>
    <mergeCell ref="K333:L333"/>
    <mergeCell ref="M333:N333"/>
    <mergeCell ref="O333:P333"/>
    <mergeCell ref="Q333:R333"/>
    <mergeCell ref="S333:T333"/>
    <mergeCell ref="U331:V331"/>
    <mergeCell ref="W331:X331"/>
    <mergeCell ref="Y331:AA331"/>
    <mergeCell ref="AB331:AD331"/>
    <mergeCell ref="K332:L332"/>
    <mergeCell ref="M332:N332"/>
    <mergeCell ref="O332:P332"/>
    <mergeCell ref="Q332:R332"/>
    <mergeCell ref="S332:T332"/>
    <mergeCell ref="U334:V334"/>
    <mergeCell ref="W334:X334"/>
    <mergeCell ref="Y334:AA334"/>
    <mergeCell ref="AB334:AD334"/>
    <mergeCell ref="K335:L335"/>
    <mergeCell ref="M335:N335"/>
    <mergeCell ref="O335:P335"/>
    <mergeCell ref="Q335:R335"/>
    <mergeCell ref="S335:T335"/>
    <mergeCell ref="U333:V333"/>
    <mergeCell ref="W333:X333"/>
    <mergeCell ref="Y333:AA333"/>
    <mergeCell ref="AB333:AD333"/>
    <mergeCell ref="K334:L334"/>
    <mergeCell ref="M334:N334"/>
    <mergeCell ref="O334:P334"/>
    <mergeCell ref="Q334:R334"/>
    <mergeCell ref="S334:T334"/>
    <mergeCell ref="U336:V336"/>
    <mergeCell ref="W336:X336"/>
    <mergeCell ref="Y336:AA336"/>
    <mergeCell ref="AB336:AD336"/>
    <mergeCell ref="K337:L337"/>
    <mergeCell ref="M337:N337"/>
    <mergeCell ref="O337:P337"/>
    <mergeCell ref="Q337:R337"/>
    <mergeCell ref="S337:T337"/>
    <mergeCell ref="U335:V335"/>
    <mergeCell ref="W335:X335"/>
    <mergeCell ref="Y335:AA335"/>
    <mergeCell ref="AB335:AD335"/>
    <mergeCell ref="K336:L336"/>
    <mergeCell ref="M336:N336"/>
    <mergeCell ref="O336:P336"/>
    <mergeCell ref="Q336:R336"/>
    <mergeCell ref="S336:T336"/>
    <mergeCell ref="U338:V338"/>
    <mergeCell ref="W338:X338"/>
    <mergeCell ref="Y338:AA338"/>
    <mergeCell ref="AB338:AD338"/>
    <mergeCell ref="K339:L339"/>
    <mergeCell ref="M339:N339"/>
    <mergeCell ref="O339:P339"/>
    <mergeCell ref="Q339:R339"/>
    <mergeCell ref="S339:T339"/>
    <mergeCell ref="U337:V337"/>
    <mergeCell ref="W337:X337"/>
    <mergeCell ref="Y337:AA337"/>
    <mergeCell ref="AB337:AD337"/>
    <mergeCell ref="K338:L338"/>
    <mergeCell ref="M338:N338"/>
    <mergeCell ref="O338:P338"/>
    <mergeCell ref="Q338:R338"/>
    <mergeCell ref="S338:T338"/>
    <mergeCell ref="U340:V340"/>
    <mergeCell ref="W340:X340"/>
    <mergeCell ref="Y340:AA340"/>
    <mergeCell ref="AB340:AD340"/>
    <mergeCell ref="K341:L341"/>
    <mergeCell ref="M341:N341"/>
    <mergeCell ref="O341:P341"/>
    <mergeCell ref="Q341:R341"/>
    <mergeCell ref="S341:T341"/>
    <mergeCell ref="U339:V339"/>
    <mergeCell ref="W339:X339"/>
    <mergeCell ref="Y339:AA339"/>
    <mergeCell ref="AB339:AD339"/>
    <mergeCell ref="K340:L340"/>
    <mergeCell ref="M340:N340"/>
    <mergeCell ref="O340:P340"/>
    <mergeCell ref="Q340:R340"/>
    <mergeCell ref="S340:T340"/>
    <mergeCell ref="U342:V342"/>
    <mergeCell ref="W342:X342"/>
    <mergeCell ref="Y342:AA342"/>
    <mergeCell ref="AB342:AD342"/>
    <mergeCell ref="K343:L343"/>
    <mergeCell ref="M343:N343"/>
    <mergeCell ref="O343:P343"/>
    <mergeCell ref="Q343:R343"/>
    <mergeCell ref="S343:T343"/>
    <mergeCell ref="U341:V341"/>
    <mergeCell ref="W341:X341"/>
    <mergeCell ref="Y341:AA341"/>
    <mergeCell ref="AB341:AD341"/>
    <mergeCell ref="K342:L342"/>
    <mergeCell ref="M342:N342"/>
    <mergeCell ref="O342:P342"/>
    <mergeCell ref="Q342:R342"/>
    <mergeCell ref="S342:T342"/>
    <mergeCell ref="U344:V344"/>
    <mergeCell ref="W344:X344"/>
    <mergeCell ref="Y344:AA344"/>
    <mergeCell ref="AB344:AD344"/>
    <mergeCell ref="K345:L345"/>
    <mergeCell ref="M345:N345"/>
    <mergeCell ref="O345:P345"/>
    <mergeCell ref="Q345:R345"/>
    <mergeCell ref="S345:T345"/>
    <mergeCell ref="U343:V343"/>
    <mergeCell ref="W343:X343"/>
    <mergeCell ref="Y343:AA343"/>
    <mergeCell ref="AB343:AD343"/>
    <mergeCell ref="K344:L344"/>
    <mergeCell ref="M344:N344"/>
    <mergeCell ref="O344:P344"/>
    <mergeCell ref="Q344:R344"/>
    <mergeCell ref="S344:T344"/>
    <mergeCell ref="U346:V346"/>
    <mergeCell ref="W346:X346"/>
    <mergeCell ref="Y346:AA346"/>
    <mergeCell ref="AB346:AD346"/>
    <mergeCell ref="K347:L347"/>
    <mergeCell ref="M347:N347"/>
    <mergeCell ref="O347:P347"/>
    <mergeCell ref="Q347:R347"/>
    <mergeCell ref="S347:T347"/>
    <mergeCell ref="U345:V345"/>
    <mergeCell ref="W345:X345"/>
    <mergeCell ref="Y345:AA345"/>
    <mergeCell ref="AB345:AD345"/>
    <mergeCell ref="K346:L346"/>
    <mergeCell ref="M346:N346"/>
    <mergeCell ref="O346:P346"/>
    <mergeCell ref="Q346:R346"/>
    <mergeCell ref="S346:T346"/>
    <mergeCell ref="W348:X348"/>
    <mergeCell ref="Y348:AA348"/>
    <mergeCell ref="AB348:AD348"/>
    <mergeCell ref="K349:L349"/>
    <mergeCell ref="M349:N349"/>
    <mergeCell ref="O349:P349"/>
    <mergeCell ref="Q349:R349"/>
    <mergeCell ref="S349:T349"/>
    <mergeCell ref="U347:V347"/>
    <mergeCell ref="W347:X347"/>
    <mergeCell ref="Y347:AA347"/>
    <mergeCell ref="AB347:AD347"/>
    <mergeCell ref="K348:L348"/>
    <mergeCell ref="M348:N348"/>
    <mergeCell ref="O348:P348"/>
    <mergeCell ref="Q348:R348"/>
    <mergeCell ref="S348:T348"/>
    <mergeCell ref="W352:X352"/>
    <mergeCell ref="Y352:AA352"/>
    <mergeCell ref="AB352:AD352"/>
    <mergeCell ref="C354:E354"/>
    <mergeCell ref="F354:AD354"/>
    <mergeCell ref="K352:L352"/>
    <mergeCell ref="M352:N352"/>
    <mergeCell ref="O352:P352"/>
    <mergeCell ref="Q352:R352"/>
    <mergeCell ref="S352:T352"/>
    <mergeCell ref="U352:V352"/>
    <mergeCell ref="C365:AD365"/>
    <mergeCell ref="B364:AD364"/>
    <mergeCell ref="C357:AD357"/>
    <mergeCell ref="C356:AD356"/>
    <mergeCell ref="M350:N350"/>
    <mergeCell ref="O350:P350"/>
    <mergeCell ref="Q350:R350"/>
    <mergeCell ref="S350:T350"/>
    <mergeCell ref="D350:J350"/>
    <mergeCell ref="AA372:AD372"/>
    <mergeCell ref="J373:L373"/>
    <mergeCell ref="M373:P373"/>
    <mergeCell ref="Q373:S373"/>
    <mergeCell ref="T373:W373"/>
    <mergeCell ref="X373:Z373"/>
    <mergeCell ref="AA373:AD373"/>
    <mergeCell ref="J372:L372"/>
    <mergeCell ref="M372:P372"/>
    <mergeCell ref="Q372:S372"/>
    <mergeCell ref="T372:W372"/>
    <mergeCell ref="X372:Z372"/>
    <mergeCell ref="T370:W370"/>
    <mergeCell ref="X370:Z370"/>
    <mergeCell ref="AA370:AD370"/>
    <mergeCell ref="J371:L371"/>
    <mergeCell ref="M371:P371"/>
    <mergeCell ref="Q371:S371"/>
    <mergeCell ref="T371:W371"/>
    <mergeCell ref="X371:Z371"/>
    <mergeCell ref="AA371:AD371"/>
    <mergeCell ref="J369:L370"/>
    <mergeCell ref="M369:AD369"/>
    <mergeCell ref="M370:P370"/>
    <mergeCell ref="Q370:S370"/>
    <mergeCell ref="T378:W378"/>
    <mergeCell ref="X378:Z378"/>
    <mergeCell ref="AA376:AD376"/>
    <mergeCell ref="J377:L377"/>
    <mergeCell ref="M377:P377"/>
    <mergeCell ref="Q377:S377"/>
    <mergeCell ref="T377:W377"/>
    <mergeCell ref="X377:Z377"/>
    <mergeCell ref="AA377:AD377"/>
    <mergeCell ref="J376:L376"/>
    <mergeCell ref="M376:P376"/>
    <mergeCell ref="Q376:S376"/>
    <mergeCell ref="T376:W376"/>
    <mergeCell ref="X376:Z376"/>
    <mergeCell ref="AA374:AD374"/>
    <mergeCell ref="J375:L375"/>
    <mergeCell ref="M375:P375"/>
    <mergeCell ref="Q375:S375"/>
    <mergeCell ref="T375:W375"/>
    <mergeCell ref="X375:Z375"/>
    <mergeCell ref="AA375:AD375"/>
    <mergeCell ref="J374:L374"/>
    <mergeCell ref="M374:P374"/>
    <mergeCell ref="Q374:S374"/>
    <mergeCell ref="T374:W374"/>
    <mergeCell ref="X374:Z374"/>
    <mergeCell ref="J385:L385"/>
    <mergeCell ref="M385:P385"/>
    <mergeCell ref="Q385:S385"/>
    <mergeCell ref="T385:W385"/>
    <mergeCell ref="X385:Z385"/>
    <mergeCell ref="AA385:AD385"/>
    <mergeCell ref="J384:L384"/>
    <mergeCell ref="M384:P384"/>
    <mergeCell ref="Q384:S384"/>
    <mergeCell ref="T384:W384"/>
    <mergeCell ref="X384:Z384"/>
    <mergeCell ref="AA382:AD382"/>
    <mergeCell ref="J383:L383"/>
    <mergeCell ref="M383:P383"/>
    <mergeCell ref="Q383:S383"/>
    <mergeCell ref="T383:W383"/>
    <mergeCell ref="X383:Z383"/>
    <mergeCell ref="AA383:AD383"/>
    <mergeCell ref="J382:L382"/>
    <mergeCell ref="M382:P382"/>
    <mergeCell ref="Q382:S382"/>
    <mergeCell ref="T382:W382"/>
    <mergeCell ref="X382:Z382"/>
    <mergeCell ref="AA388:AD388"/>
    <mergeCell ref="J389:L389"/>
    <mergeCell ref="M389:P389"/>
    <mergeCell ref="Q389:S389"/>
    <mergeCell ref="T389:W389"/>
    <mergeCell ref="X389:Z389"/>
    <mergeCell ref="AA389:AD389"/>
    <mergeCell ref="J388:L388"/>
    <mergeCell ref="M388:P388"/>
    <mergeCell ref="Q388:S388"/>
    <mergeCell ref="T388:W388"/>
    <mergeCell ref="X388:Z388"/>
    <mergeCell ref="AA386:AD386"/>
    <mergeCell ref="J387:L387"/>
    <mergeCell ref="M387:P387"/>
    <mergeCell ref="Q387:S387"/>
    <mergeCell ref="T387:W387"/>
    <mergeCell ref="X387:Z387"/>
    <mergeCell ref="AA387:AD387"/>
    <mergeCell ref="J386:L386"/>
    <mergeCell ref="M386:P386"/>
    <mergeCell ref="Q386:S386"/>
    <mergeCell ref="T386:W386"/>
    <mergeCell ref="X386:Z386"/>
    <mergeCell ref="AA392:AD392"/>
    <mergeCell ref="J393:L393"/>
    <mergeCell ref="M393:P393"/>
    <mergeCell ref="Q393:S393"/>
    <mergeCell ref="T393:W393"/>
    <mergeCell ref="X393:Z393"/>
    <mergeCell ref="AA393:AD393"/>
    <mergeCell ref="J392:L392"/>
    <mergeCell ref="M392:P392"/>
    <mergeCell ref="Q392:S392"/>
    <mergeCell ref="T392:W392"/>
    <mergeCell ref="X392:Z392"/>
    <mergeCell ref="AA390:AD390"/>
    <mergeCell ref="J391:L391"/>
    <mergeCell ref="M391:P391"/>
    <mergeCell ref="Q391:S391"/>
    <mergeCell ref="T391:W391"/>
    <mergeCell ref="X391:Z391"/>
    <mergeCell ref="AA391:AD391"/>
    <mergeCell ref="J390:L390"/>
    <mergeCell ref="M390:P390"/>
    <mergeCell ref="Q390:S390"/>
    <mergeCell ref="T390:W390"/>
    <mergeCell ref="X390:Z390"/>
    <mergeCell ref="B411:AD411"/>
    <mergeCell ref="C412:AD412"/>
    <mergeCell ref="C413:AD413"/>
    <mergeCell ref="C414:AD414"/>
    <mergeCell ref="C397:G397"/>
    <mergeCell ref="H397:AD397"/>
    <mergeCell ref="C399:AD399"/>
    <mergeCell ref="C400:AD400"/>
    <mergeCell ref="B407:AD407"/>
    <mergeCell ref="B408:AD408"/>
    <mergeCell ref="AA394:AD394"/>
    <mergeCell ref="J395:L395"/>
    <mergeCell ref="M395:P395"/>
    <mergeCell ref="Q395:S395"/>
    <mergeCell ref="T395:W395"/>
    <mergeCell ref="X395:Z395"/>
    <mergeCell ref="AA395:AD395"/>
    <mergeCell ref="J394:L394"/>
    <mergeCell ref="M394:P394"/>
    <mergeCell ref="Q394:S394"/>
    <mergeCell ref="T394:W394"/>
    <mergeCell ref="X394:Z394"/>
    <mergeCell ref="D395:I395"/>
    <mergeCell ref="D394:I394"/>
    <mergeCell ref="Y418:Z419"/>
    <mergeCell ref="AA418:AB419"/>
    <mergeCell ref="AC418:AD419"/>
    <mergeCell ref="S419:T419"/>
    <mergeCell ref="U419:V419"/>
    <mergeCell ref="K420:L420"/>
    <mergeCell ref="M420:N420"/>
    <mergeCell ref="O420:P420"/>
    <mergeCell ref="C415:AD415"/>
    <mergeCell ref="K417:AD417"/>
    <mergeCell ref="K418:L419"/>
    <mergeCell ref="M418:N419"/>
    <mergeCell ref="O418:P419"/>
    <mergeCell ref="Q418:R419"/>
    <mergeCell ref="S418:V418"/>
    <mergeCell ref="W418:X419"/>
    <mergeCell ref="AC420:AD420"/>
    <mergeCell ref="Q420:R420"/>
    <mergeCell ref="S420:T420"/>
    <mergeCell ref="U420:V420"/>
    <mergeCell ref="W420:X420"/>
    <mergeCell ref="Y420:Z420"/>
    <mergeCell ref="AA420:AB420"/>
    <mergeCell ref="W438:X438"/>
    <mergeCell ref="Y438:Z438"/>
    <mergeCell ref="AA438:AB438"/>
    <mergeCell ref="AC438:AD438"/>
    <mergeCell ref="O439:P439"/>
    <mergeCell ref="Q439:R439"/>
    <mergeCell ref="S439:T439"/>
    <mergeCell ref="U439:V439"/>
    <mergeCell ref="O437:AD437"/>
    <mergeCell ref="O438:P438"/>
    <mergeCell ref="Q438:R438"/>
    <mergeCell ref="S438:T438"/>
    <mergeCell ref="U438:V438"/>
    <mergeCell ref="C422:F422"/>
    <mergeCell ref="G422:AD422"/>
    <mergeCell ref="C435:AD435"/>
    <mergeCell ref="C434:AD434"/>
    <mergeCell ref="C433:AD433"/>
    <mergeCell ref="B432:AD432"/>
    <mergeCell ref="C425:AD425"/>
    <mergeCell ref="C424:AD424"/>
    <mergeCell ref="W441:X441"/>
    <mergeCell ref="Y441:Z441"/>
    <mergeCell ref="AA441:AB441"/>
    <mergeCell ref="AC441:AD441"/>
    <mergeCell ref="O442:P442"/>
    <mergeCell ref="Q442:R442"/>
    <mergeCell ref="S442:T442"/>
    <mergeCell ref="U442:V442"/>
    <mergeCell ref="W440:X440"/>
    <mergeCell ref="Y440:Z440"/>
    <mergeCell ref="AA440:AB440"/>
    <mergeCell ref="AC440:AD440"/>
    <mergeCell ref="O441:P441"/>
    <mergeCell ref="Q441:R441"/>
    <mergeCell ref="S441:T441"/>
    <mergeCell ref="U441:V441"/>
    <mergeCell ref="W439:X439"/>
    <mergeCell ref="Y439:Z439"/>
    <mergeCell ref="AA439:AB439"/>
    <mergeCell ref="AC439:AD439"/>
    <mergeCell ref="O440:P440"/>
    <mergeCell ref="Q440:R440"/>
    <mergeCell ref="S440:T440"/>
    <mergeCell ref="U440:V440"/>
    <mergeCell ref="W444:X444"/>
    <mergeCell ref="Y444:Z444"/>
    <mergeCell ref="AA444:AB444"/>
    <mergeCell ref="AC444:AD444"/>
    <mergeCell ref="O445:P445"/>
    <mergeCell ref="Q445:R445"/>
    <mergeCell ref="S445:T445"/>
    <mergeCell ref="U445:V445"/>
    <mergeCell ref="W443:X443"/>
    <mergeCell ref="Y443:Z443"/>
    <mergeCell ref="AA443:AB443"/>
    <mergeCell ref="AC443:AD443"/>
    <mergeCell ref="O444:P444"/>
    <mergeCell ref="Q444:R444"/>
    <mergeCell ref="S444:T444"/>
    <mergeCell ref="U444:V444"/>
    <mergeCell ref="W442:X442"/>
    <mergeCell ref="Y442:Z442"/>
    <mergeCell ref="AA442:AB442"/>
    <mergeCell ref="AC442:AD442"/>
    <mergeCell ref="O443:P443"/>
    <mergeCell ref="Q443:R443"/>
    <mergeCell ref="S443:T443"/>
    <mergeCell ref="U443:V443"/>
    <mergeCell ref="W447:X447"/>
    <mergeCell ref="Y447:Z447"/>
    <mergeCell ref="AA447:AB447"/>
    <mergeCell ref="AC447:AD447"/>
    <mergeCell ref="O448:P448"/>
    <mergeCell ref="Q448:R448"/>
    <mergeCell ref="S448:T448"/>
    <mergeCell ref="U448:V448"/>
    <mergeCell ref="W446:X446"/>
    <mergeCell ref="Y446:Z446"/>
    <mergeCell ref="AA446:AB446"/>
    <mergeCell ref="AC446:AD446"/>
    <mergeCell ref="O447:P447"/>
    <mergeCell ref="Q447:R447"/>
    <mergeCell ref="S447:T447"/>
    <mergeCell ref="U447:V447"/>
    <mergeCell ref="W445:X445"/>
    <mergeCell ref="Y445:Z445"/>
    <mergeCell ref="AA445:AB445"/>
    <mergeCell ref="AC445:AD445"/>
    <mergeCell ref="O446:P446"/>
    <mergeCell ref="Q446:R446"/>
    <mergeCell ref="S446:T446"/>
    <mergeCell ref="U446:V446"/>
    <mergeCell ref="W450:X450"/>
    <mergeCell ref="Y450:Z450"/>
    <mergeCell ref="AA450:AB450"/>
    <mergeCell ref="AC450:AD450"/>
    <mergeCell ref="O451:P451"/>
    <mergeCell ref="Q451:R451"/>
    <mergeCell ref="S451:T451"/>
    <mergeCell ref="U451:V451"/>
    <mergeCell ref="W449:X449"/>
    <mergeCell ref="Y449:Z449"/>
    <mergeCell ref="AA449:AB449"/>
    <mergeCell ref="AC449:AD449"/>
    <mergeCell ref="O450:P450"/>
    <mergeCell ref="Q450:R450"/>
    <mergeCell ref="S450:T450"/>
    <mergeCell ref="U450:V450"/>
    <mergeCell ref="W448:X448"/>
    <mergeCell ref="Y448:Z448"/>
    <mergeCell ref="AA448:AB448"/>
    <mergeCell ref="AC448:AD448"/>
    <mergeCell ref="O449:P449"/>
    <mergeCell ref="Q449:R449"/>
    <mergeCell ref="S449:T449"/>
    <mergeCell ref="U449:V449"/>
    <mergeCell ref="W453:X453"/>
    <mergeCell ref="Y453:Z453"/>
    <mergeCell ref="AA453:AB453"/>
    <mergeCell ref="AC453:AD453"/>
    <mergeCell ref="O454:P454"/>
    <mergeCell ref="Q454:R454"/>
    <mergeCell ref="S454:T454"/>
    <mergeCell ref="U454:V454"/>
    <mergeCell ref="W452:X452"/>
    <mergeCell ref="Y452:Z452"/>
    <mergeCell ref="AA452:AB452"/>
    <mergeCell ref="AC452:AD452"/>
    <mergeCell ref="O453:P453"/>
    <mergeCell ref="Q453:R453"/>
    <mergeCell ref="S453:T453"/>
    <mergeCell ref="U453:V453"/>
    <mergeCell ref="W451:X451"/>
    <mergeCell ref="Y451:Z451"/>
    <mergeCell ref="AA451:AB451"/>
    <mergeCell ref="AC451:AD451"/>
    <mergeCell ref="O452:P452"/>
    <mergeCell ref="Q452:R452"/>
    <mergeCell ref="S452:T452"/>
    <mergeCell ref="U452:V452"/>
    <mergeCell ref="W456:X456"/>
    <mergeCell ref="Y456:Z456"/>
    <mergeCell ref="AA456:AB456"/>
    <mergeCell ref="AC456:AD456"/>
    <mergeCell ref="O457:P457"/>
    <mergeCell ref="Q457:R457"/>
    <mergeCell ref="S457:T457"/>
    <mergeCell ref="U457:V457"/>
    <mergeCell ref="W455:X455"/>
    <mergeCell ref="Y455:Z455"/>
    <mergeCell ref="AA455:AB455"/>
    <mergeCell ref="AC455:AD455"/>
    <mergeCell ref="O456:P456"/>
    <mergeCell ref="Q456:R456"/>
    <mergeCell ref="S456:T456"/>
    <mergeCell ref="U456:V456"/>
    <mergeCell ref="W454:X454"/>
    <mergeCell ref="Y454:Z454"/>
    <mergeCell ref="AA454:AB454"/>
    <mergeCell ref="AC454:AD454"/>
    <mergeCell ref="O455:P455"/>
    <mergeCell ref="Q455:R455"/>
    <mergeCell ref="S455:T455"/>
    <mergeCell ref="U455:V455"/>
    <mergeCell ref="W459:X459"/>
    <mergeCell ref="Y459:Z459"/>
    <mergeCell ref="AA459:AB459"/>
    <mergeCell ref="AC459:AD459"/>
    <mergeCell ref="O460:P460"/>
    <mergeCell ref="Q460:R460"/>
    <mergeCell ref="S460:T460"/>
    <mergeCell ref="U460:V460"/>
    <mergeCell ref="W458:X458"/>
    <mergeCell ref="Y458:Z458"/>
    <mergeCell ref="AA458:AB458"/>
    <mergeCell ref="AC458:AD458"/>
    <mergeCell ref="O459:P459"/>
    <mergeCell ref="Q459:R459"/>
    <mergeCell ref="S459:T459"/>
    <mergeCell ref="U459:V459"/>
    <mergeCell ref="W457:X457"/>
    <mergeCell ref="Y457:Z457"/>
    <mergeCell ref="AA457:AB457"/>
    <mergeCell ref="AC457:AD457"/>
    <mergeCell ref="O458:P458"/>
    <mergeCell ref="Q458:R458"/>
    <mergeCell ref="S458:T458"/>
    <mergeCell ref="U458:V458"/>
    <mergeCell ref="W462:X462"/>
    <mergeCell ref="Y462:Z462"/>
    <mergeCell ref="AA462:AB462"/>
    <mergeCell ref="AC462:AD462"/>
    <mergeCell ref="O463:P463"/>
    <mergeCell ref="Q463:R463"/>
    <mergeCell ref="S463:T463"/>
    <mergeCell ref="U463:V463"/>
    <mergeCell ref="W461:X461"/>
    <mergeCell ref="Y461:Z461"/>
    <mergeCell ref="AA461:AB461"/>
    <mergeCell ref="AC461:AD461"/>
    <mergeCell ref="O462:P462"/>
    <mergeCell ref="Q462:R462"/>
    <mergeCell ref="S462:T462"/>
    <mergeCell ref="U462:V462"/>
    <mergeCell ref="W460:X460"/>
    <mergeCell ref="Y460:Z460"/>
    <mergeCell ref="AA460:AB460"/>
    <mergeCell ref="AC460:AD460"/>
    <mergeCell ref="O461:P461"/>
    <mergeCell ref="Q461:R461"/>
    <mergeCell ref="S461:T461"/>
    <mergeCell ref="U461:V461"/>
    <mergeCell ref="C480:AD480"/>
    <mergeCell ref="C481:AD481"/>
    <mergeCell ref="C482:AD482"/>
    <mergeCell ref="C483:AD483"/>
    <mergeCell ref="C484:AD484"/>
    <mergeCell ref="C485:AD485"/>
    <mergeCell ref="C467:AD467"/>
    <mergeCell ref="C468:AD468"/>
    <mergeCell ref="B475:AD475"/>
    <mergeCell ref="B476:AD476"/>
    <mergeCell ref="B479:AD479"/>
    <mergeCell ref="W463:X463"/>
    <mergeCell ref="Y463:Z463"/>
    <mergeCell ref="AA463:AB463"/>
    <mergeCell ref="AC463:AD463"/>
    <mergeCell ref="C465:E465"/>
    <mergeCell ref="F465:AD465"/>
    <mergeCell ref="D494:F494"/>
    <mergeCell ref="G494:H494"/>
    <mergeCell ref="D495:F495"/>
    <mergeCell ref="G495:H495"/>
    <mergeCell ref="D496:F496"/>
    <mergeCell ref="G496:H496"/>
    <mergeCell ref="D491:F491"/>
    <mergeCell ref="G491:H491"/>
    <mergeCell ref="D492:F492"/>
    <mergeCell ref="G492:H492"/>
    <mergeCell ref="D493:F493"/>
    <mergeCell ref="G493:H493"/>
    <mergeCell ref="AA487:AD487"/>
    <mergeCell ref="C488:F489"/>
    <mergeCell ref="G488:H489"/>
    <mergeCell ref="I488:AD488"/>
    <mergeCell ref="D490:F490"/>
    <mergeCell ref="G490:H490"/>
    <mergeCell ref="D503:F503"/>
    <mergeCell ref="G503:H503"/>
    <mergeCell ref="D504:F504"/>
    <mergeCell ref="G504:H504"/>
    <mergeCell ref="D505:F505"/>
    <mergeCell ref="G505:H505"/>
    <mergeCell ref="D500:F500"/>
    <mergeCell ref="G500:H500"/>
    <mergeCell ref="D501:F501"/>
    <mergeCell ref="G501:H501"/>
    <mergeCell ref="D502:F502"/>
    <mergeCell ref="G502:H502"/>
    <mergeCell ref="D497:F497"/>
    <mergeCell ref="G497:H497"/>
    <mergeCell ref="D498:F498"/>
    <mergeCell ref="G498:H498"/>
    <mergeCell ref="D499:F499"/>
    <mergeCell ref="G499:H499"/>
    <mergeCell ref="D512:F512"/>
    <mergeCell ref="G512:H512"/>
    <mergeCell ref="D513:F513"/>
    <mergeCell ref="G513:H513"/>
    <mergeCell ref="D514:F514"/>
    <mergeCell ref="G514:H514"/>
    <mergeCell ref="D509:F509"/>
    <mergeCell ref="G509:H509"/>
    <mergeCell ref="D510:F510"/>
    <mergeCell ref="G510:H510"/>
    <mergeCell ref="D511:F511"/>
    <mergeCell ref="G511:H511"/>
    <mergeCell ref="D506:F506"/>
    <mergeCell ref="G506:H506"/>
    <mergeCell ref="D507:F507"/>
    <mergeCell ref="G507:H507"/>
    <mergeCell ref="D508:F508"/>
    <mergeCell ref="G508:H508"/>
    <mergeCell ref="D528:H528"/>
    <mergeCell ref="D529:H529"/>
    <mergeCell ref="D530:H530"/>
    <mergeCell ref="D531:H531"/>
    <mergeCell ref="D532:H532"/>
    <mergeCell ref="D533:H533"/>
    <mergeCell ref="D522:H522"/>
    <mergeCell ref="D523:H523"/>
    <mergeCell ref="D524:H524"/>
    <mergeCell ref="D525:H525"/>
    <mergeCell ref="D526:H526"/>
    <mergeCell ref="D527:H527"/>
    <mergeCell ref="AA516:AD516"/>
    <mergeCell ref="C517:H518"/>
    <mergeCell ref="I517:AD517"/>
    <mergeCell ref="D519:H519"/>
    <mergeCell ref="D520:H520"/>
    <mergeCell ref="D521:H521"/>
    <mergeCell ref="C547:L547"/>
    <mergeCell ref="N547:AD547"/>
    <mergeCell ref="D548:L548"/>
    <mergeCell ref="O548:AD548"/>
    <mergeCell ref="D549:L549"/>
    <mergeCell ref="O549:AD549"/>
    <mergeCell ref="D540:H540"/>
    <mergeCell ref="D541:H541"/>
    <mergeCell ref="D542:H542"/>
    <mergeCell ref="D543:H543"/>
    <mergeCell ref="C545:E545"/>
    <mergeCell ref="F545:AD545"/>
    <mergeCell ref="D534:H534"/>
    <mergeCell ref="D535:H535"/>
    <mergeCell ref="D536:H536"/>
    <mergeCell ref="D537:H537"/>
    <mergeCell ref="D538:H538"/>
    <mergeCell ref="D539:H539"/>
    <mergeCell ref="D556:L556"/>
    <mergeCell ref="O556:AD556"/>
    <mergeCell ref="D557:L557"/>
    <mergeCell ref="O557:AD557"/>
    <mergeCell ref="D558:L558"/>
    <mergeCell ref="O558:AD558"/>
    <mergeCell ref="D553:L553"/>
    <mergeCell ref="O553:AD553"/>
    <mergeCell ref="D554:L554"/>
    <mergeCell ref="O554:AD554"/>
    <mergeCell ref="D555:L555"/>
    <mergeCell ref="O555:AD555"/>
    <mergeCell ref="D550:L550"/>
    <mergeCell ref="O550:AD550"/>
    <mergeCell ref="D551:L551"/>
    <mergeCell ref="O551:AD551"/>
    <mergeCell ref="D552:L552"/>
    <mergeCell ref="O552:AD552"/>
    <mergeCell ref="C571:AD571"/>
    <mergeCell ref="C572:AD572"/>
    <mergeCell ref="B579:AD579"/>
    <mergeCell ref="C580:AD580"/>
    <mergeCell ref="C581:AD581"/>
    <mergeCell ref="C582:AD582"/>
    <mergeCell ref="D564:L564"/>
    <mergeCell ref="D565:L565"/>
    <mergeCell ref="D566:L566"/>
    <mergeCell ref="D567:L567"/>
    <mergeCell ref="D568:L568"/>
    <mergeCell ref="D569:L569"/>
    <mergeCell ref="D559:L559"/>
    <mergeCell ref="O559:AD559"/>
    <mergeCell ref="D560:L560"/>
    <mergeCell ref="D561:L561"/>
    <mergeCell ref="D562:L562"/>
    <mergeCell ref="D563:L563"/>
    <mergeCell ref="D587:J587"/>
    <mergeCell ref="K587:O587"/>
    <mergeCell ref="P587:T587"/>
    <mergeCell ref="U587:Y587"/>
    <mergeCell ref="Z587:AD587"/>
    <mergeCell ref="D588:J588"/>
    <mergeCell ref="K588:O588"/>
    <mergeCell ref="P588:T588"/>
    <mergeCell ref="U588:Y588"/>
    <mergeCell ref="Z588:AD588"/>
    <mergeCell ref="C583:AD583"/>
    <mergeCell ref="C585:J586"/>
    <mergeCell ref="K585:T585"/>
    <mergeCell ref="U585:AD585"/>
    <mergeCell ref="K586:O586"/>
    <mergeCell ref="P586:T586"/>
    <mergeCell ref="U586:Y586"/>
    <mergeCell ref="Z586:AD586"/>
    <mergeCell ref="D591:J591"/>
    <mergeCell ref="K591:O591"/>
    <mergeCell ref="P591:T591"/>
    <mergeCell ref="U591:Y591"/>
    <mergeCell ref="Z591:AD591"/>
    <mergeCell ref="D592:J592"/>
    <mergeCell ref="K592:O592"/>
    <mergeCell ref="P592:T592"/>
    <mergeCell ref="U592:Y592"/>
    <mergeCell ref="Z592:AD592"/>
    <mergeCell ref="D589:J589"/>
    <mergeCell ref="K589:O589"/>
    <mergeCell ref="P589:T589"/>
    <mergeCell ref="U589:Y589"/>
    <mergeCell ref="Z589:AD589"/>
    <mergeCell ref="D590:J590"/>
    <mergeCell ref="K590:O590"/>
    <mergeCell ref="P590:T590"/>
    <mergeCell ref="U590:Y590"/>
    <mergeCell ref="Z590:AD590"/>
    <mergeCell ref="D595:J595"/>
    <mergeCell ref="K595:O595"/>
    <mergeCell ref="P595:T595"/>
    <mergeCell ref="U595:Y595"/>
    <mergeCell ref="Z595:AD595"/>
    <mergeCell ref="D596:J596"/>
    <mergeCell ref="K596:O596"/>
    <mergeCell ref="P596:T596"/>
    <mergeCell ref="U596:Y596"/>
    <mergeCell ref="Z596:AD596"/>
    <mergeCell ref="D593:J593"/>
    <mergeCell ref="K593:O593"/>
    <mergeCell ref="P593:T593"/>
    <mergeCell ref="U593:Y593"/>
    <mergeCell ref="Z593:AD593"/>
    <mergeCell ref="D594:J594"/>
    <mergeCell ref="K594:O594"/>
    <mergeCell ref="P594:T594"/>
    <mergeCell ref="U594:Y594"/>
    <mergeCell ref="Z594:AD594"/>
    <mergeCell ref="D599:J599"/>
    <mergeCell ref="K599:O599"/>
    <mergeCell ref="P599:T599"/>
    <mergeCell ref="U599:Y599"/>
    <mergeCell ref="Z599:AD599"/>
    <mergeCell ref="D600:J600"/>
    <mergeCell ref="K600:O600"/>
    <mergeCell ref="P600:T600"/>
    <mergeCell ref="U600:Y600"/>
    <mergeCell ref="Z600:AD600"/>
    <mergeCell ref="D597:J597"/>
    <mergeCell ref="K597:O597"/>
    <mergeCell ref="P597:T597"/>
    <mergeCell ref="U597:Y597"/>
    <mergeCell ref="Z597:AD597"/>
    <mergeCell ref="D598:J598"/>
    <mergeCell ref="K598:O598"/>
    <mergeCell ref="P598:T598"/>
    <mergeCell ref="U598:Y598"/>
    <mergeCell ref="Z598:AD598"/>
    <mergeCell ref="D603:J603"/>
    <mergeCell ref="K603:O603"/>
    <mergeCell ref="P603:T603"/>
    <mergeCell ref="U603:Y603"/>
    <mergeCell ref="Z603:AD603"/>
    <mergeCell ref="D604:J604"/>
    <mergeCell ref="K604:O604"/>
    <mergeCell ref="P604:T604"/>
    <mergeCell ref="U604:Y604"/>
    <mergeCell ref="Z604:AD604"/>
    <mergeCell ref="D601:J601"/>
    <mergeCell ref="K601:O601"/>
    <mergeCell ref="P601:T601"/>
    <mergeCell ref="U601:Y601"/>
    <mergeCell ref="Z601:AD601"/>
    <mergeCell ref="D602:J602"/>
    <mergeCell ref="K602:O602"/>
    <mergeCell ref="P602:T602"/>
    <mergeCell ref="U602:Y602"/>
    <mergeCell ref="Z602:AD602"/>
    <mergeCell ref="D607:J607"/>
    <mergeCell ref="K607:O607"/>
    <mergeCell ref="P607:T607"/>
    <mergeCell ref="U607:Y607"/>
    <mergeCell ref="Z607:AD607"/>
    <mergeCell ref="D608:J608"/>
    <mergeCell ref="K608:O608"/>
    <mergeCell ref="P608:T608"/>
    <mergeCell ref="U608:Y608"/>
    <mergeCell ref="Z608:AD608"/>
    <mergeCell ref="D605:J605"/>
    <mergeCell ref="K605:O605"/>
    <mergeCell ref="P605:T605"/>
    <mergeCell ref="U605:Y605"/>
    <mergeCell ref="Z605:AD605"/>
    <mergeCell ref="D606:J606"/>
    <mergeCell ref="K606:O606"/>
    <mergeCell ref="P606:T606"/>
    <mergeCell ref="U606:Y606"/>
    <mergeCell ref="Z606:AD606"/>
    <mergeCell ref="D611:J611"/>
    <mergeCell ref="K611:O611"/>
    <mergeCell ref="P611:T611"/>
    <mergeCell ref="U611:Y611"/>
    <mergeCell ref="Z611:AD611"/>
    <mergeCell ref="C613:E613"/>
    <mergeCell ref="F613:AD613"/>
    <mergeCell ref="D609:J609"/>
    <mergeCell ref="K609:O609"/>
    <mergeCell ref="P609:T609"/>
    <mergeCell ref="U609:Y609"/>
    <mergeCell ref="Z609:AD609"/>
    <mergeCell ref="D610:J610"/>
    <mergeCell ref="K610:O610"/>
    <mergeCell ref="P610:T610"/>
    <mergeCell ref="U610:Y610"/>
    <mergeCell ref="Z610:AD610"/>
    <mergeCell ref="B636:AD636"/>
    <mergeCell ref="C637:AD637"/>
    <mergeCell ref="C638:AD638"/>
    <mergeCell ref="C639:AD639"/>
    <mergeCell ref="C641:G642"/>
    <mergeCell ref="H641:J642"/>
    <mergeCell ref="K641:AD641"/>
    <mergeCell ref="Q642:R642"/>
    <mergeCell ref="S642:T642"/>
    <mergeCell ref="D621:AD621"/>
    <mergeCell ref="D622:AD622"/>
    <mergeCell ref="C624:AD624"/>
    <mergeCell ref="C625:AD625"/>
    <mergeCell ref="B632:AD632"/>
    <mergeCell ref="B633:AD633"/>
    <mergeCell ref="C615:AD615"/>
    <mergeCell ref="D616:AD616"/>
    <mergeCell ref="D617:AD617"/>
    <mergeCell ref="D618:AD618"/>
    <mergeCell ref="D619:AD619"/>
    <mergeCell ref="D620:AD620"/>
    <mergeCell ref="D645:G645"/>
    <mergeCell ref="H645:J645"/>
    <mergeCell ref="Q645:R645"/>
    <mergeCell ref="S645:T645"/>
    <mergeCell ref="Y645:Z645"/>
    <mergeCell ref="AC645:AD645"/>
    <mergeCell ref="D644:G644"/>
    <mergeCell ref="H644:J644"/>
    <mergeCell ref="Q644:R644"/>
    <mergeCell ref="S644:T644"/>
    <mergeCell ref="Y644:Z644"/>
    <mergeCell ref="AC644:AD644"/>
    <mergeCell ref="Y642:Z642"/>
    <mergeCell ref="AC642:AD642"/>
    <mergeCell ref="D643:G643"/>
    <mergeCell ref="H643:J643"/>
    <mergeCell ref="Q643:R643"/>
    <mergeCell ref="S643:T643"/>
    <mergeCell ref="Y643:Z643"/>
    <mergeCell ref="AC643:AD643"/>
    <mergeCell ref="D648:G648"/>
    <mergeCell ref="H648:J648"/>
    <mergeCell ref="Q648:R648"/>
    <mergeCell ref="S648:T648"/>
    <mergeCell ref="Y648:Z648"/>
    <mergeCell ref="AC648:AD648"/>
    <mergeCell ref="D647:G647"/>
    <mergeCell ref="H647:J647"/>
    <mergeCell ref="Q647:R647"/>
    <mergeCell ref="S647:T647"/>
    <mergeCell ref="Y647:Z647"/>
    <mergeCell ref="AC647:AD647"/>
    <mergeCell ref="D646:G646"/>
    <mergeCell ref="H646:J646"/>
    <mergeCell ref="Q646:R646"/>
    <mergeCell ref="S646:T646"/>
    <mergeCell ref="Y646:Z646"/>
    <mergeCell ref="AC646:AD646"/>
    <mergeCell ref="D651:G651"/>
    <mergeCell ref="H651:J651"/>
    <mergeCell ref="Q651:R651"/>
    <mergeCell ref="S651:T651"/>
    <mergeCell ref="Y651:Z651"/>
    <mergeCell ref="AC651:AD651"/>
    <mergeCell ref="D650:G650"/>
    <mergeCell ref="H650:J650"/>
    <mergeCell ref="Q650:R650"/>
    <mergeCell ref="S650:T650"/>
    <mergeCell ref="Y650:Z650"/>
    <mergeCell ref="AC650:AD650"/>
    <mergeCell ref="D649:G649"/>
    <mergeCell ref="H649:J649"/>
    <mergeCell ref="Q649:R649"/>
    <mergeCell ref="S649:T649"/>
    <mergeCell ref="Y649:Z649"/>
    <mergeCell ref="AC649:AD649"/>
    <mergeCell ref="D654:G654"/>
    <mergeCell ref="H654:J654"/>
    <mergeCell ref="Q654:R654"/>
    <mergeCell ref="S654:T654"/>
    <mergeCell ref="Y654:Z654"/>
    <mergeCell ref="AC654:AD654"/>
    <mergeCell ref="D653:G653"/>
    <mergeCell ref="H653:J653"/>
    <mergeCell ref="Q653:R653"/>
    <mergeCell ref="S653:T653"/>
    <mergeCell ref="Y653:Z653"/>
    <mergeCell ref="AC653:AD653"/>
    <mergeCell ref="D652:G652"/>
    <mergeCell ref="H652:J652"/>
    <mergeCell ref="Q652:R652"/>
    <mergeCell ref="S652:T652"/>
    <mergeCell ref="Y652:Z652"/>
    <mergeCell ref="AC652:AD652"/>
    <mergeCell ref="D657:G657"/>
    <mergeCell ref="H657:J657"/>
    <mergeCell ref="Q657:R657"/>
    <mergeCell ref="S657:T657"/>
    <mergeCell ref="Y657:Z657"/>
    <mergeCell ref="AC657:AD657"/>
    <mergeCell ref="D656:G656"/>
    <mergeCell ref="H656:J656"/>
    <mergeCell ref="Q656:R656"/>
    <mergeCell ref="S656:T656"/>
    <mergeCell ref="Y656:Z656"/>
    <mergeCell ref="AC656:AD656"/>
    <mergeCell ref="D655:G655"/>
    <mergeCell ref="H655:J655"/>
    <mergeCell ref="Q655:R655"/>
    <mergeCell ref="S655:T655"/>
    <mergeCell ref="Y655:Z655"/>
    <mergeCell ref="AC655:AD655"/>
    <mergeCell ref="D660:G660"/>
    <mergeCell ref="H660:J660"/>
    <mergeCell ref="Q660:R660"/>
    <mergeCell ref="S660:T660"/>
    <mergeCell ref="Y660:Z660"/>
    <mergeCell ref="AC660:AD660"/>
    <mergeCell ref="D659:G659"/>
    <mergeCell ref="H659:J659"/>
    <mergeCell ref="Q659:R659"/>
    <mergeCell ref="S659:T659"/>
    <mergeCell ref="Y659:Z659"/>
    <mergeCell ref="AC659:AD659"/>
    <mergeCell ref="D658:G658"/>
    <mergeCell ref="H658:J658"/>
    <mergeCell ref="Q658:R658"/>
    <mergeCell ref="S658:T658"/>
    <mergeCell ref="Y658:Z658"/>
    <mergeCell ref="AC658:AD658"/>
    <mergeCell ref="D663:G663"/>
    <mergeCell ref="H663:J663"/>
    <mergeCell ref="Q663:R663"/>
    <mergeCell ref="S663:T663"/>
    <mergeCell ref="Y663:Z663"/>
    <mergeCell ref="AC663:AD663"/>
    <mergeCell ref="D662:G662"/>
    <mergeCell ref="H662:J662"/>
    <mergeCell ref="Q662:R662"/>
    <mergeCell ref="S662:T662"/>
    <mergeCell ref="Y662:Z662"/>
    <mergeCell ref="AC662:AD662"/>
    <mergeCell ref="D661:G661"/>
    <mergeCell ref="H661:J661"/>
    <mergeCell ref="Q661:R661"/>
    <mergeCell ref="S661:T661"/>
    <mergeCell ref="Y661:Z661"/>
    <mergeCell ref="AC661:AD661"/>
    <mergeCell ref="D666:G666"/>
    <mergeCell ref="H666:J666"/>
    <mergeCell ref="Q666:R666"/>
    <mergeCell ref="S666:T666"/>
    <mergeCell ref="Y666:Z666"/>
    <mergeCell ref="AC666:AD666"/>
    <mergeCell ref="D665:G665"/>
    <mergeCell ref="H665:J665"/>
    <mergeCell ref="Q665:R665"/>
    <mergeCell ref="S665:T665"/>
    <mergeCell ref="Y665:Z665"/>
    <mergeCell ref="AC665:AD665"/>
    <mergeCell ref="D664:G664"/>
    <mergeCell ref="H664:J664"/>
    <mergeCell ref="Q664:R664"/>
    <mergeCell ref="S664:T664"/>
    <mergeCell ref="Y664:Z664"/>
    <mergeCell ref="AC664:AD664"/>
    <mergeCell ref="C681:AD681"/>
    <mergeCell ref="C682:AD682"/>
    <mergeCell ref="C684:H685"/>
    <mergeCell ref="I684:L685"/>
    <mergeCell ref="M684:AD684"/>
    <mergeCell ref="M685:O685"/>
    <mergeCell ref="P685:R685"/>
    <mergeCell ref="S685:U685"/>
    <mergeCell ref="V685:X685"/>
    <mergeCell ref="Y685:AA685"/>
    <mergeCell ref="C669:E669"/>
    <mergeCell ref="F669:AD669"/>
    <mergeCell ref="C671:AD671"/>
    <mergeCell ref="C672:AD672"/>
    <mergeCell ref="B679:AD679"/>
    <mergeCell ref="C680:AD680"/>
    <mergeCell ref="D667:G667"/>
    <mergeCell ref="H667:J667"/>
    <mergeCell ref="Q667:R667"/>
    <mergeCell ref="S667:T667"/>
    <mergeCell ref="Y667:Z667"/>
    <mergeCell ref="AC667:AD667"/>
    <mergeCell ref="Y687:AA687"/>
    <mergeCell ref="AB687:AD687"/>
    <mergeCell ref="D688:H688"/>
    <mergeCell ref="I688:L688"/>
    <mergeCell ref="M688:O688"/>
    <mergeCell ref="P688:R688"/>
    <mergeCell ref="S688:U688"/>
    <mergeCell ref="V688:X688"/>
    <mergeCell ref="Y688:AA688"/>
    <mergeCell ref="AB688:AD688"/>
    <mergeCell ref="D687:H687"/>
    <mergeCell ref="I687:L687"/>
    <mergeCell ref="M687:O687"/>
    <mergeCell ref="P687:R687"/>
    <mergeCell ref="S687:U687"/>
    <mergeCell ref="V687:X687"/>
    <mergeCell ref="AB685:AD685"/>
    <mergeCell ref="D686:H686"/>
    <mergeCell ref="I686:L686"/>
    <mergeCell ref="M686:O686"/>
    <mergeCell ref="P686:R686"/>
    <mergeCell ref="S686:U686"/>
    <mergeCell ref="V686:X686"/>
    <mergeCell ref="Y686:AA686"/>
    <mergeCell ref="AB686:AD686"/>
    <mergeCell ref="Y691:AA691"/>
    <mergeCell ref="AB691:AD691"/>
    <mergeCell ref="D692:H692"/>
    <mergeCell ref="I692:L692"/>
    <mergeCell ref="M692:O692"/>
    <mergeCell ref="P692:R692"/>
    <mergeCell ref="S692:U692"/>
    <mergeCell ref="V692:X692"/>
    <mergeCell ref="Y692:AA692"/>
    <mergeCell ref="AB692:AD692"/>
    <mergeCell ref="D691:H691"/>
    <mergeCell ref="I691:L691"/>
    <mergeCell ref="M691:O691"/>
    <mergeCell ref="P691:R691"/>
    <mergeCell ref="S691:U691"/>
    <mergeCell ref="V691:X691"/>
    <mergeCell ref="Y689:AA689"/>
    <mergeCell ref="AB689:AD689"/>
    <mergeCell ref="D690:H690"/>
    <mergeCell ref="I690:L690"/>
    <mergeCell ref="M690:O690"/>
    <mergeCell ref="P690:R690"/>
    <mergeCell ref="S690:U690"/>
    <mergeCell ref="V690:X690"/>
    <mergeCell ref="Y690:AA690"/>
    <mergeCell ref="AB690:AD690"/>
    <mergeCell ref="D689:H689"/>
    <mergeCell ref="I689:L689"/>
    <mergeCell ref="M689:O689"/>
    <mergeCell ref="P689:R689"/>
    <mergeCell ref="S689:U689"/>
    <mergeCell ref="V689:X689"/>
    <mergeCell ref="Y695:AA695"/>
    <mergeCell ref="AB695:AD695"/>
    <mergeCell ref="D696:H696"/>
    <mergeCell ref="I696:L696"/>
    <mergeCell ref="M696:O696"/>
    <mergeCell ref="P696:R696"/>
    <mergeCell ref="S696:U696"/>
    <mergeCell ref="V696:X696"/>
    <mergeCell ref="Y696:AA696"/>
    <mergeCell ref="AB696:AD696"/>
    <mergeCell ref="D695:H695"/>
    <mergeCell ref="I695:L695"/>
    <mergeCell ref="M695:O695"/>
    <mergeCell ref="P695:R695"/>
    <mergeCell ref="S695:U695"/>
    <mergeCell ref="V695:X695"/>
    <mergeCell ref="Y693:AA693"/>
    <mergeCell ref="AB693:AD693"/>
    <mergeCell ref="D694:H694"/>
    <mergeCell ref="I694:L694"/>
    <mergeCell ref="M694:O694"/>
    <mergeCell ref="P694:R694"/>
    <mergeCell ref="S694:U694"/>
    <mergeCell ref="V694:X694"/>
    <mergeCell ref="Y694:AA694"/>
    <mergeCell ref="AB694:AD694"/>
    <mergeCell ref="D693:H693"/>
    <mergeCell ref="I693:L693"/>
    <mergeCell ref="M693:O693"/>
    <mergeCell ref="P693:R693"/>
    <mergeCell ref="S693:U693"/>
    <mergeCell ref="V693:X693"/>
    <mergeCell ref="Y699:AA699"/>
    <mergeCell ref="AB699:AD699"/>
    <mergeCell ref="D700:H700"/>
    <mergeCell ref="I700:L700"/>
    <mergeCell ref="M700:O700"/>
    <mergeCell ref="P700:R700"/>
    <mergeCell ref="S700:U700"/>
    <mergeCell ref="V700:X700"/>
    <mergeCell ref="Y700:AA700"/>
    <mergeCell ref="AB700:AD700"/>
    <mergeCell ref="D699:H699"/>
    <mergeCell ref="I699:L699"/>
    <mergeCell ref="M699:O699"/>
    <mergeCell ref="P699:R699"/>
    <mergeCell ref="S699:U699"/>
    <mergeCell ref="V699:X699"/>
    <mergeCell ref="Y697:AA697"/>
    <mergeCell ref="AB697:AD697"/>
    <mergeCell ref="D698:H698"/>
    <mergeCell ref="I698:L698"/>
    <mergeCell ref="M698:O698"/>
    <mergeCell ref="P698:R698"/>
    <mergeCell ref="S698:U698"/>
    <mergeCell ref="V698:X698"/>
    <mergeCell ref="Y698:AA698"/>
    <mergeCell ref="AB698:AD698"/>
    <mergeCell ref="D697:H697"/>
    <mergeCell ref="I697:L697"/>
    <mergeCell ref="M697:O697"/>
    <mergeCell ref="P697:R697"/>
    <mergeCell ref="S697:U697"/>
    <mergeCell ref="V697:X697"/>
    <mergeCell ref="Y703:AA703"/>
    <mergeCell ref="AB703:AD703"/>
    <mergeCell ref="D704:H704"/>
    <mergeCell ref="I704:L704"/>
    <mergeCell ref="M704:O704"/>
    <mergeCell ref="P704:R704"/>
    <mergeCell ref="S704:U704"/>
    <mergeCell ref="V704:X704"/>
    <mergeCell ref="Y704:AA704"/>
    <mergeCell ref="AB704:AD704"/>
    <mergeCell ref="D703:H703"/>
    <mergeCell ref="I703:L703"/>
    <mergeCell ref="M703:O703"/>
    <mergeCell ref="P703:R703"/>
    <mergeCell ref="S703:U703"/>
    <mergeCell ref="V703:X703"/>
    <mergeCell ref="Y701:AA701"/>
    <mergeCell ref="AB701:AD701"/>
    <mergeCell ref="D702:H702"/>
    <mergeCell ref="I702:L702"/>
    <mergeCell ref="M702:O702"/>
    <mergeCell ref="P702:R702"/>
    <mergeCell ref="S702:U702"/>
    <mergeCell ref="V702:X702"/>
    <mergeCell ref="Y702:AA702"/>
    <mergeCell ref="AB702:AD702"/>
    <mergeCell ref="D701:H701"/>
    <mergeCell ref="I701:L701"/>
    <mergeCell ref="M701:O701"/>
    <mergeCell ref="P701:R701"/>
    <mergeCell ref="S701:U701"/>
    <mergeCell ref="V701:X701"/>
    <mergeCell ref="Y707:AA707"/>
    <mergeCell ref="AB707:AD707"/>
    <mergeCell ref="D708:H708"/>
    <mergeCell ref="I708:L708"/>
    <mergeCell ref="M708:O708"/>
    <mergeCell ref="P708:R708"/>
    <mergeCell ref="S708:U708"/>
    <mergeCell ref="V708:X708"/>
    <mergeCell ref="Y708:AA708"/>
    <mergeCell ref="AB708:AD708"/>
    <mergeCell ref="D707:H707"/>
    <mergeCell ref="I707:L707"/>
    <mergeCell ref="M707:O707"/>
    <mergeCell ref="P707:R707"/>
    <mergeCell ref="S707:U707"/>
    <mergeCell ref="V707:X707"/>
    <mergeCell ref="Y705:AA705"/>
    <mergeCell ref="AB705:AD705"/>
    <mergeCell ref="D706:H706"/>
    <mergeCell ref="I706:L706"/>
    <mergeCell ref="M706:O706"/>
    <mergeCell ref="P706:R706"/>
    <mergeCell ref="S706:U706"/>
    <mergeCell ref="V706:X706"/>
    <mergeCell ref="Y706:AA706"/>
    <mergeCell ref="AB706:AD706"/>
    <mergeCell ref="D705:H705"/>
    <mergeCell ref="I705:L705"/>
    <mergeCell ref="M705:O705"/>
    <mergeCell ref="P705:R705"/>
    <mergeCell ref="S705:U705"/>
    <mergeCell ref="V705:X705"/>
    <mergeCell ref="C724:AD724"/>
    <mergeCell ref="C725:AD725"/>
    <mergeCell ref="C726:AD726"/>
    <mergeCell ref="C728:H729"/>
    <mergeCell ref="I728:J729"/>
    <mergeCell ref="K728:N729"/>
    <mergeCell ref="O728:AD728"/>
    <mergeCell ref="O729:Q729"/>
    <mergeCell ref="R729:T729"/>
    <mergeCell ref="U729:W729"/>
    <mergeCell ref="C712:E712"/>
    <mergeCell ref="F712:AD712"/>
    <mergeCell ref="C714:AD714"/>
    <mergeCell ref="C715:AD715"/>
    <mergeCell ref="B722:AD722"/>
    <mergeCell ref="C723:AD723"/>
    <mergeCell ref="Y709:AA709"/>
    <mergeCell ref="AB709:AD709"/>
    <mergeCell ref="D710:H710"/>
    <mergeCell ref="I710:L710"/>
    <mergeCell ref="M710:O710"/>
    <mergeCell ref="P710:R710"/>
    <mergeCell ref="S710:U710"/>
    <mergeCell ref="V710:X710"/>
    <mergeCell ref="Y710:AA710"/>
    <mergeCell ref="AB710:AD710"/>
    <mergeCell ref="D709:H709"/>
    <mergeCell ref="I709:L709"/>
    <mergeCell ref="M709:O709"/>
    <mergeCell ref="P709:R709"/>
    <mergeCell ref="S709:U709"/>
    <mergeCell ref="V709:X709"/>
    <mergeCell ref="X731:AA731"/>
    <mergeCell ref="AB731:AD731"/>
    <mergeCell ref="D732:H732"/>
    <mergeCell ref="I732:J732"/>
    <mergeCell ref="K732:N732"/>
    <mergeCell ref="O732:Q732"/>
    <mergeCell ref="R732:T732"/>
    <mergeCell ref="U732:W732"/>
    <mergeCell ref="X732:AA732"/>
    <mergeCell ref="AB732:AD732"/>
    <mergeCell ref="D731:H731"/>
    <mergeCell ref="I731:J731"/>
    <mergeCell ref="K731:N731"/>
    <mergeCell ref="O731:Q731"/>
    <mergeCell ref="R731:T731"/>
    <mergeCell ref="U731:W731"/>
    <mergeCell ref="X729:AA729"/>
    <mergeCell ref="AB729:AD729"/>
    <mergeCell ref="D730:H730"/>
    <mergeCell ref="I730:J730"/>
    <mergeCell ref="K730:N730"/>
    <mergeCell ref="O730:Q730"/>
    <mergeCell ref="R730:T730"/>
    <mergeCell ref="U730:W730"/>
    <mergeCell ref="X730:AA730"/>
    <mergeCell ref="AB730:AD730"/>
    <mergeCell ref="X735:AA735"/>
    <mergeCell ref="AB735:AD735"/>
    <mergeCell ref="D736:H736"/>
    <mergeCell ref="I736:J736"/>
    <mergeCell ref="K736:N736"/>
    <mergeCell ref="O736:Q736"/>
    <mergeCell ref="R736:T736"/>
    <mergeCell ref="U736:W736"/>
    <mergeCell ref="X736:AA736"/>
    <mergeCell ref="AB736:AD736"/>
    <mergeCell ref="D735:H735"/>
    <mergeCell ref="I735:J735"/>
    <mergeCell ref="K735:N735"/>
    <mergeCell ref="O735:Q735"/>
    <mergeCell ref="R735:T735"/>
    <mergeCell ref="U735:W735"/>
    <mergeCell ref="X733:AA733"/>
    <mergeCell ref="AB733:AD733"/>
    <mergeCell ref="D734:H734"/>
    <mergeCell ref="I734:J734"/>
    <mergeCell ref="K734:N734"/>
    <mergeCell ref="O734:Q734"/>
    <mergeCell ref="R734:T734"/>
    <mergeCell ref="U734:W734"/>
    <mergeCell ref="X734:AA734"/>
    <mergeCell ref="AB734:AD734"/>
    <mergeCell ref="D733:H733"/>
    <mergeCell ref="I733:J733"/>
    <mergeCell ref="K733:N733"/>
    <mergeCell ref="O733:Q733"/>
    <mergeCell ref="R733:T733"/>
    <mergeCell ref="U733:W733"/>
    <mergeCell ref="X739:AA739"/>
    <mergeCell ref="AB739:AD739"/>
    <mergeCell ref="D740:H740"/>
    <mergeCell ref="I740:J740"/>
    <mergeCell ref="K740:N740"/>
    <mergeCell ref="O740:Q740"/>
    <mergeCell ref="R740:T740"/>
    <mergeCell ref="U740:W740"/>
    <mergeCell ref="X740:AA740"/>
    <mergeCell ref="AB740:AD740"/>
    <mergeCell ref="D739:H739"/>
    <mergeCell ref="I739:J739"/>
    <mergeCell ref="K739:N739"/>
    <mergeCell ref="O739:Q739"/>
    <mergeCell ref="R739:T739"/>
    <mergeCell ref="U739:W739"/>
    <mergeCell ref="X737:AA737"/>
    <mergeCell ref="AB737:AD737"/>
    <mergeCell ref="D738:H738"/>
    <mergeCell ref="I738:J738"/>
    <mergeCell ref="K738:N738"/>
    <mergeCell ref="O738:Q738"/>
    <mergeCell ref="R738:T738"/>
    <mergeCell ref="U738:W738"/>
    <mergeCell ref="X738:AA738"/>
    <mergeCell ref="AB738:AD738"/>
    <mergeCell ref="D737:H737"/>
    <mergeCell ref="I737:J737"/>
    <mergeCell ref="K737:N737"/>
    <mergeCell ref="O737:Q737"/>
    <mergeCell ref="R737:T737"/>
    <mergeCell ref="U737:W737"/>
    <mergeCell ref="X743:AA743"/>
    <mergeCell ref="AB743:AD743"/>
    <mergeCell ref="D744:H744"/>
    <mergeCell ref="I744:J744"/>
    <mergeCell ref="K744:N744"/>
    <mergeCell ref="O744:Q744"/>
    <mergeCell ref="R744:T744"/>
    <mergeCell ref="U744:W744"/>
    <mergeCell ref="X744:AA744"/>
    <mergeCell ref="AB744:AD744"/>
    <mergeCell ref="D743:H743"/>
    <mergeCell ref="I743:J743"/>
    <mergeCell ref="K743:N743"/>
    <mergeCell ref="O743:Q743"/>
    <mergeCell ref="R743:T743"/>
    <mergeCell ref="U743:W743"/>
    <mergeCell ref="X741:AA741"/>
    <mergeCell ref="AB741:AD741"/>
    <mergeCell ref="D742:H742"/>
    <mergeCell ref="I742:J742"/>
    <mergeCell ref="K742:N742"/>
    <mergeCell ref="O742:Q742"/>
    <mergeCell ref="R742:T742"/>
    <mergeCell ref="U742:W742"/>
    <mergeCell ref="X742:AA742"/>
    <mergeCell ref="AB742:AD742"/>
    <mergeCell ref="D741:H741"/>
    <mergeCell ref="I741:J741"/>
    <mergeCell ref="K741:N741"/>
    <mergeCell ref="O741:Q741"/>
    <mergeCell ref="R741:T741"/>
    <mergeCell ref="U741:W741"/>
    <mergeCell ref="X747:AA747"/>
    <mergeCell ref="AB747:AD747"/>
    <mergeCell ref="D748:H748"/>
    <mergeCell ref="I748:J748"/>
    <mergeCell ref="K748:N748"/>
    <mergeCell ref="O748:Q748"/>
    <mergeCell ref="R748:T748"/>
    <mergeCell ref="U748:W748"/>
    <mergeCell ref="X748:AA748"/>
    <mergeCell ref="AB748:AD748"/>
    <mergeCell ref="D747:H747"/>
    <mergeCell ref="I747:J747"/>
    <mergeCell ref="K747:N747"/>
    <mergeCell ref="O747:Q747"/>
    <mergeCell ref="R747:T747"/>
    <mergeCell ref="U747:W747"/>
    <mergeCell ref="X745:AA745"/>
    <mergeCell ref="AB745:AD745"/>
    <mergeCell ref="D746:H746"/>
    <mergeCell ref="I746:J746"/>
    <mergeCell ref="K746:N746"/>
    <mergeCell ref="O746:Q746"/>
    <mergeCell ref="R746:T746"/>
    <mergeCell ref="U746:W746"/>
    <mergeCell ref="X746:AA746"/>
    <mergeCell ref="AB746:AD746"/>
    <mergeCell ref="D745:H745"/>
    <mergeCell ref="I745:J745"/>
    <mergeCell ref="K745:N745"/>
    <mergeCell ref="O745:Q745"/>
    <mergeCell ref="R745:T745"/>
    <mergeCell ref="U745:W745"/>
    <mergeCell ref="O751:Q751"/>
    <mergeCell ref="R751:T751"/>
    <mergeCell ref="U751:W751"/>
    <mergeCell ref="X749:AA749"/>
    <mergeCell ref="AB749:AD749"/>
    <mergeCell ref="D750:H750"/>
    <mergeCell ref="I750:J750"/>
    <mergeCell ref="K750:N750"/>
    <mergeCell ref="O750:Q750"/>
    <mergeCell ref="R750:T750"/>
    <mergeCell ref="U750:W750"/>
    <mergeCell ref="X750:AA750"/>
    <mergeCell ref="AB750:AD750"/>
    <mergeCell ref="D749:H749"/>
    <mergeCell ref="I749:J749"/>
    <mergeCell ref="K749:N749"/>
    <mergeCell ref="O749:Q749"/>
    <mergeCell ref="R749:T749"/>
    <mergeCell ref="U749:W749"/>
    <mergeCell ref="D37:AD37"/>
    <mergeCell ref="B40:AD40"/>
    <mergeCell ref="C41:AD41"/>
    <mergeCell ref="C42:AD42"/>
    <mergeCell ref="AA46:AD46"/>
    <mergeCell ref="AA47:AD47"/>
    <mergeCell ref="AA48:AD48"/>
    <mergeCell ref="AA49:AD49"/>
    <mergeCell ref="AA50:AD50"/>
    <mergeCell ref="AA51:AD51"/>
    <mergeCell ref="AA52:AD52"/>
    <mergeCell ref="AA53:AD53"/>
    <mergeCell ref="AA54:AD54"/>
    <mergeCell ref="AA55:AD55"/>
    <mergeCell ref="AA56:AD56"/>
    <mergeCell ref="C756:E756"/>
    <mergeCell ref="F756:AD756"/>
    <mergeCell ref="X753:AA753"/>
    <mergeCell ref="AB753:AD753"/>
    <mergeCell ref="D754:H754"/>
    <mergeCell ref="I754:J754"/>
    <mergeCell ref="K754:N754"/>
    <mergeCell ref="O754:Q754"/>
    <mergeCell ref="R754:T754"/>
    <mergeCell ref="U754:W754"/>
    <mergeCell ref="X754:AA754"/>
    <mergeCell ref="AB754:AD754"/>
    <mergeCell ref="D753:H753"/>
    <mergeCell ref="I753:J753"/>
    <mergeCell ref="K753:N753"/>
    <mergeCell ref="O753:Q753"/>
    <mergeCell ref="R753:T753"/>
    <mergeCell ref="C759:AD759"/>
    <mergeCell ref="C758:AD758"/>
    <mergeCell ref="J463:N463"/>
    <mergeCell ref="D463:I463"/>
    <mergeCell ref="J462:N462"/>
    <mergeCell ref="D462:I462"/>
    <mergeCell ref="J461:N461"/>
    <mergeCell ref="D461:I461"/>
    <mergeCell ref="J460:N460"/>
    <mergeCell ref="D460:I460"/>
    <mergeCell ref="J459:N459"/>
    <mergeCell ref="D459:I459"/>
    <mergeCell ref="J458:N458"/>
    <mergeCell ref="D458:I458"/>
    <mergeCell ref="J457:N457"/>
    <mergeCell ref="D457:I457"/>
    <mergeCell ref="J456:N456"/>
    <mergeCell ref="D456:I456"/>
    <mergeCell ref="U753:W753"/>
    <mergeCell ref="X751:AA751"/>
    <mergeCell ref="AB751:AD751"/>
    <mergeCell ref="D752:H752"/>
    <mergeCell ref="I752:J752"/>
    <mergeCell ref="K752:N752"/>
    <mergeCell ref="O752:Q752"/>
    <mergeCell ref="R752:T752"/>
    <mergeCell ref="U752:W752"/>
    <mergeCell ref="X752:AA752"/>
    <mergeCell ref="AB752:AD752"/>
    <mergeCell ref="D751:H751"/>
    <mergeCell ref="I751:J751"/>
    <mergeCell ref="K751:N751"/>
    <mergeCell ref="J455:N455"/>
    <mergeCell ref="D455:I455"/>
    <mergeCell ref="J454:N454"/>
    <mergeCell ref="D454:I454"/>
    <mergeCell ref="J453:N453"/>
    <mergeCell ref="D453:I453"/>
    <mergeCell ref="J452:N452"/>
    <mergeCell ref="D452:I452"/>
    <mergeCell ref="J451:N451"/>
    <mergeCell ref="D451:I451"/>
    <mergeCell ref="J450:N450"/>
    <mergeCell ref="D450:I450"/>
    <mergeCell ref="J449:N449"/>
    <mergeCell ref="D449:I449"/>
    <mergeCell ref="J448:N448"/>
    <mergeCell ref="D448:I448"/>
    <mergeCell ref="J447:N447"/>
    <mergeCell ref="D447:I447"/>
    <mergeCell ref="J446:N446"/>
    <mergeCell ref="D446:I446"/>
    <mergeCell ref="J445:N445"/>
    <mergeCell ref="D445:I445"/>
    <mergeCell ref="J444:N444"/>
    <mergeCell ref="D444:I444"/>
    <mergeCell ref="J443:N443"/>
    <mergeCell ref="D443:I443"/>
    <mergeCell ref="J442:N442"/>
    <mergeCell ref="D442:I442"/>
    <mergeCell ref="J441:N441"/>
    <mergeCell ref="D441:I441"/>
    <mergeCell ref="J440:N440"/>
    <mergeCell ref="D440:I440"/>
    <mergeCell ref="J439:N439"/>
    <mergeCell ref="D439:I439"/>
    <mergeCell ref="J437:N438"/>
    <mergeCell ref="C437:I438"/>
    <mergeCell ref="D393:I393"/>
    <mergeCell ref="D392:I392"/>
    <mergeCell ref="D391:I391"/>
    <mergeCell ref="D390:I390"/>
    <mergeCell ref="D389:I389"/>
    <mergeCell ref="D388:I388"/>
    <mergeCell ref="D387:I387"/>
    <mergeCell ref="D386:I386"/>
    <mergeCell ref="D385:I385"/>
    <mergeCell ref="D384:I384"/>
    <mergeCell ref="D383:I383"/>
    <mergeCell ref="D382:I382"/>
    <mergeCell ref="D381:I381"/>
    <mergeCell ref="D380:I380"/>
    <mergeCell ref="D379:I379"/>
    <mergeCell ref="D378:I378"/>
    <mergeCell ref="D377:I377"/>
    <mergeCell ref="D376:I376"/>
    <mergeCell ref="D375:I375"/>
    <mergeCell ref="D374:I374"/>
    <mergeCell ref="D373:I373"/>
    <mergeCell ref="D372:I372"/>
    <mergeCell ref="D371:I371"/>
    <mergeCell ref="C369:I370"/>
    <mergeCell ref="C367:AD367"/>
    <mergeCell ref="C366:AD366"/>
    <mergeCell ref="AA384:AD384"/>
    <mergeCell ref="AA380:AD380"/>
    <mergeCell ref="J381:L381"/>
    <mergeCell ref="M381:P381"/>
    <mergeCell ref="Q381:S381"/>
    <mergeCell ref="T381:W381"/>
    <mergeCell ref="X381:Z381"/>
    <mergeCell ref="AA381:AD381"/>
    <mergeCell ref="J380:L380"/>
    <mergeCell ref="M380:P380"/>
    <mergeCell ref="Q380:S380"/>
    <mergeCell ref="T380:W380"/>
    <mergeCell ref="X380:Z380"/>
    <mergeCell ref="AA378:AD378"/>
    <mergeCell ref="J379:L379"/>
    <mergeCell ref="M379:P379"/>
    <mergeCell ref="Q379:S379"/>
    <mergeCell ref="T379:W379"/>
    <mergeCell ref="X379:Z379"/>
    <mergeCell ref="AA379:AD379"/>
    <mergeCell ref="J378:L378"/>
    <mergeCell ref="M378:P378"/>
    <mergeCell ref="Q378:S378"/>
    <mergeCell ref="D349:J349"/>
    <mergeCell ref="D348:J348"/>
    <mergeCell ref="D347:J347"/>
    <mergeCell ref="D346:J346"/>
    <mergeCell ref="D345:J345"/>
    <mergeCell ref="D344:J344"/>
    <mergeCell ref="D343:J343"/>
    <mergeCell ref="D342:J342"/>
    <mergeCell ref="D341:J341"/>
    <mergeCell ref="D340:J340"/>
    <mergeCell ref="D339:J339"/>
    <mergeCell ref="D338:J338"/>
    <mergeCell ref="U351:V351"/>
    <mergeCell ref="W351:X351"/>
    <mergeCell ref="Y351:AA351"/>
    <mergeCell ref="AB351:AD351"/>
    <mergeCell ref="U350:V350"/>
    <mergeCell ref="W350:X350"/>
    <mergeCell ref="Y350:AA350"/>
    <mergeCell ref="AB350:AD350"/>
    <mergeCell ref="D351:J351"/>
    <mergeCell ref="K351:L351"/>
    <mergeCell ref="M351:N351"/>
    <mergeCell ref="O351:P351"/>
    <mergeCell ref="Q351:R351"/>
    <mergeCell ref="S351:T351"/>
    <mergeCell ref="U349:V349"/>
    <mergeCell ref="W349:X349"/>
    <mergeCell ref="Y349:AA349"/>
    <mergeCell ref="AB349:AD349"/>
    <mergeCell ref="K350:L350"/>
    <mergeCell ref="U348:V348"/>
    <mergeCell ref="D337:J337"/>
    <mergeCell ref="D336:J336"/>
    <mergeCell ref="D335:J335"/>
    <mergeCell ref="D334:J334"/>
    <mergeCell ref="D333:J333"/>
    <mergeCell ref="D332:J332"/>
    <mergeCell ref="D331:J331"/>
    <mergeCell ref="D330:J330"/>
    <mergeCell ref="D329:J329"/>
    <mergeCell ref="D328:J328"/>
    <mergeCell ref="D327:J327"/>
    <mergeCell ref="D305:I305"/>
    <mergeCell ref="D304:I304"/>
    <mergeCell ref="D303:I303"/>
    <mergeCell ref="D302:I302"/>
    <mergeCell ref="D301:I301"/>
    <mergeCell ref="D300:I300"/>
    <mergeCell ref="B318:AD318"/>
    <mergeCell ref="C319:AD319"/>
    <mergeCell ref="C320:AD320"/>
    <mergeCell ref="C321:AD321"/>
    <mergeCell ref="C322:AD322"/>
    <mergeCell ref="C324:J326"/>
    <mergeCell ref="K324:AD324"/>
    <mergeCell ref="AA306:AB306"/>
    <mergeCell ref="AC306:AD306"/>
    <mergeCell ref="C308:F308"/>
    <mergeCell ref="G308:AD308"/>
    <mergeCell ref="C310:AD310"/>
    <mergeCell ref="C311:AD311"/>
    <mergeCell ref="D306:I306"/>
    <mergeCell ref="J306:K306"/>
    <mergeCell ref="D299:I299"/>
    <mergeCell ref="D298:I298"/>
    <mergeCell ref="D297:I297"/>
    <mergeCell ref="D296:I296"/>
    <mergeCell ref="D295:I295"/>
    <mergeCell ref="D294:I294"/>
    <mergeCell ref="D293:I293"/>
    <mergeCell ref="D292:I292"/>
    <mergeCell ref="D291:I291"/>
    <mergeCell ref="D290:I290"/>
    <mergeCell ref="D289:I289"/>
    <mergeCell ref="D288:I288"/>
    <mergeCell ref="D287:I287"/>
    <mergeCell ref="D286:I286"/>
    <mergeCell ref="D285:I285"/>
    <mergeCell ref="D284:I284"/>
    <mergeCell ref="D283:I283"/>
    <mergeCell ref="D282:I282"/>
    <mergeCell ref="C280:I281"/>
    <mergeCell ref="C278:AD278"/>
    <mergeCell ref="C277:AD277"/>
    <mergeCell ref="C276:AD276"/>
    <mergeCell ref="C275:AD275"/>
    <mergeCell ref="C274:AD274"/>
    <mergeCell ref="B273:AD273"/>
    <mergeCell ref="C266:AD266"/>
    <mergeCell ref="C265:AD265"/>
    <mergeCell ref="H255:I255"/>
    <mergeCell ref="H254:I254"/>
    <mergeCell ref="H253:I253"/>
    <mergeCell ref="H252:I252"/>
    <mergeCell ref="H251:I251"/>
    <mergeCell ref="H250:I250"/>
    <mergeCell ref="H249:I249"/>
    <mergeCell ref="AC282:AD282"/>
    <mergeCell ref="C263:E263"/>
    <mergeCell ref="F263:AD263"/>
    <mergeCell ref="D259:G259"/>
    <mergeCell ref="H259:I259"/>
    <mergeCell ref="D260:G260"/>
    <mergeCell ref="H260:I260"/>
    <mergeCell ref="D261:G261"/>
    <mergeCell ref="H261:I261"/>
    <mergeCell ref="D256:G256"/>
    <mergeCell ref="H256:I256"/>
    <mergeCell ref="D257:G257"/>
    <mergeCell ref="H257:I257"/>
    <mergeCell ref="D258:G258"/>
    <mergeCell ref="H258:I258"/>
    <mergeCell ref="H248:I248"/>
    <mergeCell ref="H247:I247"/>
    <mergeCell ref="H246:I246"/>
    <mergeCell ref="H245:I245"/>
    <mergeCell ref="H244:I244"/>
    <mergeCell ref="H243:I243"/>
    <mergeCell ref="H242:I242"/>
    <mergeCell ref="H241:I241"/>
    <mergeCell ref="H240:I240"/>
    <mergeCell ref="H239:I239"/>
    <mergeCell ref="H238:I238"/>
    <mergeCell ref="D190:J190"/>
    <mergeCell ref="K187:AD187"/>
    <mergeCell ref="C187:J189"/>
    <mergeCell ref="C185:AD185"/>
    <mergeCell ref="C184:AD184"/>
    <mergeCell ref="C182:AD182"/>
    <mergeCell ref="C232:AD232"/>
    <mergeCell ref="C233:AD233"/>
    <mergeCell ref="C235:G236"/>
    <mergeCell ref="H235:I236"/>
    <mergeCell ref="J235:AD235"/>
    <mergeCell ref="D237:G237"/>
    <mergeCell ref="H237:I237"/>
    <mergeCell ref="B225:AD225"/>
    <mergeCell ref="B226:AD226"/>
    <mergeCell ref="B230:AD230"/>
    <mergeCell ref="C231:AD231"/>
    <mergeCell ref="K215:L215"/>
    <mergeCell ref="M215:N215"/>
    <mergeCell ref="O215:P215"/>
    <mergeCell ref="Q215:R21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Y152:AD152"/>
    <mergeCell ref="D153:R153"/>
    <mergeCell ref="S153:X153"/>
    <mergeCell ref="Y153:AD153"/>
    <mergeCell ref="D154:R154"/>
    <mergeCell ref="S154:X154"/>
    <mergeCell ref="Y154:AD154"/>
    <mergeCell ref="D155:R155"/>
    <mergeCell ref="S155:X155"/>
    <mergeCell ref="Y155:AD155"/>
    <mergeCell ref="D156:R156"/>
    <mergeCell ref="S156:X156"/>
    <mergeCell ref="Y156:AD156"/>
    <mergeCell ref="D157:R157"/>
    <mergeCell ref="S157:X157"/>
    <mergeCell ref="Y157:AD157"/>
    <mergeCell ref="D158:R158"/>
    <mergeCell ref="S158:X158"/>
    <mergeCell ref="Y158:AD158"/>
    <mergeCell ref="D159:R159"/>
    <mergeCell ref="S159:X159"/>
    <mergeCell ref="Y159:AD159"/>
    <mergeCell ref="D160:R160"/>
    <mergeCell ref="S160:X160"/>
    <mergeCell ref="Y160:AD160"/>
    <mergeCell ref="D161:R161"/>
    <mergeCell ref="S161:X161"/>
    <mergeCell ref="Y161:AD161"/>
    <mergeCell ref="D162:R162"/>
    <mergeCell ref="S162:X162"/>
    <mergeCell ref="Y162:AD162"/>
    <mergeCell ref="D163:R163"/>
    <mergeCell ref="S163:X163"/>
    <mergeCell ref="Y163:AD163"/>
    <mergeCell ref="D164:R164"/>
    <mergeCell ref="S164:X164"/>
    <mergeCell ref="Y164:AD164"/>
    <mergeCell ref="D171:R171"/>
    <mergeCell ref="S171:X171"/>
    <mergeCell ref="Y171:AD171"/>
    <mergeCell ref="C173:AD173"/>
    <mergeCell ref="C174:AD174"/>
    <mergeCell ref="D165:R165"/>
    <mergeCell ref="S165:X165"/>
    <mergeCell ref="Y165:AD165"/>
    <mergeCell ref="D166:R166"/>
    <mergeCell ref="S166:X166"/>
    <mergeCell ref="Y166:AD166"/>
    <mergeCell ref="D167:R167"/>
    <mergeCell ref="S167:X167"/>
    <mergeCell ref="Y167:AD167"/>
    <mergeCell ref="D168:R168"/>
    <mergeCell ref="S168:X168"/>
    <mergeCell ref="Y168:AD168"/>
    <mergeCell ref="D169:R169"/>
    <mergeCell ref="S169:X169"/>
    <mergeCell ref="Y169:AD169"/>
    <mergeCell ref="D170:R170"/>
    <mergeCell ref="S170:X170"/>
    <mergeCell ref="Y170:AD170"/>
  </mergeCells>
  <conditionalFormatting sqref="S93:S94 W93:W94 AA93:AA94">
    <cfRule type="expression" dxfId="955" priority="1">
      <formula>OR(#REF!=2,#REF!=9)</formula>
    </cfRule>
  </conditionalFormatting>
  <conditionalFormatting sqref="Y105">
    <cfRule type="expression" dxfId="954" priority="2" stopIfTrue="1">
      <formula>OR(S105=2,S105=9)</formula>
    </cfRule>
  </conditionalFormatting>
  <conditionalFormatting sqref="Y147">
    <cfRule type="expression" dxfId="953" priority="3" stopIfTrue="1">
      <formula>OR(S147=2,S147=3,S147=9)</formula>
    </cfRule>
  </conditionalFormatting>
  <conditionalFormatting sqref="S190">
    <cfRule type="expression" dxfId="952" priority="4" stopIfTrue="1">
      <formula>AL190=1</formula>
    </cfRule>
    <cfRule type="expression" dxfId="951" priority="29" stopIfTrue="1">
      <formula>CT190=1</formula>
    </cfRule>
    <cfRule type="expression" dxfId="950" priority="32" stopIfTrue="1">
      <formula>K190="NA"</formula>
    </cfRule>
    <cfRule type="expression" dxfId="949" priority="57" stopIfTrue="1">
      <formula>K190="NA"</formula>
    </cfRule>
  </conditionalFormatting>
  <conditionalFormatting sqref="T190">
    <cfRule type="expression" dxfId="948" priority="5" stopIfTrue="1">
      <formula>AL190=1</formula>
    </cfRule>
    <cfRule type="expression" dxfId="947" priority="17" stopIfTrue="1">
      <formula>BP190=1</formula>
    </cfRule>
    <cfRule type="expression" dxfId="946" priority="33" stopIfTrue="1">
      <formula>K190="NA"</formula>
    </cfRule>
    <cfRule type="expression" dxfId="945" priority="45" stopIfTrue="1">
      <formula>K190="NA"</formula>
    </cfRule>
  </conditionalFormatting>
  <conditionalFormatting sqref="U190">
    <cfRule type="expression" dxfId="944" priority="6" stopIfTrue="1">
      <formula>AL190=1</formula>
    </cfRule>
    <cfRule type="expression" dxfId="943" priority="21" stopIfTrue="1">
      <formula>BZ190=1</formula>
    </cfRule>
    <cfRule type="expression" dxfId="942" priority="34" stopIfTrue="1">
      <formula>K190="NA"</formula>
    </cfRule>
    <cfRule type="expression" dxfId="941" priority="49" stopIfTrue="1">
      <formula>K190="NA"</formula>
    </cfRule>
  </conditionalFormatting>
  <conditionalFormatting sqref="V190">
    <cfRule type="expression" dxfId="940" priority="7" stopIfTrue="1">
      <formula>AL190=1</formula>
    </cfRule>
    <cfRule type="expression" dxfId="939" priority="25" stopIfTrue="1">
      <formula>CJ190=1</formula>
    </cfRule>
    <cfRule type="expression" dxfId="938" priority="35" stopIfTrue="1">
      <formula>K190="NA"</formula>
    </cfRule>
    <cfRule type="expression" dxfId="937" priority="53" stopIfTrue="1">
      <formula>K190="NA"</formula>
    </cfRule>
  </conditionalFormatting>
  <conditionalFormatting sqref="W190">
    <cfRule type="expression" dxfId="936" priority="8" stopIfTrue="1">
      <formula>AV190=1</formula>
    </cfRule>
    <cfRule type="expression" dxfId="935" priority="30" stopIfTrue="1">
      <formula>CT190=1</formula>
    </cfRule>
    <cfRule type="expression" dxfId="934" priority="36" stopIfTrue="1">
      <formula>K190="NA"</formula>
    </cfRule>
    <cfRule type="expression" dxfId="933" priority="58" stopIfTrue="1">
      <formula>K190="NA"</formula>
    </cfRule>
  </conditionalFormatting>
  <conditionalFormatting sqref="X190">
    <cfRule type="expression" dxfId="932" priority="9" stopIfTrue="1">
      <formula>AV190=1</formula>
    </cfRule>
    <cfRule type="expression" dxfId="931" priority="18" stopIfTrue="1">
      <formula>BP190=1</formula>
    </cfRule>
    <cfRule type="expression" dxfId="930" priority="37" stopIfTrue="1">
      <formula>K190="NA"</formula>
    </cfRule>
    <cfRule type="expression" dxfId="929" priority="46" stopIfTrue="1">
      <formula>K190="NA"</formula>
    </cfRule>
  </conditionalFormatting>
  <conditionalFormatting sqref="Y190">
    <cfRule type="expression" dxfId="928" priority="10" stopIfTrue="1">
      <formula>AV190=1</formula>
    </cfRule>
    <cfRule type="expression" dxfId="927" priority="22" stopIfTrue="1">
      <formula>BZ190=1</formula>
    </cfRule>
    <cfRule type="expression" dxfId="926" priority="38" stopIfTrue="1">
      <formula>K190="NA"</formula>
    </cfRule>
    <cfRule type="expression" dxfId="925" priority="50" stopIfTrue="1">
      <formula>K190="NA"</formula>
    </cfRule>
  </conditionalFormatting>
  <conditionalFormatting sqref="Z190">
    <cfRule type="expression" dxfId="924" priority="11" stopIfTrue="1">
      <formula>AV190=1</formula>
    </cfRule>
    <cfRule type="expression" dxfId="923" priority="26" stopIfTrue="1">
      <formula>CJ190=1</formula>
    </cfRule>
    <cfRule type="expression" dxfId="922" priority="39" stopIfTrue="1">
      <formula>K190="NA"</formula>
    </cfRule>
    <cfRule type="expression" dxfId="921" priority="54" stopIfTrue="1">
      <formula>K190="NA"</formula>
    </cfRule>
  </conditionalFormatting>
  <conditionalFormatting sqref="AA190">
    <cfRule type="expression" dxfId="920" priority="12" stopIfTrue="1">
      <formula>BF190=1</formula>
    </cfRule>
    <cfRule type="expression" dxfId="919" priority="31" stopIfTrue="1">
      <formula>CT190=1</formula>
    </cfRule>
    <cfRule type="expression" dxfId="918" priority="40" stopIfTrue="1">
      <formula>K190="NA"</formula>
    </cfRule>
    <cfRule type="expression" dxfId="917" priority="59" stopIfTrue="1">
      <formula>K190="NA"</formula>
    </cfRule>
  </conditionalFormatting>
  <conditionalFormatting sqref="AB190">
    <cfRule type="expression" dxfId="916" priority="13" stopIfTrue="1">
      <formula>BF190=1</formula>
    </cfRule>
    <cfRule type="expression" dxfId="915" priority="19" stopIfTrue="1">
      <formula>BP190=1</formula>
    </cfRule>
    <cfRule type="expression" dxfId="914" priority="41" stopIfTrue="1">
      <formula>K190="NA"</formula>
    </cfRule>
    <cfRule type="expression" dxfId="913" priority="47" stopIfTrue="1">
      <formula>K190="NA"</formula>
    </cfRule>
  </conditionalFormatting>
  <conditionalFormatting sqref="AC190">
    <cfRule type="expression" dxfId="912" priority="14" stopIfTrue="1">
      <formula>BF190=1</formula>
    </cfRule>
    <cfRule type="expression" dxfId="911" priority="23" stopIfTrue="1">
      <formula>BZ190=1</formula>
    </cfRule>
    <cfRule type="expression" dxfId="910" priority="42" stopIfTrue="1">
      <formula>K190="NA"</formula>
    </cfRule>
    <cfRule type="expression" dxfId="909" priority="51" stopIfTrue="1">
      <formula>K190="NA"</formula>
    </cfRule>
  </conditionalFormatting>
  <conditionalFormatting sqref="AD190">
    <cfRule type="expression" dxfId="908" priority="15" stopIfTrue="1">
      <formula>BF190=1</formula>
    </cfRule>
    <cfRule type="expression" dxfId="907" priority="27" stopIfTrue="1">
      <formula>CJ190=1</formula>
    </cfRule>
    <cfRule type="expression" dxfId="906" priority="43" stopIfTrue="1">
      <formula>K190="NA"</formula>
    </cfRule>
    <cfRule type="expression" dxfId="905" priority="55" stopIfTrue="1">
      <formula>K190="NA"</formula>
    </cfRule>
  </conditionalFormatting>
  <conditionalFormatting sqref="M190">
    <cfRule type="expression" dxfId="904" priority="16" stopIfTrue="1">
      <formula>BP190=1</formula>
    </cfRule>
    <cfRule type="expression" dxfId="903" priority="44" stopIfTrue="1">
      <formula>K190="NA"</formula>
    </cfRule>
  </conditionalFormatting>
  <conditionalFormatting sqref="O190">
    <cfRule type="expression" dxfId="902" priority="20" stopIfTrue="1">
      <formula>BZ190=1</formula>
    </cfRule>
    <cfRule type="expression" dxfId="901" priority="48" stopIfTrue="1">
      <formula>K190="NA"</formula>
    </cfRule>
  </conditionalFormatting>
  <conditionalFormatting sqref="Q190">
    <cfRule type="expression" dxfId="900" priority="24" stopIfTrue="1">
      <formula>CJ190=1</formula>
    </cfRule>
    <cfRule type="expression" dxfId="899" priority="52" stopIfTrue="1">
      <formula>K190="NA"</formula>
    </cfRule>
  </conditionalFormatting>
  <conditionalFormatting sqref="K190">
    <cfRule type="expression" dxfId="898" priority="28" stopIfTrue="1">
      <formula>CT190=1</formula>
    </cfRule>
    <cfRule type="expression" dxfId="897" priority="56" stopIfTrue="1">
      <formula>K190="NA"</formula>
    </cfRule>
  </conditionalFormatting>
  <conditionalFormatting sqref="J237">
    <cfRule type="expression" dxfId="896" priority="60" stopIfTrue="1">
      <formula>OR(H237=2,H237=9)</formula>
    </cfRule>
  </conditionalFormatting>
  <conditionalFormatting sqref="K237">
    <cfRule type="expression" dxfId="895" priority="61" stopIfTrue="1">
      <formula>OR(H237=2,H237=9)</formula>
    </cfRule>
  </conditionalFormatting>
  <conditionalFormatting sqref="L237">
    <cfRule type="expression" dxfId="894" priority="62" stopIfTrue="1">
      <formula>OR(H237=2,H237=9)</formula>
    </cfRule>
  </conditionalFormatting>
  <conditionalFormatting sqref="M237">
    <cfRule type="expression" dxfId="893" priority="63" stopIfTrue="1">
      <formula>OR(H237=2,H237=9)</formula>
    </cfRule>
  </conditionalFormatting>
  <conditionalFormatting sqref="N237">
    <cfRule type="expression" dxfId="892" priority="64" stopIfTrue="1">
      <formula>OR(H237=2,H237=9)</formula>
    </cfRule>
  </conditionalFormatting>
  <conditionalFormatting sqref="O237">
    <cfRule type="expression" dxfId="891" priority="65" stopIfTrue="1">
      <formula>OR(H237=2,H237=9)</formula>
    </cfRule>
  </conditionalFormatting>
  <conditionalFormatting sqref="P237">
    <cfRule type="expression" dxfId="890" priority="66" stopIfTrue="1">
      <formula>OR(H237=2,H237=9)</formula>
    </cfRule>
  </conditionalFormatting>
  <conditionalFormatting sqref="Q237">
    <cfRule type="expression" dxfId="889" priority="67" stopIfTrue="1">
      <formula>OR(H237=2,H237=9)</formula>
    </cfRule>
  </conditionalFormatting>
  <conditionalFormatting sqref="R237">
    <cfRule type="expression" dxfId="888" priority="68" stopIfTrue="1">
      <formula>OR(H237=2,H237=9)</formula>
    </cfRule>
  </conditionalFormatting>
  <conditionalFormatting sqref="S237">
    <cfRule type="expression" dxfId="887" priority="69" stopIfTrue="1">
      <formula>OR(H237=2,H237=9)</formula>
    </cfRule>
  </conditionalFormatting>
  <conditionalFormatting sqref="T237">
    <cfRule type="expression" dxfId="886" priority="70" stopIfTrue="1">
      <formula>OR(H237=2,H237=9)</formula>
    </cfRule>
  </conditionalFormatting>
  <conditionalFormatting sqref="U237">
    <cfRule type="expression" dxfId="885" priority="71" stopIfTrue="1">
      <formula>OR(H237=2,H237=9)</formula>
    </cfRule>
  </conditionalFormatting>
  <conditionalFormatting sqref="V237">
    <cfRule type="expression" dxfId="884" priority="72" stopIfTrue="1">
      <formula>OR(H237=2,H237=9)</formula>
    </cfRule>
  </conditionalFormatting>
  <conditionalFormatting sqref="W237">
    <cfRule type="expression" dxfId="883" priority="73" stopIfTrue="1">
      <formula>OR(H237=2,H237=9)</formula>
    </cfRule>
  </conditionalFormatting>
  <conditionalFormatting sqref="X237">
    <cfRule type="expression" dxfId="882" priority="74" stopIfTrue="1">
      <formula>OR(H237=2,H237=9)</formula>
    </cfRule>
  </conditionalFormatting>
  <conditionalFormatting sqref="Y237">
    <cfRule type="expression" dxfId="881" priority="75" stopIfTrue="1">
      <formula>OR(H237=2,H237=9)</formula>
    </cfRule>
  </conditionalFormatting>
  <conditionalFormatting sqref="Z237">
    <cfRule type="expression" dxfId="880" priority="76" stopIfTrue="1">
      <formula>OR(H237=2,H237=9)</formula>
    </cfRule>
  </conditionalFormatting>
  <conditionalFormatting sqref="AA237">
    <cfRule type="expression" dxfId="879" priority="77" stopIfTrue="1">
      <formula>OR(H237=2,H237=9)</formula>
    </cfRule>
  </conditionalFormatting>
  <conditionalFormatting sqref="AB237">
    <cfRule type="expression" dxfId="878" priority="78" stopIfTrue="1">
      <formula>OR(H237=2,H237=9)</formula>
    </cfRule>
  </conditionalFormatting>
  <conditionalFormatting sqref="AC237">
    <cfRule type="expression" dxfId="877" priority="79" stopIfTrue="1">
      <formula>OR(H237=2,H237=9)</formula>
    </cfRule>
  </conditionalFormatting>
  <conditionalFormatting sqref="AD237">
    <cfRule type="expression" dxfId="876" priority="80" stopIfTrue="1">
      <formula>OR(H237=2,H237=9)</formula>
    </cfRule>
  </conditionalFormatting>
  <conditionalFormatting sqref="L282">
    <cfRule type="expression" dxfId="875" priority="81" stopIfTrue="1">
      <formula>OR(J282=2,J282=9)</formula>
    </cfRule>
  </conditionalFormatting>
  <conditionalFormatting sqref="M282">
    <cfRule type="expression" dxfId="874" priority="82" stopIfTrue="1">
      <formula>OR(J282=2,J282=9)</formula>
    </cfRule>
  </conditionalFormatting>
  <conditionalFormatting sqref="N282">
    <cfRule type="expression" dxfId="873" priority="83" stopIfTrue="1">
      <formula>OR(J282=2,J282=9)</formula>
    </cfRule>
  </conditionalFormatting>
  <conditionalFormatting sqref="O282">
    <cfRule type="expression" dxfId="872" priority="84" stopIfTrue="1">
      <formula>OR(J282=2,J282=9)</formula>
    </cfRule>
  </conditionalFormatting>
  <conditionalFormatting sqref="P282">
    <cfRule type="expression" dxfId="871" priority="85" stopIfTrue="1">
      <formula>OR(J282=2,J282=9)</formula>
    </cfRule>
  </conditionalFormatting>
  <conditionalFormatting sqref="R282">
    <cfRule type="expression" dxfId="870" priority="86" stopIfTrue="1">
      <formula>OR(J282=2,J282=9)</formula>
    </cfRule>
  </conditionalFormatting>
  <conditionalFormatting sqref="T282">
    <cfRule type="expression" dxfId="869" priority="87" stopIfTrue="1">
      <formula>OR(J282=2,J282=9)</formula>
    </cfRule>
  </conditionalFormatting>
  <conditionalFormatting sqref="V282">
    <cfRule type="expression" dxfId="868" priority="88" stopIfTrue="1">
      <formula>OR(J282=2,J282=9)</formula>
    </cfRule>
  </conditionalFormatting>
  <conditionalFormatting sqref="W282">
    <cfRule type="expression" dxfId="867" priority="89" stopIfTrue="1">
      <formula>OR(J282=2,J282=9)</formula>
    </cfRule>
  </conditionalFormatting>
  <conditionalFormatting sqref="Z282">
    <cfRule type="expression" dxfId="866" priority="90" stopIfTrue="1">
      <formula>OR(J282=2,J282=9)</formula>
    </cfRule>
  </conditionalFormatting>
  <conditionalFormatting sqref="AA282">
    <cfRule type="expression" dxfId="865" priority="91" stopIfTrue="1">
      <formula>OR(J282=2,J282=9)</formula>
    </cfRule>
  </conditionalFormatting>
  <conditionalFormatting sqref="AC282">
    <cfRule type="expression" dxfId="864" priority="92" stopIfTrue="1">
      <formula>OR(J282=2,J282=9)</formula>
    </cfRule>
  </conditionalFormatting>
  <conditionalFormatting sqref="K327">
    <cfRule type="expression" dxfId="863" priority="93" stopIfTrue="1">
      <formula>AL327=1</formula>
    </cfRule>
    <cfRule type="expression" dxfId="862" priority="102" stopIfTrue="1">
      <formula>K327="NA"</formula>
    </cfRule>
  </conditionalFormatting>
  <conditionalFormatting sqref="M327">
    <cfRule type="expression" dxfId="861" priority="94" stopIfTrue="1">
      <formula>AL327=1</formula>
    </cfRule>
    <cfRule type="expression" dxfId="860" priority="103" stopIfTrue="1">
      <formula>K327="NA"</formula>
    </cfRule>
  </conditionalFormatting>
  <conditionalFormatting sqref="O327">
    <cfRule type="expression" dxfId="859" priority="95" stopIfTrue="1">
      <formula>AL327=1</formula>
    </cfRule>
    <cfRule type="expression" dxfId="858" priority="104" stopIfTrue="1">
      <formula>K327="NA"</formula>
    </cfRule>
  </conditionalFormatting>
  <conditionalFormatting sqref="Q327">
    <cfRule type="expression" dxfId="857" priority="96" stopIfTrue="1">
      <formula>AL327=1</formula>
    </cfRule>
    <cfRule type="expression" dxfId="856" priority="105" stopIfTrue="1">
      <formula>K327="NA"</formula>
    </cfRule>
  </conditionalFormatting>
  <conditionalFormatting sqref="S327">
    <cfRule type="expression" dxfId="855" priority="97" stopIfTrue="1">
      <formula>AL327=1</formula>
    </cfRule>
    <cfRule type="expression" dxfId="854" priority="106" stopIfTrue="1">
      <formula>K327="NA"</formula>
    </cfRule>
  </conditionalFormatting>
  <conditionalFormatting sqref="U327">
    <cfRule type="expression" dxfId="853" priority="98" stopIfTrue="1">
      <formula>AL327=1</formula>
    </cfRule>
    <cfRule type="expression" dxfId="852" priority="107" stopIfTrue="1">
      <formula>K327="NA"</formula>
    </cfRule>
  </conditionalFormatting>
  <conditionalFormatting sqref="W327">
    <cfRule type="expression" dxfId="851" priority="99" stopIfTrue="1">
      <formula>AL327=1</formula>
    </cfRule>
    <cfRule type="expression" dxfId="850" priority="108" stopIfTrue="1">
      <formula>K327="NA"</formula>
    </cfRule>
  </conditionalFormatting>
  <conditionalFormatting sqref="Y327">
    <cfRule type="expression" dxfId="849" priority="100" stopIfTrue="1">
      <formula>AL327=1</formula>
    </cfRule>
    <cfRule type="expression" dxfId="848" priority="109" stopIfTrue="1">
      <formula>K327="NA"</formula>
    </cfRule>
  </conditionalFormatting>
  <conditionalFormatting sqref="AB327">
    <cfRule type="expression" dxfId="847" priority="101" stopIfTrue="1">
      <formula>AL327=1</formula>
    </cfRule>
    <cfRule type="expression" dxfId="846" priority="110" stopIfTrue="1">
      <formula>K327="NA"</formula>
    </cfRule>
  </conditionalFormatting>
  <conditionalFormatting sqref="M371">
    <cfRule type="expression" dxfId="845" priority="111" stopIfTrue="1">
      <formula>OR(J371=2,J371=9)</formula>
    </cfRule>
  </conditionalFormatting>
  <conditionalFormatting sqref="Q371">
    <cfRule type="expression" dxfId="844" priority="112" stopIfTrue="1">
      <formula>OR(J371=2,J371=9)</formula>
    </cfRule>
  </conditionalFormatting>
  <conditionalFormatting sqref="T371">
    <cfRule type="expression" dxfId="843" priority="113" stopIfTrue="1">
      <formula>OR(J371=2,J371=9)</formula>
    </cfRule>
  </conditionalFormatting>
  <conditionalFormatting sqref="X371">
    <cfRule type="expression" dxfId="842" priority="114" stopIfTrue="1">
      <formula>OR(J371=2,J371=9)</formula>
    </cfRule>
  </conditionalFormatting>
  <conditionalFormatting sqref="AA371">
    <cfRule type="expression" dxfId="841" priority="115" stopIfTrue="1">
      <formula>OR(J371=2,J371=9)</formula>
    </cfRule>
  </conditionalFormatting>
  <conditionalFormatting sqref="K420">
    <cfRule type="expression" dxfId="840" priority="116" stopIfTrue="1">
      <formula>OR(C420=2,C420=9)</formula>
    </cfRule>
  </conditionalFormatting>
  <conditionalFormatting sqref="M420">
    <cfRule type="expression" dxfId="839" priority="117" stopIfTrue="1">
      <formula>OR(C420=2,C420=9)</formula>
    </cfRule>
  </conditionalFormatting>
  <conditionalFormatting sqref="O420">
    <cfRule type="expression" dxfId="838" priority="118" stopIfTrue="1">
      <formula>OR(C420=2,C420=9)</formula>
    </cfRule>
  </conditionalFormatting>
  <conditionalFormatting sqref="Q420">
    <cfRule type="expression" dxfId="837" priority="119" stopIfTrue="1">
      <formula>OR(C420=2,C420=9)</formula>
    </cfRule>
  </conditionalFormatting>
  <conditionalFormatting sqref="S420">
    <cfRule type="expression" dxfId="836" priority="120" stopIfTrue="1">
      <formula>OR(C420=2,C420=9)</formula>
    </cfRule>
    <cfRule type="expression" dxfId="835" priority="121" stopIfTrue="1">
      <formula>OR(C420=2,C420=9)</formula>
    </cfRule>
  </conditionalFormatting>
  <conditionalFormatting sqref="U420">
    <cfRule type="expression" dxfId="834" priority="122" stopIfTrue="1">
      <formula>OR(C420=2,C420=9)</formula>
    </cfRule>
  </conditionalFormatting>
  <conditionalFormatting sqref="W420">
    <cfRule type="expression" dxfId="833" priority="123" stopIfTrue="1">
      <formula>OR(C420=2,C420=9)</formula>
    </cfRule>
  </conditionalFormatting>
  <conditionalFormatting sqref="Y420">
    <cfRule type="expression" dxfId="832" priority="124" stopIfTrue="1">
      <formula>OR(C420=2,C420=9)</formula>
    </cfRule>
  </conditionalFormatting>
  <conditionalFormatting sqref="AA420">
    <cfRule type="expression" dxfId="831" priority="125" stopIfTrue="1">
      <formula>OR(C420=2,C420=9)</formula>
    </cfRule>
  </conditionalFormatting>
  <conditionalFormatting sqref="AC420">
    <cfRule type="expression" dxfId="830" priority="126" stopIfTrue="1">
      <formula>OR(C420=2,C420=9)</formula>
    </cfRule>
  </conditionalFormatting>
  <conditionalFormatting sqref="O439">
    <cfRule type="expression" dxfId="829" priority="127" stopIfTrue="1">
      <formula>OR(J439=2,J439=9)</formula>
    </cfRule>
  </conditionalFormatting>
  <conditionalFormatting sqref="Q439">
    <cfRule type="expression" dxfId="828" priority="128" stopIfTrue="1">
      <formula>OR(J439=2,J439=9)</formula>
    </cfRule>
  </conditionalFormatting>
  <conditionalFormatting sqref="S439">
    <cfRule type="expression" dxfId="827" priority="129" stopIfTrue="1">
      <formula>OR(J439=2,J439=9)</formula>
    </cfRule>
  </conditionalFormatting>
  <conditionalFormatting sqref="U439">
    <cfRule type="expression" dxfId="826" priority="130" stopIfTrue="1">
      <formula>OR(J439=2,J439=9)</formula>
    </cfRule>
  </conditionalFormatting>
  <conditionalFormatting sqref="W439">
    <cfRule type="expression" dxfId="825" priority="131" stopIfTrue="1">
      <formula>OR(J439=2,J439=9)</formula>
    </cfRule>
  </conditionalFormatting>
  <conditionalFormatting sqref="Y439">
    <cfRule type="expression" dxfId="824" priority="132" stopIfTrue="1">
      <formula>OR(J439=2,J439=9)</formula>
    </cfRule>
  </conditionalFormatting>
  <conditionalFormatting sqref="AA439">
    <cfRule type="expression" dxfId="823" priority="133" stopIfTrue="1">
      <formula>OR(J439=2,J439=9)</formula>
    </cfRule>
  </conditionalFormatting>
  <conditionalFormatting sqref="AC439">
    <cfRule type="expression" dxfId="822" priority="134" stopIfTrue="1">
      <formula>OR(J439=2,J439=9)</formula>
    </cfRule>
  </conditionalFormatting>
  <conditionalFormatting sqref="I490">
    <cfRule type="expression" dxfId="821" priority="135" stopIfTrue="1">
      <formula>OR(G490=2,G490=9)</formula>
    </cfRule>
  </conditionalFormatting>
  <conditionalFormatting sqref="J490">
    <cfRule type="expression" dxfId="820" priority="136" stopIfTrue="1">
      <formula>OR(G490=2,G490=9)</formula>
    </cfRule>
  </conditionalFormatting>
  <conditionalFormatting sqref="K490">
    <cfRule type="expression" dxfId="819" priority="137" stopIfTrue="1">
      <formula>OR(G490=2,G490=9)</formula>
    </cfRule>
  </conditionalFormatting>
  <conditionalFormatting sqref="L490">
    <cfRule type="expression" dxfId="818" priority="138" stopIfTrue="1">
      <formula>OR(G490=2,G490=9)</formula>
    </cfRule>
  </conditionalFormatting>
  <conditionalFormatting sqref="M490">
    <cfRule type="expression" dxfId="817" priority="139" stopIfTrue="1">
      <formula>OR(G490=2,G490=9)</formula>
    </cfRule>
  </conditionalFormatting>
  <conditionalFormatting sqref="N490">
    <cfRule type="expression" dxfId="816" priority="140" stopIfTrue="1">
      <formula>OR(G490=2,G490=9)</formula>
    </cfRule>
  </conditionalFormatting>
  <conditionalFormatting sqref="O490">
    <cfRule type="expression" dxfId="815" priority="141" stopIfTrue="1">
      <formula>OR(G490=2,G490=9)</formula>
    </cfRule>
  </conditionalFormatting>
  <conditionalFormatting sqref="P490">
    <cfRule type="expression" dxfId="814" priority="142" stopIfTrue="1">
      <formula>OR(G490=2,G490=9)</formula>
    </cfRule>
  </conditionalFormatting>
  <conditionalFormatting sqref="Q490">
    <cfRule type="expression" dxfId="813" priority="143" stopIfTrue="1">
      <formula>OR(G490=2,G490=9)</formula>
    </cfRule>
  </conditionalFormatting>
  <conditionalFormatting sqref="R490">
    <cfRule type="expression" dxfId="812" priority="144" stopIfTrue="1">
      <formula>OR(G490=2,G490=9)</formula>
    </cfRule>
  </conditionalFormatting>
  <conditionalFormatting sqref="S490">
    <cfRule type="expression" dxfId="811" priority="145" stopIfTrue="1">
      <formula>OR(G490=2,G490=9)</formula>
    </cfRule>
  </conditionalFormatting>
  <conditionalFormatting sqref="T490">
    <cfRule type="expression" dxfId="810" priority="146" stopIfTrue="1">
      <formula>OR(G490=2,G490=9)</formula>
    </cfRule>
  </conditionalFormatting>
  <conditionalFormatting sqref="U490">
    <cfRule type="expression" dxfId="809" priority="147" stopIfTrue="1">
      <formula>OR(G490=2,G490=9)</formula>
    </cfRule>
  </conditionalFormatting>
  <conditionalFormatting sqref="V490">
    <cfRule type="expression" dxfId="808" priority="148" stopIfTrue="1">
      <formula>OR(G490=2,G490=9)</formula>
    </cfRule>
  </conditionalFormatting>
  <conditionalFormatting sqref="W490">
    <cfRule type="expression" dxfId="807" priority="149" stopIfTrue="1">
      <formula>OR(G490=2,G490=9)</formula>
    </cfRule>
  </conditionalFormatting>
  <conditionalFormatting sqref="X490">
    <cfRule type="expression" dxfId="806" priority="150" stopIfTrue="1">
      <formula>OR(G490=2,G490=9)</formula>
    </cfRule>
  </conditionalFormatting>
  <conditionalFormatting sqref="Y490">
    <cfRule type="expression" dxfId="805" priority="151" stopIfTrue="1">
      <formula>OR(G490=2,G490=9)</formula>
    </cfRule>
  </conditionalFormatting>
  <conditionalFormatting sqref="Z490">
    <cfRule type="expression" dxfId="804" priority="152" stopIfTrue="1">
      <formula>OR(G490=2,G490=9)</formula>
    </cfRule>
  </conditionalFormatting>
  <conditionalFormatting sqref="AA490">
    <cfRule type="expression" dxfId="803" priority="153" stopIfTrue="1">
      <formula>OR(G490=2,G490=9)</formula>
    </cfRule>
  </conditionalFormatting>
  <conditionalFormatting sqref="AB490">
    <cfRule type="expression" dxfId="802" priority="154" stopIfTrue="1">
      <formula>OR(G490=2,G490=9)</formula>
    </cfRule>
  </conditionalFormatting>
  <conditionalFormatting sqref="AC490">
    <cfRule type="expression" dxfId="801" priority="155" stopIfTrue="1">
      <formula>OR(G490=2,G490=9)</formula>
    </cfRule>
  </conditionalFormatting>
  <conditionalFormatting sqref="AD490">
    <cfRule type="expression" dxfId="800" priority="156" stopIfTrue="1">
      <formula>OR(G490=2,G490=9)</formula>
    </cfRule>
  </conditionalFormatting>
  <conditionalFormatting sqref="I519">
    <cfRule type="expression" dxfId="799" priority="157" stopIfTrue="1">
      <formula>OR(G490=2,G490=9)</formula>
    </cfRule>
  </conditionalFormatting>
  <conditionalFormatting sqref="J519">
    <cfRule type="expression" dxfId="798" priority="158" stopIfTrue="1">
      <formula>OR(G490=2,G490=9)</formula>
    </cfRule>
  </conditionalFormatting>
  <conditionalFormatting sqref="K519">
    <cfRule type="expression" dxfId="797" priority="159" stopIfTrue="1">
      <formula>OR(G490=2,G490=9)</formula>
    </cfRule>
  </conditionalFormatting>
  <conditionalFormatting sqref="L519">
    <cfRule type="expression" dxfId="796" priority="160" stopIfTrue="1">
      <formula>OR(G490=2,G490=9)</formula>
    </cfRule>
  </conditionalFormatting>
  <conditionalFormatting sqref="M519">
    <cfRule type="expression" dxfId="795" priority="161" stopIfTrue="1">
      <formula>OR(G490=2,G490=9)</formula>
    </cfRule>
  </conditionalFormatting>
  <conditionalFormatting sqref="N519">
    <cfRule type="expression" dxfId="794" priority="162" stopIfTrue="1">
      <formula>OR(G490=2,G490=9)</formula>
    </cfRule>
  </conditionalFormatting>
  <conditionalFormatting sqref="O519">
    <cfRule type="expression" dxfId="793" priority="163" stopIfTrue="1">
      <formula>OR(G490=2,G490=9)</formula>
    </cfRule>
  </conditionalFormatting>
  <conditionalFormatting sqref="P519">
    <cfRule type="expression" dxfId="792" priority="164" stopIfTrue="1">
      <formula>OR(G490=2,G490=9)</formula>
    </cfRule>
  </conditionalFormatting>
  <conditionalFormatting sqref="Q519">
    <cfRule type="expression" dxfId="791" priority="165" stopIfTrue="1">
      <formula>OR(G490=2,G490=9)</formula>
    </cfRule>
  </conditionalFormatting>
  <conditionalFormatting sqref="R519">
    <cfRule type="expression" dxfId="790" priority="166" stopIfTrue="1">
      <formula>OR(G490=2,G490=9)</formula>
    </cfRule>
  </conditionalFormatting>
  <conditionalFormatting sqref="S519">
    <cfRule type="expression" dxfId="789" priority="167" stopIfTrue="1">
      <formula>OR(G490=2,G490=9)</formula>
    </cfRule>
  </conditionalFormatting>
  <conditionalFormatting sqref="T519">
    <cfRule type="expression" dxfId="788" priority="168" stopIfTrue="1">
      <formula>OR(G490=2,G490=9)</formula>
    </cfRule>
  </conditionalFormatting>
  <conditionalFormatting sqref="U519">
    <cfRule type="expression" dxfId="787" priority="169" stopIfTrue="1">
      <formula>OR(G490=2,G490=9)</formula>
    </cfRule>
  </conditionalFormatting>
  <conditionalFormatting sqref="V519">
    <cfRule type="expression" dxfId="786" priority="170" stopIfTrue="1">
      <formula>OR(G490=2,G490=9)</formula>
    </cfRule>
  </conditionalFormatting>
  <conditionalFormatting sqref="W519">
    <cfRule type="expression" dxfId="785" priority="171" stopIfTrue="1">
      <formula>OR(G490=2,G490=9)</formula>
    </cfRule>
  </conditionalFormatting>
  <conditionalFormatting sqref="X519">
    <cfRule type="expression" dxfId="784" priority="172" stopIfTrue="1">
      <formula>OR(G490=2,G490=9)</formula>
    </cfRule>
  </conditionalFormatting>
  <conditionalFormatting sqref="Y519">
    <cfRule type="expression" dxfId="783" priority="173" stopIfTrue="1">
      <formula>OR(G490=2,G490=9)</formula>
    </cfRule>
  </conditionalFormatting>
  <conditionalFormatting sqref="Z519">
    <cfRule type="expression" dxfId="782" priority="174" stopIfTrue="1">
      <formula>OR(G490=2,G490=9)</formula>
    </cfRule>
  </conditionalFormatting>
  <conditionalFormatting sqref="AA519">
    <cfRule type="expression" dxfId="781" priority="175" stopIfTrue="1">
      <formula>OR(G490=2,G490=9)</formula>
    </cfRule>
  </conditionalFormatting>
  <conditionalFormatting sqref="AB519">
    <cfRule type="expression" dxfId="780" priority="176" stopIfTrue="1">
      <formula>OR(G490=2,G490=9)</formula>
    </cfRule>
  </conditionalFormatting>
  <conditionalFormatting sqref="AC519">
    <cfRule type="expression" dxfId="779" priority="177" stopIfTrue="1">
      <formula>OR(G490=2,G490=9)</formula>
    </cfRule>
  </conditionalFormatting>
  <conditionalFormatting sqref="AD519">
    <cfRule type="expression" dxfId="778" priority="178" stopIfTrue="1">
      <formula>OR(G490=2,G490=9)</formula>
    </cfRule>
  </conditionalFormatting>
  <conditionalFormatting sqref="P587">
    <cfRule type="expression" dxfId="777" priority="179" stopIfTrue="1">
      <formula>OR(K587=2,K587=9)</formula>
    </cfRule>
  </conditionalFormatting>
  <conditionalFormatting sqref="Z587">
    <cfRule type="expression" dxfId="776" priority="180" stopIfTrue="1">
      <formula>OR(U587=2,U587=9)</formula>
    </cfRule>
  </conditionalFormatting>
  <conditionalFormatting sqref="K643">
    <cfRule type="expression" dxfId="775" priority="181" stopIfTrue="1">
      <formula>OR(H643=2,H643=9)</formula>
    </cfRule>
  </conditionalFormatting>
  <conditionalFormatting sqref="L643">
    <cfRule type="expression" dxfId="774" priority="182" stopIfTrue="1">
      <formula>OR(H643=2,H643=9)</formula>
    </cfRule>
  </conditionalFormatting>
  <conditionalFormatting sqref="M643">
    <cfRule type="expression" dxfId="773" priority="183" stopIfTrue="1">
      <formula>OR(H643=2,H643=9)</formula>
    </cfRule>
  </conditionalFormatting>
  <conditionalFormatting sqref="N643">
    <cfRule type="expression" dxfId="772" priority="184" stopIfTrue="1">
      <formula>OR(H643=2,H643=9)</formula>
    </cfRule>
  </conditionalFormatting>
  <conditionalFormatting sqref="O643">
    <cfRule type="expression" dxfId="771" priority="185" stopIfTrue="1">
      <formula>OR(H643=2,H643=9)</formula>
    </cfRule>
  </conditionalFormatting>
  <conditionalFormatting sqref="P643">
    <cfRule type="expression" dxfId="770" priority="186" stopIfTrue="1">
      <formula>OR(H643=2,H643=9)</formula>
    </cfRule>
  </conditionalFormatting>
  <conditionalFormatting sqref="Q643">
    <cfRule type="expression" dxfId="769" priority="187" stopIfTrue="1">
      <formula>OR(H643=2,H643=9)</formula>
    </cfRule>
  </conditionalFormatting>
  <conditionalFormatting sqref="S643">
    <cfRule type="expression" dxfId="768" priority="188" stopIfTrue="1">
      <formula>OR(H643=2,H643=9)</formula>
    </cfRule>
  </conditionalFormatting>
  <conditionalFormatting sqref="U643">
    <cfRule type="expression" dxfId="767" priority="189" stopIfTrue="1">
      <formula>OR(H643=2,H643=9)</formula>
    </cfRule>
  </conditionalFormatting>
  <conditionalFormatting sqref="V643">
    <cfRule type="expression" dxfId="766" priority="190" stopIfTrue="1">
      <formula>OR(H643=2,H643=9)</formula>
    </cfRule>
  </conditionalFormatting>
  <conditionalFormatting sqref="W643">
    <cfRule type="expression" dxfId="765" priority="191" stopIfTrue="1">
      <formula>OR(H643=2,H643=9)</formula>
    </cfRule>
  </conditionalFormatting>
  <conditionalFormatting sqref="X643">
    <cfRule type="expression" dxfId="764" priority="192" stopIfTrue="1">
      <formula>OR(H643=2,H643=9)</formula>
    </cfRule>
  </conditionalFormatting>
  <conditionalFormatting sqref="Y643">
    <cfRule type="expression" dxfId="763" priority="193" stopIfTrue="1">
      <formula>OR(H643=2,H643=9)</formula>
    </cfRule>
  </conditionalFormatting>
  <conditionalFormatting sqref="AA643">
    <cfRule type="expression" dxfId="762" priority="194" stopIfTrue="1">
      <formula>OR(H643=2,H643=9)</formula>
    </cfRule>
  </conditionalFormatting>
  <conditionalFormatting sqref="AB643">
    <cfRule type="expression" dxfId="761" priority="195" stopIfTrue="1">
      <formula>OR(H643=2,H643=9)</formula>
    </cfRule>
  </conditionalFormatting>
  <conditionalFormatting sqref="AC643">
    <cfRule type="expression" dxfId="760" priority="196" stopIfTrue="1">
      <formula>OR(H643=2,H643=9)</formula>
    </cfRule>
  </conditionalFormatting>
  <conditionalFormatting sqref="M686">
    <cfRule type="expression" dxfId="759" priority="197" stopIfTrue="1">
      <formula>OR(I686=2,I686=9)</formula>
    </cfRule>
  </conditionalFormatting>
  <conditionalFormatting sqref="P686">
    <cfRule type="expression" dxfId="758" priority="198" stopIfTrue="1">
      <formula>OR(I686=2,I686=9)</formula>
    </cfRule>
  </conditionalFormatting>
  <conditionalFormatting sqref="S686">
    <cfRule type="expression" dxfId="757" priority="199" stopIfTrue="1">
      <formula>OR(I686=2,I686=9)</formula>
    </cfRule>
  </conditionalFormatting>
  <conditionalFormatting sqref="V686">
    <cfRule type="expression" dxfId="756" priority="200" stopIfTrue="1">
      <formula>OR(I686=2,I686=9)</formula>
    </cfRule>
  </conditionalFormatting>
  <conditionalFormatting sqref="Y686">
    <cfRule type="expression" dxfId="755" priority="201" stopIfTrue="1">
      <formula>OR(I686=2,I686=9)</formula>
    </cfRule>
  </conditionalFormatting>
  <conditionalFormatting sqref="AB686">
    <cfRule type="expression" dxfId="754" priority="202" stopIfTrue="1">
      <formula>OR(I686=2,I686=9)</formula>
    </cfRule>
  </conditionalFormatting>
  <conditionalFormatting sqref="O730">
    <cfRule type="expression" dxfId="753" priority="203" stopIfTrue="1">
      <formula>OR(K730=2,K730=9)</formula>
    </cfRule>
    <cfRule type="expression" dxfId="752" priority="209" stopIfTrue="1">
      <formula>I730="X"</formula>
    </cfRule>
  </conditionalFormatting>
  <conditionalFormatting sqref="R730">
    <cfRule type="expression" dxfId="751" priority="204" stopIfTrue="1">
      <formula>OR(K730=2,K730=9)</formula>
    </cfRule>
    <cfRule type="expression" dxfId="750" priority="210" stopIfTrue="1">
      <formula>I730="X"</formula>
    </cfRule>
  </conditionalFormatting>
  <conditionalFormatting sqref="U730">
    <cfRule type="expression" dxfId="749" priority="205" stopIfTrue="1">
      <formula>OR(K730=2,K730=9)</formula>
    </cfRule>
    <cfRule type="expression" dxfId="748" priority="211" stopIfTrue="1">
      <formula>I730="X"</formula>
    </cfRule>
  </conditionalFormatting>
  <conditionalFormatting sqref="X730">
    <cfRule type="expression" dxfId="747" priority="206" stopIfTrue="1">
      <formula>OR(K730=2,K730=9)</formula>
    </cfRule>
    <cfRule type="expression" dxfId="746" priority="212" stopIfTrue="1">
      <formula>I730="X"</formula>
    </cfRule>
  </conditionalFormatting>
  <conditionalFormatting sqref="AB730">
    <cfRule type="expression" dxfId="745" priority="207" stopIfTrue="1">
      <formula>OR(K730=2,K730=9)</formula>
    </cfRule>
    <cfRule type="expression" dxfId="744" priority="213" stopIfTrue="1">
      <formula>I730="X"</formula>
    </cfRule>
  </conditionalFormatting>
  <conditionalFormatting sqref="K730">
    <cfRule type="expression" dxfId="743" priority="208" stopIfTrue="1">
      <formula>I730="X"</formula>
    </cfRule>
  </conditionalFormatting>
  <dataValidations count="8">
    <dataValidation type="list" allowBlank="1" showInputMessage="1" showErrorMessage="1" sqref="AA47 K730 I686 H643 K587 U587 G490 J439 C420 J371 J282 H237 S105" xr:uid="{00000000-0002-0000-0400-000000000000}">
      <formula1>"="",1,2,9"</formula1>
    </dataValidation>
    <dataValidation type="whole" allowBlank="1" showInputMessage="1" showErrorMessage="1" sqref="W47:W71 Y105:Y129" xr:uid="{00000000-0002-0000-0400-000001000000}">
      <formula1>2000</formula1>
      <formula2>2050</formula2>
    </dataValidation>
    <dataValidation type="list" allowBlank="1" showInputMessage="1" showErrorMessage="1" sqref="K47" xr:uid="{00000000-0002-0000-0400-000002000000}">
      <formula1>"1,2,3,4,5,6,7,8,9,10,11,12,99"</formula1>
    </dataValidation>
    <dataValidation type="list" allowBlank="1" showInputMessage="1" showErrorMessage="1" sqref="O47" xr:uid="{00000000-0002-0000-0400-000003000000}">
      <formula1>"1,2,3,4,5,6,7,9"</formula1>
    </dataValidation>
    <dataValidation type="list" allowBlank="1" showInputMessage="1" showErrorMessage="1" sqref="S47" xr:uid="{00000000-0002-0000-0400-000004000000}">
      <formula1>"1,2,3,4,5,9"</formula1>
    </dataValidation>
    <dataValidation type="list" allowBlank="1" showInputMessage="1" showErrorMessage="1" sqref="S147" xr:uid="{00000000-0002-0000-0400-000007000000}">
      <formula1>"="",1,2,3,9"</formula1>
    </dataValidation>
    <dataValidation type="list" allowBlank="1" showInputMessage="1" showErrorMessage="1" sqref="P587 Z587" xr:uid="{00000000-0002-0000-0400-00000F000000}">
      <formula1>"1,2,3,4,5,6,9"</formula1>
    </dataValidation>
    <dataValidation type="list" allowBlank="1" showInputMessage="1" showErrorMessage="1" sqref="I730" xr:uid="{00000000-0002-0000-0400-000014000000}">
      <formula1>"="",X"</formula1>
    </dataValidation>
  </dataValidations>
  <hyperlinks>
    <hyperlink ref="AA7" location="Índice!B13" display="Índice" xr:uid="{00000000-0004-0000-0400-000000000000}"/>
    <hyperlink ref="AA44" location="'Complemento 1'!AA9" display="Complemento 1" xr:uid="{00000000-0004-0000-0400-000001000000}"/>
    <hyperlink ref="AA144" location="'Complemento 2'!CP9" display="Complemento 2" xr:uid="{00000000-0004-0000-0400-000002000000}"/>
  </hyperlinks>
  <pageMargins left="0.70866141732283472" right="0.70866141732283472" top="0.74803149606299213" bottom="0.74803149606299213" header="0.31496062992125978" footer="0.31496062992125978"/>
  <pageSetup scale="75" orientation="portrait"/>
  <headerFooter>
    <oddHeader>&amp;CMódulo 1 Sección I
Cuestionario</oddHeader>
    <oddFooter>&amp;LCenso Nacional de Sistema Penitenciario Federal 2022&amp;R&amp;P de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D1084"/>
  <sheetViews>
    <sheetView topLeftCell="A112" zoomScaleNormal="100" workbookViewId="0">
      <selection activeCell="G119" sqref="G119"/>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0" ht="15" customHeight="1">
      <c r="B2" s="78"/>
    </row>
    <row r="3" spans="1: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15" customHeight="1">
      <c r="B4" s="78"/>
    </row>
    <row r="5" spans="1:30" ht="45" customHeight="1">
      <c r="B5" s="271" t="s">
        <v>8</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0" ht="15" customHeight="1"/>
    <row r="7" spans="1:30" ht="15" customHeight="1">
      <c r="B7" s="78"/>
      <c r="AA7" s="277" t="s">
        <v>2</v>
      </c>
      <c r="AB7" s="270"/>
      <c r="AC7" s="270"/>
      <c r="AD7" s="270"/>
    </row>
    <row r="8" spans="1:30" ht="15" customHeight="1">
      <c r="B8" s="78"/>
    </row>
    <row r="9" spans="1:30" s="42" customFormat="1" ht="15" customHeight="1">
      <c r="A9" s="113"/>
      <c r="B9" s="394" t="s">
        <v>177</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6"/>
    </row>
    <row r="10" spans="1:30" s="114" customFormat="1" ht="36" customHeight="1">
      <c r="A10" s="113"/>
      <c r="B10" s="161"/>
      <c r="C10" s="395" t="s">
        <v>178</v>
      </c>
      <c r="D10" s="405"/>
      <c r="E10" s="405"/>
      <c r="F10" s="405"/>
      <c r="G10" s="405"/>
      <c r="H10" s="405"/>
      <c r="I10" s="405"/>
      <c r="J10" s="405"/>
      <c r="K10" s="405"/>
      <c r="L10" s="405"/>
      <c r="M10" s="405"/>
      <c r="N10" s="405"/>
      <c r="O10" s="405"/>
      <c r="P10" s="405"/>
      <c r="Q10" s="405"/>
      <c r="R10" s="405"/>
      <c r="S10" s="405"/>
      <c r="T10" s="405"/>
      <c r="U10" s="405"/>
      <c r="V10" s="405"/>
      <c r="W10" s="405"/>
      <c r="X10" s="405"/>
      <c r="Y10" s="405"/>
      <c r="Z10" s="405"/>
      <c r="AA10" s="405"/>
      <c r="AB10" s="405"/>
      <c r="AC10" s="405"/>
      <c r="AD10" s="396"/>
    </row>
    <row r="11" spans="1:30" s="33" customFormat="1" ht="24" customHeight="1">
      <c r="B11" s="22"/>
      <c r="C11" s="395" t="s">
        <v>179</v>
      </c>
      <c r="D11" s="348"/>
      <c r="E11" s="348"/>
      <c r="F11" s="348"/>
      <c r="G11" s="348"/>
      <c r="H11" s="348"/>
      <c r="I11" s="348"/>
      <c r="J11" s="348"/>
      <c r="K11" s="348"/>
      <c r="L11" s="348"/>
      <c r="M11" s="348"/>
      <c r="N11" s="348"/>
      <c r="O11" s="348"/>
      <c r="P11" s="348"/>
      <c r="Q11" s="348"/>
      <c r="R11" s="348"/>
      <c r="S11" s="348"/>
      <c r="T11" s="348"/>
      <c r="U11" s="348"/>
      <c r="V11" s="348"/>
      <c r="W11" s="348"/>
      <c r="X11" s="348"/>
      <c r="Y11" s="348"/>
      <c r="Z11" s="348"/>
      <c r="AA11" s="348"/>
      <c r="AB11" s="348"/>
      <c r="AC11" s="348"/>
      <c r="AD11" s="396"/>
    </row>
    <row r="12" spans="1:30" s="114" customFormat="1" ht="36" customHeight="1">
      <c r="A12" s="113"/>
      <c r="B12" s="23"/>
      <c r="C12" s="367" t="s">
        <v>180</v>
      </c>
      <c r="D12" s="405"/>
      <c r="E12" s="405"/>
      <c r="F12" s="405"/>
      <c r="G12" s="405"/>
      <c r="H12" s="405"/>
      <c r="I12" s="405"/>
      <c r="J12" s="405"/>
      <c r="K12" s="405"/>
      <c r="L12" s="405"/>
      <c r="M12" s="405"/>
      <c r="N12" s="405"/>
      <c r="O12" s="405"/>
      <c r="P12" s="405"/>
      <c r="Q12" s="405"/>
      <c r="R12" s="405"/>
      <c r="S12" s="405"/>
      <c r="T12" s="405"/>
      <c r="U12" s="405"/>
      <c r="V12" s="405"/>
      <c r="W12" s="405"/>
      <c r="X12" s="405"/>
      <c r="Y12" s="405"/>
      <c r="Z12" s="405"/>
      <c r="AA12" s="405"/>
      <c r="AB12" s="405"/>
      <c r="AC12" s="405"/>
      <c r="AD12" s="298"/>
    </row>
    <row r="13" spans="1:30" s="33" customFormat="1" ht="15" customHeight="1">
      <c r="B13" s="22"/>
      <c r="C13" s="367" t="s">
        <v>181</v>
      </c>
      <c r="D13" s="348"/>
      <c r="E13" s="348"/>
      <c r="F13" s="348"/>
      <c r="G13" s="348"/>
      <c r="H13" s="348"/>
      <c r="I13" s="348"/>
      <c r="J13" s="348"/>
      <c r="K13" s="348"/>
      <c r="L13" s="348"/>
      <c r="M13" s="348"/>
      <c r="N13" s="348"/>
      <c r="O13" s="348"/>
      <c r="P13" s="348"/>
      <c r="Q13" s="348"/>
      <c r="R13" s="348"/>
      <c r="S13" s="348"/>
      <c r="T13" s="348"/>
      <c r="U13" s="348"/>
      <c r="V13" s="348"/>
      <c r="W13" s="348"/>
      <c r="X13" s="348"/>
      <c r="Y13" s="348"/>
      <c r="Z13" s="348"/>
      <c r="AA13" s="348"/>
      <c r="AB13" s="348"/>
      <c r="AC13" s="348"/>
      <c r="AD13" s="298"/>
    </row>
    <row r="14" spans="1:30" ht="24" customHeight="1">
      <c r="B14" s="24"/>
      <c r="C14" s="395" t="s">
        <v>182</v>
      </c>
      <c r="D14" s="270"/>
      <c r="E14" s="270"/>
      <c r="F14" s="270"/>
      <c r="G14" s="270"/>
      <c r="H14" s="270"/>
      <c r="I14" s="270"/>
      <c r="J14" s="270"/>
      <c r="K14" s="270"/>
      <c r="L14" s="270"/>
      <c r="M14" s="270"/>
      <c r="N14" s="270"/>
      <c r="O14" s="270"/>
      <c r="P14" s="270"/>
      <c r="Q14" s="270"/>
      <c r="R14" s="270"/>
      <c r="S14" s="270"/>
      <c r="T14" s="270"/>
      <c r="U14" s="270"/>
      <c r="V14" s="270"/>
      <c r="W14" s="270"/>
      <c r="X14" s="270"/>
      <c r="Y14" s="270"/>
      <c r="Z14" s="270"/>
      <c r="AA14" s="270"/>
      <c r="AB14" s="270"/>
      <c r="AC14" s="270"/>
      <c r="AD14" s="396"/>
    </row>
    <row r="15" spans="1:30" s="33" customFormat="1" ht="36" customHeight="1">
      <c r="B15" s="22"/>
      <c r="C15" s="395" t="s">
        <v>527</v>
      </c>
      <c r="D15" s="348"/>
      <c r="E15" s="348"/>
      <c r="F15" s="348"/>
      <c r="G15" s="348"/>
      <c r="H15" s="348"/>
      <c r="I15" s="348"/>
      <c r="J15" s="348"/>
      <c r="K15" s="348"/>
      <c r="L15" s="348"/>
      <c r="M15" s="348"/>
      <c r="N15" s="348"/>
      <c r="O15" s="348"/>
      <c r="P15" s="348"/>
      <c r="Q15" s="348"/>
      <c r="R15" s="348"/>
      <c r="S15" s="348"/>
      <c r="T15" s="348"/>
      <c r="U15" s="348"/>
      <c r="V15" s="348"/>
      <c r="W15" s="348"/>
      <c r="X15" s="348"/>
      <c r="Y15" s="348"/>
      <c r="Z15" s="348"/>
      <c r="AA15" s="348"/>
      <c r="AB15" s="348"/>
      <c r="AC15" s="348"/>
      <c r="AD15" s="396"/>
    </row>
    <row r="16" spans="1:30" s="33" customFormat="1" ht="15" customHeight="1">
      <c r="B16" s="25"/>
      <c r="C16" s="398" t="s">
        <v>528</v>
      </c>
      <c r="D16" s="379"/>
      <c r="E16" s="379"/>
      <c r="F16" s="379"/>
      <c r="G16" s="379"/>
      <c r="H16" s="379"/>
      <c r="I16" s="379"/>
      <c r="J16" s="379"/>
      <c r="K16" s="379"/>
      <c r="L16" s="379"/>
      <c r="M16" s="379"/>
      <c r="N16" s="379"/>
      <c r="O16" s="379"/>
      <c r="P16" s="379"/>
      <c r="Q16" s="379"/>
      <c r="R16" s="379"/>
      <c r="S16" s="379"/>
      <c r="T16" s="379"/>
      <c r="U16" s="379"/>
      <c r="V16" s="379"/>
      <c r="W16" s="379"/>
      <c r="X16" s="379"/>
      <c r="Y16" s="379"/>
      <c r="Z16" s="379"/>
      <c r="AA16" s="379"/>
      <c r="AB16" s="379"/>
      <c r="AC16" s="379"/>
      <c r="AD16" s="399"/>
    </row>
    <row r="17" spans="1:32" s="33" customFormat="1" ht="15" customHeight="1">
      <c r="B17" s="466" t="s">
        <v>186</v>
      </c>
      <c r="C17" s="388"/>
      <c r="D17" s="388"/>
      <c r="E17" s="388"/>
      <c r="F17" s="388"/>
      <c r="G17" s="388"/>
      <c r="H17" s="388"/>
      <c r="I17" s="388"/>
      <c r="J17" s="388"/>
      <c r="K17" s="388"/>
      <c r="L17" s="388"/>
      <c r="M17" s="388"/>
      <c r="N17" s="388"/>
      <c r="O17" s="388"/>
      <c r="P17" s="388"/>
      <c r="Q17" s="388"/>
      <c r="R17" s="388"/>
      <c r="S17" s="388"/>
      <c r="T17" s="388"/>
      <c r="U17" s="388"/>
      <c r="V17" s="388"/>
      <c r="W17" s="388"/>
      <c r="X17" s="388"/>
      <c r="Y17" s="388"/>
      <c r="Z17" s="388"/>
      <c r="AA17" s="388"/>
      <c r="AB17" s="388"/>
      <c r="AC17" s="388"/>
      <c r="AD17" s="389"/>
    </row>
    <row r="18" spans="1:32" s="29" customFormat="1" ht="48" customHeight="1">
      <c r="A18" s="79"/>
      <c r="B18" s="22"/>
      <c r="C18" s="397" t="s">
        <v>529</v>
      </c>
      <c r="D18" s="350"/>
      <c r="E18" s="350"/>
      <c r="F18" s="350"/>
      <c r="G18" s="350"/>
      <c r="H18" s="350"/>
      <c r="I18" s="350"/>
      <c r="J18" s="350"/>
      <c r="K18" s="350"/>
      <c r="L18" s="350"/>
      <c r="M18" s="350"/>
      <c r="N18" s="350"/>
      <c r="O18" s="350"/>
      <c r="P18" s="350"/>
      <c r="Q18" s="350"/>
      <c r="R18" s="350"/>
      <c r="S18" s="350"/>
      <c r="T18" s="350"/>
      <c r="U18" s="350"/>
      <c r="V18" s="350"/>
      <c r="W18" s="350"/>
      <c r="X18" s="350"/>
      <c r="Y18" s="350"/>
      <c r="Z18" s="350"/>
      <c r="AA18" s="350"/>
      <c r="AB18" s="350"/>
      <c r="AC18" s="350"/>
      <c r="AD18" s="396"/>
      <c r="AE18" s="94"/>
    </row>
    <row r="19" spans="1:32" s="29" customFormat="1" ht="48" customHeight="1">
      <c r="A19" s="79"/>
      <c r="B19" s="22"/>
      <c r="C19" s="397" t="s">
        <v>530</v>
      </c>
      <c r="D19" s="350"/>
      <c r="E19" s="350"/>
      <c r="F19" s="350"/>
      <c r="G19" s="350"/>
      <c r="H19" s="350"/>
      <c r="I19" s="350"/>
      <c r="J19" s="350"/>
      <c r="K19" s="350"/>
      <c r="L19" s="350"/>
      <c r="M19" s="350"/>
      <c r="N19" s="350"/>
      <c r="O19" s="350"/>
      <c r="P19" s="350"/>
      <c r="Q19" s="350"/>
      <c r="R19" s="350"/>
      <c r="S19" s="350"/>
      <c r="T19" s="350"/>
      <c r="U19" s="350"/>
      <c r="V19" s="350"/>
      <c r="W19" s="350"/>
      <c r="X19" s="350"/>
      <c r="Y19" s="350"/>
      <c r="Z19" s="350"/>
      <c r="AA19" s="350"/>
      <c r="AB19" s="350"/>
      <c r="AC19" s="350"/>
      <c r="AD19" s="396"/>
      <c r="AE19" s="94"/>
    </row>
    <row r="20" spans="1:32" s="29" customFormat="1" ht="36" customHeight="1">
      <c r="A20" s="79"/>
      <c r="B20" s="22"/>
      <c r="C20" s="397" t="s">
        <v>531</v>
      </c>
      <c r="D20" s="350"/>
      <c r="E20" s="350"/>
      <c r="F20" s="350"/>
      <c r="G20" s="350"/>
      <c r="H20" s="350"/>
      <c r="I20" s="350"/>
      <c r="J20" s="350"/>
      <c r="K20" s="350"/>
      <c r="L20" s="350"/>
      <c r="M20" s="350"/>
      <c r="N20" s="350"/>
      <c r="O20" s="350"/>
      <c r="P20" s="350"/>
      <c r="Q20" s="350"/>
      <c r="R20" s="350"/>
      <c r="S20" s="350"/>
      <c r="T20" s="350"/>
      <c r="U20" s="350"/>
      <c r="V20" s="350"/>
      <c r="W20" s="350"/>
      <c r="X20" s="350"/>
      <c r="Y20" s="350"/>
      <c r="Z20" s="350"/>
      <c r="AA20" s="350"/>
      <c r="AB20" s="350"/>
      <c r="AC20" s="350"/>
      <c r="AD20" s="396"/>
      <c r="AE20" s="94"/>
    </row>
    <row r="21" spans="1:32" s="29" customFormat="1" ht="48" customHeight="1">
      <c r="A21" s="79"/>
      <c r="B21" s="25"/>
      <c r="C21" s="398" t="s">
        <v>532</v>
      </c>
      <c r="D21" s="379"/>
      <c r="E21" s="379"/>
      <c r="F21" s="379"/>
      <c r="G21" s="379"/>
      <c r="H21" s="379"/>
      <c r="I21" s="379"/>
      <c r="J21" s="379"/>
      <c r="K21" s="379"/>
      <c r="L21" s="379"/>
      <c r="M21" s="379"/>
      <c r="N21" s="379"/>
      <c r="O21" s="379"/>
      <c r="P21" s="379"/>
      <c r="Q21" s="379"/>
      <c r="R21" s="379"/>
      <c r="S21" s="379"/>
      <c r="T21" s="379"/>
      <c r="U21" s="379"/>
      <c r="V21" s="379"/>
      <c r="W21" s="379"/>
      <c r="X21" s="379"/>
      <c r="Y21" s="379"/>
      <c r="Z21" s="379"/>
      <c r="AA21" s="379"/>
      <c r="AB21" s="379"/>
      <c r="AC21" s="379"/>
      <c r="AD21" s="399"/>
      <c r="AE21" s="94"/>
    </row>
    <row r="22" spans="1:32" s="33" customFormat="1" ht="15.75" customHeight="1" thickBot="1"/>
    <row r="23" spans="1:32" s="33" customFormat="1" ht="15" customHeight="1" thickBot="1">
      <c r="B23" s="465" t="s">
        <v>533</v>
      </c>
      <c r="C23" s="352"/>
      <c r="D23" s="352"/>
      <c r="E23" s="352"/>
      <c r="F23" s="352"/>
      <c r="G23" s="352"/>
      <c r="H23" s="352"/>
      <c r="I23" s="352"/>
      <c r="J23" s="352"/>
      <c r="K23" s="352"/>
      <c r="L23" s="352"/>
      <c r="M23" s="352"/>
      <c r="N23" s="352"/>
      <c r="O23" s="352"/>
      <c r="P23" s="352"/>
      <c r="Q23" s="352"/>
      <c r="R23" s="352"/>
      <c r="S23" s="352"/>
      <c r="T23" s="352"/>
      <c r="U23" s="352"/>
      <c r="V23" s="352"/>
      <c r="W23" s="352"/>
      <c r="X23" s="352"/>
      <c r="Y23" s="352"/>
      <c r="Z23" s="352"/>
      <c r="AA23" s="352"/>
      <c r="AB23" s="352"/>
      <c r="AC23" s="352"/>
      <c r="AD23" s="353"/>
    </row>
    <row r="24" spans="1:32" s="33" customFormat="1"/>
    <row r="25" spans="1:32" s="33" customFormat="1" ht="24" customHeight="1">
      <c r="A25" s="108" t="s">
        <v>534</v>
      </c>
      <c r="B25" s="438" t="s">
        <v>535</v>
      </c>
      <c r="C25" s="348"/>
      <c r="D25" s="348"/>
      <c r="E25" s="348"/>
      <c r="F25" s="348"/>
      <c r="G25" s="348"/>
      <c r="H25" s="348"/>
      <c r="I25" s="348"/>
      <c r="J25" s="348"/>
      <c r="K25" s="348"/>
      <c r="L25" s="348"/>
      <c r="M25" s="348"/>
      <c r="N25" s="348"/>
      <c r="O25" s="348"/>
      <c r="P25" s="348"/>
      <c r="Q25" s="348"/>
      <c r="R25" s="348"/>
      <c r="S25" s="348"/>
      <c r="T25" s="348"/>
      <c r="U25" s="348"/>
      <c r="V25" s="348"/>
      <c r="W25" s="348"/>
      <c r="X25" s="348"/>
      <c r="Y25" s="348"/>
      <c r="Z25" s="348"/>
      <c r="AA25" s="348"/>
      <c r="AB25" s="348"/>
      <c r="AC25" s="348"/>
      <c r="AD25" s="348"/>
    </row>
    <row r="26" spans="1:32" s="33" customFormat="1" ht="15" customHeight="1">
      <c r="C26" s="364" t="s">
        <v>536</v>
      </c>
      <c r="D26" s="348"/>
      <c r="E26" s="348"/>
      <c r="F26" s="348"/>
      <c r="G26" s="348"/>
      <c r="H26" s="348"/>
      <c r="I26" s="348"/>
      <c r="J26" s="348"/>
      <c r="K26" s="348"/>
      <c r="L26" s="348"/>
      <c r="M26" s="348"/>
      <c r="N26" s="348"/>
      <c r="O26" s="348"/>
      <c r="P26" s="348"/>
      <c r="Q26" s="348"/>
      <c r="R26" s="348"/>
      <c r="S26" s="348"/>
      <c r="T26" s="348"/>
      <c r="U26" s="348"/>
      <c r="V26" s="348"/>
      <c r="W26" s="348"/>
      <c r="X26" s="348"/>
      <c r="Y26" s="348"/>
      <c r="Z26" s="348"/>
      <c r="AA26" s="348"/>
      <c r="AB26" s="348"/>
      <c r="AC26" s="348"/>
      <c r="AD26" s="348"/>
    </row>
    <row r="27" spans="1:32" s="33" customFormat="1" ht="24" customHeight="1">
      <c r="A27" s="87"/>
      <c r="C27" s="339" t="s">
        <v>537</v>
      </c>
      <c r="D27" s="348"/>
      <c r="E27" s="348"/>
      <c r="F27" s="348"/>
      <c r="G27" s="348"/>
      <c r="H27" s="348"/>
      <c r="I27" s="348"/>
      <c r="J27" s="348"/>
      <c r="K27" s="348"/>
      <c r="L27" s="348"/>
      <c r="M27" s="348"/>
      <c r="N27" s="348"/>
      <c r="O27" s="348"/>
      <c r="P27" s="348"/>
      <c r="Q27" s="348"/>
      <c r="R27" s="348"/>
      <c r="S27" s="348"/>
      <c r="T27" s="348"/>
      <c r="U27" s="348"/>
      <c r="V27" s="348"/>
      <c r="W27" s="348"/>
      <c r="X27" s="348"/>
      <c r="Y27" s="348"/>
      <c r="Z27" s="348"/>
      <c r="AA27" s="348"/>
      <c r="AB27" s="348"/>
      <c r="AC27" s="348"/>
      <c r="AD27" s="348"/>
    </row>
    <row r="28" spans="1:32" s="33" customFormat="1" ht="15" customHeight="1">
      <c r="C28" s="339" t="s">
        <v>538</v>
      </c>
      <c r="D28" s="348"/>
      <c r="E28" s="348"/>
      <c r="F28" s="348"/>
      <c r="G28" s="348"/>
      <c r="H28" s="348"/>
      <c r="I28" s="348"/>
      <c r="J28" s="348"/>
      <c r="K28" s="348"/>
      <c r="L28" s="348"/>
      <c r="M28" s="348"/>
      <c r="N28" s="348"/>
      <c r="O28" s="348"/>
      <c r="P28" s="348"/>
      <c r="Q28" s="348"/>
      <c r="R28" s="348"/>
      <c r="S28" s="348"/>
      <c r="T28" s="348"/>
      <c r="U28" s="348"/>
      <c r="V28" s="348"/>
      <c r="W28" s="348"/>
      <c r="X28" s="348"/>
      <c r="Y28" s="348"/>
      <c r="Z28" s="348"/>
      <c r="AA28" s="348"/>
      <c r="AB28" s="348"/>
      <c r="AC28" s="348"/>
      <c r="AD28" s="348"/>
    </row>
    <row r="29" spans="1:32" s="33" customFormat="1" ht="36" customHeight="1">
      <c r="A29" s="87"/>
      <c r="C29" s="364" t="s">
        <v>539</v>
      </c>
      <c r="D29" s="348"/>
      <c r="E29" s="348"/>
      <c r="F29" s="348"/>
      <c r="G29" s="348"/>
      <c r="H29" s="348"/>
      <c r="I29" s="348"/>
      <c r="J29" s="348"/>
      <c r="K29" s="348"/>
      <c r="L29" s="348"/>
      <c r="M29" s="348"/>
      <c r="N29" s="348"/>
      <c r="O29" s="348"/>
      <c r="P29" s="348"/>
      <c r="Q29" s="348"/>
      <c r="R29" s="348"/>
      <c r="S29" s="348"/>
      <c r="T29" s="348"/>
      <c r="U29" s="348"/>
      <c r="V29" s="348"/>
      <c r="W29" s="348"/>
      <c r="X29" s="348"/>
      <c r="Y29" s="348"/>
      <c r="Z29" s="348"/>
      <c r="AA29" s="348"/>
      <c r="AB29" s="348"/>
      <c r="AC29" s="348"/>
      <c r="AD29" s="348"/>
    </row>
    <row r="30" spans="1:32" s="131" customFormat="1" ht="36" customHeight="1">
      <c r="B30" s="33"/>
      <c r="C30" s="364" t="s">
        <v>540</v>
      </c>
      <c r="D30" s="409"/>
      <c r="E30" s="409"/>
      <c r="F30" s="409"/>
      <c r="G30" s="409"/>
      <c r="H30" s="409"/>
      <c r="I30" s="409"/>
      <c r="J30" s="409"/>
      <c r="K30" s="409"/>
      <c r="L30" s="409"/>
      <c r="M30" s="409"/>
      <c r="N30" s="409"/>
      <c r="O30" s="409"/>
      <c r="P30" s="409"/>
      <c r="Q30" s="409"/>
      <c r="R30" s="409"/>
      <c r="S30" s="409"/>
      <c r="T30" s="409"/>
      <c r="U30" s="409"/>
      <c r="V30" s="409"/>
      <c r="W30" s="409"/>
      <c r="X30" s="409"/>
      <c r="Y30" s="409"/>
      <c r="Z30" s="409"/>
      <c r="AA30" s="409"/>
      <c r="AB30" s="409"/>
      <c r="AC30" s="409"/>
      <c r="AD30" s="409"/>
      <c r="AE30" s="19"/>
      <c r="AF30" s="248"/>
    </row>
    <row r="31" spans="1:32" s="33" customFormat="1" ht="36" customHeight="1">
      <c r="C31" s="339" t="s">
        <v>541</v>
      </c>
      <c r="D31" s="348"/>
      <c r="E31" s="348"/>
      <c r="F31" s="348"/>
      <c r="G31" s="348"/>
      <c r="H31" s="348"/>
      <c r="I31" s="348"/>
      <c r="J31" s="348"/>
      <c r="K31" s="348"/>
      <c r="L31" s="348"/>
      <c r="M31" s="348"/>
      <c r="N31" s="348"/>
      <c r="O31" s="348"/>
      <c r="P31" s="348"/>
      <c r="Q31" s="348"/>
      <c r="R31" s="348"/>
      <c r="S31" s="348"/>
      <c r="T31" s="348"/>
      <c r="U31" s="348"/>
      <c r="V31" s="348"/>
      <c r="W31" s="348"/>
      <c r="X31" s="348"/>
      <c r="Y31" s="348"/>
      <c r="Z31" s="348"/>
      <c r="AA31" s="348"/>
      <c r="AB31" s="348"/>
      <c r="AC31" s="348"/>
      <c r="AD31" s="348"/>
    </row>
    <row r="32" spans="1:32" s="33" customFormat="1" ht="24" customHeight="1">
      <c r="C32" s="339" t="s">
        <v>542</v>
      </c>
      <c r="D32" s="348"/>
      <c r="E32" s="348"/>
      <c r="F32" s="348"/>
      <c r="G32" s="348"/>
      <c r="H32" s="348"/>
      <c r="I32" s="348"/>
      <c r="J32" s="348"/>
      <c r="K32" s="348"/>
      <c r="L32" s="348"/>
      <c r="M32" s="348"/>
      <c r="N32" s="348"/>
      <c r="O32" s="348"/>
      <c r="P32" s="348"/>
      <c r="Q32" s="348"/>
      <c r="R32" s="348"/>
      <c r="S32" s="348"/>
      <c r="T32" s="348"/>
      <c r="U32" s="348"/>
      <c r="V32" s="348"/>
      <c r="W32" s="348"/>
      <c r="X32" s="348"/>
      <c r="Y32" s="348"/>
      <c r="Z32" s="348"/>
      <c r="AA32" s="348"/>
      <c r="AB32" s="348"/>
      <c r="AC32" s="348"/>
      <c r="AD32" s="348"/>
    </row>
    <row r="33" spans="1:32" s="33" customFormat="1" ht="24" customHeight="1">
      <c r="C33" s="339" t="s">
        <v>543</v>
      </c>
      <c r="D33" s="348"/>
      <c r="E33" s="348"/>
      <c r="F33" s="348"/>
      <c r="G33" s="348"/>
      <c r="H33" s="348"/>
      <c r="I33" s="348"/>
      <c r="J33" s="348"/>
      <c r="K33" s="348"/>
      <c r="L33" s="348"/>
      <c r="M33" s="348"/>
      <c r="N33" s="348"/>
      <c r="O33" s="348"/>
      <c r="P33" s="348"/>
      <c r="Q33" s="348"/>
      <c r="R33" s="348"/>
      <c r="S33" s="348"/>
      <c r="T33" s="348"/>
      <c r="U33" s="348"/>
      <c r="V33" s="348"/>
      <c r="W33" s="348"/>
      <c r="X33" s="348"/>
      <c r="Y33" s="348"/>
      <c r="Z33" s="348"/>
      <c r="AA33" s="348"/>
      <c r="AB33" s="348"/>
      <c r="AC33" s="348"/>
      <c r="AD33" s="348"/>
    </row>
    <row r="34" spans="1:32" s="131" customFormat="1" ht="24" customHeight="1">
      <c r="A34" s="134"/>
      <c r="B34" s="33"/>
      <c r="C34" s="339" t="s">
        <v>544</v>
      </c>
      <c r="D34" s="409"/>
      <c r="E34" s="409"/>
      <c r="F34" s="409"/>
      <c r="G34" s="409"/>
      <c r="H34" s="409"/>
      <c r="I34" s="409"/>
      <c r="J34" s="409"/>
      <c r="K34" s="409"/>
      <c r="L34" s="409"/>
      <c r="M34" s="409"/>
      <c r="N34" s="409"/>
      <c r="O34" s="409"/>
      <c r="P34" s="409"/>
      <c r="Q34" s="409"/>
      <c r="R34" s="409"/>
      <c r="S34" s="409"/>
      <c r="T34" s="409"/>
      <c r="U34" s="409"/>
      <c r="V34" s="409"/>
      <c r="W34" s="409"/>
      <c r="X34" s="409"/>
      <c r="Y34" s="409"/>
      <c r="Z34" s="409"/>
      <c r="AA34" s="409"/>
      <c r="AB34" s="409"/>
      <c r="AC34" s="409"/>
      <c r="AD34" s="409"/>
      <c r="AE34" s="19"/>
      <c r="AF34" s="248"/>
    </row>
    <row r="35" spans="1:32" s="33" customFormat="1" ht="24" customHeight="1">
      <c r="A35" s="87"/>
      <c r="C35" s="339" t="s">
        <v>545</v>
      </c>
      <c r="D35" s="348"/>
      <c r="E35" s="348"/>
      <c r="F35" s="348"/>
      <c r="G35" s="348"/>
      <c r="H35" s="348"/>
      <c r="I35" s="348"/>
      <c r="J35" s="348"/>
      <c r="K35" s="348"/>
      <c r="L35" s="348"/>
      <c r="M35" s="348"/>
      <c r="N35" s="348"/>
      <c r="O35" s="348"/>
      <c r="P35" s="348"/>
      <c r="Q35" s="348"/>
      <c r="R35" s="348"/>
      <c r="S35" s="348"/>
      <c r="T35" s="348"/>
      <c r="U35" s="348"/>
      <c r="V35" s="348"/>
      <c r="W35" s="348"/>
      <c r="X35" s="348"/>
      <c r="Y35" s="348"/>
      <c r="Z35" s="348"/>
      <c r="AA35" s="348"/>
      <c r="AB35" s="348"/>
      <c r="AC35" s="348"/>
      <c r="AD35" s="348"/>
    </row>
    <row r="36" spans="1:32" s="33" customFormat="1" ht="24" customHeight="1">
      <c r="C36" s="339" t="s">
        <v>546</v>
      </c>
      <c r="D36" s="348"/>
      <c r="E36" s="348"/>
      <c r="F36" s="348"/>
      <c r="G36" s="348"/>
      <c r="H36" s="348"/>
      <c r="I36" s="348"/>
      <c r="J36" s="348"/>
      <c r="K36" s="348"/>
      <c r="L36" s="348"/>
      <c r="M36" s="348"/>
      <c r="N36" s="348"/>
      <c r="O36" s="348"/>
      <c r="P36" s="348"/>
      <c r="Q36" s="348"/>
      <c r="R36" s="348"/>
      <c r="S36" s="348"/>
      <c r="T36" s="348"/>
      <c r="U36" s="348"/>
      <c r="V36" s="348"/>
      <c r="W36" s="348"/>
      <c r="X36" s="348"/>
      <c r="Y36" s="348"/>
      <c r="Z36" s="348"/>
      <c r="AA36" s="348"/>
      <c r="AB36" s="348"/>
      <c r="AC36" s="348"/>
      <c r="AD36" s="348"/>
    </row>
    <row r="37" spans="1:32" s="33" customFormat="1" ht="15" customHeight="1">
      <c r="C37" s="339" t="s">
        <v>547</v>
      </c>
      <c r="D37" s="348"/>
      <c r="E37" s="348"/>
      <c r="F37" s="348"/>
      <c r="G37" s="348"/>
      <c r="H37" s="348"/>
      <c r="I37" s="348"/>
      <c r="J37" s="348"/>
      <c r="K37" s="348"/>
      <c r="L37" s="348"/>
      <c r="M37" s="348"/>
      <c r="N37" s="348"/>
      <c r="O37" s="348"/>
      <c r="P37" s="348"/>
      <c r="Q37" s="348"/>
      <c r="R37" s="348"/>
      <c r="S37" s="348"/>
      <c r="T37" s="348"/>
      <c r="U37" s="348"/>
      <c r="V37" s="348"/>
      <c r="W37" s="348"/>
      <c r="X37" s="348"/>
      <c r="Y37" s="348"/>
      <c r="Z37" s="348"/>
      <c r="AA37" s="348"/>
      <c r="AB37" s="348"/>
      <c r="AC37" s="348"/>
      <c r="AD37" s="348"/>
    </row>
    <row r="38" spans="1:32" s="33" customFormat="1" ht="24" customHeight="1">
      <c r="A38" s="87"/>
      <c r="C38" s="339" t="s">
        <v>548</v>
      </c>
      <c r="D38" s="348"/>
      <c r="E38" s="348"/>
      <c r="F38" s="348"/>
      <c r="G38" s="348"/>
      <c r="H38" s="348"/>
      <c r="I38" s="348"/>
      <c r="J38" s="348"/>
      <c r="K38" s="348"/>
      <c r="L38" s="348"/>
      <c r="M38" s="348"/>
      <c r="N38" s="348"/>
      <c r="O38" s="348"/>
      <c r="P38" s="348"/>
      <c r="Q38" s="348"/>
      <c r="R38" s="348"/>
      <c r="S38" s="348"/>
      <c r="T38" s="348"/>
      <c r="U38" s="348"/>
      <c r="V38" s="348"/>
      <c r="W38" s="348"/>
      <c r="X38" s="348"/>
      <c r="Y38" s="348"/>
      <c r="Z38" s="348"/>
      <c r="AA38" s="348"/>
      <c r="AB38" s="348"/>
      <c r="AC38" s="348"/>
      <c r="AD38" s="348"/>
    </row>
    <row r="39" spans="1:32" s="33" customFormat="1" ht="15" customHeight="1">
      <c r="A39" s="87"/>
      <c r="C39" s="339" t="s">
        <v>549</v>
      </c>
      <c r="D39" s="348"/>
      <c r="E39" s="348"/>
      <c r="F39" s="348"/>
      <c r="G39" s="348"/>
      <c r="H39" s="348"/>
      <c r="I39" s="348"/>
      <c r="J39" s="348"/>
      <c r="K39" s="348"/>
      <c r="L39" s="348"/>
      <c r="M39" s="348"/>
      <c r="N39" s="348"/>
      <c r="O39" s="348"/>
      <c r="P39" s="348"/>
      <c r="Q39" s="348"/>
      <c r="R39" s="348"/>
      <c r="S39" s="348"/>
      <c r="T39" s="348"/>
      <c r="U39" s="348"/>
      <c r="V39" s="348"/>
      <c r="W39" s="348"/>
      <c r="X39" s="348"/>
      <c r="Y39" s="348"/>
      <c r="Z39" s="348"/>
      <c r="AA39" s="348"/>
      <c r="AB39" s="348"/>
      <c r="AC39" s="348"/>
      <c r="AD39" s="348"/>
    </row>
    <row r="40" spans="1:32" s="33" customFormat="1" ht="24" customHeight="1">
      <c r="A40" s="87"/>
      <c r="C40" s="339" t="s">
        <v>550</v>
      </c>
      <c r="D40" s="348"/>
      <c r="E40" s="348"/>
      <c r="F40" s="348"/>
      <c r="G40" s="348"/>
      <c r="H40" s="348"/>
      <c r="I40" s="348"/>
      <c r="J40" s="348"/>
      <c r="K40" s="348"/>
      <c r="L40" s="348"/>
      <c r="M40" s="348"/>
      <c r="N40" s="348"/>
      <c r="O40" s="348"/>
      <c r="P40" s="348"/>
      <c r="Q40" s="348"/>
      <c r="R40" s="348"/>
      <c r="S40" s="348"/>
      <c r="T40" s="348"/>
      <c r="U40" s="348"/>
      <c r="V40" s="348"/>
      <c r="W40" s="348"/>
      <c r="X40" s="348"/>
      <c r="Y40" s="348"/>
      <c r="Z40" s="348"/>
      <c r="AA40" s="348"/>
      <c r="AB40" s="348"/>
      <c r="AC40" s="348"/>
      <c r="AD40" s="348"/>
    </row>
    <row r="41" spans="1:32" s="33" customFormat="1" ht="48" customHeight="1">
      <c r="A41" s="87"/>
      <c r="C41" s="339" t="s">
        <v>551</v>
      </c>
      <c r="D41" s="348"/>
      <c r="E41" s="348"/>
      <c r="F41" s="348"/>
      <c r="G41" s="348"/>
      <c r="H41" s="348"/>
      <c r="I41" s="348"/>
      <c r="J41" s="348"/>
      <c r="K41" s="348"/>
      <c r="L41" s="348"/>
      <c r="M41" s="348"/>
      <c r="N41" s="348"/>
      <c r="O41" s="348"/>
      <c r="P41" s="348"/>
      <c r="Q41" s="348"/>
      <c r="R41" s="348"/>
      <c r="S41" s="348"/>
      <c r="T41" s="348"/>
      <c r="U41" s="348"/>
      <c r="V41" s="348"/>
      <c r="W41" s="348"/>
      <c r="X41" s="348"/>
      <c r="Y41" s="348"/>
      <c r="Z41" s="348"/>
      <c r="AA41" s="348"/>
      <c r="AB41" s="348"/>
      <c r="AC41" s="348"/>
      <c r="AD41" s="348"/>
    </row>
    <row r="42" spans="1:32" s="33" customFormat="1"/>
    <row r="43" spans="1:32" s="33" customFormat="1" ht="15" customHeight="1">
      <c r="C43" s="279" t="s">
        <v>211</v>
      </c>
      <c r="D43" s="295"/>
      <c r="E43" s="295"/>
      <c r="F43" s="295"/>
      <c r="G43" s="295"/>
      <c r="H43" s="296"/>
      <c r="I43" s="279" t="s">
        <v>552</v>
      </c>
      <c r="J43" s="280"/>
      <c r="K43" s="280"/>
      <c r="L43" s="280"/>
      <c r="M43" s="280"/>
      <c r="N43" s="280"/>
      <c r="O43" s="280"/>
      <c r="P43" s="280"/>
      <c r="Q43" s="280"/>
      <c r="R43" s="280"/>
      <c r="S43" s="280"/>
      <c r="T43" s="280"/>
      <c r="U43" s="280"/>
      <c r="V43" s="280"/>
      <c r="W43" s="280"/>
      <c r="X43" s="280"/>
      <c r="Y43" s="280"/>
      <c r="Z43" s="280"/>
      <c r="AA43" s="280"/>
      <c r="AB43" s="281"/>
      <c r="AC43" s="376" t="s">
        <v>553</v>
      </c>
      <c r="AD43" s="296"/>
    </row>
    <row r="44" spans="1:32" s="33" customFormat="1" ht="24" customHeight="1">
      <c r="C44" s="297"/>
      <c r="D44" s="348"/>
      <c r="E44" s="348"/>
      <c r="F44" s="348"/>
      <c r="G44" s="348"/>
      <c r="H44" s="298"/>
      <c r="I44" s="376" t="s">
        <v>554</v>
      </c>
      <c r="J44" s="296"/>
      <c r="K44" s="376" t="s">
        <v>555</v>
      </c>
      <c r="L44" s="296"/>
      <c r="M44" s="376" t="s">
        <v>556</v>
      </c>
      <c r="N44" s="296"/>
      <c r="O44" s="282" t="s">
        <v>557</v>
      </c>
      <c r="P44" s="280"/>
      <c r="Q44" s="280"/>
      <c r="R44" s="281"/>
      <c r="S44" s="376" t="s">
        <v>558</v>
      </c>
      <c r="T44" s="296"/>
      <c r="U44" s="376" t="s">
        <v>559</v>
      </c>
      <c r="V44" s="296"/>
      <c r="W44" s="376" t="s">
        <v>560</v>
      </c>
      <c r="X44" s="296"/>
      <c r="Y44" s="376" t="s">
        <v>561</v>
      </c>
      <c r="Z44" s="296"/>
      <c r="AA44" s="376" t="s">
        <v>562</v>
      </c>
      <c r="AB44" s="296"/>
      <c r="AC44" s="297"/>
      <c r="AD44" s="298"/>
    </row>
    <row r="45" spans="1:32" s="33" customFormat="1" ht="120" customHeight="1">
      <c r="C45" s="299"/>
      <c r="D45" s="284"/>
      <c r="E45" s="284"/>
      <c r="F45" s="284"/>
      <c r="G45" s="284"/>
      <c r="H45" s="300"/>
      <c r="I45" s="299"/>
      <c r="J45" s="300"/>
      <c r="K45" s="299"/>
      <c r="L45" s="300"/>
      <c r="M45" s="299"/>
      <c r="N45" s="300"/>
      <c r="O45" s="467" t="s">
        <v>563</v>
      </c>
      <c r="P45" s="296"/>
      <c r="Q45" s="467" t="s">
        <v>564</v>
      </c>
      <c r="R45" s="296"/>
      <c r="S45" s="299"/>
      <c r="T45" s="300"/>
      <c r="U45" s="299"/>
      <c r="V45" s="300"/>
      <c r="W45" s="299"/>
      <c r="X45" s="300"/>
      <c r="Y45" s="299"/>
      <c r="Z45" s="300"/>
      <c r="AA45" s="299"/>
      <c r="AB45" s="300"/>
      <c r="AC45" s="299"/>
      <c r="AD45" s="300"/>
    </row>
    <row r="46" spans="1:32" s="33" customFormat="1" ht="24" customHeight="1">
      <c r="C46" s="144" t="s">
        <v>565</v>
      </c>
      <c r="D46" s="462" t="s">
        <v>566</v>
      </c>
      <c r="E46" s="280"/>
      <c r="F46" s="280"/>
      <c r="G46" s="280"/>
      <c r="H46" s="280"/>
      <c r="I46" s="342"/>
      <c r="J46" s="281"/>
      <c r="K46" s="342"/>
      <c r="L46" s="281"/>
      <c r="M46" s="342"/>
      <c r="N46" s="281"/>
      <c r="O46" s="342"/>
      <c r="P46" s="281"/>
      <c r="Q46" s="342"/>
      <c r="R46" s="281"/>
      <c r="S46" s="342"/>
      <c r="T46" s="281"/>
      <c r="U46" s="342"/>
      <c r="V46" s="281"/>
      <c r="W46" s="342"/>
      <c r="X46" s="281"/>
      <c r="Y46" s="342"/>
      <c r="Z46" s="281"/>
      <c r="AA46" s="342"/>
      <c r="AB46" s="281"/>
      <c r="AC46" s="342"/>
      <c r="AD46" s="281"/>
    </row>
    <row r="47" spans="1:32" s="33" customFormat="1">
      <c r="C47" s="144" t="s">
        <v>142</v>
      </c>
      <c r="D47" s="417"/>
      <c r="E47" s="280"/>
      <c r="F47" s="280"/>
      <c r="G47" s="280"/>
      <c r="H47" s="280"/>
      <c r="I47" s="342"/>
      <c r="J47" s="281"/>
      <c r="K47" s="342"/>
      <c r="L47" s="281"/>
      <c r="M47" s="342"/>
      <c r="N47" s="281"/>
      <c r="O47" s="342"/>
      <c r="P47" s="281"/>
      <c r="Q47" s="342"/>
      <c r="R47" s="281"/>
      <c r="S47" s="342"/>
      <c r="T47" s="281"/>
      <c r="U47" s="342"/>
      <c r="V47" s="281"/>
      <c r="W47" s="342"/>
      <c r="X47" s="281"/>
      <c r="Y47" s="342"/>
      <c r="Z47" s="281"/>
      <c r="AA47" s="342"/>
      <c r="AB47" s="281"/>
      <c r="AC47" s="342"/>
      <c r="AD47" s="281"/>
    </row>
    <row r="48" spans="1:32" s="33" customFormat="1">
      <c r="C48" s="144" t="s">
        <v>143</v>
      </c>
      <c r="D48" s="417"/>
      <c r="E48" s="280"/>
      <c r="F48" s="280"/>
      <c r="G48" s="280"/>
      <c r="H48" s="280"/>
      <c r="I48" s="342"/>
      <c r="J48" s="281"/>
      <c r="K48" s="342"/>
      <c r="L48" s="281"/>
      <c r="M48" s="342"/>
      <c r="N48" s="281"/>
      <c r="O48" s="342"/>
      <c r="P48" s="281"/>
      <c r="Q48" s="342"/>
      <c r="R48" s="281"/>
      <c r="S48" s="342"/>
      <c r="T48" s="281"/>
      <c r="U48" s="342"/>
      <c r="V48" s="281"/>
      <c r="W48" s="342"/>
      <c r="X48" s="281"/>
      <c r="Y48" s="342"/>
      <c r="Z48" s="281"/>
      <c r="AA48" s="342"/>
      <c r="AB48" s="281"/>
      <c r="AC48" s="342"/>
      <c r="AD48" s="281"/>
    </row>
    <row r="49" spans="3:30" s="33" customFormat="1">
      <c r="C49" s="144" t="s">
        <v>144</v>
      </c>
      <c r="D49" s="417"/>
      <c r="E49" s="280"/>
      <c r="F49" s="280"/>
      <c r="G49" s="280"/>
      <c r="H49" s="280"/>
      <c r="I49" s="342"/>
      <c r="J49" s="281"/>
      <c r="K49" s="342"/>
      <c r="L49" s="281"/>
      <c r="M49" s="342"/>
      <c r="N49" s="281"/>
      <c r="O49" s="342"/>
      <c r="P49" s="281"/>
      <c r="Q49" s="342"/>
      <c r="R49" s="281"/>
      <c r="S49" s="342"/>
      <c r="T49" s="281"/>
      <c r="U49" s="342"/>
      <c r="V49" s="281"/>
      <c r="W49" s="342"/>
      <c r="X49" s="281"/>
      <c r="Y49" s="342"/>
      <c r="Z49" s="281"/>
      <c r="AA49" s="342"/>
      <c r="AB49" s="281"/>
      <c r="AC49" s="342"/>
      <c r="AD49" s="281"/>
    </row>
    <row r="50" spans="3:30" s="33" customFormat="1">
      <c r="C50" s="144" t="s">
        <v>145</v>
      </c>
      <c r="D50" s="417"/>
      <c r="E50" s="280"/>
      <c r="F50" s="280"/>
      <c r="G50" s="280"/>
      <c r="H50" s="280"/>
      <c r="I50" s="342"/>
      <c r="J50" s="281"/>
      <c r="K50" s="342"/>
      <c r="L50" s="281"/>
      <c r="M50" s="342"/>
      <c r="N50" s="281"/>
      <c r="O50" s="342"/>
      <c r="P50" s="281"/>
      <c r="Q50" s="342"/>
      <c r="R50" s="281"/>
      <c r="S50" s="342"/>
      <c r="T50" s="281"/>
      <c r="U50" s="342"/>
      <c r="V50" s="281"/>
      <c r="W50" s="342"/>
      <c r="X50" s="281"/>
      <c r="Y50" s="342"/>
      <c r="Z50" s="281"/>
      <c r="AA50" s="342"/>
      <c r="AB50" s="281"/>
      <c r="AC50" s="342"/>
      <c r="AD50" s="281"/>
    </row>
    <row r="51" spans="3:30" s="33" customFormat="1">
      <c r="C51" s="144" t="s">
        <v>146</v>
      </c>
      <c r="D51" s="417"/>
      <c r="E51" s="280"/>
      <c r="F51" s="280"/>
      <c r="G51" s="280"/>
      <c r="H51" s="280"/>
      <c r="I51" s="342"/>
      <c r="J51" s="281"/>
      <c r="K51" s="342"/>
      <c r="L51" s="281"/>
      <c r="M51" s="342"/>
      <c r="N51" s="281"/>
      <c r="O51" s="342"/>
      <c r="P51" s="281"/>
      <c r="Q51" s="342"/>
      <c r="R51" s="281"/>
      <c r="S51" s="342"/>
      <c r="T51" s="281"/>
      <c r="U51" s="342"/>
      <c r="V51" s="281"/>
      <c r="W51" s="342"/>
      <c r="X51" s="281"/>
      <c r="Y51" s="342"/>
      <c r="Z51" s="281"/>
      <c r="AA51" s="342"/>
      <c r="AB51" s="281"/>
      <c r="AC51" s="342"/>
      <c r="AD51" s="281"/>
    </row>
    <row r="52" spans="3:30" s="33" customFormat="1">
      <c r="C52" s="144" t="s">
        <v>147</v>
      </c>
      <c r="D52" s="417"/>
      <c r="E52" s="280"/>
      <c r="F52" s="280"/>
      <c r="G52" s="280"/>
      <c r="H52" s="280"/>
      <c r="I52" s="342"/>
      <c r="J52" s="281"/>
      <c r="K52" s="342"/>
      <c r="L52" s="281"/>
      <c r="M52" s="342"/>
      <c r="N52" s="281"/>
      <c r="O52" s="342"/>
      <c r="P52" s="281"/>
      <c r="Q52" s="342"/>
      <c r="R52" s="281"/>
      <c r="S52" s="342"/>
      <c r="T52" s="281"/>
      <c r="U52" s="342"/>
      <c r="V52" s="281"/>
      <c r="W52" s="342"/>
      <c r="X52" s="281"/>
      <c r="Y52" s="342"/>
      <c r="Z52" s="281"/>
      <c r="AA52" s="342"/>
      <c r="AB52" s="281"/>
      <c r="AC52" s="342"/>
      <c r="AD52" s="281"/>
    </row>
    <row r="53" spans="3:30" s="33" customFormat="1">
      <c r="C53" s="144" t="s">
        <v>148</v>
      </c>
      <c r="D53" s="417"/>
      <c r="E53" s="280"/>
      <c r="F53" s="280"/>
      <c r="G53" s="280"/>
      <c r="H53" s="280"/>
      <c r="I53" s="342"/>
      <c r="J53" s="281"/>
      <c r="K53" s="342"/>
      <c r="L53" s="281"/>
      <c r="M53" s="342"/>
      <c r="N53" s="281"/>
      <c r="O53" s="342"/>
      <c r="P53" s="281"/>
      <c r="Q53" s="342"/>
      <c r="R53" s="281"/>
      <c r="S53" s="342"/>
      <c r="T53" s="281"/>
      <c r="U53" s="342"/>
      <c r="V53" s="281"/>
      <c r="W53" s="342"/>
      <c r="X53" s="281"/>
      <c r="Y53" s="342"/>
      <c r="Z53" s="281"/>
      <c r="AA53" s="342"/>
      <c r="AB53" s="281"/>
      <c r="AC53" s="342"/>
      <c r="AD53" s="281"/>
    </row>
    <row r="54" spans="3:30" s="33" customFormat="1">
      <c r="C54" s="144" t="s">
        <v>149</v>
      </c>
      <c r="D54" s="417"/>
      <c r="E54" s="280"/>
      <c r="F54" s="280"/>
      <c r="G54" s="280"/>
      <c r="H54" s="280"/>
      <c r="I54" s="342"/>
      <c r="J54" s="281"/>
      <c r="K54" s="342"/>
      <c r="L54" s="281"/>
      <c r="M54" s="342"/>
      <c r="N54" s="281"/>
      <c r="O54" s="342"/>
      <c r="P54" s="281"/>
      <c r="Q54" s="342"/>
      <c r="R54" s="281"/>
      <c r="S54" s="342"/>
      <c r="T54" s="281"/>
      <c r="U54" s="342"/>
      <c r="V54" s="281"/>
      <c r="W54" s="342"/>
      <c r="X54" s="281"/>
      <c r="Y54" s="342"/>
      <c r="Z54" s="281"/>
      <c r="AA54" s="342"/>
      <c r="AB54" s="281"/>
      <c r="AC54" s="342"/>
      <c r="AD54" s="281"/>
    </row>
    <row r="55" spans="3:30" s="33" customFormat="1">
      <c r="C55" s="144" t="s">
        <v>150</v>
      </c>
      <c r="D55" s="417"/>
      <c r="E55" s="280"/>
      <c r="F55" s="280"/>
      <c r="G55" s="280"/>
      <c r="H55" s="280"/>
      <c r="I55" s="342"/>
      <c r="J55" s="281"/>
      <c r="K55" s="342"/>
      <c r="L55" s="281"/>
      <c r="M55" s="342"/>
      <c r="N55" s="281"/>
      <c r="O55" s="342"/>
      <c r="P55" s="281"/>
      <c r="Q55" s="342"/>
      <c r="R55" s="281"/>
      <c r="S55" s="342"/>
      <c r="T55" s="281"/>
      <c r="U55" s="342"/>
      <c r="V55" s="281"/>
      <c r="W55" s="342"/>
      <c r="X55" s="281"/>
      <c r="Y55" s="342"/>
      <c r="Z55" s="281"/>
      <c r="AA55" s="342"/>
      <c r="AB55" s="281"/>
      <c r="AC55" s="342"/>
      <c r="AD55" s="281"/>
    </row>
    <row r="56" spans="3:30" s="33" customFormat="1">
      <c r="C56" s="144" t="s">
        <v>151</v>
      </c>
      <c r="D56" s="417"/>
      <c r="E56" s="280"/>
      <c r="F56" s="280"/>
      <c r="G56" s="280"/>
      <c r="H56" s="280"/>
      <c r="I56" s="342"/>
      <c r="J56" s="281"/>
      <c r="K56" s="342"/>
      <c r="L56" s="281"/>
      <c r="M56" s="342"/>
      <c r="N56" s="281"/>
      <c r="O56" s="342"/>
      <c r="P56" s="281"/>
      <c r="Q56" s="342"/>
      <c r="R56" s="281"/>
      <c r="S56" s="342"/>
      <c r="T56" s="281"/>
      <c r="U56" s="342"/>
      <c r="V56" s="281"/>
      <c r="W56" s="342"/>
      <c r="X56" s="281"/>
      <c r="Y56" s="342"/>
      <c r="Z56" s="281"/>
      <c r="AA56" s="342"/>
      <c r="AB56" s="281"/>
      <c r="AC56" s="342"/>
      <c r="AD56" s="281"/>
    </row>
    <row r="57" spans="3:30" s="33" customFormat="1">
      <c r="C57" s="144" t="s">
        <v>152</v>
      </c>
      <c r="D57" s="417"/>
      <c r="E57" s="280"/>
      <c r="F57" s="280"/>
      <c r="G57" s="280"/>
      <c r="H57" s="280"/>
      <c r="I57" s="342"/>
      <c r="J57" s="281"/>
      <c r="K57" s="342"/>
      <c r="L57" s="281"/>
      <c r="M57" s="342"/>
      <c r="N57" s="281"/>
      <c r="O57" s="342"/>
      <c r="P57" s="281"/>
      <c r="Q57" s="342"/>
      <c r="R57" s="281"/>
      <c r="S57" s="342"/>
      <c r="T57" s="281"/>
      <c r="U57" s="342"/>
      <c r="V57" s="281"/>
      <c r="W57" s="342"/>
      <c r="X57" s="281"/>
      <c r="Y57" s="342"/>
      <c r="Z57" s="281"/>
      <c r="AA57" s="342"/>
      <c r="AB57" s="281"/>
      <c r="AC57" s="342"/>
      <c r="AD57" s="281"/>
    </row>
    <row r="58" spans="3:30" s="33" customFormat="1">
      <c r="C58" s="144" t="s">
        <v>153</v>
      </c>
      <c r="D58" s="417"/>
      <c r="E58" s="280"/>
      <c r="F58" s="280"/>
      <c r="G58" s="280"/>
      <c r="H58" s="280"/>
      <c r="I58" s="342"/>
      <c r="J58" s="281"/>
      <c r="K58" s="342"/>
      <c r="L58" s="281"/>
      <c r="M58" s="342"/>
      <c r="N58" s="281"/>
      <c r="O58" s="342"/>
      <c r="P58" s="281"/>
      <c r="Q58" s="342"/>
      <c r="R58" s="281"/>
      <c r="S58" s="342"/>
      <c r="T58" s="281"/>
      <c r="U58" s="342"/>
      <c r="V58" s="281"/>
      <c r="W58" s="342"/>
      <c r="X58" s="281"/>
      <c r="Y58" s="342"/>
      <c r="Z58" s="281"/>
      <c r="AA58" s="342"/>
      <c r="AB58" s="281"/>
      <c r="AC58" s="342"/>
      <c r="AD58" s="281"/>
    </row>
    <row r="59" spans="3:30" s="33" customFormat="1">
      <c r="C59" s="144" t="s">
        <v>154</v>
      </c>
      <c r="D59" s="417"/>
      <c r="E59" s="280"/>
      <c r="F59" s="280"/>
      <c r="G59" s="280"/>
      <c r="H59" s="280"/>
      <c r="I59" s="342"/>
      <c r="J59" s="281"/>
      <c r="K59" s="342"/>
      <c r="L59" s="281"/>
      <c r="M59" s="342"/>
      <c r="N59" s="281"/>
      <c r="O59" s="342"/>
      <c r="P59" s="281"/>
      <c r="Q59" s="342"/>
      <c r="R59" s="281"/>
      <c r="S59" s="342"/>
      <c r="T59" s="281"/>
      <c r="U59" s="342"/>
      <c r="V59" s="281"/>
      <c r="W59" s="342"/>
      <c r="X59" s="281"/>
      <c r="Y59" s="342"/>
      <c r="Z59" s="281"/>
      <c r="AA59" s="342"/>
      <c r="AB59" s="281"/>
      <c r="AC59" s="342"/>
      <c r="AD59" s="281"/>
    </row>
    <row r="60" spans="3:30" s="33" customFormat="1">
      <c r="C60" s="144" t="s">
        <v>155</v>
      </c>
      <c r="D60" s="417"/>
      <c r="E60" s="280"/>
      <c r="F60" s="280"/>
      <c r="G60" s="280"/>
      <c r="H60" s="280"/>
      <c r="I60" s="342"/>
      <c r="J60" s="281"/>
      <c r="K60" s="342"/>
      <c r="L60" s="281"/>
      <c r="M60" s="342"/>
      <c r="N60" s="281"/>
      <c r="O60" s="342"/>
      <c r="P60" s="281"/>
      <c r="Q60" s="342"/>
      <c r="R60" s="281"/>
      <c r="S60" s="342"/>
      <c r="T60" s="281"/>
      <c r="U60" s="342"/>
      <c r="V60" s="281"/>
      <c r="W60" s="342"/>
      <c r="X60" s="281"/>
      <c r="Y60" s="342"/>
      <c r="Z60" s="281"/>
      <c r="AA60" s="342"/>
      <c r="AB60" s="281"/>
      <c r="AC60" s="342"/>
      <c r="AD60" s="281"/>
    </row>
    <row r="61" spans="3:30" s="33" customFormat="1">
      <c r="C61" s="144" t="s">
        <v>156</v>
      </c>
      <c r="D61" s="417"/>
      <c r="E61" s="280"/>
      <c r="F61" s="280"/>
      <c r="G61" s="280"/>
      <c r="H61" s="280"/>
      <c r="I61" s="342"/>
      <c r="J61" s="281"/>
      <c r="K61" s="342"/>
      <c r="L61" s="281"/>
      <c r="M61" s="342"/>
      <c r="N61" s="281"/>
      <c r="O61" s="342"/>
      <c r="P61" s="281"/>
      <c r="Q61" s="342"/>
      <c r="R61" s="281"/>
      <c r="S61" s="342"/>
      <c r="T61" s="281"/>
      <c r="U61" s="342"/>
      <c r="V61" s="281"/>
      <c r="W61" s="342"/>
      <c r="X61" s="281"/>
      <c r="Y61" s="342"/>
      <c r="Z61" s="281"/>
      <c r="AA61" s="342"/>
      <c r="AB61" s="281"/>
      <c r="AC61" s="342"/>
      <c r="AD61" s="281"/>
    </row>
    <row r="62" spans="3:30" s="33" customFormat="1">
      <c r="C62" s="144" t="s">
        <v>157</v>
      </c>
      <c r="D62" s="417"/>
      <c r="E62" s="280"/>
      <c r="F62" s="280"/>
      <c r="G62" s="280"/>
      <c r="H62" s="280"/>
      <c r="I62" s="342"/>
      <c r="J62" s="281"/>
      <c r="K62" s="342"/>
      <c r="L62" s="281"/>
      <c r="M62" s="342"/>
      <c r="N62" s="281"/>
      <c r="O62" s="342"/>
      <c r="P62" s="281"/>
      <c r="Q62" s="342"/>
      <c r="R62" s="281"/>
      <c r="S62" s="342"/>
      <c r="T62" s="281"/>
      <c r="U62" s="342"/>
      <c r="V62" s="281"/>
      <c r="W62" s="342"/>
      <c r="X62" s="281"/>
      <c r="Y62" s="342"/>
      <c r="Z62" s="281"/>
      <c r="AA62" s="342"/>
      <c r="AB62" s="281"/>
      <c r="AC62" s="342"/>
      <c r="AD62" s="281"/>
    </row>
    <row r="63" spans="3:30" s="33" customFormat="1">
      <c r="C63" s="144" t="s">
        <v>158</v>
      </c>
      <c r="D63" s="417"/>
      <c r="E63" s="280"/>
      <c r="F63" s="280"/>
      <c r="G63" s="280"/>
      <c r="H63" s="280"/>
      <c r="I63" s="342"/>
      <c r="J63" s="281"/>
      <c r="K63" s="342"/>
      <c r="L63" s="281"/>
      <c r="M63" s="342"/>
      <c r="N63" s="281"/>
      <c r="O63" s="342"/>
      <c r="P63" s="281"/>
      <c r="Q63" s="342"/>
      <c r="R63" s="281"/>
      <c r="S63" s="342"/>
      <c r="T63" s="281"/>
      <c r="U63" s="342"/>
      <c r="V63" s="281"/>
      <c r="W63" s="342"/>
      <c r="X63" s="281"/>
      <c r="Y63" s="342"/>
      <c r="Z63" s="281"/>
      <c r="AA63" s="342"/>
      <c r="AB63" s="281"/>
      <c r="AC63" s="342"/>
      <c r="AD63" s="281"/>
    </row>
    <row r="64" spans="3:30" s="33" customFormat="1">
      <c r="C64" s="144" t="s">
        <v>159</v>
      </c>
      <c r="D64" s="417"/>
      <c r="E64" s="280"/>
      <c r="F64" s="280"/>
      <c r="G64" s="280"/>
      <c r="H64" s="280"/>
      <c r="I64" s="342"/>
      <c r="J64" s="281"/>
      <c r="K64" s="342"/>
      <c r="L64" s="281"/>
      <c r="M64" s="342"/>
      <c r="N64" s="281"/>
      <c r="O64" s="342"/>
      <c r="P64" s="281"/>
      <c r="Q64" s="342"/>
      <c r="R64" s="281"/>
      <c r="S64" s="342"/>
      <c r="T64" s="281"/>
      <c r="U64" s="342"/>
      <c r="V64" s="281"/>
      <c r="W64" s="342"/>
      <c r="X64" s="281"/>
      <c r="Y64" s="342"/>
      <c r="Z64" s="281"/>
      <c r="AA64" s="342"/>
      <c r="AB64" s="281"/>
      <c r="AC64" s="342"/>
      <c r="AD64" s="281"/>
    </row>
    <row r="65" spans="3:30" s="33" customFormat="1">
      <c r="C65" s="144" t="s">
        <v>160</v>
      </c>
      <c r="D65" s="417"/>
      <c r="E65" s="280"/>
      <c r="F65" s="280"/>
      <c r="G65" s="280"/>
      <c r="H65" s="280"/>
      <c r="I65" s="342"/>
      <c r="J65" s="281"/>
      <c r="K65" s="342"/>
      <c r="L65" s="281"/>
      <c r="M65" s="342"/>
      <c r="N65" s="281"/>
      <c r="O65" s="342"/>
      <c r="P65" s="281"/>
      <c r="Q65" s="342"/>
      <c r="R65" s="281"/>
      <c r="S65" s="342"/>
      <c r="T65" s="281"/>
      <c r="U65" s="342"/>
      <c r="V65" s="281"/>
      <c r="W65" s="342"/>
      <c r="X65" s="281"/>
      <c r="Y65" s="342"/>
      <c r="Z65" s="281"/>
      <c r="AA65" s="342"/>
      <c r="AB65" s="281"/>
      <c r="AC65" s="342"/>
      <c r="AD65" s="281"/>
    </row>
    <row r="66" spans="3:30" s="33" customFormat="1">
      <c r="C66" s="144" t="s">
        <v>161</v>
      </c>
      <c r="D66" s="417"/>
      <c r="E66" s="280"/>
      <c r="F66" s="280"/>
      <c r="G66" s="280"/>
      <c r="H66" s="280"/>
      <c r="I66" s="342"/>
      <c r="J66" s="281"/>
      <c r="K66" s="342"/>
      <c r="L66" s="281"/>
      <c r="M66" s="342"/>
      <c r="N66" s="281"/>
      <c r="O66" s="342"/>
      <c r="P66" s="281"/>
      <c r="Q66" s="342"/>
      <c r="R66" s="281"/>
      <c r="S66" s="342"/>
      <c r="T66" s="281"/>
      <c r="U66" s="342"/>
      <c r="V66" s="281"/>
      <c r="W66" s="342"/>
      <c r="X66" s="281"/>
      <c r="Y66" s="342"/>
      <c r="Z66" s="281"/>
      <c r="AA66" s="342"/>
      <c r="AB66" s="281"/>
      <c r="AC66" s="342"/>
      <c r="AD66" s="281"/>
    </row>
    <row r="67" spans="3:30" s="33" customFormat="1">
      <c r="C67" s="144" t="s">
        <v>162</v>
      </c>
      <c r="D67" s="417"/>
      <c r="E67" s="280"/>
      <c r="F67" s="280"/>
      <c r="G67" s="280"/>
      <c r="H67" s="280"/>
      <c r="I67" s="342"/>
      <c r="J67" s="281"/>
      <c r="K67" s="342"/>
      <c r="L67" s="281"/>
      <c r="M67" s="342"/>
      <c r="N67" s="281"/>
      <c r="O67" s="342"/>
      <c r="P67" s="281"/>
      <c r="Q67" s="342"/>
      <c r="R67" s="281"/>
      <c r="S67" s="342"/>
      <c r="T67" s="281"/>
      <c r="U67" s="342"/>
      <c r="V67" s="281"/>
      <c r="W67" s="342"/>
      <c r="X67" s="281"/>
      <c r="Y67" s="342"/>
      <c r="Z67" s="281"/>
      <c r="AA67" s="342"/>
      <c r="AB67" s="281"/>
      <c r="AC67" s="342"/>
      <c r="AD67" s="281"/>
    </row>
    <row r="68" spans="3:30" s="33" customFormat="1">
      <c r="C68" s="144" t="s">
        <v>163</v>
      </c>
      <c r="D68" s="417"/>
      <c r="E68" s="280"/>
      <c r="F68" s="280"/>
      <c r="G68" s="280"/>
      <c r="H68" s="280"/>
      <c r="I68" s="342"/>
      <c r="J68" s="281"/>
      <c r="K68" s="342"/>
      <c r="L68" s="281"/>
      <c r="M68" s="342"/>
      <c r="N68" s="281"/>
      <c r="O68" s="342"/>
      <c r="P68" s="281"/>
      <c r="Q68" s="342"/>
      <c r="R68" s="281"/>
      <c r="S68" s="342"/>
      <c r="T68" s="281"/>
      <c r="U68" s="342"/>
      <c r="V68" s="281"/>
      <c r="W68" s="342"/>
      <c r="X68" s="281"/>
      <c r="Y68" s="342"/>
      <c r="Z68" s="281"/>
      <c r="AA68" s="342"/>
      <c r="AB68" s="281"/>
      <c r="AC68" s="342"/>
      <c r="AD68" s="281"/>
    </row>
    <row r="69" spans="3:30" s="33" customFormat="1">
      <c r="C69" s="144" t="s">
        <v>164</v>
      </c>
      <c r="D69" s="417"/>
      <c r="E69" s="280"/>
      <c r="F69" s="280"/>
      <c r="G69" s="280"/>
      <c r="H69" s="280"/>
      <c r="I69" s="342"/>
      <c r="J69" s="281"/>
      <c r="K69" s="342"/>
      <c r="L69" s="281"/>
      <c r="M69" s="342"/>
      <c r="N69" s="281"/>
      <c r="O69" s="342"/>
      <c r="P69" s="281"/>
      <c r="Q69" s="342"/>
      <c r="R69" s="281"/>
      <c r="S69" s="342"/>
      <c r="T69" s="281"/>
      <c r="U69" s="342"/>
      <c r="V69" s="281"/>
      <c r="W69" s="342"/>
      <c r="X69" s="281"/>
      <c r="Y69" s="342"/>
      <c r="Z69" s="281"/>
      <c r="AA69" s="342"/>
      <c r="AB69" s="281"/>
      <c r="AC69" s="342"/>
      <c r="AD69" s="281"/>
    </row>
    <row r="70" spans="3:30" s="33" customFormat="1">
      <c r="C70" s="144" t="s">
        <v>165</v>
      </c>
      <c r="D70" s="417"/>
      <c r="E70" s="280"/>
      <c r="F70" s="280"/>
      <c r="G70" s="280"/>
      <c r="H70" s="280"/>
      <c r="I70" s="342"/>
      <c r="J70" s="281"/>
      <c r="K70" s="342"/>
      <c r="L70" s="281"/>
      <c r="M70" s="342"/>
      <c r="N70" s="281"/>
      <c r="O70" s="342"/>
      <c r="P70" s="281"/>
      <c r="Q70" s="342"/>
      <c r="R70" s="281"/>
      <c r="S70" s="342"/>
      <c r="T70" s="281"/>
      <c r="U70" s="342"/>
      <c r="V70" s="281"/>
      <c r="W70" s="342"/>
      <c r="X70" s="281"/>
      <c r="Y70" s="342"/>
      <c r="Z70" s="281"/>
      <c r="AA70" s="342"/>
      <c r="AB70" s="281"/>
      <c r="AC70" s="342"/>
      <c r="AD70" s="281"/>
    </row>
    <row r="71" spans="3:30" s="33" customFormat="1">
      <c r="C71" s="144" t="s">
        <v>166</v>
      </c>
      <c r="D71" s="417"/>
      <c r="E71" s="280"/>
      <c r="F71" s="280"/>
      <c r="G71" s="280"/>
      <c r="H71" s="280"/>
      <c r="I71" s="342"/>
      <c r="J71" s="281"/>
      <c r="K71" s="342"/>
      <c r="L71" s="281"/>
      <c r="M71" s="342"/>
      <c r="N71" s="281"/>
      <c r="O71" s="342"/>
      <c r="P71" s="281"/>
      <c r="Q71" s="342"/>
      <c r="R71" s="281"/>
      <c r="S71" s="342"/>
      <c r="T71" s="281"/>
      <c r="U71" s="342"/>
      <c r="V71" s="281"/>
      <c r="W71" s="342"/>
      <c r="X71" s="281"/>
      <c r="Y71" s="342"/>
      <c r="Z71" s="281"/>
      <c r="AA71" s="342"/>
      <c r="AB71" s="281"/>
      <c r="AC71" s="342"/>
      <c r="AD71" s="281"/>
    </row>
    <row r="72" spans="3:30" s="33" customFormat="1"/>
    <row r="73" spans="3:30" s="33" customFormat="1" ht="45" customHeight="1">
      <c r="C73" s="362" t="s">
        <v>567</v>
      </c>
      <c r="D73" s="348"/>
      <c r="E73" s="348"/>
      <c r="F73" s="342"/>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1"/>
    </row>
    <row r="74" spans="3:30" s="33" customFormat="1"/>
    <row r="75" spans="3:30" s="33" customFormat="1" ht="15" customHeight="1">
      <c r="C75" s="279" t="s">
        <v>568</v>
      </c>
      <c r="D75" s="280"/>
      <c r="E75" s="280"/>
      <c r="F75" s="280"/>
      <c r="G75" s="280"/>
      <c r="H75" s="280"/>
      <c r="I75" s="280"/>
      <c r="J75" s="281"/>
      <c r="K75" s="132"/>
      <c r="L75" s="279" t="s">
        <v>569</v>
      </c>
      <c r="M75" s="280"/>
      <c r="N75" s="280"/>
      <c r="O75" s="280"/>
      <c r="P75" s="280"/>
      <c r="Q75" s="280"/>
      <c r="R75" s="280"/>
      <c r="S75" s="280"/>
      <c r="T75" s="280"/>
      <c r="U75" s="281"/>
      <c r="V75" s="223"/>
      <c r="W75" s="279" t="s">
        <v>570</v>
      </c>
      <c r="X75" s="280"/>
      <c r="Y75" s="280"/>
      <c r="Z75" s="280"/>
      <c r="AA75" s="280"/>
      <c r="AB75" s="280"/>
      <c r="AC75" s="280"/>
      <c r="AD75" s="281"/>
    </row>
    <row r="76" spans="3:30" s="33" customFormat="1" ht="15" customHeight="1">
      <c r="C76" s="239" t="s">
        <v>142</v>
      </c>
      <c r="D76" s="373" t="s">
        <v>571</v>
      </c>
      <c r="E76" s="280"/>
      <c r="F76" s="280"/>
      <c r="G76" s="280"/>
      <c r="H76" s="280"/>
      <c r="I76" s="280"/>
      <c r="J76" s="281"/>
      <c r="K76" s="158"/>
      <c r="L76" s="239" t="s">
        <v>142</v>
      </c>
      <c r="M76" s="373" t="s">
        <v>572</v>
      </c>
      <c r="N76" s="280"/>
      <c r="O76" s="280"/>
      <c r="P76" s="280"/>
      <c r="Q76" s="280"/>
      <c r="R76" s="280"/>
      <c r="S76" s="280"/>
      <c r="T76" s="280"/>
      <c r="U76" s="281"/>
      <c r="V76" s="131"/>
      <c r="W76" s="92" t="s">
        <v>142</v>
      </c>
      <c r="X76" s="373" t="s">
        <v>573</v>
      </c>
      <c r="Y76" s="280"/>
      <c r="Z76" s="280"/>
      <c r="AA76" s="280"/>
      <c r="AB76" s="280"/>
      <c r="AC76" s="280"/>
      <c r="AD76" s="281"/>
    </row>
    <row r="77" spans="3:30" s="33" customFormat="1" ht="15" customHeight="1">
      <c r="C77" s="239" t="s">
        <v>143</v>
      </c>
      <c r="D77" s="373" t="s">
        <v>574</v>
      </c>
      <c r="E77" s="280"/>
      <c r="F77" s="280"/>
      <c r="G77" s="280"/>
      <c r="H77" s="280"/>
      <c r="I77" s="280"/>
      <c r="J77" s="281"/>
      <c r="K77" s="158"/>
      <c r="L77" s="239" t="s">
        <v>143</v>
      </c>
      <c r="M77" s="373" t="s">
        <v>575</v>
      </c>
      <c r="N77" s="280"/>
      <c r="O77" s="280"/>
      <c r="P77" s="280"/>
      <c r="Q77" s="280"/>
      <c r="R77" s="280"/>
      <c r="S77" s="280"/>
      <c r="T77" s="280"/>
      <c r="U77" s="281"/>
      <c r="V77" s="131"/>
      <c r="W77" s="246" t="s">
        <v>143</v>
      </c>
      <c r="X77" s="373" t="s">
        <v>576</v>
      </c>
      <c r="Y77" s="280"/>
      <c r="Z77" s="280"/>
      <c r="AA77" s="280"/>
      <c r="AB77" s="280"/>
      <c r="AC77" s="280"/>
      <c r="AD77" s="281"/>
    </row>
    <row r="78" spans="3:30" s="33" customFormat="1" ht="15" customHeight="1">
      <c r="C78" s="239" t="s">
        <v>149</v>
      </c>
      <c r="D78" s="373" t="s">
        <v>577</v>
      </c>
      <c r="E78" s="280"/>
      <c r="F78" s="280"/>
      <c r="G78" s="280"/>
      <c r="H78" s="280"/>
      <c r="I78" s="280"/>
      <c r="J78" s="281"/>
      <c r="K78" s="158"/>
      <c r="L78" s="239" t="s">
        <v>144</v>
      </c>
      <c r="M78" s="371" t="s">
        <v>578</v>
      </c>
      <c r="N78" s="280"/>
      <c r="O78" s="280"/>
      <c r="P78" s="280"/>
      <c r="Q78" s="280"/>
      <c r="R78" s="280"/>
      <c r="S78" s="280"/>
      <c r="T78" s="280"/>
      <c r="U78" s="281"/>
      <c r="V78" s="131"/>
      <c r="W78" s="246" t="s">
        <v>144</v>
      </c>
      <c r="X78" s="373" t="s">
        <v>579</v>
      </c>
      <c r="Y78" s="280"/>
      <c r="Z78" s="280"/>
      <c r="AA78" s="280"/>
      <c r="AB78" s="280"/>
      <c r="AC78" s="280"/>
      <c r="AD78" s="281"/>
    </row>
    <row r="79" spans="3:30" s="33" customFormat="1" ht="24" customHeight="1">
      <c r="C79" s="239" t="s">
        <v>150</v>
      </c>
      <c r="D79" s="373" t="s">
        <v>236</v>
      </c>
      <c r="E79" s="280"/>
      <c r="F79" s="280"/>
      <c r="G79" s="280"/>
      <c r="H79" s="280"/>
      <c r="I79" s="280"/>
      <c r="J79" s="281"/>
      <c r="K79" s="158"/>
      <c r="L79" s="239" t="s">
        <v>145</v>
      </c>
      <c r="M79" s="373" t="s">
        <v>580</v>
      </c>
      <c r="N79" s="280"/>
      <c r="O79" s="280"/>
      <c r="P79" s="280"/>
      <c r="Q79" s="280"/>
      <c r="R79" s="280"/>
      <c r="S79" s="280"/>
      <c r="T79" s="280"/>
      <c r="U79" s="281"/>
      <c r="V79" s="131"/>
      <c r="W79" s="246" t="s">
        <v>145</v>
      </c>
      <c r="X79" s="373" t="s">
        <v>581</v>
      </c>
      <c r="Y79" s="280"/>
      <c r="Z79" s="280"/>
      <c r="AA79" s="280"/>
      <c r="AB79" s="280"/>
      <c r="AC79" s="280"/>
      <c r="AD79" s="281"/>
    </row>
    <row r="80" spans="3:30" s="33" customFormat="1" ht="60" customHeight="1">
      <c r="C80" s="42"/>
      <c r="D80" s="42"/>
      <c r="E80" s="42"/>
      <c r="F80" s="42"/>
      <c r="G80" s="42"/>
      <c r="H80" s="91"/>
      <c r="I80" s="158"/>
      <c r="J80" s="158"/>
      <c r="K80" s="158"/>
      <c r="L80" s="239" t="s">
        <v>146</v>
      </c>
      <c r="M80" s="373" t="s">
        <v>582</v>
      </c>
      <c r="N80" s="280"/>
      <c r="O80" s="280"/>
      <c r="P80" s="280"/>
      <c r="Q80" s="280"/>
      <c r="R80" s="280"/>
      <c r="S80" s="280"/>
      <c r="T80" s="280"/>
      <c r="U80" s="281"/>
      <c r="V80" s="131"/>
      <c r="W80" s="246" t="s">
        <v>146</v>
      </c>
      <c r="X80" s="373" t="s">
        <v>583</v>
      </c>
      <c r="Y80" s="280"/>
      <c r="Z80" s="280"/>
      <c r="AA80" s="280"/>
      <c r="AB80" s="280"/>
      <c r="AC80" s="280"/>
      <c r="AD80" s="281"/>
    </row>
    <row r="81" spans="3:30" s="33" customFormat="1" ht="48" customHeight="1">
      <c r="C81" s="279" t="s">
        <v>584</v>
      </c>
      <c r="D81" s="280"/>
      <c r="E81" s="280"/>
      <c r="F81" s="280"/>
      <c r="G81" s="280"/>
      <c r="H81" s="280"/>
      <c r="I81" s="280"/>
      <c r="J81" s="281"/>
      <c r="K81" s="158"/>
      <c r="L81" s="239" t="s">
        <v>147</v>
      </c>
      <c r="M81" s="373" t="s">
        <v>585</v>
      </c>
      <c r="N81" s="280"/>
      <c r="O81" s="280"/>
      <c r="P81" s="280"/>
      <c r="Q81" s="280"/>
      <c r="R81" s="280"/>
      <c r="S81" s="280"/>
      <c r="T81" s="280"/>
      <c r="U81" s="281"/>
      <c r="V81" s="131"/>
      <c r="W81" s="246" t="s">
        <v>147</v>
      </c>
      <c r="X81" s="373" t="s">
        <v>586</v>
      </c>
      <c r="Y81" s="280"/>
      <c r="Z81" s="280"/>
      <c r="AA81" s="280"/>
      <c r="AB81" s="280"/>
      <c r="AC81" s="280"/>
      <c r="AD81" s="281"/>
    </row>
    <row r="82" spans="3:30" s="33" customFormat="1" ht="15" customHeight="1">
      <c r="C82" s="239" t="s">
        <v>142</v>
      </c>
      <c r="D82" s="373" t="s">
        <v>587</v>
      </c>
      <c r="E82" s="280"/>
      <c r="F82" s="280"/>
      <c r="G82" s="280"/>
      <c r="H82" s="280"/>
      <c r="I82" s="280"/>
      <c r="J82" s="281"/>
      <c r="K82" s="158"/>
      <c r="L82" s="239" t="s">
        <v>148</v>
      </c>
      <c r="M82" s="373" t="s">
        <v>588</v>
      </c>
      <c r="N82" s="280"/>
      <c r="O82" s="280"/>
      <c r="P82" s="280"/>
      <c r="Q82" s="280"/>
      <c r="R82" s="280"/>
      <c r="S82" s="280"/>
      <c r="T82" s="280"/>
      <c r="U82" s="281"/>
      <c r="V82" s="131"/>
      <c r="W82" s="246" t="s">
        <v>148</v>
      </c>
      <c r="X82" s="373" t="s">
        <v>589</v>
      </c>
      <c r="Y82" s="280"/>
      <c r="Z82" s="280"/>
      <c r="AA82" s="280"/>
      <c r="AB82" s="280"/>
      <c r="AC82" s="280"/>
      <c r="AD82" s="281"/>
    </row>
    <row r="83" spans="3:30" s="33" customFormat="1" ht="15" customHeight="1">
      <c r="C83" s="159" t="s">
        <v>143</v>
      </c>
      <c r="D83" s="371" t="s">
        <v>590</v>
      </c>
      <c r="E83" s="280"/>
      <c r="F83" s="280"/>
      <c r="G83" s="280"/>
      <c r="H83" s="280"/>
      <c r="I83" s="280"/>
      <c r="J83" s="281"/>
      <c r="K83" s="158"/>
      <c r="L83" s="239" t="s">
        <v>149</v>
      </c>
      <c r="M83" s="373" t="s">
        <v>591</v>
      </c>
      <c r="N83" s="280"/>
      <c r="O83" s="280"/>
      <c r="P83" s="280"/>
      <c r="Q83" s="280"/>
      <c r="R83" s="280"/>
      <c r="S83" s="280"/>
      <c r="T83" s="280"/>
      <c r="U83" s="281"/>
      <c r="V83" s="131"/>
      <c r="W83" s="246" t="s">
        <v>149</v>
      </c>
      <c r="X83" s="373" t="s">
        <v>592</v>
      </c>
      <c r="Y83" s="280"/>
      <c r="Z83" s="280"/>
      <c r="AA83" s="280"/>
      <c r="AB83" s="280"/>
      <c r="AC83" s="280"/>
      <c r="AD83" s="281"/>
    </row>
    <row r="84" spans="3:30" s="33" customFormat="1" ht="48" customHeight="1">
      <c r="C84" s="239" t="s">
        <v>144</v>
      </c>
      <c r="D84" s="373" t="s">
        <v>593</v>
      </c>
      <c r="E84" s="280"/>
      <c r="F84" s="280"/>
      <c r="G84" s="280"/>
      <c r="H84" s="280"/>
      <c r="I84" s="280"/>
      <c r="J84" s="281"/>
      <c r="K84" s="158"/>
      <c r="L84" s="239" t="s">
        <v>150</v>
      </c>
      <c r="M84" s="371" t="s">
        <v>594</v>
      </c>
      <c r="N84" s="280"/>
      <c r="O84" s="280"/>
      <c r="P84" s="280"/>
      <c r="Q84" s="280"/>
      <c r="R84" s="280"/>
      <c r="S84" s="280"/>
      <c r="T84" s="280"/>
      <c r="U84" s="281"/>
      <c r="V84" s="131"/>
      <c r="W84" s="246" t="s">
        <v>150</v>
      </c>
      <c r="X84" s="373" t="s">
        <v>595</v>
      </c>
      <c r="Y84" s="280"/>
      <c r="Z84" s="280"/>
      <c r="AA84" s="280"/>
      <c r="AB84" s="280"/>
      <c r="AC84" s="280"/>
      <c r="AD84" s="281"/>
    </row>
    <row r="85" spans="3:30" s="33" customFormat="1" ht="48" customHeight="1">
      <c r="C85" s="239" t="s">
        <v>145</v>
      </c>
      <c r="D85" s="373" t="s">
        <v>596</v>
      </c>
      <c r="E85" s="280"/>
      <c r="F85" s="280"/>
      <c r="G85" s="280"/>
      <c r="H85" s="280"/>
      <c r="I85" s="280"/>
      <c r="J85" s="281"/>
      <c r="K85" s="158"/>
      <c r="L85" s="239" t="s">
        <v>151</v>
      </c>
      <c r="M85" s="371" t="s">
        <v>597</v>
      </c>
      <c r="N85" s="280"/>
      <c r="O85" s="280"/>
      <c r="P85" s="280"/>
      <c r="Q85" s="280"/>
      <c r="R85" s="280"/>
      <c r="S85" s="280"/>
      <c r="T85" s="280"/>
      <c r="U85" s="281"/>
      <c r="V85" s="131"/>
      <c r="W85" s="246" t="s">
        <v>151</v>
      </c>
      <c r="X85" s="373" t="s">
        <v>598</v>
      </c>
      <c r="Y85" s="280"/>
      <c r="Z85" s="280"/>
      <c r="AA85" s="280"/>
      <c r="AB85" s="280"/>
      <c r="AC85" s="280"/>
      <c r="AD85" s="281"/>
    </row>
    <row r="86" spans="3:30" s="33" customFormat="1" ht="36" customHeight="1">
      <c r="C86" s="239" t="s">
        <v>146</v>
      </c>
      <c r="D86" s="371" t="s">
        <v>599</v>
      </c>
      <c r="E86" s="280"/>
      <c r="F86" s="280"/>
      <c r="G86" s="280"/>
      <c r="H86" s="280"/>
      <c r="I86" s="280"/>
      <c r="J86" s="281"/>
      <c r="K86" s="158"/>
      <c r="L86" s="246" t="s">
        <v>152</v>
      </c>
      <c r="M86" s="371" t="s">
        <v>600</v>
      </c>
      <c r="N86" s="280"/>
      <c r="O86" s="280"/>
      <c r="P86" s="280"/>
      <c r="Q86" s="280"/>
      <c r="R86" s="280"/>
      <c r="S86" s="280"/>
      <c r="T86" s="280"/>
      <c r="U86" s="281"/>
      <c r="V86" s="212"/>
      <c r="W86" s="246" t="s">
        <v>152</v>
      </c>
      <c r="X86" s="373" t="s">
        <v>601</v>
      </c>
      <c r="Y86" s="280"/>
      <c r="Z86" s="280"/>
      <c r="AA86" s="280"/>
      <c r="AB86" s="280"/>
      <c r="AC86" s="280"/>
      <c r="AD86" s="281"/>
    </row>
    <row r="87" spans="3:30" s="33" customFormat="1" ht="36" customHeight="1">
      <c r="C87" s="239" t="s">
        <v>147</v>
      </c>
      <c r="D87" s="373" t="s">
        <v>602</v>
      </c>
      <c r="E87" s="280"/>
      <c r="F87" s="280"/>
      <c r="G87" s="280"/>
      <c r="H87" s="280"/>
      <c r="I87" s="280"/>
      <c r="J87" s="281"/>
      <c r="K87" s="142"/>
      <c r="L87" s="239" t="s">
        <v>153</v>
      </c>
      <c r="M87" s="371" t="s">
        <v>603</v>
      </c>
      <c r="N87" s="280"/>
      <c r="O87" s="280"/>
      <c r="P87" s="280"/>
      <c r="Q87" s="280"/>
      <c r="R87" s="280"/>
      <c r="S87" s="280"/>
      <c r="T87" s="280"/>
      <c r="U87" s="281"/>
      <c r="V87" s="142"/>
      <c r="W87" s="246" t="s">
        <v>153</v>
      </c>
      <c r="X87" s="373" t="s">
        <v>604</v>
      </c>
      <c r="Y87" s="280"/>
      <c r="Z87" s="280"/>
      <c r="AA87" s="280"/>
      <c r="AB87" s="280"/>
      <c r="AC87" s="280"/>
      <c r="AD87" s="281"/>
    </row>
    <row r="88" spans="3:30" s="33" customFormat="1" ht="24" customHeight="1">
      <c r="C88" s="239" t="s">
        <v>148</v>
      </c>
      <c r="D88" s="373" t="s">
        <v>605</v>
      </c>
      <c r="E88" s="280"/>
      <c r="F88" s="280"/>
      <c r="G88" s="280"/>
      <c r="H88" s="280"/>
      <c r="I88" s="280"/>
      <c r="J88" s="281"/>
      <c r="K88" s="142"/>
      <c r="L88" s="239" t="s">
        <v>154</v>
      </c>
      <c r="M88" s="371" t="s">
        <v>606</v>
      </c>
      <c r="N88" s="280"/>
      <c r="O88" s="280"/>
      <c r="P88" s="280"/>
      <c r="Q88" s="280"/>
      <c r="R88" s="280"/>
      <c r="S88" s="280"/>
      <c r="T88" s="280"/>
      <c r="U88" s="281"/>
      <c r="V88" s="223"/>
      <c r="W88" s="246" t="s">
        <v>154</v>
      </c>
      <c r="X88" s="373" t="s">
        <v>607</v>
      </c>
      <c r="Y88" s="280"/>
      <c r="Z88" s="280"/>
      <c r="AA88" s="280"/>
      <c r="AB88" s="280"/>
      <c r="AC88" s="280"/>
      <c r="AD88" s="281"/>
    </row>
    <row r="89" spans="3:30" s="33" customFormat="1" ht="36" customHeight="1">
      <c r="C89" s="239" t="s">
        <v>149</v>
      </c>
      <c r="D89" s="373" t="s">
        <v>608</v>
      </c>
      <c r="E89" s="280"/>
      <c r="F89" s="280"/>
      <c r="G89" s="280"/>
      <c r="H89" s="280"/>
      <c r="I89" s="280"/>
      <c r="J89" s="281"/>
      <c r="K89" s="142"/>
      <c r="L89" s="239" t="s">
        <v>155</v>
      </c>
      <c r="M89" s="371" t="s">
        <v>609</v>
      </c>
      <c r="N89" s="280"/>
      <c r="O89" s="280"/>
      <c r="P89" s="280"/>
      <c r="Q89" s="280"/>
      <c r="R89" s="280"/>
      <c r="S89" s="280"/>
      <c r="T89" s="280"/>
      <c r="U89" s="281"/>
      <c r="V89" s="212"/>
      <c r="W89" s="246" t="s">
        <v>155</v>
      </c>
      <c r="X89" s="371" t="s">
        <v>610</v>
      </c>
      <c r="Y89" s="280"/>
      <c r="Z89" s="280"/>
      <c r="AA89" s="280"/>
      <c r="AB89" s="280"/>
      <c r="AC89" s="280"/>
      <c r="AD89" s="281"/>
    </row>
    <row r="90" spans="3:30" s="33" customFormat="1" ht="15" customHeight="1">
      <c r="C90" s="239" t="s">
        <v>150</v>
      </c>
      <c r="D90" s="373" t="s">
        <v>236</v>
      </c>
      <c r="E90" s="280"/>
      <c r="F90" s="280"/>
      <c r="G90" s="280"/>
      <c r="H90" s="280"/>
      <c r="I90" s="280"/>
      <c r="J90" s="281"/>
      <c r="K90" s="142"/>
      <c r="L90" s="239" t="s">
        <v>156</v>
      </c>
      <c r="M90" s="371" t="s">
        <v>611</v>
      </c>
      <c r="N90" s="280"/>
      <c r="O90" s="280"/>
      <c r="P90" s="280"/>
      <c r="Q90" s="280"/>
      <c r="R90" s="280"/>
      <c r="S90" s="280"/>
      <c r="T90" s="280"/>
      <c r="U90" s="281"/>
      <c r="V90" s="131"/>
      <c r="W90" s="246" t="s">
        <v>156</v>
      </c>
      <c r="X90" s="373" t="s">
        <v>612</v>
      </c>
      <c r="Y90" s="280"/>
      <c r="Z90" s="280"/>
      <c r="AA90" s="280"/>
      <c r="AB90" s="280"/>
      <c r="AC90" s="280"/>
      <c r="AD90" s="281"/>
    </row>
    <row r="91" spans="3:30" s="33" customFormat="1" ht="15" customHeight="1">
      <c r="C91" s="19"/>
      <c r="D91" s="19"/>
      <c r="E91" s="19"/>
      <c r="F91" s="19"/>
      <c r="G91" s="19"/>
      <c r="H91" s="19"/>
      <c r="I91" s="19"/>
      <c r="J91" s="19"/>
      <c r="K91" s="142"/>
      <c r="L91" s="239" t="s">
        <v>157</v>
      </c>
      <c r="M91" s="371" t="s">
        <v>613</v>
      </c>
      <c r="N91" s="280"/>
      <c r="O91" s="280"/>
      <c r="P91" s="280"/>
      <c r="Q91" s="280"/>
      <c r="R91" s="280"/>
      <c r="S91" s="280"/>
      <c r="T91" s="280"/>
      <c r="U91" s="281"/>
      <c r="V91" s="212"/>
      <c r="W91" s="246" t="s">
        <v>157</v>
      </c>
      <c r="X91" s="373" t="s">
        <v>614</v>
      </c>
      <c r="Y91" s="280"/>
      <c r="Z91" s="280"/>
      <c r="AA91" s="280"/>
      <c r="AB91" s="280"/>
      <c r="AC91" s="280"/>
      <c r="AD91" s="281"/>
    </row>
    <row r="92" spans="3:30" s="33" customFormat="1" ht="24" customHeight="1">
      <c r="C92" s="279" t="s">
        <v>615</v>
      </c>
      <c r="D92" s="280"/>
      <c r="E92" s="280"/>
      <c r="F92" s="280"/>
      <c r="G92" s="280"/>
      <c r="H92" s="280"/>
      <c r="I92" s="280"/>
      <c r="J92" s="281"/>
      <c r="K92" s="160"/>
      <c r="L92" s="239" t="s">
        <v>158</v>
      </c>
      <c r="M92" s="371" t="s">
        <v>616</v>
      </c>
      <c r="N92" s="280"/>
      <c r="O92" s="280"/>
      <c r="P92" s="280"/>
      <c r="Q92" s="280"/>
      <c r="R92" s="280"/>
      <c r="S92" s="280"/>
      <c r="T92" s="280"/>
      <c r="U92" s="281"/>
      <c r="V92" s="131"/>
      <c r="W92" s="246" t="s">
        <v>158</v>
      </c>
      <c r="X92" s="373" t="s">
        <v>617</v>
      </c>
      <c r="Y92" s="280"/>
      <c r="Z92" s="280"/>
      <c r="AA92" s="280"/>
      <c r="AB92" s="280"/>
      <c r="AC92" s="280"/>
      <c r="AD92" s="281"/>
    </row>
    <row r="93" spans="3:30" s="33" customFormat="1" ht="15" customHeight="1">
      <c r="C93" s="239" t="s">
        <v>142</v>
      </c>
      <c r="D93" s="371" t="s">
        <v>618</v>
      </c>
      <c r="E93" s="280"/>
      <c r="F93" s="280"/>
      <c r="G93" s="280"/>
      <c r="H93" s="280"/>
      <c r="I93" s="280"/>
      <c r="J93" s="281"/>
      <c r="K93" s="19"/>
      <c r="L93" s="239" t="s">
        <v>244</v>
      </c>
      <c r="M93" s="371" t="s">
        <v>236</v>
      </c>
      <c r="N93" s="280"/>
      <c r="O93" s="280"/>
      <c r="P93" s="280"/>
      <c r="Q93" s="280"/>
      <c r="R93" s="280"/>
      <c r="S93" s="280"/>
      <c r="T93" s="280"/>
      <c r="U93" s="281"/>
      <c r="V93" s="212"/>
      <c r="W93" s="246" t="s">
        <v>159</v>
      </c>
      <c r="X93" s="373" t="s">
        <v>619</v>
      </c>
      <c r="Y93" s="280"/>
      <c r="Z93" s="280"/>
      <c r="AA93" s="280"/>
      <c r="AB93" s="280"/>
      <c r="AC93" s="280"/>
      <c r="AD93" s="281"/>
    </row>
    <row r="94" spans="3:30" s="33" customFormat="1" ht="15" customHeight="1">
      <c r="C94" s="239" t="s">
        <v>143</v>
      </c>
      <c r="D94" s="371" t="s">
        <v>620</v>
      </c>
      <c r="E94" s="280"/>
      <c r="F94" s="280"/>
      <c r="G94" s="280"/>
      <c r="H94" s="280"/>
      <c r="I94" s="280"/>
      <c r="J94" s="281"/>
      <c r="K94" s="19"/>
      <c r="V94" s="212"/>
      <c r="W94" s="246" t="s">
        <v>160</v>
      </c>
      <c r="X94" s="373" t="s">
        <v>621</v>
      </c>
      <c r="Y94" s="280"/>
      <c r="Z94" s="280"/>
      <c r="AA94" s="280"/>
      <c r="AB94" s="280"/>
      <c r="AC94" s="280"/>
      <c r="AD94" s="281"/>
    </row>
    <row r="95" spans="3:30" s="33" customFormat="1" ht="15" customHeight="1">
      <c r="C95" s="239" t="s">
        <v>144</v>
      </c>
      <c r="D95" s="371" t="s">
        <v>622</v>
      </c>
      <c r="E95" s="280"/>
      <c r="F95" s="280"/>
      <c r="G95" s="280"/>
      <c r="H95" s="280"/>
      <c r="I95" s="280"/>
      <c r="J95" s="281"/>
      <c r="K95" s="19"/>
      <c r="L95" s="279" t="s">
        <v>623</v>
      </c>
      <c r="M95" s="280"/>
      <c r="N95" s="280"/>
      <c r="O95" s="280"/>
      <c r="P95" s="280"/>
      <c r="Q95" s="280"/>
      <c r="R95" s="280"/>
      <c r="S95" s="280"/>
      <c r="T95" s="280"/>
      <c r="U95" s="281"/>
      <c r="V95" s="19"/>
      <c r="W95" s="246" t="s">
        <v>161</v>
      </c>
      <c r="X95" s="373" t="s">
        <v>624</v>
      </c>
      <c r="Y95" s="280"/>
      <c r="Z95" s="280"/>
      <c r="AA95" s="280"/>
      <c r="AB95" s="280"/>
      <c r="AC95" s="280"/>
      <c r="AD95" s="281"/>
    </row>
    <row r="96" spans="3:30" s="33" customFormat="1" ht="24" customHeight="1">
      <c r="C96" s="239" t="s">
        <v>145</v>
      </c>
      <c r="D96" s="371" t="s">
        <v>625</v>
      </c>
      <c r="E96" s="280"/>
      <c r="F96" s="280"/>
      <c r="G96" s="280"/>
      <c r="H96" s="280"/>
      <c r="I96" s="280"/>
      <c r="J96" s="281"/>
      <c r="K96" s="19"/>
      <c r="L96" s="239" t="s">
        <v>142</v>
      </c>
      <c r="M96" s="371" t="s">
        <v>626</v>
      </c>
      <c r="N96" s="280"/>
      <c r="O96" s="280"/>
      <c r="P96" s="280"/>
      <c r="Q96" s="280"/>
      <c r="R96" s="280"/>
      <c r="S96" s="280"/>
      <c r="T96" s="280"/>
      <c r="U96" s="281"/>
      <c r="V96" s="19"/>
      <c r="W96" s="246" t="s">
        <v>162</v>
      </c>
      <c r="X96" s="373" t="s">
        <v>627</v>
      </c>
      <c r="Y96" s="280"/>
      <c r="Z96" s="280"/>
      <c r="AA96" s="280"/>
      <c r="AB96" s="280"/>
      <c r="AC96" s="280"/>
      <c r="AD96" s="281"/>
    </row>
    <row r="97" spans="1:30" s="33" customFormat="1" ht="36" customHeight="1">
      <c r="C97" s="239" t="s">
        <v>149</v>
      </c>
      <c r="D97" s="371" t="s">
        <v>518</v>
      </c>
      <c r="E97" s="280"/>
      <c r="F97" s="280"/>
      <c r="G97" s="280"/>
      <c r="H97" s="280"/>
      <c r="I97" s="280"/>
      <c r="J97" s="281"/>
      <c r="K97" s="19"/>
      <c r="L97" s="239" t="s">
        <v>143</v>
      </c>
      <c r="M97" s="371" t="s">
        <v>628</v>
      </c>
      <c r="N97" s="280"/>
      <c r="O97" s="280"/>
      <c r="P97" s="280"/>
      <c r="Q97" s="280"/>
      <c r="R97" s="280"/>
      <c r="S97" s="280"/>
      <c r="T97" s="280"/>
      <c r="U97" s="281"/>
      <c r="V97" s="19"/>
      <c r="W97" s="246" t="s">
        <v>163</v>
      </c>
      <c r="X97" s="373" t="s">
        <v>629</v>
      </c>
      <c r="Y97" s="280"/>
      <c r="Z97" s="280"/>
      <c r="AA97" s="280"/>
      <c r="AB97" s="280"/>
      <c r="AC97" s="280"/>
      <c r="AD97" s="281"/>
    </row>
    <row r="98" spans="1:30" s="33" customFormat="1" ht="15" customHeight="1">
      <c r="C98" s="239" t="s">
        <v>150</v>
      </c>
      <c r="D98" s="371" t="s">
        <v>236</v>
      </c>
      <c r="E98" s="280"/>
      <c r="F98" s="280"/>
      <c r="G98" s="280"/>
      <c r="H98" s="280"/>
      <c r="I98" s="280"/>
      <c r="J98" s="281"/>
      <c r="K98" s="19"/>
      <c r="L98" s="239" t="s">
        <v>144</v>
      </c>
      <c r="M98" s="371" t="s">
        <v>630</v>
      </c>
      <c r="N98" s="280"/>
      <c r="O98" s="280"/>
      <c r="P98" s="280"/>
      <c r="Q98" s="280"/>
      <c r="R98" s="280"/>
      <c r="S98" s="280"/>
      <c r="T98" s="280"/>
      <c r="U98" s="281"/>
      <c r="V98" s="19"/>
      <c r="W98" s="246" t="s">
        <v>164</v>
      </c>
      <c r="X98" s="373" t="s">
        <v>631</v>
      </c>
      <c r="Y98" s="280"/>
      <c r="Z98" s="280"/>
      <c r="AA98" s="280"/>
      <c r="AB98" s="280"/>
      <c r="AC98" s="280"/>
      <c r="AD98" s="281"/>
    </row>
    <row r="99" spans="1:30" s="33" customFormat="1" ht="15" customHeight="1">
      <c r="C99" s="19"/>
      <c r="D99" s="19"/>
      <c r="E99" s="19"/>
      <c r="F99" s="19"/>
      <c r="G99" s="19"/>
      <c r="H99" s="19"/>
      <c r="I99" s="19"/>
      <c r="J99" s="19"/>
      <c r="K99" s="19"/>
      <c r="L99" s="239" t="s">
        <v>145</v>
      </c>
      <c r="M99" s="371" t="s">
        <v>632</v>
      </c>
      <c r="N99" s="280"/>
      <c r="O99" s="280"/>
      <c r="P99" s="280"/>
      <c r="Q99" s="280"/>
      <c r="R99" s="280"/>
      <c r="S99" s="280"/>
      <c r="T99" s="280"/>
      <c r="U99" s="281"/>
      <c r="V99" s="19"/>
      <c r="W99" s="246" t="s">
        <v>165</v>
      </c>
      <c r="X99" s="373" t="s">
        <v>633</v>
      </c>
      <c r="Y99" s="280"/>
      <c r="Z99" s="280"/>
      <c r="AA99" s="280"/>
      <c r="AB99" s="280"/>
      <c r="AC99" s="280"/>
      <c r="AD99" s="281"/>
    </row>
    <row r="100" spans="1:30" s="33" customFormat="1" ht="15" customHeight="1">
      <c r="C100" s="19"/>
      <c r="D100" s="19"/>
      <c r="E100" s="19"/>
      <c r="F100" s="19"/>
      <c r="G100" s="19"/>
      <c r="H100" s="19"/>
      <c r="I100" s="19"/>
      <c r="J100" s="19"/>
      <c r="K100" s="19"/>
      <c r="L100" s="239" t="s">
        <v>150</v>
      </c>
      <c r="M100" s="371" t="s">
        <v>236</v>
      </c>
      <c r="N100" s="280"/>
      <c r="O100" s="280"/>
      <c r="P100" s="280"/>
      <c r="Q100" s="280"/>
      <c r="R100" s="280"/>
      <c r="S100" s="280"/>
      <c r="T100" s="280"/>
      <c r="U100" s="281"/>
      <c r="V100" s="19"/>
      <c r="W100" s="246" t="s">
        <v>166</v>
      </c>
      <c r="X100" s="373" t="s">
        <v>634</v>
      </c>
      <c r="Y100" s="280"/>
      <c r="Z100" s="280"/>
      <c r="AA100" s="280"/>
      <c r="AB100" s="280"/>
      <c r="AC100" s="280"/>
      <c r="AD100" s="281"/>
    </row>
    <row r="101" spans="1:30" s="33" customFormat="1" ht="15" customHeight="1">
      <c r="C101" s="19"/>
      <c r="D101" s="19"/>
      <c r="E101" s="19"/>
      <c r="F101" s="19"/>
      <c r="G101" s="19"/>
      <c r="H101" s="19"/>
      <c r="I101" s="19"/>
      <c r="J101" s="19"/>
      <c r="K101" s="19"/>
      <c r="V101" s="19"/>
      <c r="W101" s="246" t="s">
        <v>167</v>
      </c>
      <c r="X101" s="373" t="s">
        <v>587</v>
      </c>
      <c r="Y101" s="280"/>
      <c r="Z101" s="280"/>
      <c r="AA101" s="280"/>
      <c r="AB101" s="280"/>
      <c r="AC101" s="280"/>
      <c r="AD101" s="281"/>
    </row>
    <row r="102" spans="1:30" s="33" customFormat="1" ht="15" customHeight="1">
      <c r="C102" s="19"/>
      <c r="D102" s="19"/>
      <c r="E102" s="19"/>
      <c r="F102" s="19"/>
      <c r="G102" s="19"/>
      <c r="H102" s="19"/>
      <c r="I102" s="19"/>
      <c r="J102" s="19"/>
      <c r="K102" s="19"/>
      <c r="V102" s="19"/>
      <c r="W102" s="246" t="s">
        <v>244</v>
      </c>
      <c r="X102" s="373" t="s">
        <v>236</v>
      </c>
      <c r="Y102" s="280"/>
      <c r="Z102" s="280"/>
      <c r="AA102" s="280"/>
      <c r="AB102" s="280"/>
      <c r="AC102" s="280"/>
      <c r="AD102" s="281"/>
    </row>
    <row r="103" spans="1:30">
      <c r="A103" s="42"/>
      <c r="B103" s="42"/>
      <c r="C103" s="42"/>
      <c r="D103" s="42"/>
      <c r="E103" s="42"/>
      <c r="F103" s="42"/>
      <c r="G103" s="42"/>
      <c r="H103" s="42"/>
      <c r="I103" s="42"/>
      <c r="J103" s="42"/>
      <c r="K103" s="42"/>
      <c r="V103" s="42"/>
      <c r="W103" s="42"/>
      <c r="X103" s="42"/>
      <c r="Y103" s="42"/>
      <c r="Z103" s="42"/>
      <c r="AA103" s="42"/>
      <c r="AB103" s="42"/>
      <c r="AC103" s="42"/>
      <c r="AD103" s="42"/>
    </row>
    <row r="104" spans="1:30" ht="24" customHeight="1">
      <c r="A104" s="107"/>
      <c r="B104" s="211"/>
      <c r="C104" s="339" t="s">
        <v>248</v>
      </c>
      <c r="D104" s="270"/>
      <c r="E104" s="270"/>
      <c r="F104" s="270"/>
      <c r="G104" s="270"/>
      <c r="H104" s="270"/>
      <c r="I104" s="270"/>
      <c r="J104" s="270"/>
      <c r="K104" s="270"/>
      <c r="L104" s="270"/>
      <c r="M104" s="270"/>
      <c r="N104" s="270"/>
      <c r="O104" s="270"/>
      <c r="P104" s="270"/>
      <c r="Q104" s="270"/>
      <c r="R104" s="270"/>
      <c r="S104" s="270"/>
      <c r="T104" s="270"/>
      <c r="U104" s="270"/>
      <c r="V104" s="270"/>
      <c r="W104" s="270"/>
      <c r="X104" s="270"/>
      <c r="Y104" s="270"/>
      <c r="Z104" s="270"/>
      <c r="AA104" s="270"/>
      <c r="AB104" s="270"/>
      <c r="AC104" s="270"/>
      <c r="AD104" s="270"/>
    </row>
    <row r="105" spans="1:30" ht="60" customHeight="1">
      <c r="A105" s="107"/>
      <c r="B105" s="211"/>
      <c r="C105" s="340"/>
      <c r="D105" s="337"/>
      <c r="E105" s="337"/>
      <c r="F105" s="337"/>
      <c r="G105" s="337"/>
      <c r="H105" s="337"/>
      <c r="I105" s="337"/>
      <c r="J105" s="337"/>
      <c r="K105" s="337"/>
      <c r="L105" s="337"/>
      <c r="M105" s="337"/>
      <c r="N105" s="337"/>
      <c r="O105" s="337"/>
      <c r="P105" s="337"/>
      <c r="Q105" s="337"/>
      <c r="R105" s="337"/>
      <c r="S105" s="337"/>
      <c r="T105" s="337"/>
      <c r="U105" s="337"/>
      <c r="V105" s="337"/>
      <c r="W105" s="337"/>
      <c r="X105" s="337"/>
      <c r="Y105" s="337"/>
      <c r="Z105" s="337"/>
      <c r="AA105" s="337"/>
      <c r="AB105" s="337"/>
      <c r="AC105" s="337"/>
      <c r="AD105" s="338"/>
    </row>
    <row r="106" spans="1:30">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row>
    <row r="107" spans="1:30">
      <c r="A107" s="42"/>
      <c r="B107" s="42"/>
      <c r="C107" s="42"/>
      <c r="D107" s="42"/>
      <c r="E107" s="32"/>
      <c r="F107" s="32"/>
      <c r="G107" s="32"/>
      <c r="H107" s="32"/>
      <c r="I107" s="148"/>
      <c r="J107" s="148"/>
      <c r="K107" s="148"/>
      <c r="L107" s="148"/>
      <c r="M107" s="42"/>
      <c r="N107" s="42"/>
      <c r="O107" s="42"/>
      <c r="P107" s="42"/>
      <c r="Q107" s="42"/>
      <c r="R107" s="42"/>
      <c r="S107" s="42"/>
      <c r="T107" s="42"/>
      <c r="U107" s="42"/>
      <c r="V107" s="42"/>
      <c r="W107" s="42"/>
      <c r="X107" s="42"/>
      <c r="Y107" s="42"/>
      <c r="Z107" s="42"/>
      <c r="AA107" s="42"/>
      <c r="AB107" s="42"/>
      <c r="AC107" s="42"/>
      <c r="AD107" s="42"/>
    </row>
    <row r="108" spans="1:30">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row>
    <row r="109" spans="1:30">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row>
    <row r="110" spans="1:3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row>
    <row r="111" spans="1:30" ht="15.75" customHeight="1" thickBo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row>
    <row r="112" spans="1:30" s="33" customFormat="1" ht="15" customHeight="1" thickBot="1">
      <c r="B112" s="465" t="s">
        <v>635</v>
      </c>
      <c r="C112" s="352"/>
      <c r="D112" s="352"/>
      <c r="E112" s="352"/>
      <c r="F112" s="352"/>
      <c r="G112" s="352"/>
      <c r="H112" s="352"/>
      <c r="I112" s="352"/>
      <c r="J112" s="352"/>
      <c r="K112" s="352"/>
      <c r="L112" s="352"/>
      <c r="M112" s="352"/>
      <c r="N112" s="352"/>
      <c r="O112" s="352"/>
      <c r="P112" s="352"/>
      <c r="Q112" s="352"/>
      <c r="R112" s="352"/>
      <c r="S112" s="352"/>
      <c r="T112" s="352"/>
      <c r="U112" s="352"/>
      <c r="V112" s="352"/>
      <c r="W112" s="352"/>
      <c r="X112" s="352"/>
      <c r="Y112" s="352"/>
      <c r="Z112" s="352"/>
      <c r="AA112" s="352"/>
      <c r="AB112" s="352"/>
      <c r="AC112" s="352"/>
      <c r="AD112" s="353"/>
    </row>
    <row r="113" spans="1:38" s="33" customFormat="1">
      <c r="B113" s="466" t="s">
        <v>636</v>
      </c>
      <c r="C113" s="388"/>
      <c r="D113" s="388"/>
      <c r="E113" s="388"/>
      <c r="F113" s="388"/>
      <c r="G113" s="388"/>
      <c r="H113" s="388"/>
      <c r="I113" s="388"/>
      <c r="J113" s="388"/>
      <c r="K113" s="388"/>
      <c r="L113" s="388"/>
      <c r="M113" s="388"/>
      <c r="N113" s="388"/>
      <c r="O113" s="388"/>
      <c r="P113" s="388"/>
      <c r="Q113" s="388"/>
      <c r="R113" s="388"/>
      <c r="S113" s="388"/>
      <c r="T113" s="388"/>
      <c r="U113" s="388"/>
      <c r="V113" s="388"/>
      <c r="W113" s="388"/>
      <c r="X113" s="388"/>
      <c r="Y113" s="388"/>
      <c r="Z113" s="388"/>
      <c r="AA113" s="388"/>
      <c r="AB113" s="388"/>
      <c r="AC113" s="388"/>
      <c r="AD113" s="389"/>
    </row>
    <row r="114" spans="1:38" s="131" customFormat="1" ht="36" customHeight="1">
      <c r="A114" s="134"/>
      <c r="B114" s="27"/>
      <c r="C114" s="367" t="s">
        <v>637</v>
      </c>
      <c r="D114" s="409"/>
      <c r="E114" s="409"/>
      <c r="F114" s="409"/>
      <c r="G114" s="409"/>
      <c r="H114" s="409"/>
      <c r="I114" s="409"/>
      <c r="J114" s="409"/>
      <c r="K114" s="409"/>
      <c r="L114" s="409"/>
      <c r="M114" s="409"/>
      <c r="N114" s="409"/>
      <c r="O114" s="409"/>
      <c r="P114" s="409"/>
      <c r="Q114" s="409"/>
      <c r="R114" s="409"/>
      <c r="S114" s="409"/>
      <c r="T114" s="409"/>
      <c r="U114" s="409"/>
      <c r="V114" s="409"/>
      <c r="W114" s="409"/>
      <c r="X114" s="409"/>
      <c r="Y114" s="409"/>
      <c r="Z114" s="409"/>
      <c r="AA114" s="409"/>
      <c r="AB114" s="409"/>
      <c r="AC114" s="409"/>
      <c r="AD114" s="298"/>
      <c r="AE114" s="19"/>
      <c r="AF114" s="248"/>
    </row>
    <row r="115" spans="1:38" s="33" customFormat="1" ht="36" customHeight="1">
      <c r="B115" s="157"/>
      <c r="C115" s="463" t="s">
        <v>638</v>
      </c>
      <c r="D115" s="284"/>
      <c r="E115" s="284"/>
      <c r="F115" s="284"/>
      <c r="G115" s="284"/>
      <c r="H115" s="284"/>
      <c r="I115" s="284"/>
      <c r="J115" s="284"/>
      <c r="K115" s="284"/>
      <c r="L115" s="284"/>
      <c r="M115" s="284"/>
      <c r="N115" s="284"/>
      <c r="O115" s="284"/>
      <c r="P115" s="284"/>
      <c r="Q115" s="284"/>
      <c r="R115" s="284"/>
      <c r="S115" s="284"/>
      <c r="T115" s="284"/>
      <c r="U115" s="284"/>
      <c r="V115" s="284"/>
      <c r="W115" s="284"/>
      <c r="X115" s="284"/>
      <c r="Y115" s="284"/>
      <c r="Z115" s="284"/>
      <c r="AA115" s="284"/>
      <c r="AB115" s="284"/>
      <c r="AC115" s="284"/>
      <c r="AD115" s="464"/>
    </row>
    <row r="116" spans="1:38" s="33" customFormat="1" ht="15" customHeight="1"/>
    <row r="117" spans="1:38" s="33" customFormat="1" ht="15" customHeight="1">
      <c r="A117" s="32" t="s">
        <v>639</v>
      </c>
      <c r="B117" s="440" t="s">
        <v>640</v>
      </c>
      <c r="C117" s="348"/>
      <c r="D117" s="348"/>
      <c r="E117" s="348"/>
      <c r="F117" s="348"/>
      <c r="G117" s="348"/>
      <c r="H117" s="348"/>
      <c r="I117" s="348"/>
      <c r="J117" s="348"/>
      <c r="K117" s="348"/>
      <c r="L117" s="348"/>
      <c r="M117" s="348"/>
      <c r="N117" s="348"/>
      <c r="O117" s="348"/>
      <c r="P117" s="348"/>
      <c r="Q117" s="348"/>
      <c r="R117" s="348"/>
      <c r="S117" s="348"/>
      <c r="T117" s="348"/>
      <c r="U117" s="348"/>
      <c r="V117" s="348"/>
      <c r="W117" s="348"/>
      <c r="X117" s="348"/>
      <c r="Y117" s="348"/>
      <c r="Z117" s="348"/>
      <c r="AA117" s="348"/>
      <c r="AB117" s="348"/>
      <c r="AC117" s="348"/>
      <c r="AD117" s="348"/>
    </row>
    <row r="118" spans="1:38" s="33" customFormat="1" ht="15" customHeight="1" thickBot="1">
      <c r="A118" s="34"/>
      <c r="B118" s="29"/>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c r="AA118" s="153"/>
      <c r="AB118" s="153"/>
      <c r="AC118" s="153"/>
      <c r="AD118" s="153"/>
    </row>
    <row r="119" spans="1:38" s="33" customFormat="1" ht="15" customHeight="1" thickBot="1">
      <c r="A119" s="79"/>
      <c r="B119" s="94"/>
      <c r="C119" s="391"/>
      <c r="D119" s="392"/>
      <c r="E119" s="392"/>
      <c r="F119" s="393"/>
      <c r="G119" s="140" t="s">
        <v>641</v>
      </c>
      <c r="H119" s="156"/>
      <c r="I119" s="156"/>
      <c r="J119" s="156"/>
      <c r="K119" s="156"/>
      <c r="L119" s="156"/>
      <c r="M119" s="156"/>
      <c r="N119" s="156"/>
      <c r="O119" s="156"/>
      <c r="P119" s="156"/>
      <c r="Q119" s="156"/>
      <c r="R119" s="156"/>
      <c r="S119" s="156"/>
      <c r="T119" s="156"/>
      <c r="U119" s="156"/>
      <c r="V119" s="156"/>
      <c r="W119" s="156"/>
      <c r="X119" s="156"/>
      <c r="Y119" s="156"/>
      <c r="Z119" s="156"/>
      <c r="AA119" s="156"/>
      <c r="AB119" s="156"/>
      <c r="AC119" s="156"/>
      <c r="AD119" s="156"/>
    </row>
    <row r="120" spans="1:38" s="33" customFormat="1" ht="15" customHeight="1">
      <c r="A120" s="79"/>
      <c r="B120" s="94"/>
      <c r="C120" s="154"/>
      <c r="D120" s="155"/>
      <c r="E120" s="155"/>
      <c r="F120" s="155"/>
      <c r="G120" s="156"/>
      <c r="H120" s="156"/>
      <c r="I120" s="156"/>
      <c r="J120" s="156"/>
      <c r="K120" s="156"/>
      <c r="L120" s="156"/>
      <c r="M120" s="156"/>
      <c r="N120" s="156"/>
      <c r="O120" s="156"/>
      <c r="P120" s="156"/>
      <c r="Q120" s="156"/>
      <c r="R120" s="156"/>
      <c r="S120" s="156"/>
      <c r="T120" s="156"/>
      <c r="U120" s="156"/>
      <c r="V120" s="156"/>
      <c r="W120" s="156"/>
      <c r="X120" s="156"/>
      <c r="Y120" s="156"/>
      <c r="Z120" s="156"/>
      <c r="AA120" s="156"/>
      <c r="AB120" s="156"/>
      <c r="AC120" s="156"/>
      <c r="AD120" s="156"/>
    </row>
    <row r="121" spans="1:38" s="33" customFormat="1" ht="15" customHeight="1">
      <c r="A121" s="79"/>
      <c r="B121" s="94"/>
      <c r="C121" s="211"/>
      <c r="D121" s="211"/>
      <c r="E121" s="342"/>
      <c r="F121" s="280"/>
      <c r="G121" s="280"/>
      <c r="H121" s="281"/>
      <c r="I121" s="212" t="s">
        <v>642</v>
      </c>
      <c r="J121" s="212"/>
      <c r="K121" s="212"/>
      <c r="L121" s="212"/>
      <c r="M121" s="164"/>
      <c r="N121" s="165"/>
      <c r="O121" s="42"/>
      <c r="P121" s="42"/>
      <c r="Q121" s="42"/>
      <c r="R121" s="42"/>
      <c r="S121" s="42"/>
      <c r="T121" s="42"/>
      <c r="U121" s="42"/>
      <c r="V121" s="42"/>
      <c r="W121" s="42"/>
      <c r="X121" s="42"/>
      <c r="Y121" s="42"/>
      <c r="Z121" s="42"/>
      <c r="AA121" s="42"/>
      <c r="AB121" s="42"/>
      <c r="AC121" s="42"/>
      <c r="AD121" s="42"/>
      <c r="AF121" t="s">
        <v>278</v>
      </c>
      <c r="AG121" t="s">
        <v>279</v>
      </c>
      <c r="AH121" t="s">
        <v>280</v>
      </c>
      <c r="AI121" t="s">
        <v>281</v>
      </c>
      <c r="AJ121" t="s">
        <v>282</v>
      </c>
      <c r="AK121" t="s">
        <v>283</v>
      </c>
      <c r="AL121" t="s">
        <v>284</v>
      </c>
    </row>
    <row r="122" spans="1:38" s="33" customFormat="1" ht="15" customHeight="1">
      <c r="A122" s="79"/>
      <c r="B122" s="94"/>
      <c r="C122" s="222"/>
      <c r="D122" s="222"/>
      <c r="E122" s="222"/>
      <c r="F122" s="222"/>
      <c r="G122" s="133"/>
      <c r="H122" s="242"/>
      <c r="I122" s="166"/>
      <c r="J122" s="164"/>
      <c r="K122" s="164"/>
      <c r="L122" s="164"/>
      <c r="M122" s="164"/>
      <c r="N122" s="165"/>
      <c r="O122" s="42"/>
      <c r="P122" s="42"/>
      <c r="Q122" s="42"/>
      <c r="R122" s="42"/>
      <c r="S122" s="42"/>
      <c r="T122" s="42"/>
      <c r="U122" s="42"/>
      <c r="V122" s="42"/>
      <c r="W122" s="42"/>
      <c r="X122" s="42"/>
      <c r="Y122" s="42"/>
      <c r="Z122" s="42"/>
      <c r="AA122" s="42"/>
      <c r="AB122" s="42"/>
      <c r="AC122" s="42"/>
      <c r="AD122" s="42"/>
      <c r="AF122">
        <f>IF(AND(C119=0,OR(SUM(E121:E123)&gt;0,COUNTIF(C119:E123,"NS")&gt;0)),1,0)</f>
        <v>0</v>
      </c>
      <c r="AG122">
        <f>IF(OR(AND(C119="NS",SUM(E121:E123)&gt;0),AND(C119="NS",COUNTIF(C119:E123,"NS")&lt;2)),1,0)</f>
        <v>0</v>
      </c>
      <c r="AH122">
        <f>IF(AND(C119="NA",OR(SUM(E121:E123)&gt;0,COUNTIF(C119:E123,"NS")&gt;0,AND(COUNTIF(C119:E123,"NA")&gt;1,COUNTIF(C119:E123,"NA")&lt;3))),1,0)</f>
        <v>0</v>
      </c>
      <c r="AI122">
        <f>IF(AND(COUNTBLANK(C119)+COUNTBLANK(E121)+COUNTBLANK(E123)&gt;0,COUNTBLANK(C119)+COUNTBLANK(E121)+COUNTBLANK(E123)&lt;3,C119&lt;&gt;"NA"),1,0)</f>
        <v>0</v>
      </c>
      <c r="AJ122">
        <f>IF(AND(IF(OR(SUM(E121:E123)=C119,C119="",AND(C119&gt;0,COUNTIF(C119:E123,"NS")=2)),0,1)=1,C119&lt;&gt;"NS",C119&lt;&gt;"NA"),1,0)</f>
        <v>0</v>
      </c>
      <c r="AK122">
        <f>IF(COUNTIF(C119:E123,"=*")&lt;&gt;SUM(COUNTIF(C119:E123,"NS"),COUNTIF(C119:E123,"NA")),1,0)</f>
        <v>0</v>
      </c>
      <c r="AL122">
        <f>IF(SUM(AF122:AK122)&gt;0,1,0)</f>
        <v>0</v>
      </c>
    </row>
    <row r="123" spans="1:38" s="33" customFormat="1" ht="15" customHeight="1">
      <c r="A123" s="79"/>
      <c r="B123" s="94"/>
      <c r="C123" s="222"/>
      <c r="D123" s="222"/>
      <c r="E123" s="342"/>
      <c r="F123" s="280"/>
      <c r="G123" s="280"/>
      <c r="H123" s="281"/>
      <c r="I123" s="212" t="s">
        <v>643</v>
      </c>
      <c r="J123" s="212"/>
      <c r="K123" s="212"/>
      <c r="L123" s="212"/>
      <c r="M123" s="133"/>
      <c r="N123" s="133"/>
      <c r="O123" s="42"/>
      <c r="P123" s="42"/>
      <c r="Q123" s="42"/>
      <c r="R123" s="42"/>
      <c r="S123" s="42"/>
      <c r="T123" s="42"/>
      <c r="U123" s="42"/>
      <c r="V123" s="42"/>
      <c r="W123" s="42"/>
      <c r="X123" s="42"/>
      <c r="Y123" s="42"/>
      <c r="Z123" s="42"/>
      <c r="AA123" s="42"/>
      <c r="AB123" s="42"/>
      <c r="AC123" s="42"/>
      <c r="AD123" s="42"/>
    </row>
    <row r="124" spans="1:38" ht="15" customHeight="1">
      <c r="A124" s="42"/>
      <c r="B124" s="42"/>
      <c r="C124" s="42"/>
      <c r="D124" s="42"/>
      <c r="E124" s="32"/>
      <c r="F124" s="32"/>
      <c r="G124" s="32"/>
      <c r="H124" s="32"/>
      <c r="I124" s="148"/>
      <c r="J124" s="148"/>
      <c r="K124" s="148"/>
      <c r="L124" s="148"/>
      <c r="M124" s="42"/>
      <c r="N124" s="42"/>
      <c r="O124" s="42"/>
      <c r="P124" s="42"/>
      <c r="Q124" s="42"/>
      <c r="R124" s="42"/>
      <c r="S124" s="42"/>
      <c r="T124" s="42"/>
      <c r="U124" s="42"/>
      <c r="V124" s="42"/>
      <c r="W124" s="42"/>
      <c r="X124" s="42"/>
      <c r="Y124" s="42"/>
      <c r="Z124" s="42"/>
      <c r="AA124" s="42"/>
      <c r="AB124" s="42"/>
      <c r="AC124" s="42"/>
      <c r="AD124" s="42"/>
      <c r="AF124">
        <f>IF(SUM(AF122:AF123)&gt;0,1,0)</f>
        <v>0</v>
      </c>
      <c r="AG124">
        <f>IF(SUM(AG122:AG123)&gt;0,2,0)</f>
        <v>0</v>
      </c>
      <c r="AH124">
        <f>IF(SUM(AH122:AH123)&gt;0,4,0)</f>
        <v>0</v>
      </c>
      <c r="AI124">
        <f>IF(SUM(AI122:AI123)&gt;0,4,0)</f>
        <v>0</v>
      </c>
      <c r="AJ124">
        <f>IF(SUM(AJ122:AJ123)&gt;0,5,0)</f>
        <v>0</v>
      </c>
      <c r="AK124">
        <f>IF(SUM(AK122:AK123)&gt;0,6,0)</f>
        <v>0</v>
      </c>
    </row>
    <row r="125" spans="1:38" ht="24" customHeight="1">
      <c r="A125" s="107"/>
      <c r="B125" s="211"/>
      <c r="C125" s="339" t="s">
        <v>248</v>
      </c>
      <c r="D125" s="270"/>
      <c r="E125" s="270"/>
      <c r="F125" s="270"/>
      <c r="G125" s="270"/>
      <c r="H125" s="270"/>
      <c r="I125" s="270"/>
      <c r="J125" s="270"/>
      <c r="K125" s="270"/>
      <c r="L125" s="270"/>
      <c r="M125" s="270"/>
      <c r="N125" s="270"/>
      <c r="O125" s="270"/>
      <c r="P125" s="270"/>
      <c r="Q125" s="270"/>
      <c r="R125" s="270"/>
      <c r="S125" s="270"/>
      <c r="T125" s="270"/>
      <c r="U125" s="270"/>
      <c r="V125" s="270"/>
      <c r="W125" s="270"/>
      <c r="X125" s="270"/>
      <c r="Y125" s="270"/>
      <c r="Z125" s="270"/>
      <c r="AA125" s="270"/>
      <c r="AB125" s="270"/>
      <c r="AC125" s="270"/>
      <c r="AD125" s="270"/>
      <c r="AH125">
        <f>SUM(AF124:AH124)</f>
        <v>0</v>
      </c>
      <c r="AK125">
        <f>SUM(AI124:AK124)</f>
        <v>0</v>
      </c>
    </row>
    <row r="126" spans="1:38" ht="60" customHeight="1">
      <c r="A126" s="107"/>
      <c r="B126" s="211"/>
      <c r="C126" s="340"/>
      <c r="D126" s="337"/>
      <c r="E126" s="337"/>
      <c r="F126" s="337"/>
      <c r="G126" s="337"/>
      <c r="H126" s="337"/>
      <c r="I126" s="337"/>
      <c r="J126" s="337"/>
      <c r="K126" s="337"/>
      <c r="L126" s="337"/>
      <c r="M126" s="337"/>
      <c r="N126" s="337"/>
      <c r="O126" s="337"/>
      <c r="P126" s="337"/>
      <c r="Q126" s="337"/>
      <c r="R126" s="337"/>
      <c r="S126" s="337"/>
      <c r="T126" s="337"/>
      <c r="U126" s="337"/>
      <c r="V126" s="337"/>
      <c r="W126" s="337"/>
      <c r="X126" s="337"/>
      <c r="Y126" s="337"/>
      <c r="Z126" s="337"/>
      <c r="AA126" s="337"/>
      <c r="AB126" s="337"/>
      <c r="AC126" s="337"/>
      <c r="AD126" s="338"/>
      <c r="AH126" t="e">
        <f ca="1">CAMBIAR(AH125,0,"",1,"El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#NAME?</v>
      </c>
      <c r="AK126" t="e">
        <f ca="1">CAMBIAR(AK125,0,"",4,"Hay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27" spans="1:38">
      <c r="A127" s="42"/>
      <c r="B127" s="42"/>
      <c r="C127" s="266" t="e">
        <f ca="1">AH126</f>
        <v>#NAME?</v>
      </c>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row>
    <row r="128" spans="1:38">
      <c r="A128" s="42"/>
      <c r="B128" s="42"/>
      <c r="C128" s="266" t="e">
        <f ca="1">AK126</f>
        <v>#NAME?</v>
      </c>
      <c r="D128" s="42"/>
      <c r="E128" s="32"/>
      <c r="F128" s="32"/>
      <c r="G128" s="32"/>
      <c r="H128" s="32"/>
      <c r="I128" s="148"/>
      <c r="J128" s="148"/>
      <c r="K128" s="148"/>
      <c r="L128" s="148"/>
      <c r="M128" s="42"/>
      <c r="N128" s="42"/>
      <c r="O128" s="42"/>
      <c r="P128" s="42"/>
      <c r="Q128" s="42"/>
      <c r="R128" s="42"/>
      <c r="S128" s="42"/>
      <c r="T128" s="42"/>
      <c r="U128" s="42"/>
      <c r="V128" s="42"/>
      <c r="W128" s="42"/>
      <c r="X128" s="42"/>
      <c r="Y128" s="42"/>
      <c r="Z128" s="42"/>
      <c r="AA128" s="42"/>
      <c r="AB128" s="42"/>
      <c r="AC128" s="42"/>
      <c r="AD128" s="42"/>
    </row>
    <row r="129" spans="1:38">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row>
    <row r="130" spans="1:38">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row>
    <row r="131" spans="1:38">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row>
    <row r="132" spans="1:38">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row>
    <row r="133" spans="1:38" s="33" customFormat="1" ht="24" customHeight="1">
      <c r="A133" s="32" t="s">
        <v>644</v>
      </c>
      <c r="B133" s="438" t="s">
        <v>645</v>
      </c>
      <c r="C133" s="348"/>
      <c r="D133" s="348"/>
      <c r="E133" s="348"/>
      <c r="F133" s="348"/>
      <c r="G133" s="348"/>
      <c r="H133" s="348"/>
      <c r="I133" s="348"/>
      <c r="J133" s="348"/>
      <c r="K133" s="348"/>
      <c r="L133" s="348"/>
      <c r="M133" s="348"/>
      <c r="N133" s="348"/>
      <c r="O133" s="348"/>
      <c r="P133" s="348"/>
      <c r="Q133" s="348"/>
      <c r="R133" s="348"/>
      <c r="S133" s="348"/>
      <c r="T133" s="348"/>
      <c r="U133" s="348"/>
      <c r="V133" s="348"/>
      <c r="W133" s="348"/>
      <c r="X133" s="348"/>
      <c r="Y133" s="348"/>
      <c r="Z133" s="348"/>
      <c r="AA133" s="348"/>
      <c r="AB133" s="348"/>
      <c r="AC133" s="348"/>
      <c r="AD133" s="348"/>
    </row>
    <row r="134" spans="1:38" s="33" customFormat="1" ht="15" customHeight="1">
      <c r="A134" s="79"/>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row>
    <row r="135" spans="1:38" s="33" customFormat="1" ht="15" customHeight="1">
      <c r="A135" s="79"/>
      <c r="B135" s="94"/>
      <c r="C135" s="454" t="s">
        <v>646</v>
      </c>
      <c r="D135" s="295"/>
      <c r="E135" s="295"/>
      <c r="F135" s="295"/>
      <c r="G135" s="295"/>
      <c r="H135" s="295"/>
      <c r="I135" s="295"/>
      <c r="J135" s="295"/>
      <c r="K135" s="295"/>
      <c r="L135" s="296"/>
      <c r="M135" s="279" t="s">
        <v>647</v>
      </c>
      <c r="N135" s="280"/>
      <c r="O135" s="280"/>
      <c r="P135" s="280"/>
      <c r="Q135" s="280"/>
      <c r="R135" s="280"/>
      <c r="S135" s="280"/>
      <c r="T135" s="280"/>
      <c r="U135" s="280"/>
      <c r="V135" s="280"/>
      <c r="W135" s="280"/>
      <c r="X135" s="280"/>
      <c r="Y135" s="280"/>
      <c r="Z135" s="280"/>
      <c r="AA135" s="280"/>
      <c r="AB135" s="280"/>
      <c r="AC135" s="280"/>
      <c r="AD135" s="281"/>
    </row>
    <row r="136" spans="1:38" s="33" customFormat="1" ht="15" customHeight="1">
      <c r="A136" s="79"/>
      <c r="B136" s="94"/>
      <c r="C136" s="299"/>
      <c r="D136" s="284"/>
      <c r="E136" s="284"/>
      <c r="F136" s="284"/>
      <c r="G136" s="284"/>
      <c r="H136" s="284"/>
      <c r="I136" s="284"/>
      <c r="J136" s="284"/>
      <c r="K136" s="284"/>
      <c r="L136" s="300"/>
      <c r="M136" s="447" t="s">
        <v>269</v>
      </c>
      <c r="N136" s="295"/>
      <c r="O136" s="295"/>
      <c r="P136" s="295"/>
      <c r="Q136" s="295"/>
      <c r="R136" s="296"/>
      <c r="S136" s="448" t="s">
        <v>270</v>
      </c>
      <c r="T136" s="295"/>
      <c r="U136" s="295"/>
      <c r="V136" s="295"/>
      <c r="W136" s="295"/>
      <c r="X136" s="296"/>
      <c r="Y136" s="448" t="s">
        <v>271</v>
      </c>
      <c r="Z136" s="295"/>
      <c r="AA136" s="295"/>
      <c r="AB136" s="295"/>
      <c r="AC136" s="295"/>
      <c r="AD136" s="296"/>
      <c r="AF136" t="s">
        <v>278</v>
      </c>
      <c r="AG136" t="s">
        <v>279</v>
      </c>
      <c r="AH136" t="s">
        <v>280</v>
      </c>
      <c r="AI136" t="s">
        <v>281</v>
      </c>
      <c r="AJ136" t="s">
        <v>282</v>
      </c>
      <c r="AK136" t="s">
        <v>283</v>
      </c>
      <c r="AL136" t="s">
        <v>284</v>
      </c>
    </row>
    <row r="137" spans="1:38" s="33" customFormat="1" ht="15" customHeight="1">
      <c r="A137" s="79"/>
      <c r="B137" s="94"/>
      <c r="C137" s="257" t="s">
        <v>142</v>
      </c>
      <c r="D137" s="417" t="s">
        <v>648</v>
      </c>
      <c r="E137" s="280"/>
      <c r="F137" s="280"/>
      <c r="G137" s="280"/>
      <c r="H137" s="280"/>
      <c r="I137" s="280"/>
      <c r="J137" s="280"/>
      <c r="K137" s="280"/>
      <c r="L137" s="280"/>
      <c r="M137" s="282"/>
      <c r="N137" s="280"/>
      <c r="O137" s="280"/>
      <c r="P137" s="280"/>
      <c r="Q137" s="280"/>
      <c r="R137" s="281"/>
      <c r="S137" s="282"/>
      <c r="T137" s="280"/>
      <c r="U137" s="280"/>
      <c r="V137" s="280"/>
      <c r="W137" s="280"/>
      <c r="X137" s="281"/>
      <c r="Y137" s="282"/>
      <c r="Z137" s="280"/>
      <c r="AA137" s="280"/>
      <c r="AB137" s="280"/>
      <c r="AC137" s="280"/>
      <c r="AD137" s="281"/>
      <c r="AF137">
        <f>IF(AND(M137=0,OR(SUM(S137:Y137)&gt;0,COUNTIF(M137:Y137,"NS")&gt;0)),1,0)</f>
        <v>0</v>
      </c>
      <c r="AG137">
        <f>IF(OR(AND(M137="NS",SUM(S137:Y137)&gt;0),AND(M137="NS",COUNTIF(M137:Y137,"NS")&lt;2)),1,0)</f>
        <v>0</v>
      </c>
      <c r="AH137">
        <f>IF(AND(M137="NA",OR(SUM(S137:Y137)&gt;0,COUNTIF(M137:Y137,"NS")&gt;0,AND(COUNTIF(M137:Y137,"NA")&gt;1,COUNTIF(M137:Y137,"NA")&lt;3))),1,0)</f>
        <v>0</v>
      </c>
      <c r="AI137">
        <f>IF(AND(COUNTBLANK(M137)+COUNTBLANK(S137)+COUNTBLANK(Y137)&gt;0,COUNTBLANK(M137)+COUNTBLANK(S137)+COUNTBLANK(Y137)&lt;3,M137&lt;&gt;"NA"),1,0)</f>
        <v>0</v>
      </c>
      <c r="AJ137">
        <f>IF(AND(IF(OR(SUM(S137:Y137)=M137,M137="",AND(M137&gt;0,COUNTIF(M137:Y137,"NS")=2)),0,1)=1,M137&lt;&gt;"NS",M137&lt;&gt;"NA"),1,0)</f>
        <v>0</v>
      </c>
      <c r="AK137">
        <f>IF(COUNTIF(M137:Y137,"=*")&lt;&gt;SUM(COUNTIF(M137:Y137,"NS"),COUNTIF(M137:Y137,"NA")),1,0)</f>
        <v>0</v>
      </c>
      <c r="AL137">
        <f>IF(SUM(AF137:AK137)&gt;0,1,0)</f>
        <v>0</v>
      </c>
    </row>
    <row r="138" spans="1:38" s="33" customFormat="1" ht="15" customHeight="1">
      <c r="A138" s="79"/>
      <c r="B138" s="94"/>
      <c r="C138" s="257" t="s">
        <v>143</v>
      </c>
      <c r="D138" s="417" t="s">
        <v>649</v>
      </c>
      <c r="E138" s="280"/>
      <c r="F138" s="280"/>
      <c r="G138" s="280"/>
      <c r="H138" s="280"/>
      <c r="I138" s="280"/>
      <c r="J138" s="280"/>
      <c r="K138" s="280"/>
      <c r="L138" s="280"/>
      <c r="M138" s="282"/>
      <c r="N138" s="280"/>
      <c r="O138" s="280"/>
      <c r="P138" s="280"/>
      <c r="Q138" s="280"/>
      <c r="R138" s="281"/>
      <c r="S138" s="282"/>
      <c r="T138" s="280"/>
      <c r="U138" s="280"/>
      <c r="V138" s="280"/>
      <c r="W138" s="280"/>
      <c r="X138" s="281"/>
      <c r="Y138" s="282"/>
      <c r="Z138" s="280"/>
      <c r="AA138" s="280"/>
      <c r="AB138" s="280"/>
      <c r="AC138" s="280"/>
      <c r="AD138" s="281"/>
    </row>
    <row r="139" spans="1:38" s="33" customFormat="1" ht="15" customHeight="1">
      <c r="A139" s="79"/>
      <c r="B139" s="94"/>
      <c r="C139" s="143" t="s">
        <v>144</v>
      </c>
      <c r="D139" s="417" t="s">
        <v>650</v>
      </c>
      <c r="E139" s="280"/>
      <c r="F139" s="280"/>
      <c r="G139" s="280"/>
      <c r="H139" s="280"/>
      <c r="I139" s="280"/>
      <c r="J139" s="280"/>
      <c r="K139" s="280"/>
      <c r="L139" s="280"/>
      <c r="M139" s="282"/>
      <c r="N139" s="280"/>
      <c r="O139" s="280"/>
      <c r="P139" s="280"/>
      <c r="Q139" s="280"/>
      <c r="R139" s="281"/>
      <c r="S139" s="282"/>
      <c r="T139" s="280"/>
      <c r="U139" s="280"/>
      <c r="V139" s="280"/>
      <c r="W139" s="280"/>
      <c r="X139" s="281"/>
      <c r="Y139" s="282"/>
      <c r="Z139" s="280"/>
      <c r="AA139" s="280"/>
      <c r="AB139" s="280"/>
      <c r="AC139" s="280"/>
      <c r="AD139" s="281"/>
    </row>
    <row r="140" spans="1:38" s="33" customFormat="1" ht="15" customHeight="1">
      <c r="A140" s="79"/>
      <c r="B140" s="94"/>
      <c r="C140" s="144" t="s">
        <v>145</v>
      </c>
      <c r="D140" s="417" t="s">
        <v>651</v>
      </c>
      <c r="E140" s="280"/>
      <c r="F140" s="280"/>
      <c r="G140" s="280"/>
      <c r="H140" s="280"/>
      <c r="I140" s="280"/>
      <c r="J140" s="280"/>
      <c r="K140" s="280"/>
      <c r="L140" s="280"/>
      <c r="M140" s="282"/>
      <c r="N140" s="280"/>
      <c r="O140" s="280"/>
      <c r="P140" s="280"/>
      <c r="Q140" s="280"/>
      <c r="R140" s="281"/>
      <c r="S140" s="282"/>
      <c r="T140" s="280"/>
      <c r="U140" s="280"/>
      <c r="V140" s="280"/>
      <c r="W140" s="280"/>
      <c r="X140" s="281"/>
      <c r="Y140" s="282"/>
      <c r="Z140" s="280"/>
      <c r="AA140" s="280"/>
      <c r="AB140" s="280"/>
      <c r="AC140" s="280"/>
      <c r="AD140" s="281"/>
    </row>
    <row r="141" spans="1:38" s="33" customFormat="1" ht="15" customHeight="1">
      <c r="A141" s="79"/>
      <c r="B141" s="94"/>
      <c r="C141" s="144" t="s">
        <v>146</v>
      </c>
      <c r="D141" s="417" t="s">
        <v>652</v>
      </c>
      <c r="E141" s="280"/>
      <c r="F141" s="280"/>
      <c r="G141" s="280"/>
      <c r="H141" s="280"/>
      <c r="I141" s="280"/>
      <c r="J141" s="280"/>
      <c r="K141" s="280"/>
      <c r="L141" s="280"/>
      <c r="M141" s="282"/>
      <c r="N141" s="280"/>
      <c r="O141" s="280"/>
      <c r="P141" s="280"/>
      <c r="Q141" s="280"/>
      <c r="R141" s="281"/>
      <c r="S141" s="282"/>
      <c r="T141" s="280"/>
      <c r="U141" s="280"/>
      <c r="V141" s="280"/>
      <c r="W141" s="280"/>
      <c r="X141" s="281"/>
      <c r="Y141" s="282"/>
      <c r="Z141" s="280"/>
      <c r="AA141" s="280"/>
      <c r="AB141" s="280"/>
      <c r="AC141" s="280"/>
      <c r="AD141" s="281"/>
    </row>
    <row r="142" spans="1:38" s="33" customFormat="1" ht="15" customHeight="1">
      <c r="A142" s="79"/>
      <c r="B142" s="94"/>
      <c r="C142" s="211"/>
      <c r="D142" s="211"/>
      <c r="E142" s="211"/>
      <c r="F142" s="211"/>
      <c r="G142" s="211"/>
      <c r="H142" s="211"/>
      <c r="I142" s="211"/>
      <c r="J142" s="211"/>
      <c r="K142" s="211"/>
      <c r="L142" s="151" t="s">
        <v>285</v>
      </c>
      <c r="M142" s="282">
        <f>IF(AND(SUM(M137:M141)=0,COUNTIF(M137:M141,"NS")&gt;0),"NS",IF(AND(SUM(M137:M141)=0, COUNTIF(M137:M141,"NA")&gt;0),"NA",SUM(M137:M141)))</f>
        <v>0</v>
      </c>
      <c r="N142" s="280"/>
      <c r="O142" s="280"/>
      <c r="P142" s="280"/>
      <c r="Q142" s="280"/>
      <c r="R142" s="281"/>
      <c r="S142" s="282">
        <f>IF(AND(SUM(S137:S141)=0,COUNTIF(S137:S141,"NS")&gt;0),"NS",IF(AND(SUM(S137:S141)=0, COUNTIF(S137:S141,"NA")&gt;0),"NA",SUM(S137:S141)))</f>
        <v>0</v>
      </c>
      <c r="T142" s="280"/>
      <c r="U142" s="280"/>
      <c r="V142" s="280"/>
      <c r="W142" s="280"/>
      <c r="X142" s="281"/>
      <c r="Y142" s="282">
        <f>IF(AND(SUM(Y137:Y141)=0,COUNTIF(Y137:Y141,"NS")&gt;0),"NS",IF(AND(SUM(Y137:Y141)=0, COUNTIF(Y137:Y141,"NA")&gt;0),"NA",SUM(Y137:Y141)))</f>
        <v>0</v>
      </c>
      <c r="Z142" s="280"/>
      <c r="AA142" s="280"/>
      <c r="AB142" s="280"/>
      <c r="AC142" s="280"/>
      <c r="AD142" s="281"/>
    </row>
    <row r="143" spans="1:38">
      <c r="A143" s="42"/>
      <c r="B143" s="42"/>
      <c r="C143" s="42"/>
      <c r="D143" s="42"/>
      <c r="E143" s="32"/>
      <c r="F143" s="32"/>
      <c r="G143" s="32"/>
      <c r="H143" s="32"/>
      <c r="I143" s="148"/>
      <c r="J143" s="148"/>
      <c r="K143" s="148"/>
      <c r="L143" s="148"/>
      <c r="M143" s="42"/>
      <c r="N143" s="42"/>
      <c r="O143" s="42"/>
      <c r="P143" s="42"/>
      <c r="Q143" s="42"/>
      <c r="R143" s="42"/>
      <c r="S143" s="42"/>
      <c r="T143" s="42"/>
      <c r="U143" s="42"/>
      <c r="V143" s="42"/>
      <c r="W143" s="42"/>
      <c r="X143" s="42"/>
      <c r="Y143" s="42"/>
      <c r="Z143" s="42"/>
      <c r="AA143" s="42"/>
      <c r="AB143" s="42"/>
      <c r="AC143" s="42"/>
      <c r="AD143" s="42"/>
      <c r="AF143">
        <f>IF(SUM(AF137:AF142)&gt;0,1,0)</f>
        <v>0</v>
      </c>
      <c r="AG143">
        <f>IF(SUM(AG137:AG142)&gt;0,2,0)</f>
        <v>0</v>
      </c>
      <c r="AH143">
        <f>IF(SUM(AH137:AH142)&gt;0,4,0)</f>
        <v>0</v>
      </c>
      <c r="AI143">
        <f>IF(SUM(AI137:AI142)&gt;0,4,0)</f>
        <v>0</v>
      </c>
      <c r="AJ143">
        <f>IF(SUM(AJ137:AJ142)&gt;0,5,0)</f>
        <v>0</v>
      </c>
      <c r="AK143">
        <f>IF(SUM(AK137:AK142)&gt;0,6,0)</f>
        <v>0</v>
      </c>
    </row>
    <row r="144" spans="1:38" ht="24" customHeight="1">
      <c r="A144" s="107"/>
      <c r="B144" s="211"/>
      <c r="C144" s="339" t="s">
        <v>248</v>
      </c>
      <c r="D144" s="270"/>
      <c r="E144" s="270"/>
      <c r="F144" s="270"/>
      <c r="G144" s="270"/>
      <c r="H144" s="270"/>
      <c r="I144" s="270"/>
      <c r="J144" s="270"/>
      <c r="K144" s="270"/>
      <c r="L144" s="270"/>
      <c r="M144" s="270"/>
      <c r="N144" s="270"/>
      <c r="O144" s="270"/>
      <c r="P144" s="270"/>
      <c r="Q144" s="270"/>
      <c r="R144" s="270"/>
      <c r="S144" s="270"/>
      <c r="T144" s="270"/>
      <c r="U144" s="270"/>
      <c r="V144" s="270"/>
      <c r="W144" s="270"/>
      <c r="X144" s="270"/>
      <c r="Y144" s="270"/>
      <c r="Z144" s="270"/>
      <c r="AA144" s="270"/>
      <c r="AB144" s="270"/>
      <c r="AC144" s="270"/>
      <c r="AD144" s="270"/>
      <c r="AH144">
        <f>SUM(AF143:AH143)</f>
        <v>0</v>
      </c>
      <c r="AK144">
        <f>SUM(AI143:AK143)</f>
        <v>0</v>
      </c>
    </row>
    <row r="145" spans="1:38" ht="60" customHeight="1">
      <c r="A145" s="107"/>
      <c r="B145" s="211"/>
      <c r="C145" s="340"/>
      <c r="D145" s="337"/>
      <c r="E145" s="337"/>
      <c r="F145" s="337"/>
      <c r="G145" s="337"/>
      <c r="H145" s="337"/>
      <c r="I145" s="337"/>
      <c r="J145" s="337"/>
      <c r="K145" s="337"/>
      <c r="L145" s="337"/>
      <c r="M145" s="337"/>
      <c r="N145" s="337"/>
      <c r="O145" s="337"/>
      <c r="P145" s="337"/>
      <c r="Q145" s="337"/>
      <c r="R145" s="337"/>
      <c r="S145" s="337"/>
      <c r="T145" s="337"/>
      <c r="U145" s="337"/>
      <c r="V145" s="337"/>
      <c r="W145" s="337"/>
      <c r="X145" s="337"/>
      <c r="Y145" s="337"/>
      <c r="Z145" s="337"/>
      <c r="AA145" s="337"/>
      <c r="AB145" s="337"/>
      <c r="AC145" s="337"/>
      <c r="AD145" s="338"/>
      <c r="AH145" t="e">
        <f ca="1">CAMBIAR(AH144,0,"",1,"El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145" t="e">
        <f ca="1">CAMBIAR(AK144,0,"",4,"Hay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46" spans="1:38">
      <c r="A146" s="42"/>
      <c r="B146" s="42"/>
      <c r="C146" s="266" t="e">
        <f ca="1">AH145</f>
        <v>#NAME?</v>
      </c>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row>
    <row r="147" spans="1:38">
      <c r="A147" s="42"/>
      <c r="B147" s="42"/>
      <c r="C147" s="266" t="e">
        <f ca="1">AK145</f>
        <v>#NAME?</v>
      </c>
      <c r="D147" s="42"/>
      <c r="E147" s="32"/>
      <c r="F147" s="32"/>
      <c r="G147" s="32"/>
      <c r="H147" s="32"/>
      <c r="I147" s="148"/>
      <c r="J147" s="148"/>
      <c r="K147" s="148"/>
      <c r="L147" s="148"/>
      <c r="M147" s="42"/>
      <c r="N147" s="42"/>
      <c r="O147" s="42"/>
      <c r="P147" s="42"/>
      <c r="Q147" s="42"/>
      <c r="R147" s="42"/>
      <c r="S147" s="42"/>
      <c r="T147" s="42"/>
      <c r="U147" s="42"/>
      <c r="V147" s="42"/>
      <c r="W147" s="42"/>
      <c r="X147" s="42"/>
      <c r="Y147" s="42"/>
      <c r="Z147" s="42"/>
      <c r="AA147" s="42"/>
      <c r="AB147" s="42"/>
      <c r="AC147" s="42"/>
      <c r="AD147" s="42"/>
    </row>
    <row r="148" spans="1:3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row>
    <row r="149" spans="1:38">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row>
    <row r="150" spans="1:38">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row>
    <row r="151" spans="1:38">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row>
    <row r="152" spans="1:38" s="29" customFormat="1" ht="24" customHeight="1">
      <c r="A152" s="32" t="s">
        <v>653</v>
      </c>
      <c r="B152" s="357" t="s">
        <v>654</v>
      </c>
      <c r="C152" s="350"/>
      <c r="D152" s="350"/>
      <c r="E152" s="350"/>
      <c r="F152" s="350"/>
      <c r="G152" s="350"/>
      <c r="H152" s="350"/>
      <c r="I152" s="350"/>
      <c r="J152" s="350"/>
      <c r="K152" s="350"/>
      <c r="L152" s="350"/>
      <c r="M152" s="350"/>
      <c r="N152" s="350"/>
      <c r="O152" s="350"/>
      <c r="P152" s="350"/>
      <c r="Q152" s="350"/>
      <c r="R152" s="350"/>
      <c r="S152" s="350"/>
      <c r="T152" s="350"/>
      <c r="U152" s="350"/>
      <c r="V152" s="350"/>
      <c r="W152" s="350"/>
      <c r="X152" s="350"/>
      <c r="Y152" s="350"/>
      <c r="Z152" s="350"/>
      <c r="AA152" s="350"/>
      <c r="AB152" s="350"/>
      <c r="AC152" s="350"/>
      <c r="AD152" s="350"/>
      <c r="AE152" s="236"/>
    </row>
    <row r="153" spans="1:38" s="29" customFormat="1" ht="15" customHeight="1">
      <c r="A153" s="110"/>
      <c r="B153" s="31"/>
      <c r="C153" s="31"/>
      <c r="D153" s="31"/>
      <c r="E153" s="31"/>
      <c r="F153" s="31"/>
      <c r="G153" s="152"/>
      <c r="H153" s="236"/>
      <c r="I153" s="236"/>
      <c r="J153" s="236"/>
      <c r="K153" s="236"/>
      <c r="L153" s="236"/>
      <c r="M153" s="236"/>
      <c r="N153" s="236"/>
      <c r="O153" s="236"/>
      <c r="P153" s="236"/>
      <c r="Q153" s="236"/>
      <c r="R153" s="236"/>
      <c r="S153" s="236"/>
      <c r="T153" s="236"/>
      <c r="U153" s="236"/>
      <c r="V153" s="236"/>
      <c r="W153" s="236"/>
      <c r="X153" s="236"/>
      <c r="Y153" s="236"/>
      <c r="Z153" s="236"/>
      <c r="AA153" s="236"/>
      <c r="AB153" s="236"/>
      <c r="AC153" s="236"/>
      <c r="AD153" s="236"/>
      <c r="AE153" s="236"/>
    </row>
    <row r="154" spans="1:38" s="29" customFormat="1" ht="15" customHeight="1">
      <c r="A154" s="110"/>
      <c r="B154" s="31"/>
      <c r="C154" s="454" t="s">
        <v>655</v>
      </c>
      <c r="D154" s="295"/>
      <c r="E154" s="295"/>
      <c r="F154" s="295"/>
      <c r="G154" s="295"/>
      <c r="H154" s="295"/>
      <c r="I154" s="295"/>
      <c r="J154" s="295"/>
      <c r="K154" s="295"/>
      <c r="L154" s="296"/>
      <c r="M154" s="279" t="s">
        <v>647</v>
      </c>
      <c r="N154" s="280"/>
      <c r="O154" s="280"/>
      <c r="P154" s="280"/>
      <c r="Q154" s="280"/>
      <c r="R154" s="280"/>
      <c r="S154" s="280"/>
      <c r="T154" s="280"/>
      <c r="U154" s="280"/>
      <c r="V154" s="280"/>
      <c r="W154" s="280"/>
      <c r="X154" s="280"/>
      <c r="Y154" s="280"/>
      <c r="Z154" s="280"/>
      <c r="AA154" s="280"/>
      <c r="AB154" s="280"/>
      <c r="AC154" s="280"/>
      <c r="AD154" s="281"/>
      <c r="AE154" s="236"/>
    </row>
    <row r="155" spans="1:38" s="29" customFormat="1" ht="15" customHeight="1">
      <c r="A155" s="110"/>
      <c r="B155" s="31"/>
      <c r="C155" s="299"/>
      <c r="D155" s="284"/>
      <c r="E155" s="284"/>
      <c r="F155" s="284"/>
      <c r="G155" s="284"/>
      <c r="H155" s="284"/>
      <c r="I155" s="284"/>
      <c r="J155" s="284"/>
      <c r="K155" s="284"/>
      <c r="L155" s="300"/>
      <c r="M155" s="447" t="s">
        <v>269</v>
      </c>
      <c r="N155" s="295"/>
      <c r="O155" s="295"/>
      <c r="P155" s="295"/>
      <c r="Q155" s="295"/>
      <c r="R155" s="296"/>
      <c r="S155" s="448" t="s">
        <v>270</v>
      </c>
      <c r="T155" s="295"/>
      <c r="U155" s="295"/>
      <c r="V155" s="295"/>
      <c r="W155" s="295"/>
      <c r="X155" s="296"/>
      <c r="Y155" s="448" t="s">
        <v>271</v>
      </c>
      <c r="Z155" s="295"/>
      <c r="AA155" s="295"/>
      <c r="AB155" s="295"/>
      <c r="AC155" s="295"/>
      <c r="AD155" s="296"/>
      <c r="AE155" s="236"/>
      <c r="AF155" t="s">
        <v>278</v>
      </c>
      <c r="AG155" t="s">
        <v>279</v>
      </c>
      <c r="AH155" t="s">
        <v>280</v>
      </c>
      <c r="AI155" t="s">
        <v>281</v>
      </c>
      <c r="AJ155" t="s">
        <v>282</v>
      </c>
      <c r="AK155" t="s">
        <v>283</v>
      </c>
      <c r="AL155" t="s">
        <v>284</v>
      </c>
    </row>
    <row r="156" spans="1:38" s="29" customFormat="1" ht="36" customHeight="1">
      <c r="A156" s="110"/>
      <c r="B156" s="31"/>
      <c r="C156" s="257" t="s">
        <v>142</v>
      </c>
      <c r="D156" s="417" t="s">
        <v>656</v>
      </c>
      <c r="E156" s="280"/>
      <c r="F156" s="280"/>
      <c r="G156" s="280"/>
      <c r="H156" s="280"/>
      <c r="I156" s="280"/>
      <c r="J156" s="280"/>
      <c r="K156" s="280"/>
      <c r="L156" s="280"/>
      <c r="M156" s="282"/>
      <c r="N156" s="280"/>
      <c r="O156" s="280"/>
      <c r="P156" s="280"/>
      <c r="Q156" s="280"/>
      <c r="R156" s="281"/>
      <c r="S156" s="282"/>
      <c r="T156" s="280"/>
      <c r="U156" s="280"/>
      <c r="V156" s="280"/>
      <c r="W156" s="280"/>
      <c r="X156" s="281"/>
      <c r="Y156" s="282"/>
      <c r="Z156" s="280"/>
      <c r="AA156" s="280"/>
      <c r="AB156" s="280"/>
      <c r="AC156" s="280"/>
      <c r="AD156" s="281"/>
      <c r="AE156" s="236"/>
      <c r="AF156">
        <f>IF(AND(M156=0,OR(SUM(S156:Y156)&gt;0,COUNTIF(M156:Y156,"NS")&gt;0)),1,0)</f>
        <v>0</v>
      </c>
      <c r="AG156">
        <f>IF(OR(AND(M156="NS",SUM(S156:Y156)&gt;0),AND(M156="NS",COUNTIF(M156:Y156,"NS")&lt;2)),1,0)</f>
        <v>0</v>
      </c>
      <c r="AH156">
        <f>IF(AND(M156="NA",OR(SUM(S156:Y156)&gt;0,COUNTIF(M156:Y156,"NS")&gt;0,AND(COUNTIF(M156:Y156,"NA")&gt;1,COUNTIF(M156:Y156,"NA")&lt;3))),1,0)</f>
        <v>0</v>
      </c>
      <c r="AI156">
        <f>IF(AND(COUNTBLANK(M156)+COUNTBLANK(S156)+COUNTBLANK(Y156)&gt;0,COUNTBLANK(M156)+COUNTBLANK(S156)+COUNTBLANK(Y156)&lt;3,M156&lt;&gt;"NA"),1,0)</f>
        <v>0</v>
      </c>
      <c r="AJ156">
        <f>IF(AND(IF(OR(SUM(S156:Y156)=M156,M156="",AND(M156&gt;0,COUNTIF(M156:Y156,"NS")=2)),0,1)=1,M156&lt;&gt;"NS",M156&lt;&gt;"NA"),1,0)</f>
        <v>0</v>
      </c>
      <c r="AK156">
        <f>IF(COUNTIF(M156:Y156,"=*")&lt;&gt;SUM(COUNTIF(M156:Y156,"NS"),COUNTIF(M156:Y156,"NA")),1,0)</f>
        <v>0</v>
      </c>
      <c r="AL156">
        <f>IF(SUM(AF156:AK156)&gt;0,1,0)</f>
        <v>0</v>
      </c>
    </row>
    <row r="157" spans="1:38" s="29" customFormat="1" ht="24" customHeight="1">
      <c r="A157" s="110"/>
      <c r="B157" s="31"/>
      <c r="C157" s="257" t="s">
        <v>143</v>
      </c>
      <c r="D157" s="417" t="s">
        <v>657</v>
      </c>
      <c r="E157" s="280"/>
      <c r="F157" s="280"/>
      <c r="G157" s="280"/>
      <c r="H157" s="280"/>
      <c r="I157" s="280"/>
      <c r="J157" s="280"/>
      <c r="K157" s="280"/>
      <c r="L157" s="280"/>
      <c r="M157" s="282"/>
      <c r="N157" s="280"/>
      <c r="O157" s="280"/>
      <c r="P157" s="280"/>
      <c r="Q157" s="280"/>
      <c r="R157" s="281"/>
      <c r="S157" s="282"/>
      <c r="T157" s="280"/>
      <c r="U157" s="280"/>
      <c r="V157" s="280"/>
      <c r="W157" s="280"/>
      <c r="X157" s="281"/>
      <c r="Y157" s="282"/>
      <c r="Z157" s="280"/>
      <c r="AA157" s="280"/>
      <c r="AB157" s="280"/>
      <c r="AC157" s="280"/>
      <c r="AD157" s="281"/>
      <c r="AE157" s="236"/>
    </row>
    <row r="158" spans="1:38" s="29" customFormat="1" ht="24" customHeight="1">
      <c r="A158" s="110"/>
      <c r="B158" s="31"/>
      <c r="C158" s="143" t="s">
        <v>144</v>
      </c>
      <c r="D158" s="417" t="s">
        <v>658</v>
      </c>
      <c r="E158" s="280"/>
      <c r="F158" s="280"/>
      <c r="G158" s="280"/>
      <c r="H158" s="280"/>
      <c r="I158" s="280"/>
      <c r="J158" s="280"/>
      <c r="K158" s="280"/>
      <c r="L158" s="280"/>
      <c r="M158" s="282"/>
      <c r="N158" s="280"/>
      <c r="O158" s="280"/>
      <c r="P158" s="280"/>
      <c r="Q158" s="280"/>
      <c r="R158" s="281"/>
      <c r="S158" s="282"/>
      <c r="T158" s="280"/>
      <c r="U158" s="280"/>
      <c r="V158" s="280"/>
      <c r="W158" s="280"/>
      <c r="X158" s="281"/>
      <c r="Y158" s="282"/>
      <c r="Z158" s="280"/>
      <c r="AA158" s="280"/>
      <c r="AB158" s="280"/>
      <c r="AC158" s="280"/>
      <c r="AD158" s="281"/>
      <c r="AE158" s="236"/>
    </row>
    <row r="159" spans="1:38" s="29" customFormat="1" ht="15" customHeight="1">
      <c r="A159" s="110"/>
      <c r="B159" s="31"/>
      <c r="C159" s="144" t="s">
        <v>145</v>
      </c>
      <c r="D159" s="417" t="s">
        <v>659</v>
      </c>
      <c r="E159" s="280"/>
      <c r="F159" s="280"/>
      <c r="G159" s="280"/>
      <c r="H159" s="280"/>
      <c r="I159" s="280"/>
      <c r="J159" s="280"/>
      <c r="K159" s="280"/>
      <c r="L159" s="280"/>
      <c r="M159" s="282"/>
      <c r="N159" s="280"/>
      <c r="O159" s="280"/>
      <c r="P159" s="280"/>
      <c r="Q159" s="280"/>
      <c r="R159" s="281"/>
      <c r="S159" s="282"/>
      <c r="T159" s="280"/>
      <c r="U159" s="280"/>
      <c r="V159" s="280"/>
      <c r="W159" s="280"/>
      <c r="X159" s="281"/>
      <c r="Y159" s="282"/>
      <c r="Z159" s="280"/>
      <c r="AA159" s="280"/>
      <c r="AB159" s="280"/>
      <c r="AC159" s="280"/>
      <c r="AD159" s="281"/>
      <c r="AE159" s="236"/>
    </row>
    <row r="160" spans="1:38" s="29" customFormat="1" ht="15" customHeight="1">
      <c r="A160" s="110"/>
      <c r="B160" s="31"/>
      <c r="C160" s="144" t="s">
        <v>146</v>
      </c>
      <c r="D160" s="417" t="s">
        <v>660</v>
      </c>
      <c r="E160" s="280"/>
      <c r="F160" s="280"/>
      <c r="G160" s="280"/>
      <c r="H160" s="280"/>
      <c r="I160" s="280"/>
      <c r="J160" s="280"/>
      <c r="K160" s="280"/>
      <c r="L160" s="280"/>
      <c r="M160" s="282"/>
      <c r="N160" s="280"/>
      <c r="O160" s="280"/>
      <c r="P160" s="280"/>
      <c r="Q160" s="280"/>
      <c r="R160" s="281"/>
      <c r="S160" s="282"/>
      <c r="T160" s="280"/>
      <c r="U160" s="280"/>
      <c r="V160" s="280"/>
      <c r="W160" s="280"/>
      <c r="X160" s="281"/>
      <c r="Y160" s="282"/>
      <c r="Z160" s="280"/>
      <c r="AA160" s="280"/>
      <c r="AB160" s="280"/>
      <c r="AC160" s="280"/>
      <c r="AD160" s="281"/>
      <c r="AE160" s="236"/>
    </row>
    <row r="161" spans="1:38" s="29" customFormat="1" ht="15" customHeight="1">
      <c r="A161" s="110"/>
      <c r="B161" s="31"/>
      <c r="C161" s="211"/>
      <c r="D161" s="211"/>
      <c r="E161" s="211"/>
      <c r="F161" s="211"/>
      <c r="G161" s="211"/>
      <c r="H161" s="211"/>
      <c r="I161" s="211"/>
      <c r="J161" s="211"/>
      <c r="K161" s="211"/>
      <c r="L161" s="151" t="s">
        <v>285</v>
      </c>
      <c r="M161" s="282">
        <f>IF(AND(SUM(M156:M160)=0,COUNTIF(M156:M160,"NS")&gt;0),"NS",IF(AND(SUM(M156:M160)=0, COUNTIF(M156:M160,"NA")&gt;0),"NA",SUM(M156:M160)))</f>
        <v>0</v>
      </c>
      <c r="N161" s="280"/>
      <c r="O161" s="280"/>
      <c r="P161" s="280"/>
      <c r="Q161" s="280"/>
      <c r="R161" s="281"/>
      <c r="S161" s="282">
        <f>IF(AND(SUM(S156:S160)=0,COUNTIF(S156:S160,"NS")&gt;0),"NS",IF(AND(SUM(S156:S160)=0, COUNTIF(S156:S160,"NA")&gt;0),"NA",SUM(S156:S160)))</f>
        <v>0</v>
      </c>
      <c r="T161" s="280"/>
      <c r="U161" s="280"/>
      <c r="V161" s="280"/>
      <c r="W161" s="280"/>
      <c r="X161" s="281"/>
      <c r="Y161" s="282">
        <f>IF(AND(SUM(Y156:Y160)=0,COUNTIF(Y156:Y160,"NS")&gt;0),"NS",IF(AND(SUM(Y156:Y160)=0, COUNTIF(Y156:Y160,"NA")&gt;0),"NA",SUM(Y156:Y160)))</f>
        <v>0</v>
      </c>
      <c r="Z161" s="280"/>
      <c r="AA161" s="280"/>
      <c r="AB161" s="280"/>
      <c r="AC161" s="280"/>
      <c r="AD161" s="281"/>
      <c r="AE161" s="236"/>
    </row>
    <row r="162" spans="1:38">
      <c r="A162" s="42"/>
      <c r="B162" s="42"/>
      <c r="C162" s="42"/>
      <c r="D162" s="42"/>
      <c r="E162" s="32"/>
      <c r="F162" s="32"/>
      <c r="G162" s="32"/>
      <c r="H162" s="32"/>
      <c r="I162" s="148"/>
      <c r="J162" s="148"/>
      <c r="K162" s="148"/>
      <c r="L162" s="148"/>
      <c r="M162" s="42"/>
      <c r="N162" s="42"/>
      <c r="O162" s="42"/>
      <c r="P162" s="42"/>
      <c r="Q162" s="42"/>
      <c r="R162" s="42"/>
      <c r="S162" s="42"/>
      <c r="T162" s="42"/>
      <c r="U162" s="42"/>
      <c r="V162" s="42"/>
      <c r="W162" s="42"/>
      <c r="X162" s="42"/>
      <c r="Y162" s="42"/>
      <c r="Z162" s="42"/>
      <c r="AA162" s="42"/>
      <c r="AB162" s="42"/>
      <c r="AC162" s="42"/>
      <c r="AD162" s="42"/>
      <c r="AF162">
        <f>IF(SUM(AF156:AF161)&gt;0,1,0)</f>
        <v>0</v>
      </c>
      <c r="AG162">
        <f>IF(SUM(AG156:AG161)&gt;0,2,0)</f>
        <v>0</v>
      </c>
      <c r="AH162">
        <f>IF(SUM(AH156:AH161)&gt;0,4,0)</f>
        <v>0</v>
      </c>
      <c r="AI162">
        <f>IF(SUM(AI156:AI161)&gt;0,4,0)</f>
        <v>0</v>
      </c>
      <c r="AJ162">
        <f>IF(SUM(AJ156:AJ161)&gt;0,5,0)</f>
        <v>0</v>
      </c>
      <c r="AK162">
        <f>IF(SUM(AK156:AK161)&gt;0,6,0)</f>
        <v>0</v>
      </c>
    </row>
    <row r="163" spans="1:38" ht="24" customHeight="1">
      <c r="A163" s="107"/>
      <c r="B163" s="211"/>
      <c r="C163" s="339" t="s">
        <v>248</v>
      </c>
      <c r="D163" s="270"/>
      <c r="E163" s="270"/>
      <c r="F163" s="270"/>
      <c r="G163" s="270"/>
      <c r="H163" s="270"/>
      <c r="I163" s="270"/>
      <c r="J163" s="270"/>
      <c r="K163" s="270"/>
      <c r="L163" s="270"/>
      <c r="M163" s="270"/>
      <c r="N163" s="270"/>
      <c r="O163" s="270"/>
      <c r="P163" s="270"/>
      <c r="Q163" s="270"/>
      <c r="R163" s="270"/>
      <c r="S163" s="270"/>
      <c r="T163" s="270"/>
      <c r="U163" s="270"/>
      <c r="V163" s="270"/>
      <c r="W163" s="270"/>
      <c r="X163" s="270"/>
      <c r="Y163" s="270"/>
      <c r="Z163" s="270"/>
      <c r="AA163" s="270"/>
      <c r="AB163" s="270"/>
      <c r="AC163" s="270"/>
      <c r="AD163" s="270"/>
      <c r="AH163">
        <f>SUM(AF162:AH162)</f>
        <v>0</v>
      </c>
      <c r="AK163">
        <f>SUM(AI162:AK162)</f>
        <v>0</v>
      </c>
    </row>
    <row r="164" spans="1:38" ht="60" customHeight="1">
      <c r="A164" s="107"/>
      <c r="B164" s="211"/>
      <c r="C164" s="340"/>
      <c r="D164" s="337"/>
      <c r="E164" s="337"/>
      <c r="F164" s="337"/>
      <c r="G164" s="337"/>
      <c r="H164" s="337"/>
      <c r="I164" s="337"/>
      <c r="J164" s="337"/>
      <c r="K164" s="337"/>
      <c r="L164" s="337"/>
      <c r="M164" s="337"/>
      <c r="N164" s="337"/>
      <c r="O164" s="337"/>
      <c r="P164" s="337"/>
      <c r="Q164" s="337"/>
      <c r="R164" s="337"/>
      <c r="S164" s="337"/>
      <c r="T164" s="337"/>
      <c r="U164" s="337"/>
      <c r="V164" s="337"/>
      <c r="W164" s="337"/>
      <c r="X164" s="337"/>
      <c r="Y164" s="337"/>
      <c r="Z164" s="337"/>
      <c r="AA164" s="337"/>
      <c r="AB164" s="337"/>
      <c r="AC164" s="337"/>
      <c r="AD164" s="338"/>
      <c r="AH164" t="e">
        <f ca="1">CAMBIAR(AH163,0,"",1,"El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164" t="e">
        <f ca="1">CAMBIAR(AK163,0,"",4,"Hay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65" spans="1:38">
      <c r="A165" s="42"/>
      <c r="B165" s="42"/>
      <c r="C165" s="266" t="e">
        <f ca="1">AH164</f>
        <v>#NAME?</v>
      </c>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row>
    <row r="166" spans="1:38">
      <c r="A166" s="42"/>
      <c r="B166" s="42"/>
      <c r="C166" s="266" t="e">
        <f ca="1">AK164</f>
        <v>#NAME?</v>
      </c>
      <c r="D166" s="42"/>
      <c r="E166" s="32"/>
      <c r="F166" s="32"/>
      <c r="G166" s="32"/>
      <c r="H166" s="32"/>
      <c r="I166" s="148"/>
      <c r="J166" s="148"/>
      <c r="K166" s="148"/>
      <c r="L166" s="148"/>
      <c r="M166" s="42"/>
      <c r="N166" s="42"/>
      <c r="O166" s="42"/>
      <c r="P166" s="42"/>
      <c r="Q166" s="42"/>
      <c r="R166" s="42"/>
      <c r="S166" s="42"/>
      <c r="T166" s="42"/>
      <c r="U166" s="42"/>
      <c r="V166" s="42"/>
      <c r="W166" s="42"/>
      <c r="X166" s="42"/>
      <c r="Y166" s="42"/>
      <c r="Z166" s="42"/>
      <c r="AA166" s="42"/>
      <c r="AB166" s="42"/>
      <c r="AC166" s="42"/>
      <c r="AD166" s="42"/>
    </row>
    <row r="167" spans="1:38">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row>
    <row r="168" spans="1:3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row>
    <row r="169" spans="1:38">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row>
    <row r="170" spans="1:38">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row>
    <row r="171" spans="1:38" s="33" customFormat="1" ht="24" customHeight="1">
      <c r="A171" s="32" t="s">
        <v>661</v>
      </c>
      <c r="B171" s="357" t="s">
        <v>662</v>
      </c>
      <c r="C171" s="348"/>
      <c r="D171" s="348"/>
      <c r="E171" s="348"/>
      <c r="F171" s="348"/>
      <c r="G171" s="348"/>
      <c r="H171" s="348"/>
      <c r="I171" s="348"/>
      <c r="J171" s="348"/>
      <c r="K171" s="348"/>
      <c r="L171" s="348"/>
      <c r="M171" s="348"/>
      <c r="N171" s="348"/>
      <c r="O171" s="348"/>
      <c r="P171" s="348"/>
      <c r="Q171" s="348"/>
      <c r="R171" s="348"/>
      <c r="S171" s="348"/>
      <c r="T171" s="348"/>
      <c r="U171" s="348"/>
      <c r="V171" s="348"/>
      <c r="W171" s="348"/>
      <c r="X171" s="348"/>
      <c r="Y171" s="348"/>
      <c r="Z171" s="348"/>
      <c r="AA171" s="348"/>
      <c r="AB171" s="348"/>
      <c r="AC171" s="348"/>
      <c r="AD171" s="348"/>
    </row>
    <row r="172" spans="1:38" s="33" customFormat="1" ht="15" customHeight="1">
      <c r="A172" s="34"/>
      <c r="B172" s="29"/>
      <c r="C172" s="349" t="s">
        <v>663</v>
      </c>
      <c r="D172" s="348"/>
      <c r="E172" s="348"/>
      <c r="F172" s="348"/>
      <c r="G172" s="348"/>
      <c r="H172" s="348"/>
      <c r="I172" s="348"/>
      <c r="J172" s="348"/>
      <c r="K172" s="348"/>
      <c r="L172" s="348"/>
      <c r="M172" s="348"/>
      <c r="N172" s="348"/>
      <c r="O172" s="348"/>
      <c r="P172" s="348"/>
      <c r="Q172" s="348"/>
      <c r="R172" s="348"/>
      <c r="S172" s="348"/>
      <c r="T172" s="348"/>
      <c r="U172" s="348"/>
      <c r="V172" s="348"/>
      <c r="W172" s="348"/>
      <c r="X172" s="348"/>
      <c r="Y172" s="348"/>
      <c r="Z172" s="348"/>
      <c r="AA172" s="348"/>
      <c r="AB172" s="348"/>
      <c r="AC172" s="348"/>
      <c r="AD172" s="348"/>
    </row>
    <row r="173" spans="1:38" s="33" customFormat="1" ht="15" customHeight="1">
      <c r="A173" s="34"/>
      <c r="B173" s="29"/>
      <c r="C173" s="260"/>
      <c r="D173" s="260"/>
      <c r="E173" s="260"/>
      <c r="F173" s="260"/>
      <c r="G173" s="260"/>
      <c r="H173" s="260"/>
      <c r="I173" s="260"/>
      <c r="J173" s="260"/>
      <c r="K173" s="260"/>
      <c r="L173" s="260"/>
      <c r="M173" s="260"/>
      <c r="N173" s="260"/>
      <c r="O173" s="260"/>
      <c r="P173" s="260"/>
      <c r="Q173" s="260"/>
      <c r="R173" s="260"/>
      <c r="S173" s="260"/>
      <c r="T173" s="260"/>
      <c r="U173" s="260"/>
      <c r="V173" s="260"/>
      <c r="W173" s="260"/>
      <c r="X173" s="260"/>
      <c r="Y173" s="260"/>
      <c r="Z173" s="260"/>
      <c r="AA173" s="260"/>
      <c r="AB173" s="260"/>
      <c r="AC173" s="260"/>
      <c r="AD173" s="260"/>
    </row>
    <row r="174" spans="1:38" s="33" customFormat="1" ht="15" customHeight="1">
      <c r="A174" s="34"/>
      <c r="B174" s="29"/>
      <c r="C174" s="454" t="s">
        <v>664</v>
      </c>
      <c r="D174" s="295"/>
      <c r="E174" s="295"/>
      <c r="F174" s="295"/>
      <c r="G174" s="295"/>
      <c r="H174" s="295"/>
      <c r="I174" s="295"/>
      <c r="J174" s="295"/>
      <c r="K174" s="295"/>
      <c r="L174" s="296"/>
      <c r="M174" s="279" t="s">
        <v>647</v>
      </c>
      <c r="N174" s="280"/>
      <c r="O174" s="280"/>
      <c r="P174" s="280"/>
      <c r="Q174" s="280"/>
      <c r="R174" s="280"/>
      <c r="S174" s="280"/>
      <c r="T174" s="280"/>
      <c r="U174" s="280"/>
      <c r="V174" s="280"/>
      <c r="W174" s="280"/>
      <c r="X174" s="280"/>
      <c r="Y174" s="280"/>
      <c r="Z174" s="280"/>
      <c r="AA174" s="280"/>
      <c r="AB174" s="280"/>
      <c r="AC174" s="280"/>
      <c r="AD174" s="281"/>
    </row>
    <row r="175" spans="1:38" s="33" customFormat="1" ht="15" customHeight="1">
      <c r="A175" s="34"/>
      <c r="B175" s="29"/>
      <c r="C175" s="299"/>
      <c r="D175" s="284"/>
      <c r="E175" s="284"/>
      <c r="F175" s="284"/>
      <c r="G175" s="284"/>
      <c r="H175" s="284"/>
      <c r="I175" s="284"/>
      <c r="J175" s="284"/>
      <c r="K175" s="284"/>
      <c r="L175" s="300"/>
      <c r="M175" s="447" t="s">
        <v>269</v>
      </c>
      <c r="N175" s="295"/>
      <c r="O175" s="295"/>
      <c r="P175" s="295"/>
      <c r="Q175" s="295"/>
      <c r="R175" s="296"/>
      <c r="S175" s="448" t="s">
        <v>270</v>
      </c>
      <c r="T175" s="295"/>
      <c r="U175" s="295"/>
      <c r="V175" s="295"/>
      <c r="W175" s="295"/>
      <c r="X175" s="296"/>
      <c r="Y175" s="448" t="s">
        <v>271</v>
      </c>
      <c r="Z175" s="295"/>
      <c r="AA175" s="295"/>
      <c r="AB175" s="295"/>
      <c r="AC175" s="295"/>
      <c r="AD175" s="296"/>
      <c r="AF175" t="s">
        <v>278</v>
      </c>
      <c r="AG175" t="s">
        <v>279</v>
      </c>
      <c r="AH175" t="s">
        <v>280</v>
      </c>
      <c r="AI175" t="s">
        <v>281</v>
      </c>
      <c r="AJ175" t="s">
        <v>282</v>
      </c>
      <c r="AK175" t="s">
        <v>283</v>
      </c>
      <c r="AL175" t="s">
        <v>284</v>
      </c>
    </row>
    <row r="176" spans="1:38" s="33" customFormat="1" ht="15" customHeight="1">
      <c r="A176" s="34"/>
      <c r="B176" s="29"/>
      <c r="C176" s="257" t="s">
        <v>142</v>
      </c>
      <c r="D176" s="462" t="s">
        <v>665</v>
      </c>
      <c r="E176" s="280"/>
      <c r="F176" s="280"/>
      <c r="G176" s="280"/>
      <c r="H176" s="280"/>
      <c r="I176" s="280"/>
      <c r="J176" s="280"/>
      <c r="K176" s="280"/>
      <c r="L176" s="280"/>
      <c r="M176" s="282"/>
      <c r="N176" s="280"/>
      <c r="O176" s="280"/>
      <c r="P176" s="280"/>
      <c r="Q176" s="280"/>
      <c r="R176" s="281"/>
      <c r="S176" s="282"/>
      <c r="T176" s="280"/>
      <c r="U176" s="280"/>
      <c r="V176" s="280"/>
      <c r="W176" s="280"/>
      <c r="X176" s="281"/>
      <c r="Y176" s="282"/>
      <c r="Z176" s="280"/>
      <c r="AA176" s="280"/>
      <c r="AB176" s="280"/>
      <c r="AC176" s="280"/>
      <c r="AD176" s="281"/>
      <c r="AF176">
        <f>IF(AND(M176=0,OR(SUM(S176:Y176)&gt;0,COUNTIF(M176:Y176,"NS")&gt;0)),1,0)</f>
        <v>0</v>
      </c>
      <c r="AG176">
        <f>IF(OR(AND(M176="NS",SUM(S176:Y176)&gt;0),AND(M176="NS",COUNTIF(M176:Y176,"NS")&lt;2)),1,0)</f>
        <v>0</v>
      </c>
      <c r="AH176">
        <f>IF(AND(M176="NA",OR(SUM(S176:Y176)&gt;0,COUNTIF(M176:Y176,"NS")&gt;0,AND(COUNTIF(M176:Y176,"NA")&gt;1,COUNTIF(M176:Y176,"NA")&lt;3))),1,0)</f>
        <v>0</v>
      </c>
      <c r="AI176">
        <f>IF(AND(COUNTBLANK(M176)+COUNTBLANK(S176)+COUNTBLANK(Y176)&gt;0,COUNTBLANK(M176)+COUNTBLANK(S176)+COUNTBLANK(Y176)&lt;3,M176&lt;&gt;"NA"),1,0)</f>
        <v>0</v>
      </c>
      <c r="AJ176">
        <f>IF(AND(IF(OR(SUM(S176:Y176)=M176,M176="",AND(M176&gt;0,COUNTIF(M176:Y176,"NS")=2)),0,1)=1,M176&lt;&gt;"NS",M176&lt;&gt;"NA"),1,0)</f>
        <v>0</v>
      </c>
      <c r="AK176">
        <f>IF(COUNTIF(M176:Y176,"=*")&lt;&gt;SUM(COUNTIF(M176:Y176,"NS"),COUNTIF(M176:Y176,"NA")),1,0)</f>
        <v>0</v>
      </c>
      <c r="AL176">
        <f>IF(SUM(AF176:AK176)&gt;0,1,0)</f>
        <v>0</v>
      </c>
    </row>
    <row r="177" spans="1:37" s="33" customFormat="1" ht="15" customHeight="1">
      <c r="A177" s="34"/>
      <c r="B177" s="29"/>
      <c r="C177" s="257" t="s">
        <v>143</v>
      </c>
      <c r="D177" s="462" t="s">
        <v>666</v>
      </c>
      <c r="E177" s="280"/>
      <c r="F177" s="280"/>
      <c r="G177" s="280"/>
      <c r="H177" s="280"/>
      <c r="I177" s="280"/>
      <c r="J177" s="280"/>
      <c r="K177" s="280"/>
      <c r="L177" s="280"/>
      <c r="M177" s="282"/>
      <c r="N177" s="280"/>
      <c r="O177" s="280"/>
      <c r="P177" s="280"/>
      <c r="Q177" s="280"/>
      <c r="R177" s="281"/>
      <c r="S177" s="282"/>
      <c r="T177" s="280"/>
      <c r="U177" s="280"/>
      <c r="V177" s="280"/>
      <c r="W177" s="280"/>
      <c r="X177" s="281"/>
      <c r="Y177" s="282"/>
      <c r="Z177" s="280"/>
      <c r="AA177" s="280"/>
      <c r="AB177" s="280"/>
      <c r="AC177" s="280"/>
      <c r="AD177" s="281"/>
    </row>
    <row r="178" spans="1:37" s="33" customFormat="1" ht="15" customHeight="1">
      <c r="A178" s="34"/>
      <c r="B178" s="29"/>
      <c r="C178" s="143" t="s">
        <v>144</v>
      </c>
      <c r="D178" s="462" t="s">
        <v>667</v>
      </c>
      <c r="E178" s="280"/>
      <c r="F178" s="280"/>
      <c r="G178" s="280"/>
      <c r="H178" s="280"/>
      <c r="I178" s="280"/>
      <c r="J178" s="280"/>
      <c r="K178" s="280"/>
      <c r="L178" s="280"/>
      <c r="M178" s="282"/>
      <c r="N178" s="280"/>
      <c r="O178" s="280"/>
      <c r="P178" s="280"/>
      <c r="Q178" s="280"/>
      <c r="R178" s="281"/>
      <c r="S178" s="282"/>
      <c r="T178" s="280"/>
      <c r="U178" s="280"/>
      <c r="V178" s="280"/>
      <c r="W178" s="280"/>
      <c r="X178" s="281"/>
      <c r="Y178" s="282"/>
      <c r="Z178" s="280"/>
      <c r="AA178" s="280"/>
      <c r="AB178" s="280"/>
      <c r="AC178" s="280"/>
      <c r="AD178" s="281"/>
    </row>
    <row r="179" spans="1:37" s="33" customFormat="1" ht="15" customHeight="1">
      <c r="A179" s="34"/>
      <c r="B179" s="29"/>
      <c r="C179" s="144" t="s">
        <v>145</v>
      </c>
      <c r="D179" s="462" t="s">
        <v>668</v>
      </c>
      <c r="E179" s="280"/>
      <c r="F179" s="280"/>
      <c r="G179" s="280"/>
      <c r="H179" s="280"/>
      <c r="I179" s="280"/>
      <c r="J179" s="280"/>
      <c r="K179" s="280"/>
      <c r="L179" s="280"/>
      <c r="M179" s="282"/>
      <c r="N179" s="280"/>
      <c r="O179" s="280"/>
      <c r="P179" s="280"/>
      <c r="Q179" s="280"/>
      <c r="R179" s="281"/>
      <c r="S179" s="282"/>
      <c r="T179" s="280"/>
      <c r="U179" s="280"/>
      <c r="V179" s="280"/>
      <c r="W179" s="280"/>
      <c r="X179" s="281"/>
      <c r="Y179" s="282"/>
      <c r="Z179" s="280"/>
      <c r="AA179" s="280"/>
      <c r="AB179" s="280"/>
      <c r="AC179" s="280"/>
      <c r="AD179" s="281"/>
    </row>
    <row r="180" spans="1:37" s="33" customFormat="1" ht="15" customHeight="1">
      <c r="A180" s="34"/>
      <c r="B180" s="29"/>
      <c r="C180" s="144" t="s">
        <v>146</v>
      </c>
      <c r="D180" s="462" t="s">
        <v>669</v>
      </c>
      <c r="E180" s="280"/>
      <c r="F180" s="280"/>
      <c r="G180" s="280"/>
      <c r="H180" s="280"/>
      <c r="I180" s="280"/>
      <c r="J180" s="280"/>
      <c r="K180" s="280"/>
      <c r="L180" s="280"/>
      <c r="M180" s="282"/>
      <c r="N180" s="280"/>
      <c r="O180" s="280"/>
      <c r="P180" s="280"/>
      <c r="Q180" s="280"/>
      <c r="R180" s="281"/>
      <c r="S180" s="282"/>
      <c r="T180" s="280"/>
      <c r="U180" s="280"/>
      <c r="V180" s="280"/>
      <c r="W180" s="280"/>
      <c r="X180" s="281"/>
      <c r="Y180" s="282"/>
      <c r="Z180" s="280"/>
      <c r="AA180" s="280"/>
      <c r="AB180" s="280"/>
      <c r="AC180" s="280"/>
      <c r="AD180" s="281"/>
    </row>
    <row r="181" spans="1:37" s="33" customFormat="1" ht="15" customHeight="1">
      <c r="A181" s="34"/>
      <c r="B181" s="29"/>
      <c r="C181" s="144" t="s">
        <v>147</v>
      </c>
      <c r="D181" s="462" t="s">
        <v>670</v>
      </c>
      <c r="E181" s="280"/>
      <c r="F181" s="280"/>
      <c r="G181" s="280"/>
      <c r="H181" s="280"/>
      <c r="I181" s="280"/>
      <c r="J181" s="280"/>
      <c r="K181" s="280"/>
      <c r="L181" s="280"/>
      <c r="M181" s="282"/>
      <c r="N181" s="280"/>
      <c r="O181" s="280"/>
      <c r="P181" s="280"/>
      <c r="Q181" s="280"/>
      <c r="R181" s="281"/>
      <c r="S181" s="282"/>
      <c r="T181" s="280"/>
      <c r="U181" s="280"/>
      <c r="V181" s="280"/>
      <c r="W181" s="280"/>
      <c r="X181" s="281"/>
      <c r="Y181" s="282"/>
      <c r="Z181" s="280"/>
      <c r="AA181" s="280"/>
      <c r="AB181" s="280"/>
      <c r="AC181" s="280"/>
      <c r="AD181" s="281"/>
    </row>
    <row r="182" spans="1:37" s="33" customFormat="1" ht="15" customHeight="1">
      <c r="A182" s="34"/>
      <c r="B182" s="29"/>
      <c r="C182" s="144" t="s">
        <v>148</v>
      </c>
      <c r="D182" s="462" t="s">
        <v>671</v>
      </c>
      <c r="E182" s="280"/>
      <c r="F182" s="280"/>
      <c r="G182" s="280"/>
      <c r="H182" s="280"/>
      <c r="I182" s="280"/>
      <c r="J182" s="280"/>
      <c r="K182" s="280"/>
      <c r="L182" s="280"/>
      <c r="M182" s="282"/>
      <c r="N182" s="280"/>
      <c r="O182" s="280"/>
      <c r="P182" s="280"/>
      <c r="Q182" s="280"/>
      <c r="R182" s="281"/>
      <c r="S182" s="282"/>
      <c r="T182" s="280"/>
      <c r="U182" s="280"/>
      <c r="V182" s="280"/>
      <c r="W182" s="280"/>
      <c r="X182" s="281"/>
      <c r="Y182" s="282"/>
      <c r="Z182" s="280"/>
      <c r="AA182" s="280"/>
      <c r="AB182" s="280"/>
      <c r="AC182" s="280"/>
      <c r="AD182" s="281"/>
    </row>
    <row r="183" spans="1:37" s="33" customFormat="1" ht="15" customHeight="1">
      <c r="A183" s="34"/>
      <c r="B183" s="29"/>
      <c r="C183" s="144" t="s">
        <v>149</v>
      </c>
      <c r="D183" s="462" t="s">
        <v>672</v>
      </c>
      <c r="E183" s="280"/>
      <c r="F183" s="280"/>
      <c r="G183" s="280"/>
      <c r="H183" s="280"/>
      <c r="I183" s="280"/>
      <c r="J183" s="280"/>
      <c r="K183" s="280"/>
      <c r="L183" s="280"/>
      <c r="M183" s="282"/>
      <c r="N183" s="280"/>
      <c r="O183" s="280"/>
      <c r="P183" s="280"/>
      <c r="Q183" s="280"/>
      <c r="R183" s="281"/>
      <c r="S183" s="282"/>
      <c r="T183" s="280"/>
      <c r="U183" s="280"/>
      <c r="V183" s="280"/>
      <c r="W183" s="280"/>
      <c r="X183" s="281"/>
      <c r="Y183" s="282"/>
      <c r="Z183" s="280"/>
      <c r="AA183" s="280"/>
      <c r="AB183" s="280"/>
      <c r="AC183" s="280"/>
      <c r="AD183" s="281"/>
    </row>
    <row r="184" spans="1:37" s="33" customFormat="1" ht="15" customHeight="1">
      <c r="A184" s="34"/>
      <c r="B184" s="29"/>
      <c r="C184" s="144" t="s">
        <v>150</v>
      </c>
      <c r="D184" s="462" t="s">
        <v>673</v>
      </c>
      <c r="E184" s="280"/>
      <c r="F184" s="280"/>
      <c r="G184" s="280"/>
      <c r="H184" s="280"/>
      <c r="I184" s="280"/>
      <c r="J184" s="280"/>
      <c r="K184" s="280"/>
      <c r="L184" s="280"/>
      <c r="M184" s="282"/>
      <c r="N184" s="280"/>
      <c r="O184" s="280"/>
      <c r="P184" s="280"/>
      <c r="Q184" s="280"/>
      <c r="R184" s="281"/>
      <c r="S184" s="282"/>
      <c r="T184" s="280"/>
      <c r="U184" s="280"/>
      <c r="V184" s="280"/>
      <c r="W184" s="280"/>
      <c r="X184" s="281"/>
      <c r="Y184" s="282"/>
      <c r="Z184" s="280"/>
      <c r="AA184" s="280"/>
      <c r="AB184" s="280"/>
      <c r="AC184" s="280"/>
      <c r="AD184" s="281"/>
    </row>
    <row r="185" spans="1:37" s="33" customFormat="1" ht="15" customHeight="1">
      <c r="A185" s="34"/>
      <c r="B185" s="29"/>
      <c r="C185" s="211"/>
      <c r="D185" s="211"/>
      <c r="E185" s="211"/>
      <c r="F185" s="211"/>
      <c r="G185" s="211"/>
      <c r="H185" s="211"/>
      <c r="I185" s="211"/>
      <c r="J185" s="211"/>
      <c r="K185" s="211"/>
      <c r="L185" s="151" t="s">
        <v>285</v>
      </c>
      <c r="M185" s="282">
        <f>IF(AND(SUM(M176:M184)=0,COUNTIF(M176:M184,"NS")&gt;0),"NS",IF(AND(SUM(M176:M184)=0, COUNTIF(M176:M184,"NA")&gt;0),"NA",SUM(M176:M184)))</f>
        <v>0</v>
      </c>
      <c r="N185" s="280"/>
      <c r="O185" s="280"/>
      <c r="P185" s="280"/>
      <c r="Q185" s="280"/>
      <c r="R185" s="281"/>
      <c r="S185" s="282">
        <f>IF(AND(SUM(S176:S184)=0,COUNTIF(S176:S184,"NS")&gt;0),"NS",IF(AND(SUM(S176:S184)=0, COUNTIF(S176:S184,"NA")&gt;0),"NA",SUM(S176:S184)))</f>
        <v>0</v>
      </c>
      <c r="T185" s="280"/>
      <c r="U185" s="280"/>
      <c r="V185" s="280"/>
      <c r="W185" s="280"/>
      <c r="X185" s="281"/>
      <c r="Y185" s="282">
        <f>IF(AND(SUM(Y176:Y184)=0,COUNTIF(Y176:Y184,"NS")&gt;0),"NS",IF(AND(SUM(Y176:Y184)=0, COUNTIF(Y176:Y184,"NA")&gt;0),"NA",SUM(Y176:Y184)))</f>
        <v>0</v>
      </c>
      <c r="Z185" s="280"/>
      <c r="AA185" s="280"/>
      <c r="AB185" s="280"/>
      <c r="AC185" s="280"/>
      <c r="AD185" s="281"/>
    </row>
    <row r="186" spans="1:37">
      <c r="A186" s="42"/>
      <c r="B186" s="42"/>
      <c r="C186" s="42"/>
      <c r="D186" s="42"/>
      <c r="E186" s="32"/>
      <c r="F186" s="32"/>
      <c r="G186" s="32"/>
      <c r="H186" s="32"/>
      <c r="I186" s="148"/>
      <c r="J186" s="148"/>
      <c r="K186" s="148"/>
      <c r="L186" s="148"/>
      <c r="M186" s="42"/>
      <c r="N186" s="42"/>
      <c r="O186" s="42"/>
      <c r="P186" s="42"/>
      <c r="Q186" s="42"/>
      <c r="R186" s="42"/>
      <c r="S186" s="42"/>
      <c r="T186" s="42"/>
      <c r="U186" s="42"/>
      <c r="V186" s="42"/>
      <c r="W186" s="42"/>
      <c r="X186" s="42"/>
      <c r="Y186" s="42"/>
      <c r="Z186" s="42"/>
      <c r="AA186" s="42"/>
      <c r="AB186" s="42"/>
      <c r="AC186" s="42"/>
      <c r="AD186" s="42"/>
      <c r="AF186">
        <f>IF(SUM(AF176:AF185)&gt;0,1,0)</f>
        <v>0</v>
      </c>
      <c r="AG186">
        <f>IF(SUM(AG176:AG185)&gt;0,2,0)</f>
        <v>0</v>
      </c>
      <c r="AH186">
        <f>IF(SUM(AH176:AH185)&gt;0,4,0)</f>
        <v>0</v>
      </c>
      <c r="AI186">
        <f>IF(SUM(AI176:AI185)&gt;0,4,0)</f>
        <v>0</v>
      </c>
      <c r="AJ186">
        <f>IF(SUM(AJ176:AJ185)&gt;0,5,0)</f>
        <v>0</v>
      </c>
      <c r="AK186">
        <f>IF(SUM(AK176:AK185)&gt;0,6,0)</f>
        <v>0</v>
      </c>
    </row>
    <row r="187" spans="1:37" ht="24" customHeight="1">
      <c r="A187" s="107"/>
      <c r="B187" s="211"/>
      <c r="C187" s="339" t="s">
        <v>248</v>
      </c>
      <c r="D187" s="270"/>
      <c r="E187" s="270"/>
      <c r="F187" s="270"/>
      <c r="G187" s="270"/>
      <c r="H187" s="270"/>
      <c r="I187" s="270"/>
      <c r="J187" s="270"/>
      <c r="K187" s="270"/>
      <c r="L187" s="270"/>
      <c r="M187" s="270"/>
      <c r="N187" s="270"/>
      <c r="O187" s="270"/>
      <c r="P187" s="270"/>
      <c r="Q187" s="270"/>
      <c r="R187" s="270"/>
      <c r="S187" s="270"/>
      <c r="T187" s="270"/>
      <c r="U187" s="270"/>
      <c r="V187" s="270"/>
      <c r="W187" s="270"/>
      <c r="X187" s="270"/>
      <c r="Y187" s="270"/>
      <c r="Z187" s="270"/>
      <c r="AA187" s="270"/>
      <c r="AB187" s="270"/>
      <c r="AC187" s="270"/>
      <c r="AD187" s="270"/>
      <c r="AH187">
        <f>SUM(AF186:AH186)</f>
        <v>0</v>
      </c>
      <c r="AK187">
        <f>SUM(AI186:AK186)</f>
        <v>0</v>
      </c>
    </row>
    <row r="188" spans="1:37" ht="60" customHeight="1">
      <c r="A188" s="107"/>
      <c r="B188" s="211"/>
      <c r="C188" s="340"/>
      <c r="D188" s="337"/>
      <c r="E188" s="337"/>
      <c r="F188" s="337"/>
      <c r="G188" s="337"/>
      <c r="H188" s="337"/>
      <c r="I188" s="337"/>
      <c r="J188" s="337"/>
      <c r="K188" s="337"/>
      <c r="L188" s="337"/>
      <c r="M188" s="337"/>
      <c r="N188" s="337"/>
      <c r="O188" s="337"/>
      <c r="P188" s="337"/>
      <c r="Q188" s="337"/>
      <c r="R188" s="337"/>
      <c r="S188" s="337"/>
      <c r="T188" s="337"/>
      <c r="U188" s="337"/>
      <c r="V188" s="337"/>
      <c r="W188" s="337"/>
      <c r="X188" s="337"/>
      <c r="Y188" s="337"/>
      <c r="Z188" s="337"/>
      <c r="AA188" s="337"/>
      <c r="AB188" s="337"/>
      <c r="AC188" s="337"/>
      <c r="AD188" s="338"/>
      <c r="AH188" t="e">
        <f ca="1">CAMBIAR(AH187,0,"",1,"El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188" t="e">
        <f ca="1">CAMBIAR(AK187,0,"",4,"Hay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89" spans="1:37">
      <c r="A189" s="42"/>
      <c r="B189" s="42"/>
      <c r="C189" s="266" t="e">
        <f ca="1">AH188</f>
        <v>#NAME?</v>
      </c>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row>
    <row r="190" spans="1:37">
      <c r="A190" s="42"/>
      <c r="B190" s="42"/>
      <c r="C190" s="266" t="e">
        <f ca="1">AK188</f>
        <v>#NAME?</v>
      </c>
      <c r="D190" s="42"/>
      <c r="E190" s="32"/>
      <c r="F190" s="32"/>
      <c r="G190" s="32"/>
      <c r="H190" s="32"/>
      <c r="I190" s="148"/>
      <c r="J190" s="148"/>
      <c r="K190" s="148"/>
      <c r="L190" s="148"/>
      <c r="M190" s="42"/>
      <c r="N190" s="42"/>
      <c r="O190" s="42"/>
      <c r="P190" s="42"/>
      <c r="Q190" s="42"/>
      <c r="R190" s="42"/>
      <c r="S190" s="42"/>
      <c r="T190" s="42"/>
      <c r="U190" s="42"/>
      <c r="V190" s="42"/>
      <c r="W190" s="42"/>
      <c r="X190" s="42"/>
      <c r="Y190" s="42"/>
      <c r="Z190" s="42"/>
      <c r="AA190" s="42"/>
      <c r="AB190" s="42"/>
      <c r="AC190" s="42"/>
      <c r="AD190" s="42"/>
    </row>
    <row r="191" spans="1:37">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row>
    <row r="192" spans="1:37">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row>
    <row r="193" spans="1:108">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row>
    <row r="194" spans="1:108">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row>
    <row r="195" spans="1:108" s="33" customFormat="1" ht="24" customHeight="1">
      <c r="A195" s="32" t="s">
        <v>674</v>
      </c>
      <c r="B195" s="438" t="s">
        <v>675</v>
      </c>
      <c r="C195" s="348"/>
      <c r="D195" s="348"/>
      <c r="E195" s="348"/>
      <c r="F195" s="348"/>
      <c r="G195" s="348"/>
      <c r="H195" s="348"/>
      <c r="I195" s="348"/>
      <c r="J195" s="348"/>
      <c r="K195" s="348"/>
      <c r="L195" s="348"/>
      <c r="M195" s="348"/>
      <c r="N195" s="348"/>
      <c r="O195" s="348"/>
      <c r="P195" s="348"/>
      <c r="Q195" s="348"/>
      <c r="R195" s="348"/>
      <c r="S195" s="348"/>
      <c r="T195" s="348"/>
      <c r="U195" s="348"/>
      <c r="V195" s="348"/>
      <c r="W195" s="348"/>
      <c r="X195" s="348"/>
      <c r="Y195" s="348"/>
      <c r="Z195" s="348"/>
      <c r="AA195" s="348"/>
      <c r="AB195" s="348"/>
      <c r="AC195" s="348"/>
      <c r="AD195" s="348"/>
    </row>
    <row r="196" spans="1:108" s="33" customFormat="1" ht="15" customHeight="1">
      <c r="A196" s="79"/>
      <c r="B196" s="94"/>
      <c r="C196" s="349" t="s">
        <v>676</v>
      </c>
      <c r="D196" s="348"/>
      <c r="E196" s="348"/>
      <c r="F196" s="348"/>
      <c r="G196" s="348"/>
      <c r="H196" s="348"/>
      <c r="I196" s="348"/>
      <c r="J196" s="348"/>
      <c r="K196" s="348"/>
      <c r="L196" s="348"/>
      <c r="M196" s="348"/>
      <c r="N196" s="348"/>
      <c r="O196" s="348"/>
      <c r="P196" s="348"/>
      <c r="Q196" s="348"/>
      <c r="R196" s="348"/>
      <c r="S196" s="348"/>
      <c r="T196" s="348"/>
      <c r="U196" s="348"/>
      <c r="V196" s="348"/>
      <c r="W196" s="348"/>
      <c r="X196" s="348"/>
      <c r="Y196" s="348"/>
      <c r="Z196" s="348"/>
      <c r="AA196" s="348"/>
      <c r="AB196" s="348"/>
      <c r="AC196" s="348"/>
      <c r="AD196" s="348"/>
    </row>
    <row r="197" spans="1:108" s="33" customFormat="1" ht="24" customHeight="1">
      <c r="A197" s="79"/>
      <c r="B197" s="94"/>
      <c r="C197" s="472" t="s">
        <v>677</v>
      </c>
      <c r="D197" s="348"/>
      <c r="E197" s="348"/>
      <c r="F197" s="348"/>
      <c r="G197" s="348"/>
      <c r="H197" s="348"/>
      <c r="I197" s="348"/>
      <c r="J197" s="348"/>
      <c r="K197" s="348"/>
      <c r="L197" s="348"/>
      <c r="M197" s="348"/>
      <c r="N197" s="348"/>
      <c r="O197" s="348"/>
      <c r="P197" s="348"/>
      <c r="Q197" s="348"/>
      <c r="R197" s="348"/>
      <c r="S197" s="348"/>
      <c r="T197" s="348"/>
      <c r="U197" s="348"/>
      <c r="V197" s="348"/>
      <c r="W197" s="348"/>
      <c r="X197" s="348"/>
      <c r="Y197" s="348"/>
      <c r="Z197" s="348"/>
      <c r="AA197" s="348"/>
      <c r="AB197" s="348"/>
      <c r="AC197" s="348"/>
      <c r="AD197" s="348"/>
    </row>
    <row r="198" spans="1:108" s="33" customFormat="1" ht="15" customHeight="1">
      <c r="A198" s="79"/>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spans="1:108" s="33" customFormat="1" ht="24" customHeight="1">
      <c r="A199" s="209"/>
      <c r="B199" s="94"/>
      <c r="C199" s="279" t="s">
        <v>678</v>
      </c>
      <c r="D199" s="295"/>
      <c r="E199" s="295"/>
      <c r="F199" s="295"/>
      <c r="G199" s="295"/>
      <c r="H199" s="295"/>
      <c r="I199" s="296"/>
      <c r="J199" s="279" t="s">
        <v>679</v>
      </c>
      <c r="K199" s="280"/>
      <c r="L199" s="280"/>
      <c r="M199" s="280"/>
      <c r="N199" s="280"/>
      <c r="O199" s="280"/>
      <c r="P199" s="280"/>
      <c r="Q199" s="280"/>
      <c r="R199" s="280"/>
      <c r="S199" s="280"/>
      <c r="T199" s="280"/>
      <c r="U199" s="280"/>
      <c r="V199" s="280"/>
      <c r="W199" s="280"/>
      <c r="X199" s="280"/>
      <c r="Y199" s="280"/>
      <c r="Z199" s="280"/>
      <c r="AA199" s="280"/>
      <c r="AB199" s="280"/>
      <c r="AC199" s="280"/>
      <c r="AD199" s="281"/>
    </row>
    <row r="200" spans="1:108" s="33" customFormat="1" ht="36" customHeight="1">
      <c r="A200" s="209"/>
      <c r="B200" s="94"/>
      <c r="C200" s="297"/>
      <c r="D200" s="348"/>
      <c r="E200" s="348"/>
      <c r="F200" s="348"/>
      <c r="G200" s="348"/>
      <c r="H200" s="348"/>
      <c r="I200" s="298"/>
      <c r="J200" s="468" t="s">
        <v>269</v>
      </c>
      <c r="K200" s="296"/>
      <c r="L200" s="469" t="s">
        <v>270</v>
      </c>
      <c r="M200" s="296"/>
      <c r="N200" s="469" t="s">
        <v>271</v>
      </c>
      <c r="O200" s="296"/>
      <c r="P200" s="470" t="s">
        <v>648</v>
      </c>
      <c r="Q200" s="280"/>
      <c r="R200" s="281"/>
      <c r="S200" s="471" t="s">
        <v>649</v>
      </c>
      <c r="T200" s="280"/>
      <c r="U200" s="281"/>
      <c r="V200" s="471" t="s">
        <v>650</v>
      </c>
      <c r="W200" s="280"/>
      <c r="X200" s="281"/>
      <c r="Y200" s="471" t="s">
        <v>651</v>
      </c>
      <c r="Z200" s="280"/>
      <c r="AA200" s="281"/>
      <c r="AB200" s="471" t="s">
        <v>652</v>
      </c>
      <c r="AC200" s="280"/>
      <c r="AD200" s="281"/>
    </row>
    <row r="201" spans="1:108" s="33" customFormat="1" ht="48" customHeight="1">
      <c r="A201" s="79"/>
      <c r="B201" s="94"/>
      <c r="C201" s="299"/>
      <c r="D201" s="284"/>
      <c r="E201" s="284"/>
      <c r="F201" s="284"/>
      <c r="G201" s="284"/>
      <c r="H201" s="284"/>
      <c r="I201" s="300"/>
      <c r="J201" s="299"/>
      <c r="K201" s="300"/>
      <c r="L201" s="299"/>
      <c r="M201" s="300"/>
      <c r="N201" s="299"/>
      <c r="O201" s="300"/>
      <c r="P201" s="213" t="s">
        <v>276</v>
      </c>
      <c r="Q201" s="240" t="s">
        <v>270</v>
      </c>
      <c r="R201" s="240" t="s">
        <v>271</v>
      </c>
      <c r="S201" s="213" t="s">
        <v>276</v>
      </c>
      <c r="T201" s="240" t="s">
        <v>270</v>
      </c>
      <c r="U201" s="240" t="s">
        <v>271</v>
      </c>
      <c r="V201" s="213" t="s">
        <v>276</v>
      </c>
      <c r="W201" s="240" t="s">
        <v>270</v>
      </c>
      <c r="X201" s="240" t="s">
        <v>271</v>
      </c>
      <c r="Y201" s="213" t="s">
        <v>276</v>
      </c>
      <c r="Z201" s="240" t="s">
        <v>270</v>
      </c>
      <c r="AA201" s="240" t="s">
        <v>271</v>
      </c>
      <c r="AB201" s="213" t="s">
        <v>276</v>
      </c>
      <c r="AC201" s="240" t="s">
        <v>270</v>
      </c>
      <c r="AD201" s="240" t="s">
        <v>271</v>
      </c>
      <c r="AF201" t="s">
        <v>278</v>
      </c>
      <c r="AG201" t="s">
        <v>279</v>
      </c>
      <c r="AH201" t="s">
        <v>280</v>
      </c>
      <c r="AI201" t="s">
        <v>281</v>
      </c>
      <c r="AJ201" t="s">
        <v>282</v>
      </c>
      <c r="AK201" t="s">
        <v>283</v>
      </c>
      <c r="AL201" t="s">
        <v>284</v>
      </c>
      <c r="AP201" t="s">
        <v>278</v>
      </c>
      <c r="AQ201" t="s">
        <v>279</v>
      </c>
      <c r="AR201" t="s">
        <v>280</v>
      </c>
      <c r="AS201" t="s">
        <v>281</v>
      </c>
      <c r="AT201" t="s">
        <v>282</v>
      </c>
      <c r="AU201" t="s">
        <v>283</v>
      </c>
      <c r="AV201" t="s">
        <v>284</v>
      </c>
      <c r="AZ201" t="s">
        <v>278</v>
      </c>
      <c r="BA201" t="s">
        <v>279</v>
      </c>
      <c r="BB201" t="s">
        <v>280</v>
      </c>
      <c r="BC201" t="s">
        <v>281</v>
      </c>
      <c r="BD201" t="s">
        <v>282</v>
      </c>
      <c r="BE201" t="s">
        <v>283</v>
      </c>
      <c r="BF201" t="s">
        <v>284</v>
      </c>
      <c r="BJ201" t="s">
        <v>278</v>
      </c>
      <c r="BK201" t="s">
        <v>279</v>
      </c>
      <c r="BL201" t="s">
        <v>280</v>
      </c>
      <c r="BM201" t="s">
        <v>281</v>
      </c>
      <c r="BN201" t="s">
        <v>282</v>
      </c>
      <c r="BO201" t="s">
        <v>283</v>
      </c>
      <c r="BP201" t="s">
        <v>284</v>
      </c>
      <c r="BT201" t="s">
        <v>278</v>
      </c>
      <c r="BU201" t="s">
        <v>279</v>
      </c>
      <c r="BV201" t="s">
        <v>280</v>
      </c>
      <c r="BW201" t="s">
        <v>281</v>
      </c>
      <c r="BX201" t="s">
        <v>282</v>
      </c>
      <c r="BY201" t="s">
        <v>283</v>
      </c>
      <c r="BZ201" t="s">
        <v>284</v>
      </c>
      <c r="CD201" t="s">
        <v>278</v>
      </c>
      <c r="CE201" t="s">
        <v>279</v>
      </c>
      <c r="CF201" t="s">
        <v>280</v>
      </c>
      <c r="CG201" t="s">
        <v>281</v>
      </c>
      <c r="CH201" t="s">
        <v>282</v>
      </c>
      <c r="CI201" t="s">
        <v>283</v>
      </c>
      <c r="CJ201" t="s">
        <v>284</v>
      </c>
      <c r="CN201" t="s">
        <v>278</v>
      </c>
      <c r="CO201" t="s">
        <v>279</v>
      </c>
      <c r="CP201" t="s">
        <v>280</v>
      </c>
      <c r="CQ201" t="s">
        <v>281</v>
      </c>
      <c r="CR201" t="s">
        <v>282</v>
      </c>
      <c r="CS201" t="s">
        <v>283</v>
      </c>
      <c r="CT201" t="s">
        <v>284</v>
      </c>
      <c r="CX201" t="s">
        <v>278</v>
      </c>
      <c r="CY201" t="s">
        <v>279</v>
      </c>
      <c r="CZ201" t="s">
        <v>280</v>
      </c>
      <c r="DA201" t="s">
        <v>281</v>
      </c>
      <c r="DB201" t="s">
        <v>282</v>
      </c>
      <c r="DC201" t="s">
        <v>283</v>
      </c>
      <c r="DD201" t="s">
        <v>284</v>
      </c>
    </row>
    <row r="202" spans="1:108" s="33" customFormat="1" ht="15" customHeight="1">
      <c r="A202" s="79"/>
      <c r="B202" s="94"/>
      <c r="C202" s="246" t="s">
        <v>142</v>
      </c>
      <c r="D202" s="373" t="s">
        <v>680</v>
      </c>
      <c r="E202" s="280"/>
      <c r="F202" s="280"/>
      <c r="G202" s="280"/>
      <c r="H202" s="280"/>
      <c r="I202" s="281"/>
      <c r="J202" s="282"/>
      <c r="K202" s="281"/>
      <c r="L202" s="282"/>
      <c r="M202" s="281"/>
      <c r="N202" s="282"/>
      <c r="O202" s="281"/>
      <c r="P202" s="214"/>
      <c r="Q202" s="214"/>
      <c r="R202" s="214"/>
      <c r="S202" s="214"/>
      <c r="T202" s="214"/>
      <c r="U202" s="214"/>
      <c r="V202" s="214"/>
      <c r="W202" s="214"/>
      <c r="X202" s="214"/>
      <c r="Y202" s="214"/>
      <c r="Z202" s="214"/>
      <c r="AA202" s="214"/>
      <c r="AB202" s="214"/>
      <c r="AC202" s="214"/>
      <c r="AD202" s="214"/>
      <c r="AF202">
        <f>IF(AND(P202=0,OR(SUM(Q202:R202)&gt;0,COUNTIF(P202:R202,"NS")&gt;0)),1,0)</f>
        <v>0</v>
      </c>
      <c r="AG202">
        <f>IF(OR(AND(P202="NS",SUM(Q202:R202)&gt;0),AND(P202="NS",COUNTIF(P202:R202,"NS")&lt;2)),1,0)</f>
        <v>0</v>
      </c>
      <c r="AH202">
        <f>IF(AND(P202="NA",OR(SUM(Q202:R202)&gt;0,COUNTIF(P202:R202,"NS")&gt;0,AND(COUNTIF(P202:R202,"NA")&gt;1,COUNTIF(P202:R202,"NA")&lt;3))),1,0)</f>
        <v>0</v>
      </c>
      <c r="AI202">
        <f>IF(AND(COUNTBLANK(P202)+COUNTBLANK(Q202)+COUNTBLANK(R202)&gt;0,COUNTBLANK(P202)+COUNTBLANK(Q202)+COUNTBLANK(R202)&lt;3,P202&lt;&gt;"NA"),1,0)</f>
        <v>0</v>
      </c>
      <c r="AJ202">
        <f>IF(AND(IF(OR(SUM(Q202:R202)=P202,P202="",AND(P202&gt;0,COUNTIF(P202:R202,"NS")=2)),0,1)=1,P202&lt;&gt;"NS",P202&lt;&gt;"NA"),1,0)</f>
        <v>0</v>
      </c>
      <c r="AK202">
        <f>IF(COUNTIF(P202:R202,"=*")&lt;&gt;SUM(COUNTIF(P202:R202,"NS"),COUNTIF(P202:R202,"NA")),1,0)</f>
        <v>0</v>
      </c>
      <c r="AL202">
        <f>IF(SUM(AF202:AK202)&gt;0,1,0)</f>
        <v>0</v>
      </c>
      <c r="AP202">
        <f>IF(AND(S202=0,OR(SUM(T202:U202)&gt;0,COUNTIF(S202:U202,"NS")&gt;0)),1,0)</f>
        <v>0</v>
      </c>
      <c r="AQ202">
        <f>IF(OR(AND(S202="NS",SUM(T202:U202)&gt;0),AND(S202="NS",COUNTIF(S202:U202,"NS")&lt;2)),1,0)</f>
        <v>0</v>
      </c>
      <c r="AR202">
        <f>IF(AND(S202="NA",OR(SUM(T202:U202)&gt;0,COUNTIF(S202:U202,"NS")&gt;0,AND(COUNTIF(S202:U202,"NA")&gt;1,COUNTIF(S202:U202,"NA")&lt;3))),1,0)</f>
        <v>0</v>
      </c>
      <c r="AS202">
        <f>IF(AND(COUNTBLANK(S202)+COUNTBLANK(T202)+COUNTBLANK(U202)&gt;0,COUNTBLANK(S202)+COUNTBLANK(T202)+COUNTBLANK(U202)&lt;3,S202&lt;&gt;"NA"),1,0)</f>
        <v>0</v>
      </c>
      <c r="AT202">
        <f>IF(AND(IF(OR(SUM(T202:U202)=S202,S202="",AND(S202&gt;0,COUNTIF(S202:U202,"NS")=2)),0,1)=1,S202&lt;&gt;"NS",S202&lt;&gt;"NA"),1,0)</f>
        <v>0</v>
      </c>
      <c r="AU202">
        <f>IF(COUNTIF(S202:U202,"=*")&lt;&gt;SUM(COUNTIF(S202:U202,"NS"),COUNTIF(S202:U202,"NA")),1,0)</f>
        <v>0</v>
      </c>
      <c r="AV202">
        <f>IF(SUM(AP202:AU202)&gt;0,1,0)</f>
        <v>0</v>
      </c>
      <c r="AZ202">
        <f>IF(AND(V202=0,OR(SUM(W202:X202)&gt;0,COUNTIF(V202:X202,"NS")&gt;0)),1,0)</f>
        <v>0</v>
      </c>
      <c r="BA202">
        <f>IF(OR(AND(V202="NS",SUM(W202:X202)&gt;0),AND(V202="NS",COUNTIF(V202:X202,"NS")&lt;2)),1,0)</f>
        <v>0</v>
      </c>
      <c r="BB202">
        <f>IF(AND(V202="NA",OR(SUM(W202:X202)&gt;0,COUNTIF(V202:X202,"NS")&gt;0,AND(COUNTIF(V202:X202,"NA")&gt;1,COUNTIF(V202:X202,"NA")&lt;3))),1,0)</f>
        <v>0</v>
      </c>
      <c r="BC202">
        <f>IF(AND(COUNTBLANK(V202)+COUNTBLANK(W202)+COUNTBLANK(X202)&gt;0,COUNTBLANK(V202)+COUNTBLANK(W202)+COUNTBLANK(X202)&lt;3,V202&lt;&gt;"NA"),1,0)</f>
        <v>0</v>
      </c>
      <c r="BD202">
        <f>IF(AND(IF(OR(SUM(W202:X202)=V202,V202="",AND(V202&gt;0,COUNTIF(V202:X202,"NS")=2)),0,1)=1,V202&lt;&gt;"NS",V202&lt;&gt;"NA"),1,0)</f>
        <v>0</v>
      </c>
      <c r="BE202">
        <f>IF(COUNTIF(V202:X202,"=*")&lt;&gt;SUM(COUNTIF(V202:X202,"NS"),COUNTIF(V202:X202,"NA")),1,0)</f>
        <v>0</v>
      </c>
      <c r="BF202">
        <f>IF(SUM(AZ202:BE202)&gt;0,1,0)</f>
        <v>0</v>
      </c>
      <c r="BJ202">
        <f>IF(AND(Y202=0,OR(SUM(Z202:AA202)&gt;0,COUNTIF(Y202:AA202,"NS")&gt;0)),1,0)</f>
        <v>0</v>
      </c>
      <c r="BK202">
        <f>IF(OR(AND(Y202="NS",SUM(Z202:AA202)&gt;0),AND(Y202="NS",COUNTIF(Y202:AA202,"NS")&lt;2)),1,0)</f>
        <v>0</v>
      </c>
      <c r="BL202">
        <f>IF(AND(Y202="NA",OR(SUM(Z202:AA202)&gt;0,COUNTIF(Y202:AA202,"NS")&gt;0,AND(COUNTIF(Y202:AA202,"NA")&gt;1,COUNTIF(Y202:AA202,"NA")&lt;3))),1,0)</f>
        <v>0</v>
      </c>
      <c r="BM202">
        <f>IF(AND(COUNTBLANK(Y202)+COUNTBLANK(Z202)+COUNTBLANK(AA202)&gt;0,COUNTBLANK(Y202)+COUNTBLANK(Z202)+COUNTBLANK(AA202)&lt;3,Y202&lt;&gt;"NA"),1,0)</f>
        <v>0</v>
      </c>
      <c r="BN202">
        <f>IF(AND(IF(OR(SUM(Z202:AA202)=Y202,Y202="",AND(Y202&gt;0,COUNTIF(Y202:AA202,"NS")=2)),0,1)=1,Y202&lt;&gt;"NS",Y202&lt;&gt;"NA"),1,0)</f>
        <v>0</v>
      </c>
      <c r="BO202">
        <f>IF(COUNTIF(Y202:AA202,"=*")&lt;&gt;SUM(COUNTIF(Y202:AA202,"NS"),COUNTIF(Y202:AA202,"NA")),1,0)</f>
        <v>0</v>
      </c>
      <c r="BP202">
        <f>IF(SUM(BJ202:BO202)&gt;0,1,0)</f>
        <v>0</v>
      </c>
      <c r="BT202">
        <f>IF(AND(AB202=0,OR(SUM(AC202:AD202)&gt;0,COUNTIF(AB202:AD202,"NS")&gt;0)),1,0)</f>
        <v>0</v>
      </c>
      <c r="BU202">
        <f>IF(OR(AND(AB202="NS",SUM(AC202:AD202)&gt;0),AND(AB202="NS",COUNTIF(AB202:AD202,"NS")&lt;2)),1,0)</f>
        <v>0</v>
      </c>
      <c r="BV202">
        <f>IF(AND(AB202="NA",OR(SUM(AC202:AD202)&gt;0,COUNTIF(AB202:AD202,"NS")&gt;0,AND(COUNTIF(AB202:AD202,"NA")&gt;1,COUNTIF(AB202:AD202,"NA")&lt;3))),1,0)</f>
        <v>0</v>
      </c>
      <c r="BW202">
        <f>IF(AND(COUNTBLANK(AB202)+COUNTBLANK(AC202)+COUNTBLANK(AD202)&gt;0,COUNTBLANK(AB202)+COUNTBLANK(AC202)+COUNTBLANK(AD202)&lt;3,AB202&lt;&gt;"NA"),1,0)</f>
        <v>0</v>
      </c>
      <c r="BX202">
        <f>IF(AND(IF(OR(SUM(AC202:AD202)=AB202,AB202="",AND(AB202&gt;0,COUNTIF(AB202:AD202,"NS")=2)),0,1)=1,AB202&lt;&gt;"NS",AB202&lt;&gt;"NA"),1,0)</f>
        <v>0</v>
      </c>
      <c r="BY202">
        <f>IF(COUNTIF(AB202:AD202,"=*")&lt;&gt;SUM(COUNTIF(AB202:AD202,"NS"),COUNTIF(AB202:AD202,"NA")),1,0)</f>
        <v>0</v>
      </c>
      <c r="BZ202">
        <f>IF(SUM(BT202:BY202)&gt;0,1,0)</f>
        <v>0</v>
      </c>
      <c r="CD202">
        <f>IF(AND(L202=0,OR(SUM(Q202,T202,W202,Z202,AC202)&gt;0,COUNTIF(L202,"NS")+COUNTIF(Q202,"NS")+COUNTIF(T202,"NS")+COUNTIF(W202,"NS")+COUNTIF(Z202,"NS")+COUNTIF(AC202,"NS")&gt;0)),1,0)</f>
        <v>0</v>
      </c>
      <c r="CE202">
        <f>IF(OR(AND(L202="NS",SUM(Q202,T202,W202,Z202,AC202)&gt;0),AND(L202="NS",COUNTIF(L202,"NS")+COUNTIF(Q202,"NS")+COUNTIF(T202,"NS")+COUNTIF(W202,"NS")+COUNTIF(Z202,"NS")+COUNTIF(AC202,"NS")&lt;2)),1,0)</f>
        <v>0</v>
      </c>
      <c r="CF202">
        <f>IF(AND(L202="NA",OR(SUM(Q202,T202,W202,Z202,AC202)&gt;0,COUNTIF(L202,"NS")+COUNTIF(Q202,"NS")+COUNTIF(T202,"NS")+COUNTIF(W202,"NS")+COUNTIF(Z202,"NS")+COUNTIF(AC202,"NS")&gt;0,AND(COUNTIF(L202,"NA")+COUNTIF(Q202,"NA")+COUNTIF(T202,"NA")+COUNTIF(W202,"NA")+COUNTIF(Z202,"NA")+COUNTIF(AC202,"NA")&gt;1,COUNTIF(L202,"NA")+COUNTIF(Q202,"NA")+COUNTIF(T202,"NA")+COUNTIF(W202,"NA")+COUNTIF(Z202,"NA")+COUNTIF(AC202,"NA")&lt;6))),1,0)</f>
        <v>0</v>
      </c>
      <c r="CG202">
        <f>IF(AND(COUNTBLANK(L202)+COUNTBLANK(Q202)+COUNTBLANK(T202)+COUNTBLANK(W202)+COUNTBLANK(Z202)+COUNTBLANK(AC202)&gt;0,COUNTBLANK(L202)+COUNTBLANK(Q202)+COUNTBLANK(T202)+COUNTBLANK(W202)+COUNTBLANK(Z202)+COUNTBLANK(AC202)&lt;6,L202&lt;&gt;"NA"),1,0)</f>
        <v>0</v>
      </c>
      <c r="CH202">
        <f>IF(AND(IF(OR(SUM(Q202,T202,W202,Z202,AC202)=L202,L202="",AND(L202&gt;0,COUNTIF(L202,"NS")+COUNTIF(Q202,"NS")+COUNTIF(T202,"NS")+COUNTIF(W202,"NS")+COUNTIF(Z202,"NS")+COUNTIF(AC202,"NS")=5)),0,1)=1,L202&lt;&gt;"NS",L202&lt;&gt;"NA"),1,0)</f>
        <v>0</v>
      </c>
      <c r="CI202">
        <f>IF(COUNTIF(L202,"=*")+COUNTIF(Q202,"=*")+COUNTIF(T202,"=*")+COUNTIF(W202,"=*")+COUNTIF(Z202,"=*")+COUNTIF(AC202,"=*")&lt;&gt;SUM(COUNTIF(L202,"NS")+COUNTIF(Q202,"NS")+COUNTIF(T202,"NS")+COUNTIF(W202,"NS")+COUNTIF(Z202,"NS")+COUNTIF(AC202,"NS"),COUNTIF(L202,"NA")+COUNTIF(Q202,"NA")+COUNTIF(T202,"NA")+COUNTIF(W202,"NA")+COUNTIF(Z202,"NA")+COUNTIF(AC202,"NA")),1,0)</f>
        <v>0</v>
      </c>
      <c r="CJ202">
        <f>IF(SUM(CD202:CI202)&gt;0,1,0)</f>
        <v>0</v>
      </c>
      <c r="CN202">
        <f>IF(AND(N202=0,OR(SUM(R202,U202,X202,AA202,AD202)&gt;0,COUNTIF(N202,"NS")+COUNTIF(R202,"NS")+COUNTIF(U202,"NS")+COUNTIF(X202,"NS")+COUNTIF(AA202,"NS")+COUNTIF(AD202,"NS")&gt;0)),1,0)</f>
        <v>0</v>
      </c>
      <c r="CO202">
        <f>IF(OR(AND(N202="NS",SUM(R202,U202,X202,AA202,AD202)&gt;0),AND(N202="NS",COUNTIF(N202,"NS")+COUNTIF(R202,"NS")+COUNTIF(U202,"NS")+COUNTIF(X202,"NS")+COUNTIF(AA202,"NS")+COUNTIF(AD202,"NS")&lt;2)),1,0)</f>
        <v>0</v>
      </c>
      <c r="CP202">
        <f>IF(AND(N202="NA",OR(SUM(R202,U202,X202,AA202,AD202)&gt;0,COUNTIF(N202,"NS")+COUNTIF(R202,"NS")+COUNTIF(U202,"NS")+COUNTIF(X202,"NS")+COUNTIF(AA202,"NS")+COUNTIF(AD202,"NS")&gt;0,AND(COUNTIF(N202,"NA")+COUNTIF(R202,"NA")+COUNTIF(U202,"NA")+COUNTIF(X202,"NA")+COUNTIF(AA202,"NA")+COUNTIF(AD202,"NA")&gt;1,COUNTIF(N202,"NA")+COUNTIF(R202,"NA")+COUNTIF(U202,"NA")+COUNTIF(X202,"NA")+COUNTIF(AA202,"NA")+COUNTIF(AD202,"NA")&lt;6))),1,0)</f>
        <v>0</v>
      </c>
      <c r="CQ202">
        <f>IF(AND(COUNTBLANK(N202)+COUNTBLANK(R202)+COUNTBLANK(U202)+COUNTBLANK(X202)+COUNTBLANK(AA202)+COUNTBLANK(AD202)&gt;0,COUNTBLANK(N202)+COUNTBLANK(R202)+COUNTBLANK(U202)+COUNTBLANK(X202)+COUNTBLANK(AA202)+COUNTBLANK(AD202)&lt;6,N202&lt;&gt;"NA"),1,0)</f>
        <v>0</v>
      </c>
      <c r="CR202">
        <f>IF(AND(IF(OR(SUM(R202,U202,X202,AA202,AD202)=N202,N202="",AND(N202&gt;0,COUNTIF(N202,"NS")+COUNTIF(R202,"NS")+COUNTIF(U202,"NS")+COUNTIF(X202,"NS")+COUNTIF(AA202,"NS")+COUNTIF(AD202,"NS")=5)),0,1)=1,N202&lt;&gt;"NS",N202&lt;&gt;"NA"),1,0)</f>
        <v>0</v>
      </c>
      <c r="CS202">
        <f>IF(COUNTIF(N202,"=*")+COUNTIF(R202,"=*")+COUNTIF(U202,"=*")+COUNTIF(X202,"=*")+COUNTIF(AA202,"=*")+COUNTIF(AD202,"=*")&lt;&gt;SUM(COUNTIF(N202,"NS")+COUNTIF(R202,"NS")+COUNTIF(U202,"NS")+COUNTIF(X202,"NS")+COUNTIF(AA202,"NS")+COUNTIF(AD202,"NS"),COUNTIF(N202,"NA")+COUNTIF(R202,"NA")+COUNTIF(U202,"NA")+COUNTIF(X202,"NA")+COUNTIF(AA202,"NA")+COUNTIF(AD202,"NA")),1,0)</f>
        <v>0</v>
      </c>
      <c r="CT202">
        <f>IF(SUM(CN202:CS202)&gt;0,1,0)</f>
        <v>0</v>
      </c>
      <c r="CX202">
        <f>IF(AND(J202=0,OR(SUM(P202,S202,V202,Y202,AB202)&gt;0,COUNTIF(J202,"NS")+COUNTIF(P202,"NS")+COUNTIF(S202,"NS")+COUNTIF(V202,"NS")+COUNTIF(Y202,"NS")+COUNTIF(AB202,"NS")&gt;0)),1,0)</f>
        <v>0</v>
      </c>
      <c r="CY202">
        <f>IF(OR(AND(J202="NS",SUM(P202,S202,V202,Y202,AB202)&gt;0),AND(J202="NS",COUNTIF(J202,"NS")+COUNTIF(P202,"NS")+COUNTIF(S202,"NS")+COUNTIF(V202,"NS")+COUNTIF(Y202,"NS")+COUNTIF(AB202,"NS")&lt;2)),1,0)</f>
        <v>0</v>
      </c>
      <c r="CZ202">
        <f>IF(AND(J202="NA",OR(SUM(P202,S202,V202,Y202,AB202)&gt;0,COUNTIF(J202,"NS")+COUNTIF(P202,"NS")+COUNTIF(S202,"NS")+COUNTIF(V202,"NS")+COUNTIF(Y202,"NS")+COUNTIF(AB202,"NS")&gt;0,AND(COUNTIF(J202,"NA")+COUNTIF(P202,"NA")+COUNTIF(S202,"NA")+COUNTIF(V202,"NA")+COUNTIF(Y202,"NA")+COUNTIF(AB202,"NA")&gt;1,COUNTIF(J202,"NA")+COUNTIF(P202,"NA")+COUNTIF(S202,"NA")+COUNTIF(V202,"NA")+COUNTIF(Y202,"NA")+COUNTIF(AB202,"NA")&lt;6))),1,0)</f>
        <v>0</v>
      </c>
      <c r="DA202">
        <f>IF(AND(COUNTBLANK(J202)+COUNTBLANK(P202)+COUNTBLANK(S202)+COUNTBLANK(V202)+COUNTBLANK(Y202)+COUNTBLANK(AB202)&gt;0,COUNTBLANK(J202)+COUNTBLANK(P202)+COUNTBLANK(S202)+COUNTBLANK(V202)+COUNTBLANK(Y202)+COUNTBLANK(AB202)&lt;6,J202&lt;&gt;"NA"),1,0)</f>
        <v>0</v>
      </c>
      <c r="DB202">
        <f>IF(AND(IF(OR(SUM(P202,S202,V202,Y202,AB202)=J202,J202="",AND(J202&gt;0,COUNTIF(J202,"NS")+COUNTIF(P202,"NS")+COUNTIF(S202,"NS")+COUNTIF(V202,"NS")+COUNTIF(Y202,"NS")+COUNTIF(AB202,"NS")=5)),0,1)=1,J202&lt;&gt;"NS",J202&lt;&gt;"NA"),1,0)</f>
        <v>0</v>
      </c>
      <c r="DC202">
        <f>IF(COUNTIF(J202,"=*")+COUNTIF(P202,"=*")+COUNTIF(S202,"=*")+COUNTIF(V202,"=*")+COUNTIF(Y202,"=*")+COUNTIF(AB202,"=*")&lt;&gt;SUM(COUNTIF(J202,"NS")+COUNTIF(P202,"NS")+COUNTIF(S202,"NS")+COUNTIF(V202,"NS")+COUNTIF(Y202,"NS")+COUNTIF(AB202,"NS"),COUNTIF(J202,"NA")+COUNTIF(P202,"NA")+COUNTIF(S202,"NA")+COUNTIF(V202,"NA")+COUNTIF(Y202,"NA")+COUNTIF(AB202,"NA")),1,0)</f>
        <v>0</v>
      </c>
      <c r="DD202">
        <f>IF(SUM(CX202:DC202)&gt;0,1,0)</f>
        <v>0</v>
      </c>
    </row>
    <row r="203" spans="1:108" s="33" customFormat="1" ht="15" customHeight="1">
      <c r="A203" s="79"/>
      <c r="B203" s="94"/>
      <c r="C203" s="246" t="s">
        <v>143</v>
      </c>
      <c r="D203" s="373" t="s">
        <v>681</v>
      </c>
      <c r="E203" s="280"/>
      <c r="F203" s="280"/>
      <c r="G203" s="280"/>
      <c r="H203" s="280"/>
      <c r="I203" s="281"/>
      <c r="J203" s="282"/>
      <c r="K203" s="281"/>
      <c r="L203" s="282"/>
      <c r="M203" s="281"/>
      <c r="N203" s="282"/>
      <c r="O203" s="281"/>
      <c r="P203" s="214"/>
      <c r="Q203" s="214"/>
      <c r="R203" s="214"/>
      <c r="S203" s="214"/>
      <c r="T203" s="214"/>
      <c r="U203" s="214"/>
      <c r="V203" s="214"/>
      <c r="W203" s="214"/>
      <c r="X203" s="214"/>
      <c r="Y203" s="214"/>
      <c r="Z203" s="214"/>
      <c r="AA203" s="214"/>
      <c r="AB203" s="214"/>
      <c r="AC203" s="214"/>
      <c r="AD203" s="214"/>
    </row>
    <row r="204" spans="1:108" s="33" customFormat="1" ht="15" customHeight="1">
      <c r="A204" s="79"/>
      <c r="B204" s="94"/>
      <c r="C204" s="246" t="s">
        <v>144</v>
      </c>
      <c r="D204" s="373" t="s">
        <v>682</v>
      </c>
      <c r="E204" s="280"/>
      <c r="F204" s="280"/>
      <c r="G204" s="280"/>
      <c r="H204" s="280"/>
      <c r="I204" s="281"/>
      <c r="J204" s="282"/>
      <c r="K204" s="281"/>
      <c r="L204" s="282"/>
      <c r="M204" s="281"/>
      <c r="N204" s="282"/>
      <c r="O204" s="281"/>
      <c r="P204" s="214"/>
      <c r="Q204" s="214"/>
      <c r="R204" s="214"/>
      <c r="S204" s="214"/>
      <c r="T204" s="214"/>
      <c r="U204" s="214"/>
      <c r="V204" s="214"/>
      <c r="W204" s="214"/>
      <c r="X204" s="214"/>
      <c r="Y204" s="214"/>
      <c r="Z204" s="214"/>
      <c r="AA204" s="214"/>
      <c r="AB204" s="214"/>
      <c r="AC204" s="214"/>
      <c r="AD204" s="214"/>
    </row>
    <row r="205" spans="1:108" s="33" customFormat="1" ht="15" customHeight="1">
      <c r="A205" s="79"/>
      <c r="B205" s="94"/>
      <c r="C205" s="246" t="s">
        <v>145</v>
      </c>
      <c r="D205" s="373" t="s">
        <v>683</v>
      </c>
      <c r="E205" s="280"/>
      <c r="F205" s="280"/>
      <c r="G205" s="280"/>
      <c r="H205" s="280"/>
      <c r="I205" s="281"/>
      <c r="J205" s="282"/>
      <c r="K205" s="281"/>
      <c r="L205" s="282"/>
      <c r="M205" s="281"/>
      <c r="N205" s="282"/>
      <c r="O205" s="281"/>
      <c r="P205" s="214"/>
      <c r="Q205" s="214"/>
      <c r="R205" s="214"/>
      <c r="S205" s="214"/>
      <c r="T205" s="214"/>
      <c r="U205" s="214"/>
      <c r="V205" s="214"/>
      <c r="W205" s="214"/>
      <c r="X205" s="214"/>
      <c r="Y205" s="214"/>
      <c r="Z205" s="214"/>
      <c r="AA205" s="214"/>
      <c r="AB205" s="214"/>
      <c r="AC205" s="214"/>
      <c r="AD205" s="214"/>
    </row>
    <row r="206" spans="1:108" s="33" customFormat="1" ht="15" customHeight="1">
      <c r="A206" s="79"/>
      <c r="B206" s="94"/>
      <c r="C206" s="246" t="s">
        <v>146</v>
      </c>
      <c r="D206" s="373" t="s">
        <v>684</v>
      </c>
      <c r="E206" s="280"/>
      <c r="F206" s="280"/>
      <c r="G206" s="280"/>
      <c r="H206" s="280"/>
      <c r="I206" s="281"/>
      <c r="J206" s="282"/>
      <c r="K206" s="281"/>
      <c r="L206" s="282"/>
      <c r="M206" s="281"/>
      <c r="N206" s="282"/>
      <c r="O206" s="281"/>
      <c r="P206" s="214"/>
      <c r="Q206" s="214"/>
      <c r="R206" s="214"/>
      <c r="S206" s="214"/>
      <c r="T206" s="214"/>
      <c r="U206" s="214"/>
      <c r="V206" s="214"/>
      <c r="W206" s="214"/>
      <c r="X206" s="214"/>
      <c r="Y206" s="214"/>
      <c r="Z206" s="214"/>
      <c r="AA206" s="214"/>
      <c r="AB206" s="214"/>
      <c r="AC206" s="214"/>
      <c r="AD206" s="214"/>
    </row>
    <row r="207" spans="1:108" s="33" customFormat="1" ht="15" customHeight="1">
      <c r="A207" s="79"/>
      <c r="B207" s="94"/>
      <c r="C207" s="246" t="s">
        <v>147</v>
      </c>
      <c r="D207" s="373" t="s">
        <v>685</v>
      </c>
      <c r="E207" s="280"/>
      <c r="F207" s="280"/>
      <c r="G207" s="280"/>
      <c r="H207" s="280"/>
      <c r="I207" s="281"/>
      <c r="J207" s="282"/>
      <c r="K207" s="281"/>
      <c r="L207" s="282"/>
      <c r="M207" s="281"/>
      <c r="N207" s="282"/>
      <c r="O207" s="281"/>
      <c r="P207" s="214"/>
      <c r="Q207" s="214"/>
      <c r="R207" s="214"/>
      <c r="S207" s="214"/>
      <c r="T207" s="214"/>
      <c r="U207" s="214"/>
      <c r="V207" s="214"/>
      <c r="W207" s="214"/>
      <c r="X207" s="214"/>
      <c r="Y207" s="214"/>
      <c r="Z207" s="214"/>
      <c r="AA207" s="214"/>
      <c r="AB207" s="214"/>
      <c r="AC207" s="214"/>
      <c r="AD207" s="214"/>
    </row>
    <row r="208" spans="1:108" s="33" customFormat="1" ht="15" customHeight="1">
      <c r="A208" s="79"/>
      <c r="B208" s="94"/>
      <c r="C208" s="246" t="s">
        <v>148</v>
      </c>
      <c r="D208" s="373" t="s">
        <v>686</v>
      </c>
      <c r="E208" s="280"/>
      <c r="F208" s="280"/>
      <c r="G208" s="280"/>
      <c r="H208" s="280"/>
      <c r="I208" s="281"/>
      <c r="J208" s="282"/>
      <c r="K208" s="281"/>
      <c r="L208" s="282"/>
      <c r="M208" s="281"/>
      <c r="N208" s="282"/>
      <c r="O208" s="281"/>
      <c r="P208" s="214"/>
      <c r="Q208" s="214"/>
      <c r="R208" s="214"/>
      <c r="S208" s="214"/>
      <c r="T208" s="214"/>
      <c r="U208" s="214"/>
      <c r="V208" s="214"/>
      <c r="W208" s="214"/>
      <c r="X208" s="214"/>
      <c r="Y208" s="214"/>
      <c r="Z208" s="214"/>
      <c r="AA208" s="214"/>
      <c r="AB208" s="214"/>
      <c r="AC208" s="214"/>
      <c r="AD208" s="214"/>
    </row>
    <row r="209" spans="1:37" s="33" customFormat="1" ht="15" customHeight="1">
      <c r="A209" s="79"/>
      <c r="B209" s="94"/>
      <c r="C209" s="246" t="s">
        <v>149</v>
      </c>
      <c r="D209" s="373" t="s">
        <v>687</v>
      </c>
      <c r="E209" s="280"/>
      <c r="F209" s="280"/>
      <c r="G209" s="280"/>
      <c r="H209" s="280"/>
      <c r="I209" s="281"/>
      <c r="J209" s="282"/>
      <c r="K209" s="281"/>
      <c r="L209" s="282"/>
      <c r="M209" s="281"/>
      <c r="N209" s="282"/>
      <c r="O209" s="281"/>
      <c r="P209" s="214"/>
      <c r="Q209" s="214"/>
      <c r="R209" s="214"/>
      <c r="S209" s="214"/>
      <c r="T209" s="214"/>
      <c r="U209" s="214"/>
      <c r="V209" s="214"/>
      <c r="W209" s="214"/>
      <c r="X209" s="214"/>
      <c r="Y209" s="214"/>
      <c r="Z209" s="214"/>
      <c r="AA209" s="214"/>
      <c r="AB209" s="214"/>
      <c r="AC209" s="214"/>
      <c r="AD209" s="214"/>
    </row>
    <row r="210" spans="1:37" s="33" customFormat="1" ht="15" customHeight="1">
      <c r="A210" s="79"/>
      <c r="B210" s="94"/>
      <c r="C210" s="246" t="s">
        <v>150</v>
      </c>
      <c r="D210" s="373" t="s">
        <v>688</v>
      </c>
      <c r="E210" s="280"/>
      <c r="F210" s="280"/>
      <c r="G210" s="280"/>
      <c r="H210" s="280"/>
      <c r="I210" s="281"/>
      <c r="J210" s="282"/>
      <c r="K210" s="281"/>
      <c r="L210" s="282"/>
      <c r="M210" s="281"/>
      <c r="N210" s="282"/>
      <c r="O210" s="281"/>
      <c r="P210" s="214"/>
      <c r="Q210" s="214"/>
      <c r="R210" s="214"/>
      <c r="S210" s="214"/>
      <c r="T210" s="214"/>
      <c r="U210" s="214"/>
      <c r="V210" s="214"/>
      <c r="W210" s="214"/>
      <c r="X210" s="214"/>
      <c r="Y210" s="214"/>
      <c r="Z210" s="214"/>
      <c r="AA210" s="214"/>
      <c r="AB210" s="214"/>
      <c r="AC210" s="214"/>
      <c r="AD210" s="214"/>
    </row>
    <row r="211" spans="1:37" s="33" customFormat="1" ht="15" customHeight="1">
      <c r="A211" s="79"/>
      <c r="B211" s="94"/>
      <c r="C211" s="246" t="s">
        <v>151</v>
      </c>
      <c r="D211" s="373" t="s">
        <v>689</v>
      </c>
      <c r="E211" s="280"/>
      <c r="F211" s="280"/>
      <c r="G211" s="280"/>
      <c r="H211" s="280"/>
      <c r="I211" s="281"/>
      <c r="J211" s="282"/>
      <c r="K211" s="281"/>
      <c r="L211" s="282"/>
      <c r="M211" s="281"/>
      <c r="N211" s="282"/>
      <c r="O211" s="281"/>
      <c r="P211" s="214"/>
      <c r="Q211" s="214"/>
      <c r="R211" s="214"/>
      <c r="S211" s="214"/>
      <c r="T211" s="214"/>
      <c r="U211" s="214"/>
      <c r="V211" s="214"/>
      <c r="W211" s="214"/>
      <c r="X211" s="214"/>
      <c r="Y211" s="214"/>
      <c r="Z211" s="214"/>
      <c r="AA211" s="214"/>
      <c r="AB211" s="214"/>
      <c r="AC211" s="214"/>
      <c r="AD211" s="214"/>
    </row>
    <row r="212" spans="1:37" s="33" customFormat="1" ht="15" customHeight="1">
      <c r="A212" s="79"/>
      <c r="B212" s="94"/>
      <c r="C212" s="246" t="s">
        <v>152</v>
      </c>
      <c r="D212" s="373" t="s">
        <v>690</v>
      </c>
      <c r="E212" s="280"/>
      <c r="F212" s="280"/>
      <c r="G212" s="280"/>
      <c r="H212" s="280"/>
      <c r="I212" s="281"/>
      <c r="J212" s="282"/>
      <c r="K212" s="281"/>
      <c r="L212" s="282"/>
      <c r="M212" s="281"/>
      <c r="N212" s="282"/>
      <c r="O212" s="281"/>
      <c r="P212" s="214"/>
      <c r="Q212" s="214"/>
      <c r="R212" s="214"/>
      <c r="S212" s="214"/>
      <c r="T212" s="214"/>
      <c r="U212" s="214"/>
      <c r="V212" s="214"/>
      <c r="W212" s="214"/>
      <c r="X212" s="214"/>
      <c r="Y212" s="214"/>
      <c r="Z212" s="214"/>
      <c r="AA212" s="214"/>
      <c r="AB212" s="214"/>
      <c r="AC212" s="214"/>
      <c r="AD212" s="214"/>
    </row>
    <row r="213" spans="1:37" s="33" customFormat="1" ht="15" customHeight="1">
      <c r="A213" s="79"/>
      <c r="B213" s="94"/>
      <c r="C213" s="246" t="s">
        <v>153</v>
      </c>
      <c r="D213" s="373" t="s">
        <v>691</v>
      </c>
      <c r="E213" s="280"/>
      <c r="F213" s="280"/>
      <c r="G213" s="280"/>
      <c r="H213" s="280"/>
      <c r="I213" s="281"/>
      <c r="J213" s="282"/>
      <c r="K213" s="281"/>
      <c r="L213" s="282"/>
      <c r="M213" s="281"/>
      <c r="N213" s="282"/>
      <c r="O213" s="281"/>
      <c r="P213" s="214"/>
      <c r="Q213" s="214"/>
      <c r="R213" s="214"/>
      <c r="S213" s="214"/>
      <c r="T213" s="214"/>
      <c r="U213" s="214"/>
      <c r="V213" s="214"/>
      <c r="W213" s="214"/>
      <c r="X213" s="214"/>
      <c r="Y213" s="214"/>
      <c r="Z213" s="214"/>
      <c r="AA213" s="214"/>
      <c r="AB213" s="214"/>
      <c r="AC213" s="214"/>
      <c r="AD213" s="214"/>
    </row>
    <row r="214" spans="1:37" s="33" customFormat="1" ht="15" customHeight="1">
      <c r="A214" s="79"/>
      <c r="B214" s="94"/>
      <c r="C214" s="246" t="s">
        <v>154</v>
      </c>
      <c r="D214" s="373" t="s">
        <v>692</v>
      </c>
      <c r="E214" s="280"/>
      <c r="F214" s="280"/>
      <c r="G214" s="280"/>
      <c r="H214" s="280"/>
      <c r="I214" s="281"/>
      <c r="J214" s="282"/>
      <c r="K214" s="281"/>
      <c r="L214" s="282"/>
      <c r="M214" s="281"/>
      <c r="N214" s="282"/>
      <c r="O214" s="281"/>
      <c r="P214" s="214"/>
      <c r="Q214" s="214"/>
      <c r="R214" s="214"/>
      <c r="S214" s="214"/>
      <c r="T214" s="214"/>
      <c r="U214" s="214"/>
      <c r="V214" s="214"/>
      <c r="W214" s="214"/>
      <c r="X214" s="214"/>
      <c r="Y214" s="214"/>
      <c r="Z214" s="214"/>
      <c r="AA214" s="214"/>
      <c r="AB214" s="214"/>
      <c r="AC214" s="214"/>
      <c r="AD214" s="214"/>
    </row>
    <row r="215" spans="1:37" s="33" customFormat="1" ht="15" customHeight="1">
      <c r="A215" s="79"/>
      <c r="B215" s="94"/>
      <c r="C215" s="246" t="s">
        <v>155</v>
      </c>
      <c r="D215" s="373" t="s">
        <v>693</v>
      </c>
      <c r="E215" s="280"/>
      <c r="F215" s="280"/>
      <c r="G215" s="280"/>
      <c r="H215" s="280"/>
      <c r="I215" s="281"/>
      <c r="J215" s="282"/>
      <c r="K215" s="281"/>
      <c r="L215" s="282"/>
      <c r="M215" s="281"/>
      <c r="N215" s="282"/>
      <c r="O215" s="281"/>
      <c r="P215" s="214"/>
      <c r="Q215" s="214"/>
      <c r="R215" s="214"/>
      <c r="S215" s="214"/>
      <c r="T215" s="214"/>
      <c r="U215" s="214"/>
      <c r="V215" s="214"/>
      <c r="W215" s="214"/>
      <c r="X215" s="214"/>
      <c r="Y215" s="214"/>
      <c r="Z215" s="214"/>
      <c r="AA215" s="214"/>
      <c r="AB215" s="214"/>
      <c r="AC215" s="214"/>
      <c r="AD215" s="214"/>
    </row>
    <row r="216" spans="1:37" s="33" customFormat="1" ht="15" customHeight="1">
      <c r="A216" s="79"/>
      <c r="B216" s="94"/>
      <c r="C216" s="246" t="s">
        <v>156</v>
      </c>
      <c r="D216" s="373" t="s">
        <v>694</v>
      </c>
      <c r="E216" s="280"/>
      <c r="F216" s="280"/>
      <c r="G216" s="280"/>
      <c r="H216" s="280"/>
      <c r="I216" s="281"/>
      <c r="J216" s="282"/>
      <c r="K216" s="281"/>
      <c r="L216" s="282"/>
      <c r="M216" s="281"/>
      <c r="N216" s="282"/>
      <c r="O216" s="281"/>
      <c r="P216" s="214"/>
      <c r="Q216" s="214"/>
      <c r="R216" s="214"/>
      <c r="S216" s="214"/>
      <c r="T216" s="214"/>
      <c r="U216" s="214"/>
      <c r="V216" s="214"/>
      <c r="W216" s="214"/>
      <c r="X216" s="214"/>
      <c r="Y216" s="214"/>
      <c r="Z216" s="214"/>
      <c r="AA216" s="214"/>
      <c r="AB216" s="214"/>
      <c r="AC216" s="214"/>
      <c r="AD216" s="214"/>
    </row>
    <row r="217" spans="1:37" s="33" customFormat="1" ht="15" customHeight="1">
      <c r="A217" s="79"/>
      <c r="B217" s="94"/>
      <c r="C217" s="246" t="s">
        <v>157</v>
      </c>
      <c r="D217" s="373" t="s">
        <v>695</v>
      </c>
      <c r="E217" s="280"/>
      <c r="F217" s="280"/>
      <c r="G217" s="280"/>
      <c r="H217" s="280"/>
      <c r="I217" s="281"/>
      <c r="J217" s="282"/>
      <c r="K217" s="281"/>
      <c r="L217" s="282"/>
      <c r="M217" s="281"/>
      <c r="N217" s="282"/>
      <c r="O217" s="281"/>
      <c r="P217" s="214"/>
      <c r="Q217" s="214"/>
      <c r="R217" s="214"/>
      <c r="S217" s="214"/>
      <c r="T217" s="214"/>
      <c r="U217" s="214"/>
      <c r="V217" s="214"/>
      <c r="W217" s="214"/>
      <c r="X217" s="214"/>
      <c r="Y217" s="214"/>
      <c r="Z217" s="214"/>
      <c r="AA217" s="214"/>
      <c r="AB217" s="214"/>
      <c r="AC217" s="214"/>
      <c r="AD217" s="214"/>
    </row>
    <row r="218" spans="1:37" s="33" customFormat="1" ht="15" customHeight="1">
      <c r="A218" s="79"/>
      <c r="B218" s="94"/>
      <c r="C218" s="196"/>
      <c r="D218" s="67"/>
      <c r="E218" s="67"/>
      <c r="F218" s="67"/>
      <c r="H218" s="67"/>
      <c r="I218" s="145" t="s">
        <v>285</v>
      </c>
      <c r="J218" s="282">
        <f>IF(AND(SUM(J202:J217)=0,COUNTIF(J202:J217,"NS")&gt;0),"NS",IF(AND(SUM(J202:J217)=0, COUNTIF(J202:J217,"NA")&gt;0),"NA",SUM(J202:J217)))</f>
        <v>0</v>
      </c>
      <c r="K218" s="281"/>
      <c r="L218" s="282">
        <f>IF(AND(SUM(L202:L217)=0,COUNTIF(L202:L217,"NS")&gt;0),"NS",IF(AND(SUM(L202:L217)=0, COUNTIF(L202:L217,"NA")&gt;0),"NA",SUM(L202:L217)))</f>
        <v>0</v>
      </c>
      <c r="M218" s="281"/>
      <c r="N218" s="282">
        <f>IF(AND(SUM(N202:N217)=0,COUNTIF(N202:N217,"NS")&gt;0),"NS",IF(AND(SUM(N202:N217)=0, COUNTIF(N202:N217,"NA")&gt;0),"NA",SUM(N202:N217)))</f>
        <v>0</v>
      </c>
      <c r="O218" s="281"/>
      <c r="P218" s="214">
        <f t="shared" ref="P218:AD218" si="0">IF(AND(SUM(P202:P217)=0,COUNTIF(P202:P217,"NS")&gt;0),"NS",IF(AND(SUM(P202:P217)=0, COUNTIF(P202:P217,"NA")&gt;0),"NA",SUM(P202:P217)))</f>
        <v>0</v>
      </c>
      <c r="Q218" s="214">
        <f t="shared" si="0"/>
        <v>0</v>
      </c>
      <c r="R218" s="214">
        <f t="shared" si="0"/>
        <v>0</v>
      </c>
      <c r="S218" s="214">
        <f t="shared" si="0"/>
        <v>0</v>
      </c>
      <c r="T218" s="214">
        <f t="shared" si="0"/>
        <v>0</v>
      </c>
      <c r="U218" s="214">
        <f t="shared" si="0"/>
        <v>0</v>
      </c>
      <c r="V218" s="214">
        <f t="shared" si="0"/>
        <v>0</v>
      </c>
      <c r="W218" s="214">
        <f t="shared" si="0"/>
        <v>0</v>
      </c>
      <c r="X218" s="214">
        <f t="shared" si="0"/>
        <v>0</v>
      </c>
      <c r="Y218" s="214">
        <f t="shared" si="0"/>
        <v>0</v>
      </c>
      <c r="Z218" s="214">
        <f t="shared" si="0"/>
        <v>0</v>
      </c>
      <c r="AA218" s="214">
        <f t="shared" si="0"/>
        <v>0</v>
      </c>
      <c r="AB218" s="214">
        <f t="shared" si="0"/>
        <v>0</v>
      </c>
      <c r="AC218" s="214">
        <f t="shared" si="0"/>
        <v>0</v>
      </c>
      <c r="AD218" s="214">
        <f t="shared" si="0"/>
        <v>0</v>
      </c>
    </row>
    <row r="219" spans="1:37">
      <c r="A219" s="42"/>
      <c r="B219" s="42"/>
      <c r="C219" s="42"/>
      <c r="D219" s="42"/>
      <c r="E219" s="32"/>
      <c r="F219" s="32"/>
      <c r="G219" s="32"/>
      <c r="H219" s="32"/>
      <c r="I219" s="148"/>
      <c r="J219" s="148"/>
      <c r="K219" s="148"/>
      <c r="L219" s="148"/>
      <c r="M219" s="42"/>
      <c r="N219" s="42"/>
      <c r="O219" s="42"/>
      <c r="P219" s="42"/>
      <c r="Q219" s="42"/>
      <c r="R219" s="42"/>
      <c r="S219" s="42"/>
      <c r="T219" s="42"/>
      <c r="U219" s="42"/>
      <c r="V219" s="42"/>
      <c r="W219" s="42"/>
      <c r="X219" s="42"/>
      <c r="Y219" s="42"/>
      <c r="Z219" s="42"/>
      <c r="AA219" s="42"/>
      <c r="AB219" s="42"/>
      <c r="AC219" s="42"/>
      <c r="AD219" s="42"/>
      <c r="AF219">
        <f>IF(SUM(AF202:AF218,AP202:AP218,AZ202:AZ218,BJ202:BJ218,BT202:BT218,CD202:CD218,CN202:CN218,CX202:CX218)&gt;0,1,0)</f>
        <v>0</v>
      </c>
      <c r="AG219">
        <f>IF(SUM(AG202:AG218,AQ202:AQ218,BA202:BA218,BK202:BK218,BU202:BU218,CE202:CE218,CO202:CO218,CY202:CY218)&gt;0,2,0)</f>
        <v>0</v>
      </c>
      <c r="AH219">
        <f>IF(SUM(AH202:AH218,AR202:AR218,BB202:BB218,BL202:BL218,BV202:BV218,CF202:CF218,CP202:CP218,CZ202:CZ218)&gt;0,4,0)</f>
        <v>0</v>
      </c>
      <c r="AI219">
        <f>IF(SUM(AI202:AI218,AS202:AS218,BC202:BC218,BM202:BM218,BW202:BW218,CG202:CG218,CQ202:CQ218,DA202:DA218)&gt;0,4,0)</f>
        <v>0</v>
      </c>
      <c r="AJ219">
        <f>IF(SUM(AJ202:AJ218,AT202:AT218,BD202:BD218,BN202:BN218,BX202:BX218,CH202:CH218,CR202:CR218,DB202:DB218)&gt;0,5,0)</f>
        <v>0</v>
      </c>
      <c r="AK219">
        <f>IF(SUM(AK202:AK218,AU202:AU218,BE202:BE218,BO202:BO218,BY202:BY218,CI202:CI218,CS202:CS218,DC202:DC218)&gt;0,6,0)</f>
        <v>0</v>
      </c>
    </row>
    <row r="220" spans="1:37" ht="24" customHeight="1">
      <c r="A220" s="107"/>
      <c r="B220" s="211"/>
      <c r="C220" s="339" t="s">
        <v>248</v>
      </c>
      <c r="D220" s="270"/>
      <c r="E220" s="270"/>
      <c r="F220" s="270"/>
      <c r="G220" s="270"/>
      <c r="H220" s="270"/>
      <c r="I220" s="270"/>
      <c r="J220" s="270"/>
      <c r="K220" s="270"/>
      <c r="L220" s="270"/>
      <c r="M220" s="270"/>
      <c r="N220" s="270"/>
      <c r="O220" s="270"/>
      <c r="P220" s="270"/>
      <c r="Q220" s="270"/>
      <c r="R220" s="270"/>
      <c r="S220" s="270"/>
      <c r="T220" s="270"/>
      <c r="U220" s="270"/>
      <c r="V220" s="270"/>
      <c r="W220" s="270"/>
      <c r="X220" s="270"/>
      <c r="Y220" s="270"/>
      <c r="Z220" s="270"/>
      <c r="AA220" s="270"/>
      <c r="AB220" s="270"/>
      <c r="AC220" s="270"/>
      <c r="AD220" s="270"/>
      <c r="AH220">
        <f>SUM(AF219:AH219)</f>
        <v>0</v>
      </c>
      <c r="AK220">
        <f>SUM(AI219:AK219)</f>
        <v>0</v>
      </c>
    </row>
    <row r="221" spans="1:37" ht="60" customHeight="1">
      <c r="A221" s="107"/>
      <c r="B221" s="211"/>
      <c r="C221" s="340"/>
      <c r="D221" s="337"/>
      <c r="E221" s="337"/>
      <c r="F221" s="337"/>
      <c r="G221" s="337"/>
      <c r="H221" s="337"/>
      <c r="I221" s="337"/>
      <c r="J221" s="337"/>
      <c r="K221" s="337"/>
      <c r="L221" s="337"/>
      <c r="M221" s="337"/>
      <c r="N221" s="337"/>
      <c r="O221" s="337"/>
      <c r="P221" s="337"/>
      <c r="Q221" s="337"/>
      <c r="R221" s="337"/>
      <c r="S221" s="337"/>
      <c r="T221" s="337"/>
      <c r="U221" s="337"/>
      <c r="V221" s="337"/>
      <c r="W221" s="337"/>
      <c r="X221" s="337"/>
      <c r="Y221" s="337"/>
      <c r="Z221" s="337"/>
      <c r="AA221" s="337"/>
      <c r="AB221" s="337"/>
      <c r="AC221" s="337"/>
      <c r="AD221" s="338"/>
      <c r="AH221" t="e">
        <f ca="1">CAMBIAR(AH220,0,"",1,"El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221" t="e">
        <f ca="1">CAMBIAR(AK220,0,"",4,"Hay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222" spans="1:37">
      <c r="A222" s="42"/>
      <c r="B222" s="42"/>
      <c r="C222" s="266" t="e">
        <f ca="1">AH221</f>
        <v>#NAME?</v>
      </c>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row>
    <row r="223" spans="1:37">
      <c r="A223" s="42"/>
      <c r="B223" s="42"/>
      <c r="C223" s="266" t="e">
        <f ca="1">AK221</f>
        <v>#NAME?</v>
      </c>
      <c r="D223" s="42"/>
      <c r="E223" s="32"/>
      <c r="F223" s="32"/>
      <c r="G223" s="32"/>
      <c r="H223" s="32"/>
      <c r="I223" s="148"/>
      <c r="J223" s="148"/>
      <c r="K223" s="148"/>
      <c r="L223" s="148"/>
      <c r="M223" s="42"/>
      <c r="N223" s="42"/>
      <c r="O223" s="42"/>
      <c r="P223" s="42"/>
      <c r="Q223" s="42"/>
      <c r="R223" s="42"/>
      <c r="S223" s="42"/>
      <c r="T223" s="42"/>
      <c r="U223" s="42"/>
      <c r="V223" s="42"/>
      <c r="W223" s="42"/>
      <c r="X223" s="42"/>
      <c r="Y223" s="42"/>
      <c r="Z223" s="42"/>
      <c r="AA223" s="42"/>
      <c r="AB223" s="42"/>
      <c r="AC223" s="42"/>
      <c r="AD223" s="42"/>
    </row>
    <row r="224" spans="1:37">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row>
    <row r="225" spans="1:38">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row>
    <row r="226" spans="1:38">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spans="1:38">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spans="1:38" s="33" customFormat="1" ht="24" customHeight="1">
      <c r="A228" s="32" t="s">
        <v>696</v>
      </c>
      <c r="B228" s="438" t="s">
        <v>697</v>
      </c>
      <c r="C228" s="348"/>
      <c r="D228" s="348"/>
      <c r="E228" s="348"/>
      <c r="F228" s="348"/>
      <c r="G228" s="348"/>
      <c r="H228" s="348"/>
      <c r="I228" s="348"/>
      <c r="J228" s="348"/>
      <c r="K228" s="348"/>
      <c r="L228" s="348"/>
      <c r="M228" s="348"/>
      <c r="N228" s="348"/>
      <c r="O228" s="348"/>
      <c r="P228" s="348"/>
      <c r="Q228" s="348"/>
      <c r="R228" s="348"/>
      <c r="S228" s="348"/>
      <c r="T228" s="348"/>
      <c r="U228" s="348"/>
      <c r="V228" s="348"/>
      <c r="W228" s="348"/>
      <c r="X228" s="348"/>
      <c r="Y228" s="348"/>
      <c r="Z228" s="348"/>
      <c r="AA228" s="348"/>
      <c r="AB228" s="348"/>
      <c r="AC228" s="348"/>
      <c r="AD228" s="348"/>
    </row>
    <row r="229" spans="1:38" s="33" customFormat="1" ht="24" customHeight="1">
      <c r="A229" s="34"/>
      <c r="B229" s="29"/>
      <c r="C229" s="349" t="s">
        <v>698</v>
      </c>
      <c r="D229" s="348"/>
      <c r="E229" s="348"/>
      <c r="F229" s="348"/>
      <c r="G229" s="348"/>
      <c r="H229" s="348"/>
      <c r="I229" s="348"/>
      <c r="J229" s="348"/>
      <c r="K229" s="348"/>
      <c r="L229" s="348"/>
      <c r="M229" s="348"/>
      <c r="N229" s="348"/>
      <c r="O229" s="348"/>
      <c r="P229" s="348"/>
      <c r="Q229" s="348"/>
      <c r="R229" s="348"/>
      <c r="S229" s="348"/>
      <c r="T229" s="348"/>
      <c r="U229" s="348"/>
      <c r="V229" s="348"/>
      <c r="W229" s="348"/>
      <c r="X229" s="348"/>
      <c r="Y229" s="348"/>
      <c r="Z229" s="348"/>
      <c r="AA229" s="348"/>
      <c r="AB229" s="348"/>
      <c r="AC229" s="348"/>
      <c r="AD229" s="348"/>
    </row>
    <row r="230" spans="1:38" s="33" customFormat="1" ht="15" customHeight="1">
      <c r="A230" s="79"/>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spans="1:38" s="33" customFormat="1" ht="15" customHeight="1">
      <c r="A231" s="79"/>
      <c r="B231" s="94"/>
      <c r="C231" s="454" t="s">
        <v>699</v>
      </c>
      <c r="D231" s="295"/>
      <c r="E231" s="295"/>
      <c r="F231" s="295"/>
      <c r="G231" s="295"/>
      <c r="H231" s="295"/>
      <c r="I231" s="295"/>
      <c r="J231" s="295"/>
      <c r="K231" s="295"/>
      <c r="L231" s="296"/>
      <c r="M231" s="279" t="s">
        <v>647</v>
      </c>
      <c r="N231" s="280"/>
      <c r="O231" s="280"/>
      <c r="P231" s="280"/>
      <c r="Q231" s="280"/>
      <c r="R231" s="280"/>
      <c r="S231" s="280"/>
      <c r="T231" s="280"/>
      <c r="U231" s="280"/>
      <c r="V231" s="280"/>
      <c r="W231" s="280"/>
      <c r="X231" s="280"/>
      <c r="Y231" s="280"/>
      <c r="Z231" s="280"/>
      <c r="AA231" s="280"/>
      <c r="AB231" s="280"/>
      <c r="AC231" s="280"/>
      <c r="AD231" s="281"/>
    </row>
    <row r="232" spans="1:38" s="33" customFormat="1" ht="15" customHeight="1">
      <c r="A232" s="79"/>
      <c r="B232" s="94"/>
      <c r="C232" s="299"/>
      <c r="D232" s="284"/>
      <c r="E232" s="284"/>
      <c r="F232" s="284"/>
      <c r="G232" s="284"/>
      <c r="H232" s="284"/>
      <c r="I232" s="284"/>
      <c r="J232" s="284"/>
      <c r="K232" s="284"/>
      <c r="L232" s="300"/>
      <c r="M232" s="447" t="s">
        <v>269</v>
      </c>
      <c r="N232" s="295"/>
      <c r="O232" s="295"/>
      <c r="P232" s="295"/>
      <c r="Q232" s="295"/>
      <c r="R232" s="296"/>
      <c r="S232" s="448" t="s">
        <v>270</v>
      </c>
      <c r="T232" s="295"/>
      <c r="U232" s="295"/>
      <c r="V232" s="295"/>
      <c r="W232" s="295"/>
      <c r="X232" s="296"/>
      <c r="Y232" s="448" t="s">
        <v>271</v>
      </c>
      <c r="Z232" s="295"/>
      <c r="AA232" s="295"/>
      <c r="AB232" s="295"/>
      <c r="AC232" s="295"/>
      <c r="AD232" s="296"/>
      <c r="AF232" t="s">
        <v>278</v>
      </c>
      <c r="AG232" t="s">
        <v>279</v>
      </c>
      <c r="AH232" t="s">
        <v>280</v>
      </c>
      <c r="AI232" t="s">
        <v>281</v>
      </c>
      <c r="AJ232" t="s">
        <v>282</v>
      </c>
      <c r="AK232" t="s">
        <v>283</v>
      </c>
      <c r="AL232" t="s">
        <v>284</v>
      </c>
    </row>
    <row r="233" spans="1:38" s="33" customFormat="1" ht="15" customHeight="1">
      <c r="A233" s="79"/>
      <c r="B233" s="94"/>
      <c r="C233" s="257" t="s">
        <v>142</v>
      </c>
      <c r="D233" s="462" t="s">
        <v>587</v>
      </c>
      <c r="E233" s="280"/>
      <c r="F233" s="280"/>
      <c r="G233" s="280"/>
      <c r="H233" s="280"/>
      <c r="I233" s="280"/>
      <c r="J233" s="280"/>
      <c r="K233" s="280"/>
      <c r="L233" s="280"/>
      <c r="M233" s="282"/>
      <c r="N233" s="280"/>
      <c r="O233" s="280"/>
      <c r="P233" s="280"/>
      <c r="Q233" s="280"/>
      <c r="R233" s="281"/>
      <c r="S233" s="282"/>
      <c r="T233" s="280"/>
      <c r="U233" s="280"/>
      <c r="V233" s="280"/>
      <c r="W233" s="280"/>
      <c r="X233" s="281"/>
      <c r="Y233" s="282"/>
      <c r="Z233" s="280"/>
      <c r="AA233" s="280"/>
      <c r="AB233" s="280"/>
      <c r="AC233" s="280"/>
      <c r="AD233" s="281"/>
      <c r="AF233">
        <f>IF(AND(M233=0,OR(SUM(S233:Y233)&gt;0,COUNTIF(M233:Y233,"NS")&gt;0)),1,0)</f>
        <v>0</v>
      </c>
      <c r="AG233">
        <f>IF(OR(AND(M233="NS",SUM(S233:Y233)&gt;0),AND(M233="NS",COUNTIF(M233:Y233,"NS")&lt;2)),1,0)</f>
        <v>0</v>
      </c>
      <c r="AH233">
        <f>IF(AND(M233="NA",OR(SUM(S233:Y233)&gt;0,COUNTIF(M233:Y233,"NS")&gt;0,AND(COUNTIF(M233:Y233,"NA")&gt;1,COUNTIF(M233:Y233,"NA")&lt;3))),1,0)</f>
        <v>0</v>
      </c>
      <c r="AI233">
        <f>IF(AND(COUNTBLANK(M233)+COUNTBLANK(S233)+COUNTBLANK(Y233)&gt;0,COUNTBLANK(M233)+COUNTBLANK(S233)+COUNTBLANK(Y233)&lt;3,M233&lt;&gt;"NA"),1,0)</f>
        <v>0</v>
      </c>
      <c r="AJ233">
        <f>IF(AND(IF(OR(SUM(S233:Y233)=M233,M233="",AND(M233&gt;0,COUNTIF(M233:Y233,"NS")=2)),0,1)=1,M233&lt;&gt;"NS",M233&lt;&gt;"NA"),1,0)</f>
        <v>0</v>
      </c>
      <c r="AK233">
        <f>IF(COUNTIF(M233:Y233,"=*")&lt;&gt;SUM(COUNTIF(M233:Y233,"NS"),COUNTIF(M233:Y233,"NA")),1,0)</f>
        <v>0</v>
      </c>
      <c r="AL233">
        <f>IF(SUM(AF233:AK233)&gt;0,1,0)</f>
        <v>0</v>
      </c>
    </row>
    <row r="234" spans="1:38" s="33" customFormat="1" ht="15" customHeight="1">
      <c r="A234" s="79"/>
      <c r="B234" s="94"/>
      <c r="C234" s="257" t="s">
        <v>143</v>
      </c>
      <c r="D234" s="462" t="s">
        <v>590</v>
      </c>
      <c r="E234" s="280"/>
      <c r="F234" s="280"/>
      <c r="G234" s="280"/>
      <c r="H234" s="280"/>
      <c r="I234" s="280"/>
      <c r="J234" s="280"/>
      <c r="K234" s="280"/>
      <c r="L234" s="280"/>
      <c r="M234" s="282"/>
      <c r="N234" s="280"/>
      <c r="O234" s="280"/>
      <c r="P234" s="280"/>
      <c r="Q234" s="280"/>
      <c r="R234" s="281"/>
      <c r="S234" s="282"/>
      <c r="T234" s="280"/>
      <c r="U234" s="280"/>
      <c r="V234" s="280"/>
      <c r="W234" s="280"/>
      <c r="X234" s="281"/>
      <c r="Y234" s="282"/>
      <c r="Z234" s="280"/>
      <c r="AA234" s="280"/>
      <c r="AB234" s="280"/>
      <c r="AC234" s="280"/>
      <c r="AD234" s="281"/>
    </row>
    <row r="235" spans="1:38" s="33" customFormat="1" ht="15" customHeight="1">
      <c r="A235" s="79"/>
      <c r="B235" s="94"/>
      <c r="C235" s="143" t="s">
        <v>144</v>
      </c>
      <c r="D235" s="462" t="s">
        <v>593</v>
      </c>
      <c r="E235" s="280"/>
      <c r="F235" s="280"/>
      <c r="G235" s="280"/>
      <c r="H235" s="280"/>
      <c r="I235" s="280"/>
      <c r="J235" s="280"/>
      <c r="K235" s="280"/>
      <c r="L235" s="280"/>
      <c r="M235" s="282"/>
      <c r="N235" s="280"/>
      <c r="O235" s="280"/>
      <c r="P235" s="280"/>
      <c r="Q235" s="280"/>
      <c r="R235" s="281"/>
      <c r="S235" s="282"/>
      <c r="T235" s="280"/>
      <c r="U235" s="280"/>
      <c r="V235" s="280"/>
      <c r="W235" s="280"/>
      <c r="X235" s="281"/>
      <c r="Y235" s="282"/>
      <c r="Z235" s="280"/>
      <c r="AA235" s="280"/>
      <c r="AB235" s="280"/>
      <c r="AC235" s="280"/>
      <c r="AD235" s="281"/>
    </row>
    <row r="236" spans="1:38" s="33" customFormat="1" ht="15" customHeight="1">
      <c r="A236" s="79"/>
      <c r="B236" s="94"/>
      <c r="C236" s="144" t="s">
        <v>145</v>
      </c>
      <c r="D236" s="462" t="s">
        <v>596</v>
      </c>
      <c r="E236" s="280"/>
      <c r="F236" s="280"/>
      <c r="G236" s="280"/>
      <c r="H236" s="280"/>
      <c r="I236" s="280"/>
      <c r="J236" s="280"/>
      <c r="K236" s="280"/>
      <c r="L236" s="280"/>
      <c r="M236" s="282"/>
      <c r="N236" s="280"/>
      <c r="O236" s="280"/>
      <c r="P236" s="280"/>
      <c r="Q236" s="280"/>
      <c r="R236" s="281"/>
      <c r="S236" s="282"/>
      <c r="T236" s="280"/>
      <c r="U236" s="280"/>
      <c r="V236" s="280"/>
      <c r="W236" s="280"/>
      <c r="X236" s="281"/>
      <c r="Y236" s="282"/>
      <c r="Z236" s="280"/>
      <c r="AA236" s="280"/>
      <c r="AB236" s="280"/>
      <c r="AC236" s="280"/>
      <c r="AD236" s="281"/>
    </row>
    <row r="237" spans="1:38" s="33" customFormat="1" ht="15" customHeight="1">
      <c r="A237" s="79"/>
      <c r="B237" s="94"/>
      <c r="C237" s="144" t="s">
        <v>146</v>
      </c>
      <c r="D237" s="462" t="s">
        <v>599</v>
      </c>
      <c r="E237" s="280"/>
      <c r="F237" s="280"/>
      <c r="G237" s="280"/>
      <c r="H237" s="280"/>
      <c r="I237" s="280"/>
      <c r="J237" s="280"/>
      <c r="K237" s="280"/>
      <c r="L237" s="280"/>
      <c r="M237" s="282"/>
      <c r="N237" s="280"/>
      <c r="O237" s="280"/>
      <c r="P237" s="280"/>
      <c r="Q237" s="280"/>
      <c r="R237" s="281"/>
      <c r="S237" s="282"/>
      <c r="T237" s="280"/>
      <c r="U237" s="280"/>
      <c r="V237" s="280"/>
      <c r="W237" s="280"/>
      <c r="X237" s="281"/>
      <c r="Y237" s="282"/>
      <c r="Z237" s="280"/>
      <c r="AA237" s="280"/>
      <c r="AB237" s="280"/>
      <c r="AC237" s="280"/>
      <c r="AD237" s="281"/>
    </row>
    <row r="238" spans="1:38" s="33" customFormat="1" ht="15" customHeight="1">
      <c r="A238" s="79"/>
      <c r="B238" s="94"/>
      <c r="C238" s="144" t="s">
        <v>147</v>
      </c>
      <c r="D238" s="462" t="s">
        <v>602</v>
      </c>
      <c r="E238" s="280"/>
      <c r="F238" s="280"/>
      <c r="G238" s="280"/>
      <c r="H238" s="280"/>
      <c r="I238" s="280"/>
      <c r="J238" s="280"/>
      <c r="K238" s="280"/>
      <c r="L238" s="280"/>
      <c r="M238" s="282"/>
      <c r="N238" s="280"/>
      <c r="O238" s="280"/>
      <c r="P238" s="280"/>
      <c r="Q238" s="280"/>
      <c r="R238" s="281"/>
      <c r="S238" s="282"/>
      <c r="T238" s="280"/>
      <c r="U238" s="280"/>
      <c r="V238" s="280"/>
      <c r="W238" s="280"/>
      <c r="X238" s="281"/>
      <c r="Y238" s="282"/>
      <c r="Z238" s="280"/>
      <c r="AA238" s="280"/>
      <c r="AB238" s="280"/>
      <c r="AC238" s="280"/>
      <c r="AD238" s="281"/>
    </row>
    <row r="239" spans="1:38" s="33" customFormat="1" ht="15" customHeight="1">
      <c r="A239" s="79"/>
      <c r="B239" s="94"/>
      <c r="C239" s="144" t="s">
        <v>148</v>
      </c>
      <c r="D239" s="462" t="s">
        <v>605</v>
      </c>
      <c r="E239" s="280"/>
      <c r="F239" s="280"/>
      <c r="G239" s="280"/>
      <c r="H239" s="280"/>
      <c r="I239" s="280"/>
      <c r="J239" s="280"/>
      <c r="K239" s="280"/>
      <c r="L239" s="280"/>
      <c r="M239" s="282"/>
      <c r="N239" s="280"/>
      <c r="O239" s="280"/>
      <c r="P239" s="280"/>
      <c r="Q239" s="280"/>
      <c r="R239" s="281"/>
      <c r="S239" s="282"/>
      <c r="T239" s="280"/>
      <c r="U239" s="280"/>
      <c r="V239" s="280"/>
      <c r="W239" s="280"/>
      <c r="X239" s="281"/>
      <c r="Y239" s="282"/>
      <c r="Z239" s="280"/>
      <c r="AA239" s="280"/>
      <c r="AB239" s="280"/>
      <c r="AC239" s="280"/>
      <c r="AD239" s="281"/>
    </row>
    <row r="240" spans="1:38" s="33" customFormat="1" ht="15" customHeight="1">
      <c r="A240" s="79"/>
      <c r="B240" s="94"/>
      <c r="C240" s="144" t="s">
        <v>149</v>
      </c>
      <c r="D240" s="462" t="s">
        <v>608</v>
      </c>
      <c r="E240" s="280"/>
      <c r="F240" s="280"/>
      <c r="G240" s="280"/>
      <c r="H240" s="280"/>
      <c r="I240" s="280"/>
      <c r="J240" s="280"/>
      <c r="K240" s="280"/>
      <c r="L240" s="280"/>
      <c r="M240" s="282"/>
      <c r="N240" s="280"/>
      <c r="O240" s="280"/>
      <c r="P240" s="280"/>
      <c r="Q240" s="280"/>
      <c r="R240" s="281"/>
      <c r="S240" s="282"/>
      <c r="T240" s="280"/>
      <c r="U240" s="280"/>
      <c r="V240" s="280"/>
      <c r="W240" s="280"/>
      <c r="X240" s="281"/>
      <c r="Y240" s="282"/>
      <c r="Z240" s="280"/>
      <c r="AA240" s="280"/>
      <c r="AB240" s="280"/>
      <c r="AC240" s="280"/>
      <c r="AD240" s="281"/>
    </row>
    <row r="241" spans="1:38" s="33" customFormat="1" ht="15" customHeight="1">
      <c r="A241" s="79"/>
      <c r="B241" s="94"/>
      <c r="C241" s="211"/>
      <c r="D241" s="211"/>
      <c r="E241" s="211"/>
      <c r="F241" s="211"/>
      <c r="G241" s="211"/>
      <c r="H241" s="211"/>
      <c r="I241" s="211"/>
      <c r="J241" s="211"/>
      <c r="K241" s="211"/>
      <c r="L241" s="151" t="s">
        <v>285</v>
      </c>
      <c r="M241" s="282">
        <f>IF(AND(SUM(M233:M240)=0,COUNTIF(M233:M240,"NS")&gt;0),"NS",IF(AND(SUM(M233:M240)=0, COUNTIF(M233:M240,"NA")&gt;0),"NA",SUM(M233:M240)))</f>
        <v>0</v>
      </c>
      <c r="N241" s="280"/>
      <c r="O241" s="280"/>
      <c r="P241" s="280"/>
      <c r="Q241" s="280"/>
      <c r="R241" s="281"/>
      <c r="S241" s="282">
        <f>IF(AND(SUM(S233:S240)=0,COUNTIF(S233:S240,"NS")&gt;0),"NS",IF(AND(SUM(S233:S240)=0, COUNTIF(S233:S240,"NA")&gt;0),"NA",SUM(S233:S240)))</f>
        <v>0</v>
      </c>
      <c r="T241" s="280"/>
      <c r="U241" s="280"/>
      <c r="V241" s="280"/>
      <c r="W241" s="280"/>
      <c r="X241" s="281"/>
      <c r="Y241" s="282">
        <f>IF(AND(SUM(Y233:Y240)=0,COUNTIF(Y233:Y240,"NS")&gt;0),"NS",IF(AND(SUM(Y233:Y240)=0, COUNTIF(Y233:Y240,"NA")&gt;0),"NA",SUM(Y233:Y240)))</f>
        <v>0</v>
      </c>
      <c r="Z241" s="280"/>
      <c r="AA241" s="280"/>
      <c r="AB241" s="280"/>
      <c r="AC241" s="280"/>
      <c r="AD241" s="281"/>
    </row>
    <row r="242" spans="1:38">
      <c r="A242" s="42"/>
      <c r="B242" s="42"/>
      <c r="C242" s="42"/>
      <c r="D242" s="42"/>
      <c r="E242" s="32"/>
      <c r="F242" s="32"/>
      <c r="G242" s="32"/>
      <c r="H242" s="32"/>
      <c r="I242" s="148"/>
      <c r="J242" s="148"/>
      <c r="K242" s="148"/>
      <c r="L242" s="148"/>
      <c r="M242" s="42"/>
      <c r="N242" s="42"/>
      <c r="O242" s="42"/>
      <c r="P242" s="42"/>
      <c r="Q242" s="42"/>
      <c r="R242" s="42"/>
      <c r="S242" s="42"/>
      <c r="T242" s="42"/>
      <c r="U242" s="42"/>
      <c r="V242" s="42"/>
      <c r="W242" s="42"/>
      <c r="X242" s="42"/>
      <c r="Y242" s="42"/>
      <c r="Z242" s="42"/>
      <c r="AA242" s="42"/>
      <c r="AB242" s="42"/>
      <c r="AC242" s="42"/>
      <c r="AD242" s="42"/>
      <c r="AF242">
        <f>IF(SUM(AF233:AF241)&gt;0,1,0)</f>
        <v>0</v>
      </c>
      <c r="AG242">
        <f>IF(SUM(AG233:AG241)&gt;0,2,0)</f>
        <v>0</v>
      </c>
      <c r="AH242">
        <f>IF(SUM(AH233:AH241)&gt;0,4,0)</f>
        <v>0</v>
      </c>
      <c r="AI242">
        <f>IF(SUM(AI233:AI241)&gt;0,4,0)</f>
        <v>0</v>
      </c>
      <c r="AJ242">
        <f>IF(SUM(AJ233:AJ241)&gt;0,5,0)</f>
        <v>0</v>
      </c>
      <c r="AK242">
        <f>IF(SUM(AK233:AK241)&gt;0,6,0)</f>
        <v>0</v>
      </c>
    </row>
    <row r="243" spans="1:38" ht="24" customHeight="1">
      <c r="A243" s="107"/>
      <c r="B243" s="211"/>
      <c r="C243" s="339" t="s">
        <v>248</v>
      </c>
      <c r="D243" s="270"/>
      <c r="E243" s="270"/>
      <c r="F243" s="270"/>
      <c r="G243" s="270"/>
      <c r="H243" s="270"/>
      <c r="I243" s="270"/>
      <c r="J243" s="270"/>
      <c r="K243" s="270"/>
      <c r="L243" s="270"/>
      <c r="M243" s="270"/>
      <c r="N243" s="270"/>
      <c r="O243" s="270"/>
      <c r="P243" s="270"/>
      <c r="Q243" s="270"/>
      <c r="R243" s="270"/>
      <c r="S243" s="270"/>
      <c r="T243" s="270"/>
      <c r="U243" s="270"/>
      <c r="V243" s="270"/>
      <c r="W243" s="270"/>
      <c r="X243" s="270"/>
      <c r="Y243" s="270"/>
      <c r="Z243" s="270"/>
      <c r="AA243" s="270"/>
      <c r="AB243" s="270"/>
      <c r="AC243" s="270"/>
      <c r="AD243" s="270"/>
      <c r="AH243">
        <f>SUM(AF242:AH242)</f>
        <v>0</v>
      </c>
      <c r="AK243">
        <f>SUM(AI242:AK242)</f>
        <v>0</v>
      </c>
    </row>
    <row r="244" spans="1:38" ht="60" customHeight="1">
      <c r="A244" s="107"/>
      <c r="B244" s="211"/>
      <c r="C244" s="340"/>
      <c r="D244" s="337"/>
      <c r="E244" s="337"/>
      <c r="F244" s="337"/>
      <c r="G244" s="337"/>
      <c r="H244" s="337"/>
      <c r="I244" s="337"/>
      <c r="J244" s="337"/>
      <c r="K244" s="337"/>
      <c r="L244" s="337"/>
      <c r="M244" s="337"/>
      <c r="N244" s="337"/>
      <c r="O244" s="337"/>
      <c r="P244" s="337"/>
      <c r="Q244" s="337"/>
      <c r="R244" s="337"/>
      <c r="S244" s="337"/>
      <c r="T244" s="337"/>
      <c r="U244" s="337"/>
      <c r="V244" s="337"/>
      <c r="W244" s="337"/>
      <c r="X244" s="337"/>
      <c r="Y244" s="337"/>
      <c r="Z244" s="337"/>
      <c r="AA244" s="337"/>
      <c r="AB244" s="337"/>
      <c r="AC244" s="337"/>
      <c r="AD244" s="338"/>
      <c r="AH244" t="e">
        <f ca="1">CAMBIAR(AH243,0,"",1,"El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244" t="e">
        <f ca="1">CAMBIAR(AK243,0,"",4,"Hay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245" spans="1:38">
      <c r="A245" s="42"/>
      <c r="B245" s="42"/>
      <c r="C245" s="266" t="e">
        <f ca="1">AH244</f>
        <v>#NAME?</v>
      </c>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row>
    <row r="246" spans="1:38">
      <c r="A246" s="42"/>
      <c r="B246" s="42"/>
      <c r="C246" s="266" t="e">
        <f ca="1">AK244</f>
        <v>#NAME?</v>
      </c>
      <c r="D246" s="42"/>
      <c r="E246" s="32"/>
      <c r="F246" s="32"/>
      <c r="G246" s="32"/>
      <c r="H246" s="32"/>
      <c r="I246" s="148"/>
      <c r="J246" s="148"/>
      <c r="K246" s="148"/>
      <c r="L246" s="148"/>
      <c r="M246" s="42"/>
      <c r="N246" s="42"/>
      <c r="O246" s="42"/>
      <c r="P246" s="42"/>
      <c r="Q246" s="42"/>
      <c r="R246" s="42"/>
      <c r="S246" s="42"/>
      <c r="T246" s="42"/>
      <c r="U246" s="42"/>
      <c r="V246" s="42"/>
      <c r="W246" s="42"/>
      <c r="X246" s="42"/>
      <c r="Y246" s="42"/>
      <c r="Z246" s="42"/>
      <c r="AA246" s="42"/>
      <c r="AB246" s="42"/>
      <c r="AC246" s="42"/>
      <c r="AD246" s="42"/>
    </row>
    <row r="247" spans="1:38">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spans="1:3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row>
    <row r="249" spans="1:38">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spans="1:38">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row>
    <row r="251" spans="1:38" s="31" customFormat="1" ht="24" customHeight="1">
      <c r="A251" s="32" t="s">
        <v>700</v>
      </c>
      <c r="B251" s="357" t="s">
        <v>701</v>
      </c>
      <c r="C251" s="366"/>
      <c r="D251" s="366"/>
      <c r="E251" s="366"/>
      <c r="F251" s="366"/>
      <c r="G251" s="366"/>
      <c r="H251" s="366"/>
      <c r="I251" s="366"/>
      <c r="J251" s="366"/>
      <c r="K251" s="366"/>
      <c r="L251" s="366"/>
      <c r="M251" s="366"/>
      <c r="N251" s="366"/>
      <c r="O251" s="366"/>
      <c r="P251" s="366"/>
      <c r="Q251" s="366"/>
      <c r="R251" s="366"/>
      <c r="S251" s="366"/>
      <c r="T251" s="366"/>
      <c r="U251" s="366"/>
      <c r="V251" s="366"/>
      <c r="W251" s="366"/>
      <c r="X251" s="366"/>
      <c r="Y251" s="366"/>
      <c r="Z251" s="366"/>
      <c r="AA251" s="366"/>
      <c r="AB251" s="366"/>
      <c r="AC251" s="366"/>
      <c r="AD251" s="366"/>
    </row>
    <row r="252" spans="1:38" s="31" customFormat="1" ht="15" customHeight="1">
      <c r="A252" s="110"/>
    </row>
    <row r="253" spans="1:38" s="31" customFormat="1" ht="15" customHeight="1">
      <c r="A253" s="110"/>
      <c r="C253" s="454" t="s">
        <v>702</v>
      </c>
      <c r="D253" s="295"/>
      <c r="E253" s="295"/>
      <c r="F253" s="295"/>
      <c r="G253" s="295"/>
      <c r="H253" s="295"/>
      <c r="I253" s="295"/>
      <c r="J253" s="295"/>
      <c r="K253" s="295"/>
      <c r="L253" s="296"/>
      <c r="M253" s="279" t="s">
        <v>647</v>
      </c>
      <c r="N253" s="280"/>
      <c r="O253" s="280"/>
      <c r="P253" s="280"/>
      <c r="Q253" s="280"/>
      <c r="R253" s="280"/>
      <c r="S253" s="280"/>
      <c r="T253" s="280"/>
      <c r="U253" s="280"/>
      <c r="V253" s="280"/>
      <c r="W253" s="280"/>
      <c r="X253" s="280"/>
      <c r="Y253" s="280"/>
      <c r="Z253" s="280"/>
      <c r="AA253" s="280"/>
      <c r="AB253" s="280"/>
      <c r="AC253" s="280"/>
      <c r="AD253" s="281"/>
    </row>
    <row r="254" spans="1:38" s="31" customFormat="1" ht="15" customHeight="1">
      <c r="A254" s="110"/>
      <c r="C254" s="299"/>
      <c r="D254" s="284"/>
      <c r="E254" s="284"/>
      <c r="F254" s="284"/>
      <c r="G254" s="284"/>
      <c r="H254" s="284"/>
      <c r="I254" s="284"/>
      <c r="J254" s="284"/>
      <c r="K254" s="284"/>
      <c r="L254" s="300"/>
      <c r="M254" s="447" t="s">
        <v>269</v>
      </c>
      <c r="N254" s="295"/>
      <c r="O254" s="295"/>
      <c r="P254" s="295"/>
      <c r="Q254" s="295"/>
      <c r="R254" s="296"/>
      <c r="S254" s="448" t="s">
        <v>270</v>
      </c>
      <c r="T254" s="295"/>
      <c r="U254" s="295"/>
      <c r="V254" s="295"/>
      <c r="W254" s="295"/>
      <c r="X254" s="296"/>
      <c r="Y254" s="448" t="s">
        <v>271</v>
      </c>
      <c r="Z254" s="295"/>
      <c r="AA254" s="295"/>
      <c r="AB254" s="295"/>
      <c r="AC254" s="295"/>
      <c r="AD254" s="296"/>
      <c r="AF254" t="s">
        <v>278</v>
      </c>
      <c r="AG254" t="s">
        <v>279</v>
      </c>
      <c r="AH254" t="s">
        <v>280</v>
      </c>
      <c r="AI254" t="s">
        <v>281</v>
      </c>
      <c r="AJ254" t="s">
        <v>282</v>
      </c>
      <c r="AK254" t="s">
        <v>283</v>
      </c>
      <c r="AL254" t="s">
        <v>284</v>
      </c>
    </row>
    <row r="255" spans="1:38" s="31" customFormat="1" ht="15" customHeight="1">
      <c r="A255" s="110"/>
      <c r="C255" s="137" t="s">
        <v>142</v>
      </c>
      <c r="D255" s="371" t="s">
        <v>573</v>
      </c>
      <c r="E255" s="280"/>
      <c r="F255" s="280"/>
      <c r="G255" s="280"/>
      <c r="H255" s="280"/>
      <c r="I255" s="280"/>
      <c r="J255" s="280"/>
      <c r="K255" s="280"/>
      <c r="L255" s="281"/>
      <c r="M255" s="282"/>
      <c r="N255" s="280"/>
      <c r="O255" s="280"/>
      <c r="P255" s="280"/>
      <c r="Q255" s="280"/>
      <c r="R255" s="281"/>
      <c r="S255" s="282"/>
      <c r="T255" s="280"/>
      <c r="U255" s="280"/>
      <c r="V255" s="280"/>
      <c r="W255" s="280"/>
      <c r="X255" s="281"/>
      <c r="Y255" s="282"/>
      <c r="Z255" s="280"/>
      <c r="AA255" s="280"/>
      <c r="AB255" s="280"/>
      <c r="AC255" s="280"/>
      <c r="AD255" s="281"/>
      <c r="AF255">
        <f>IF(AND(M255=0,OR(SUM(S255:Y255)&gt;0,COUNTIF(M255:Y255,"NS")&gt;0)),1,0)</f>
        <v>0</v>
      </c>
      <c r="AG255">
        <f>IF(OR(AND(M255="NS",SUM(S255:Y255)&gt;0),AND(M255="NS",COUNTIF(M255:Y255,"NS")&lt;2)),1,0)</f>
        <v>0</v>
      </c>
      <c r="AH255">
        <f>IF(AND(M255="NA",OR(SUM(S255:Y255)&gt;0,COUNTIF(M255:Y255,"NS")&gt;0,AND(COUNTIF(M255:Y255,"NA")&gt;1,COUNTIF(M255:Y255,"NA")&lt;3))),1,0)</f>
        <v>0</v>
      </c>
      <c r="AI255">
        <f>IF(AND(COUNTBLANK(M255)+COUNTBLANK(S255)+COUNTBLANK(Y255)&gt;0,COUNTBLANK(M255)+COUNTBLANK(S255)+COUNTBLANK(Y255)&lt;3,M255&lt;&gt;"NA"),1,0)</f>
        <v>0</v>
      </c>
      <c r="AJ255">
        <f>IF(AND(IF(OR(SUM(S255:Y255)=M255,M255="",AND(M255&gt;0,COUNTIF(M255:Y255,"NS")=2)),0,1)=1,M255&lt;&gt;"NS",M255&lt;&gt;"NA"),1,0)</f>
        <v>0</v>
      </c>
      <c r="AK255">
        <f>IF(COUNTIF(M255:Y255,"=*")&lt;&gt;SUM(COUNTIF(M255:Y255,"NS"),COUNTIF(M255:Y255,"NA")),1,0)</f>
        <v>0</v>
      </c>
      <c r="AL255">
        <f>IF(SUM(AF255:AK255)&gt;0,1,0)</f>
        <v>0</v>
      </c>
    </row>
    <row r="256" spans="1:38" s="31" customFormat="1" ht="15" customHeight="1">
      <c r="A256" s="110"/>
      <c r="C256" s="136" t="s">
        <v>143</v>
      </c>
      <c r="D256" s="371" t="s">
        <v>576</v>
      </c>
      <c r="E256" s="280"/>
      <c r="F256" s="280"/>
      <c r="G256" s="280"/>
      <c r="H256" s="280"/>
      <c r="I256" s="280"/>
      <c r="J256" s="280"/>
      <c r="K256" s="280"/>
      <c r="L256" s="281"/>
      <c r="M256" s="282"/>
      <c r="N256" s="280"/>
      <c r="O256" s="280"/>
      <c r="P256" s="280"/>
      <c r="Q256" s="280"/>
      <c r="R256" s="281"/>
      <c r="S256" s="282"/>
      <c r="T256" s="280"/>
      <c r="U256" s="280"/>
      <c r="V256" s="280"/>
      <c r="W256" s="280"/>
      <c r="X256" s="281"/>
      <c r="Y256" s="282"/>
      <c r="Z256" s="280"/>
      <c r="AA256" s="280"/>
      <c r="AB256" s="280"/>
      <c r="AC256" s="280"/>
      <c r="AD256" s="281"/>
    </row>
    <row r="257" spans="1:30" s="31" customFormat="1" ht="15" customHeight="1">
      <c r="A257" s="110"/>
      <c r="C257" s="136" t="s">
        <v>144</v>
      </c>
      <c r="D257" s="371" t="s">
        <v>579</v>
      </c>
      <c r="E257" s="280"/>
      <c r="F257" s="280"/>
      <c r="G257" s="280"/>
      <c r="H257" s="280"/>
      <c r="I257" s="280"/>
      <c r="J257" s="280"/>
      <c r="K257" s="280"/>
      <c r="L257" s="281"/>
      <c r="M257" s="282"/>
      <c r="N257" s="280"/>
      <c r="O257" s="280"/>
      <c r="P257" s="280"/>
      <c r="Q257" s="280"/>
      <c r="R257" s="281"/>
      <c r="S257" s="282"/>
      <c r="T257" s="280"/>
      <c r="U257" s="280"/>
      <c r="V257" s="280"/>
      <c r="W257" s="280"/>
      <c r="X257" s="281"/>
      <c r="Y257" s="282"/>
      <c r="Z257" s="280"/>
      <c r="AA257" s="280"/>
      <c r="AB257" s="280"/>
      <c r="AC257" s="280"/>
      <c r="AD257" s="281"/>
    </row>
    <row r="258" spans="1:30" s="31" customFormat="1" ht="15" customHeight="1">
      <c r="A258" s="110"/>
      <c r="C258" s="136" t="s">
        <v>145</v>
      </c>
      <c r="D258" s="371" t="s">
        <v>581</v>
      </c>
      <c r="E258" s="280"/>
      <c r="F258" s="280"/>
      <c r="G258" s="280"/>
      <c r="H258" s="280"/>
      <c r="I258" s="280"/>
      <c r="J258" s="280"/>
      <c r="K258" s="280"/>
      <c r="L258" s="281"/>
      <c r="M258" s="282"/>
      <c r="N258" s="280"/>
      <c r="O258" s="280"/>
      <c r="P258" s="280"/>
      <c r="Q258" s="280"/>
      <c r="R258" s="281"/>
      <c r="S258" s="282"/>
      <c r="T258" s="280"/>
      <c r="U258" s="280"/>
      <c r="V258" s="280"/>
      <c r="W258" s="280"/>
      <c r="X258" s="281"/>
      <c r="Y258" s="282"/>
      <c r="Z258" s="280"/>
      <c r="AA258" s="280"/>
      <c r="AB258" s="280"/>
      <c r="AC258" s="280"/>
      <c r="AD258" s="281"/>
    </row>
    <row r="259" spans="1:30" s="31" customFormat="1" ht="15" customHeight="1">
      <c r="A259" s="110"/>
      <c r="C259" s="136" t="s">
        <v>146</v>
      </c>
      <c r="D259" s="371" t="s">
        <v>583</v>
      </c>
      <c r="E259" s="280"/>
      <c r="F259" s="280"/>
      <c r="G259" s="280"/>
      <c r="H259" s="280"/>
      <c r="I259" s="280"/>
      <c r="J259" s="280"/>
      <c r="K259" s="280"/>
      <c r="L259" s="281"/>
      <c r="M259" s="282"/>
      <c r="N259" s="280"/>
      <c r="O259" s="280"/>
      <c r="P259" s="280"/>
      <c r="Q259" s="280"/>
      <c r="R259" s="281"/>
      <c r="S259" s="282"/>
      <c r="T259" s="280"/>
      <c r="U259" s="280"/>
      <c r="V259" s="280"/>
      <c r="W259" s="280"/>
      <c r="X259" s="281"/>
      <c r="Y259" s="282"/>
      <c r="Z259" s="280"/>
      <c r="AA259" s="280"/>
      <c r="AB259" s="280"/>
      <c r="AC259" s="280"/>
      <c r="AD259" s="281"/>
    </row>
    <row r="260" spans="1:30" s="31" customFormat="1" ht="15" customHeight="1">
      <c r="A260" s="110"/>
      <c r="C260" s="136" t="s">
        <v>147</v>
      </c>
      <c r="D260" s="371" t="s">
        <v>586</v>
      </c>
      <c r="E260" s="280"/>
      <c r="F260" s="280"/>
      <c r="G260" s="280"/>
      <c r="H260" s="280"/>
      <c r="I260" s="280"/>
      <c r="J260" s="280"/>
      <c r="K260" s="280"/>
      <c r="L260" s="281"/>
      <c r="M260" s="282"/>
      <c r="N260" s="280"/>
      <c r="O260" s="280"/>
      <c r="P260" s="280"/>
      <c r="Q260" s="280"/>
      <c r="R260" s="281"/>
      <c r="S260" s="282"/>
      <c r="T260" s="280"/>
      <c r="U260" s="280"/>
      <c r="V260" s="280"/>
      <c r="W260" s="280"/>
      <c r="X260" s="281"/>
      <c r="Y260" s="282"/>
      <c r="Z260" s="280"/>
      <c r="AA260" s="280"/>
      <c r="AB260" s="280"/>
      <c r="AC260" s="280"/>
      <c r="AD260" s="281"/>
    </row>
    <row r="261" spans="1:30" s="31" customFormat="1" ht="15" customHeight="1">
      <c r="A261" s="110"/>
      <c r="C261" s="136" t="s">
        <v>148</v>
      </c>
      <c r="D261" s="371" t="s">
        <v>589</v>
      </c>
      <c r="E261" s="280"/>
      <c r="F261" s="280"/>
      <c r="G261" s="280"/>
      <c r="H261" s="280"/>
      <c r="I261" s="280"/>
      <c r="J261" s="280"/>
      <c r="K261" s="280"/>
      <c r="L261" s="281"/>
      <c r="M261" s="282"/>
      <c r="N261" s="280"/>
      <c r="O261" s="280"/>
      <c r="P261" s="280"/>
      <c r="Q261" s="280"/>
      <c r="R261" s="281"/>
      <c r="S261" s="282"/>
      <c r="T261" s="280"/>
      <c r="U261" s="280"/>
      <c r="V261" s="280"/>
      <c r="W261" s="280"/>
      <c r="X261" s="281"/>
      <c r="Y261" s="282"/>
      <c r="Z261" s="280"/>
      <c r="AA261" s="280"/>
      <c r="AB261" s="280"/>
      <c r="AC261" s="280"/>
      <c r="AD261" s="281"/>
    </row>
    <row r="262" spans="1:30" s="31" customFormat="1" ht="15" customHeight="1">
      <c r="A262" s="110"/>
      <c r="C262" s="136" t="s">
        <v>149</v>
      </c>
      <c r="D262" s="371" t="s">
        <v>592</v>
      </c>
      <c r="E262" s="280"/>
      <c r="F262" s="280"/>
      <c r="G262" s="280"/>
      <c r="H262" s="280"/>
      <c r="I262" s="280"/>
      <c r="J262" s="280"/>
      <c r="K262" s="280"/>
      <c r="L262" s="281"/>
      <c r="M262" s="282"/>
      <c r="N262" s="280"/>
      <c r="O262" s="280"/>
      <c r="P262" s="280"/>
      <c r="Q262" s="280"/>
      <c r="R262" s="281"/>
      <c r="S262" s="282"/>
      <c r="T262" s="280"/>
      <c r="U262" s="280"/>
      <c r="V262" s="280"/>
      <c r="W262" s="280"/>
      <c r="X262" s="281"/>
      <c r="Y262" s="282"/>
      <c r="Z262" s="280"/>
      <c r="AA262" s="280"/>
      <c r="AB262" s="280"/>
      <c r="AC262" s="280"/>
      <c r="AD262" s="281"/>
    </row>
    <row r="263" spans="1:30" s="31" customFormat="1" ht="15" customHeight="1">
      <c r="A263" s="110"/>
      <c r="C263" s="136" t="s">
        <v>150</v>
      </c>
      <c r="D263" s="371" t="s">
        <v>595</v>
      </c>
      <c r="E263" s="280"/>
      <c r="F263" s="280"/>
      <c r="G263" s="280"/>
      <c r="H263" s="280"/>
      <c r="I263" s="280"/>
      <c r="J263" s="280"/>
      <c r="K263" s="280"/>
      <c r="L263" s="281"/>
      <c r="M263" s="282"/>
      <c r="N263" s="280"/>
      <c r="O263" s="280"/>
      <c r="P263" s="280"/>
      <c r="Q263" s="280"/>
      <c r="R263" s="281"/>
      <c r="S263" s="282"/>
      <c r="T263" s="280"/>
      <c r="U263" s="280"/>
      <c r="V263" s="280"/>
      <c r="W263" s="280"/>
      <c r="X263" s="281"/>
      <c r="Y263" s="282"/>
      <c r="Z263" s="280"/>
      <c r="AA263" s="280"/>
      <c r="AB263" s="280"/>
      <c r="AC263" s="280"/>
      <c r="AD263" s="281"/>
    </row>
    <row r="264" spans="1:30" s="31" customFormat="1" ht="15" customHeight="1">
      <c r="A264" s="110"/>
      <c r="C264" s="136" t="s">
        <v>151</v>
      </c>
      <c r="D264" s="371" t="s">
        <v>598</v>
      </c>
      <c r="E264" s="280"/>
      <c r="F264" s="280"/>
      <c r="G264" s="280"/>
      <c r="H264" s="280"/>
      <c r="I264" s="280"/>
      <c r="J264" s="280"/>
      <c r="K264" s="280"/>
      <c r="L264" s="281"/>
      <c r="M264" s="282"/>
      <c r="N264" s="280"/>
      <c r="O264" s="280"/>
      <c r="P264" s="280"/>
      <c r="Q264" s="280"/>
      <c r="R264" s="281"/>
      <c r="S264" s="282"/>
      <c r="T264" s="280"/>
      <c r="U264" s="280"/>
      <c r="V264" s="280"/>
      <c r="W264" s="280"/>
      <c r="X264" s="281"/>
      <c r="Y264" s="282"/>
      <c r="Z264" s="280"/>
      <c r="AA264" s="280"/>
      <c r="AB264" s="280"/>
      <c r="AC264" s="280"/>
      <c r="AD264" s="281"/>
    </row>
    <row r="265" spans="1:30" s="31" customFormat="1" ht="15" customHeight="1">
      <c r="A265" s="110"/>
      <c r="C265" s="136" t="s">
        <v>152</v>
      </c>
      <c r="D265" s="371" t="s">
        <v>601</v>
      </c>
      <c r="E265" s="280"/>
      <c r="F265" s="280"/>
      <c r="G265" s="280"/>
      <c r="H265" s="280"/>
      <c r="I265" s="280"/>
      <c r="J265" s="280"/>
      <c r="K265" s="280"/>
      <c r="L265" s="281"/>
      <c r="M265" s="282"/>
      <c r="N265" s="280"/>
      <c r="O265" s="280"/>
      <c r="P265" s="280"/>
      <c r="Q265" s="280"/>
      <c r="R265" s="281"/>
      <c r="S265" s="282"/>
      <c r="T265" s="280"/>
      <c r="U265" s="280"/>
      <c r="V265" s="280"/>
      <c r="W265" s="280"/>
      <c r="X265" s="281"/>
      <c r="Y265" s="282"/>
      <c r="Z265" s="280"/>
      <c r="AA265" s="280"/>
      <c r="AB265" s="280"/>
      <c r="AC265" s="280"/>
      <c r="AD265" s="281"/>
    </row>
    <row r="266" spans="1:30" s="31" customFormat="1" ht="15" customHeight="1">
      <c r="A266" s="110"/>
      <c r="C266" s="136" t="s">
        <v>153</v>
      </c>
      <c r="D266" s="371" t="s">
        <v>604</v>
      </c>
      <c r="E266" s="280"/>
      <c r="F266" s="280"/>
      <c r="G266" s="280"/>
      <c r="H266" s="280"/>
      <c r="I266" s="280"/>
      <c r="J266" s="280"/>
      <c r="K266" s="280"/>
      <c r="L266" s="281"/>
      <c r="M266" s="282"/>
      <c r="N266" s="280"/>
      <c r="O266" s="280"/>
      <c r="P266" s="280"/>
      <c r="Q266" s="280"/>
      <c r="R266" s="281"/>
      <c r="S266" s="282"/>
      <c r="T266" s="280"/>
      <c r="U266" s="280"/>
      <c r="V266" s="280"/>
      <c r="W266" s="280"/>
      <c r="X266" s="281"/>
      <c r="Y266" s="282"/>
      <c r="Z266" s="280"/>
      <c r="AA266" s="280"/>
      <c r="AB266" s="280"/>
      <c r="AC266" s="280"/>
      <c r="AD266" s="281"/>
    </row>
    <row r="267" spans="1:30" s="31" customFormat="1" ht="15" customHeight="1">
      <c r="A267" s="110"/>
      <c r="C267" s="136" t="s">
        <v>154</v>
      </c>
      <c r="D267" s="371" t="s">
        <v>607</v>
      </c>
      <c r="E267" s="280"/>
      <c r="F267" s="280"/>
      <c r="G267" s="280"/>
      <c r="H267" s="280"/>
      <c r="I267" s="280"/>
      <c r="J267" s="280"/>
      <c r="K267" s="280"/>
      <c r="L267" s="281"/>
      <c r="M267" s="282"/>
      <c r="N267" s="280"/>
      <c r="O267" s="280"/>
      <c r="P267" s="280"/>
      <c r="Q267" s="280"/>
      <c r="R267" s="281"/>
      <c r="S267" s="282"/>
      <c r="T267" s="280"/>
      <c r="U267" s="280"/>
      <c r="V267" s="280"/>
      <c r="W267" s="280"/>
      <c r="X267" s="281"/>
      <c r="Y267" s="282"/>
      <c r="Z267" s="280"/>
      <c r="AA267" s="280"/>
      <c r="AB267" s="280"/>
      <c r="AC267" s="280"/>
      <c r="AD267" s="281"/>
    </row>
    <row r="268" spans="1:30" s="31" customFormat="1" ht="15" customHeight="1">
      <c r="A268" s="110"/>
      <c r="C268" s="136" t="s">
        <v>155</v>
      </c>
      <c r="D268" s="371" t="s">
        <v>610</v>
      </c>
      <c r="E268" s="280"/>
      <c r="F268" s="280"/>
      <c r="G268" s="280"/>
      <c r="H268" s="280"/>
      <c r="I268" s="280"/>
      <c r="J268" s="280"/>
      <c r="K268" s="280"/>
      <c r="L268" s="281"/>
      <c r="M268" s="282"/>
      <c r="N268" s="280"/>
      <c r="O268" s="280"/>
      <c r="P268" s="280"/>
      <c r="Q268" s="280"/>
      <c r="R268" s="281"/>
      <c r="S268" s="282"/>
      <c r="T268" s="280"/>
      <c r="U268" s="280"/>
      <c r="V268" s="280"/>
      <c r="W268" s="280"/>
      <c r="X268" s="281"/>
      <c r="Y268" s="282"/>
      <c r="Z268" s="280"/>
      <c r="AA268" s="280"/>
      <c r="AB268" s="280"/>
      <c r="AC268" s="280"/>
      <c r="AD268" s="281"/>
    </row>
    <row r="269" spans="1:30" s="31" customFormat="1" ht="15" customHeight="1">
      <c r="A269" s="110"/>
      <c r="C269" s="136" t="s">
        <v>156</v>
      </c>
      <c r="D269" s="371" t="s">
        <v>612</v>
      </c>
      <c r="E269" s="280"/>
      <c r="F269" s="280"/>
      <c r="G269" s="280"/>
      <c r="H269" s="280"/>
      <c r="I269" s="280"/>
      <c r="J269" s="280"/>
      <c r="K269" s="280"/>
      <c r="L269" s="281"/>
      <c r="M269" s="282"/>
      <c r="N269" s="280"/>
      <c r="O269" s="280"/>
      <c r="P269" s="280"/>
      <c r="Q269" s="280"/>
      <c r="R269" s="281"/>
      <c r="S269" s="282"/>
      <c r="T269" s="280"/>
      <c r="U269" s="280"/>
      <c r="V269" s="280"/>
      <c r="W269" s="280"/>
      <c r="X269" s="281"/>
      <c r="Y269" s="282"/>
      <c r="Z269" s="280"/>
      <c r="AA269" s="280"/>
      <c r="AB269" s="280"/>
      <c r="AC269" s="280"/>
      <c r="AD269" s="281"/>
    </row>
    <row r="270" spans="1:30" s="31" customFormat="1" ht="15" customHeight="1">
      <c r="A270" s="110"/>
      <c r="C270" s="136" t="s">
        <v>157</v>
      </c>
      <c r="D270" s="371" t="s">
        <v>614</v>
      </c>
      <c r="E270" s="280"/>
      <c r="F270" s="280"/>
      <c r="G270" s="280"/>
      <c r="H270" s="280"/>
      <c r="I270" s="280"/>
      <c r="J270" s="280"/>
      <c r="K270" s="280"/>
      <c r="L270" s="281"/>
      <c r="M270" s="282"/>
      <c r="N270" s="280"/>
      <c r="O270" s="280"/>
      <c r="P270" s="280"/>
      <c r="Q270" s="280"/>
      <c r="R270" s="281"/>
      <c r="S270" s="282"/>
      <c r="T270" s="280"/>
      <c r="U270" s="280"/>
      <c r="V270" s="280"/>
      <c r="W270" s="280"/>
      <c r="X270" s="281"/>
      <c r="Y270" s="282"/>
      <c r="Z270" s="280"/>
      <c r="AA270" s="280"/>
      <c r="AB270" s="280"/>
      <c r="AC270" s="280"/>
      <c r="AD270" s="281"/>
    </row>
    <row r="271" spans="1:30" s="31" customFormat="1" ht="15" customHeight="1">
      <c r="A271" s="110"/>
      <c r="C271" s="136" t="s">
        <v>158</v>
      </c>
      <c r="D271" s="371" t="s">
        <v>617</v>
      </c>
      <c r="E271" s="280"/>
      <c r="F271" s="280"/>
      <c r="G271" s="280"/>
      <c r="H271" s="280"/>
      <c r="I271" s="280"/>
      <c r="J271" s="280"/>
      <c r="K271" s="280"/>
      <c r="L271" s="281"/>
      <c r="M271" s="282"/>
      <c r="N271" s="280"/>
      <c r="O271" s="280"/>
      <c r="P271" s="280"/>
      <c r="Q271" s="280"/>
      <c r="R271" s="281"/>
      <c r="S271" s="282"/>
      <c r="T271" s="280"/>
      <c r="U271" s="280"/>
      <c r="V271" s="280"/>
      <c r="W271" s="280"/>
      <c r="X271" s="281"/>
      <c r="Y271" s="282"/>
      <c r="Z271" s="280"/>
      <c r="AA271" s="280"/>
      <c r="AB271" s="280"/>
      <c r="AC271" s="280"/>
      <c r="AD271" s="281"/>
    </row>
    <row r="272" spans="1:30" s="31" customFormat="1" ht="15" customHeight="1">
      <c r="A272" s="110"/>
      <c r="C272" s="136" t="s">
        <v>159</v>
      </c>
      <c r="D272" s="371" t="s">
        <v>619</v>
      </c>
      <c r="E272" s="280"/>
      <c r="F272" s="280"/>
      <c r="G272" s="280"/>
      <c r="H272" s="280"/>
      <c r="I272" s="280"/>
      <c r="J272" s="280"/>
      <c r="K272" s="280"/>
      <c r="L272" s="281"/>
      <c r="M272" s="282"/>
      <c r="N272" s="280"/>
      <c r="O272" s="280"/>
      <c r="P272" s="280"/>
      <c r="Q272" s="280"/>
      <c r="R272" s="281"/>
      <c r="S272" s="282"/>
      <c r="T272" s="280"/>
      <c r="U272" s="280"/>
      <c r="V272" s="280"/>
      <c r="W272" s="280"/>
      <c r="X272" s="281"/>
      <c r="Y272" s="282"/>
      <c r="Z272" s="280"/>
      <c r="AA272" s="280"/>
      <c r="AB272" s="280"/>
      <c r="AC272" s="280"/>
      <c r="AD272" s="281"/>
    </row>
    <row r="273" spans="1:37" s="31" customFormat="1" ht="15" customHeight="1">
      <c r="A273" s="110"/>
      <c r="C273" s="136" t="s">
        <v>160</v>
      </c>
      <c r="D273" s="371" t="s">
        <v>621</v>
      </c>
      <c r="E273" s="280"/>
      <c r="F273" s="280"/>
      <c r="G273" s="280"/>
      <c r="H273" s="280"/>
      <c r="I273" s="280"/>
      <c r="J273" s="280"/>
      <c r="K273" s="280"/>
      <c r="L273" s="281"/>
      <c r="M273" s="282"/>
      <c r="N273" s="280"/>
      <c r="O273" s="280"/>
      <c r="P273" s="280"/>
      <c r="Q273" s="280"/>
      <c r="R273" s="281"/>
      <c r="S273" s="282"/>
      <c r="T273" s="280"/>
      <c r="U273" s="280"/>
      <c r="V273" s="280"/>
      <c r="W273" s="280"/>
      <c r="X273" s="281"/>
      <c r="Y273" s="282"/>
      <c r="Z273" s="280"/>
      <c r="AA273" s="280"/>
      <c r="AB273" s="280"/>
      <c r="AC273" s="280"/>
      <c r="AD273" s="281"/>
    </row>
    <row r="274" spans="1:37" s="31" customFormat="1" ht="15" customHeight="1">
      <c r="A274" s="110"/>
      <c r="C274" s="136" t="s">
        <v>161</v>
      </c>
      <c r="D274" s="371" t="s">
        <v>624</v>
      </c>
      <c r="E274" s="280"/>
      <c r="F274" s="280"/>
      <c r="G274" s="280"/>
      <c r="H274" s="280"/>
      <c r="I274" s="280"/>
      <c r="J274" s="280"/>
      <c r="K274" s="280"/>
      <c r="L274" s="281"/>
      <c r="M274" s="282"/>
      <c r="N274" s="280"/>
      <c r="O274" s="280"/>
      <c r="P274" s="280"/>
      <c r="Q274" s="280"/>
      <c r="R274" s="281"/>
      <c r="S274" s="282"/>
      <c r="T274" s="280"/>
      <c r="U274" s="280"/>
      <c r="V274" s="280"/>
      <c r="W274" s="280"/>
      <c r="X274" s="281"/>
      <c r="Y274" s="282"/>
      <c r="Z274" s="280"/>
      <c r="AA274" s="280"/>
      <c r="AB274" s="280"/>
      <c r="AC274" s="280"/>
      <c r="AD274" s="281"/>
    </row>
    <row r="275" spans="1:37" s="31" customFormat="1" ht="15" customHeight="1">
      <c r="A275" s="110"/>
      <c r="C275" s="136" t="s">
        <v>162</v>
      </c>
      <c r="D275" s="371" t="s">
        <v>627</v>
      </c>
      <c r="E275" s="280"/>
      <c r="F275" s="280"/>
      <c r="G275" s="280"/>
      <c r="H275" s="280"/>
      <c r="I275" s="280"/>
      <c r="J275" s="280"/>
      <c r="K275" s="280"/>
      <c r="L275" s="281"/>
      <c r="M275" s="282"/>
      <c r="N275" s="280"/>
      <c r="O275" s="280"/>
      <c r="P275" s="280"/>
      <c r="Q275" s="280"/>
      <c r="R275" s="281"/>
      <c r="S275" s="282"/>
      <c r="T275" s="280"/>
      <c r="U275" s="280"/>
      <c r="V275" s="280"/>
      <c r="W275" s="280"/>
      <c r="X275" s="281"/>
      <c r="Y275" s="282"/>
      <c r="Z275" s="280"/>
      <c r="AA275" s="280"/>
      <c r="AB275" s="280"/>
      <c r="AC275" s="280"/>
      <c r="AD275" s="281"/>
    </row>
    <row r="276" spans="1:37" s="31" customFormat="1" ht="15" customHeight="1">
      <c r="A276" s="110"/>
      <c r="C276" s="136" t="s">
        <v>163</v>
      </c>
      <c r="D276" s="371" t="s">
        <v>629</v>
      </c>
      <c r="E276" s="280"/>
      <c r="F276" s="280"/>
      <c r="G276" s="280"/>
      <c r="H276" s="280"/>
      <c r="I276" s="280"/>
      <c r="J276" s="280"/>
      <c r="K276" s="280"/>
      <c r="L276" s="281"/>
      <c r="M276" s="282"/>
      <c r="N276" s="280"/>
      <c r="O276" s="280"/>
      <c r="P276" s="280"/>
      <c r="Q276" s="280"/>
      <c r="R276" s="281"/>
      <c r="S276" s="282"/>
      <c r="T276" s="280"/>
      <c r="U276" s="280"/>
      <c r="V276" s="280"/>
      <c r="W276" s="280"/>
      <c r="X276" s="281"/>
      <c r="Y276" s="282"/>
      <c r="Z276" s="280"/>
      <c r="AA276" s="280"/>
      <c r="AB276" s="280"/>
      <c r="AC276" s="280"/>
      <c r="AD276" s="281"/>
    </row>
    <row r="277" spans="1:37" s="31" customFormat="1" ht="15" customHeight="1">
      <c r="A277" s="110"/>
      <c r="C277" s="136" t="s">
        <v>164</v>
      </c>
      <c r="D277" s="371" t="s">
        <v>631</v>
      </c>
      <c r="E277" s="280"/>
      <c r="F277" s="280"/>
      <c r="G277" s="280"/>
      <c r="H277" s="280"/>
      <c r="I277" s="280"/>
      <c r="J277" s="280"/>
      <c r="K277" s="280"/>
      <c r="L277" s="281"/>
      <c r="M277" s="282"/>
      <c r="N277" s="280"/>
      <c r="O277" s="280"/>
      <c r="P277" s="280"/>
      <c r="Q277" s="280"/>
      <c r="R277" s="281"/>
      <c r="S277" s="282"/>
      <c r="T277" s="280"/>
      <c r="U277" s="280"/>
      <c r="V277" s="280"/>
      <c r="W277" s="280"/>
      <c r="X277" s="281"/>
      <c r="Y277" s="282"/>
      <c r="Z277" s="280"/>
      <c r="AA277" s="280"/>
      <c r="AB277" s="280"/>
      <c r="AC277" s="280"/>
      <c r="AD277" s="281"/>
    </row>
    <row r="278" spans="1:37" s="31" customFormat="1" ht="15" customHeight="1">
      <c r="A278" s="110"/>
      <c r="C278" s="136" t="s">
        <v>165</v>
      </c>
      <c r="D278" s="371" t="s">
        <v>633</v>
      </c>
      <c r="E278" s="280"/>
      <c r="F278" s="280"/>
      <c r="G278" s="280"/>
      <c r="H278" s="280"/>
      <c r="I278" s="280"/>
      <c r="J278" s="280"/>
      <c r="K278" s="280"/>
      <c r="L278" s="281"/>
      <c r="M278" s="282"/>
      <c r="N278" s="280"/>
      <c r="O278" s="280"/>
      <c r="P278" s="280"/>
      <c r="Q278" s="280"/>
      <c r="R278" s="281"/>
      <c r="S278" s="282"/>
      <c r="T278" s="280"/>
      <c r="U278" s="280"/>
      <c r="V278" s="280"/>
      <c r="W278" s="280"/>
      <c r="X278" s="281"/>
      <c r="Y278" s="282"/>
      <c r="Z278" s="280"/>
      <c r="AA278" s="280"/>
      <c r="AB278" s="280"/>
      <c r="AC278" s="280"/>
      <c r="AD278" s="281"/>
    </row>
    <row r="279" spans="1:37" s="31" customFormat="1" ht="15" customHeight="1">
      <c r="A279" s="110"/>
      <c r="C279" s="136" t="s">
        <v>166</v>
      </c>
      <c r="D279" s="371" t="s">
        <v>634</v>
      </c>
      <c r="E279" s="280"/>
      <c r="F279" s="280"/>
      <c r="G279" s="280"/>
      <c r="H279" s="280"/>
      <c r="I279" s="280"/>
      <c r="J279" s="280"/>
      <c r="K279" s="280"/>
      <c r="L279" s="281"/>
      <c r="M279" s="282"/>
      <c r="N279" s="280"/>
      <c r="O279" s="280"/>
      <c r="P279" s="280"/>
      <c r="Q279" s="280"/>
      <c r="R279" s="281"/>
      <c r="S279" s="282"/>
      <c r="T279" s="280"/>
      <c r="U279" s="280"/>
      <c r="V279" s="280"/>
      <c r="W279" s="280"/>
      <c r="X279" s="281"/>
      <c r="Y279" s="282"/>
      <c r="Z279" s="280"/>
      <c r="AA279" s="280"/>
      <c r="AB279" s="280"/>
      <c r="AC279" s="280"/>
      <c r="AD279" s="281"/>
    </row>
    <row r="280" spans="1:37" s="31" customFormat="1" ht="15" customHeight="1">
      <c r="A280" s="110"/>
      <c r="C280" s="136" t="s">
        <v>167</v>
      </c>
      <c r="D280" s="371" t="s">
        <v>587</v>
      </c>
      <c r="E280" s="280"/>
      <c r="F280" s="280"/>
      <c r="G280" s="280"/>
      <c r="H280" s="280"/>
      <c r="I280" s="280"/>
      <c r="J280" s="280"/>
      <c r="K280" s="280"/>
      <c r="L280" s="281"/>
      <c r="M280" s="282"/>
      <c r="N280" s="280"/>
      <c r="O280" s="280"/>
      <c r="P280" s="280"/>
      <c r="Q280" s="280"/>
      <c r="R280" s="281"/>
      <c r="S280" s="282"/>
      <c r="T280" s="280"/>
      <c r="U280" s="280"/>
      <c r="V280" s="280"/>
      <c r="W280" s="280"/>
      <c r="X280" s="281"/>
      <c r="Y280" s="282"/>
      <c r="Z280" s="280"/>
      <c r="AA280" s="280"/>
      <c r="AB280" s="280"/>
      <c r="AC280" s="280"/>
      <c r="AD280" s="281"/>
    </row>
    <row r="281" spans="1:37" s="31" customFormat="1" ht="15" customHeight="1">
      <c r="A281" s="110"/>
      <c r="C281" s="136" t="s">
        <v>168</v>
      </c>
      <c r="D281" s="371" t="s">
        <v>703</v>
      </c>
      <c r="E281" s="280"/>
      <c r="F281" s="280"/>
      <c r="G281" s="280"/>
      <c r="H281" s="280"/>
      <c r="I281" s="280"/>
      <c r="J281" s="280"/>
      <c r="K281" s="280"/>
      <c r="L281" s="281"/>
      <c r="M281" s="282"/>
      <c r="N281" s="280"/>
      <c r="O281" s="280"/>
      <c r="P281" s="280"/>
      <c r="Q281" s="280"/>
      <c r="R281" s="281"/>
      <c r="S281" s="282"/>
      <c r="T281" s="280"/>
      <c r="U281" s="280"/>
      <c r="V281" s="280"/>
      <c r="W281" s="280"/>
      <c r="X281" s="281"/>
      <c r="Y281" s="282"/>
      <c r="Z281" s="280"/>
      <c r="AA281" s="280"/>
      <c r="AB281" s="280"/>
      <c r="AC281" s="280"/>
      <c r="AD281" s="281"/>
    </row>
    <row r="282" spans="1:37" s="31" customFormat="1" ht="15" customHeight="1">
      <c r="A282" s="110"/>
      <c r="L282" s="151" t="s">
        <v>285</v>
      </c>
      <c r="M282" s="282">
        <f>IF(AND(SUM(M255:M281)=0,COUNTIF(M255:M281,"NS")&gt;0),"NS",IF(AND(SUM(M255:M281)=0, COUNTIF(M255:M281,"NA")&gt;0),"NA",SUM(M255:M281)))</f>
        <v>0</v>
      </c>
      <c r="N282" s="280"/>
      <c r="O282" s="280"/>
      <c r="P282" s="280"/>
      <c r="Q282" s="280"/>
      <c r="R282" s="281"/>
      <c r="S282" s="282">
        <f>IF(AND(SUM(S255:S281)=0,COUNTIF(S255:S281,"NS")&gt;0),"NS",IF(AND(SUM(S255:S281)=0, COUNTIF(S255:S281,"NA")&gt;0),"NA",SUM(S255:S281)))</f>
        <v>0</v>
      </c>
      <c r="T282" s="280"/>
      <c r="U282" s="280"/>
      <c r="V282" s="280"/>
      <c r="W282" s="280"/>
      <c r="X282" s="281"/>
      <c r="Y282" s="282">
        <f>IF(AND(SUM(Y255:Y281)=0,COUNTIF(Y255:Y281,"NS")&gt;0),"NS",IF(AND(SUM(Y255:Y281)=0, COUNTIF(Y255:Y281,"NA")&gt;0),"NA",SUM(Y255:Y281)))</f>
        <v>0</v>
      </c>
      <c r="Z282" s="280"/>
      <c r="AA282" s="280"/>
      <c r="AB282" s="280"/>
      <c r="AC282" s="280"/>
      <c r="AD282" s="281"/>
    </row>
    <row r="283" spans="1:37">
      <c r="A283" s="42"/>
      <c r="B283" s="42"/>
      <c r="C283" s="42"/>
      <c r="D283" s="42"/>
      <c r="E283" s="32"/>
      <c r="F283" s="32"/>
      <c r="G283" s="32"/>
      <c r="H283" s="32"/>
      <c r="I283" s="148"/>
      <c r="J283" s="148"/>
      <c r="K283" s="148"/>
      <c r="L283" s="148"/>
      <c r="M283" s="42"/>
      <c r="N283" s="42"/>
      <c r="O283" s="42"/>
      <c r="P283" s="42"/>
      <c r="Q283" s="42"/>
      <c r="R283" s="42"/>
      <c r="S283" s="42"/>
      <c r="T283" s="42"/>
      <c r="U283" s="42"/>
      <c r="V283" s="42"/>
      <c r="W283" s="42"/>
      <c r="X283" s="42"/>
      <c r="Y283" s="42"/>
      <c r="Z283" s="42"/>
      <c r="AA283" s="42"/>
      <c r="AB283" s="42"/>
      <c r="AC283" s="42"/>
      <c r="AD283" s="42"/>
      <c r="AF283">
        <f>IF(SUM(AF255:AF282)&gt;0,1,0)</f>
        <v>0</v>
      </c>
      <c r="AG283">
        <f>IF(SUM(AG255:AG282)&gt;0,2,0)</f>
        <v>0</v>
      </c>
      <c r="AH283">
        <f>IF(SUM(AH255:AH282)&gt;0,4,0)</f>
        <v>0</v>
      </c>
      <c r="AI283">
        <f>IF(SUM(AI255:AI282)&gt;0,4,0)</f>
        <v>0</v>
      </c>
      <c r="AJ283">
        <f>IF(SUM(AJ255:AJ282)&gt;0,5,0)</f>
        <v>0</v>
      </c>
      <c r="AK283">
        <f>IF(SUM(AK255:AK282)&gt;0,6,0)</f>
        <v>0</v>
      </c>
    </row>
    <row r="284" spans="1:37" ht="24" customHeight="1">
      <c r="A284" s="107"/>
      <c r="B284" s="211"/>
      <c r="C284" s="339" t="s">
        <v>248</v>
      </c>
      <c r="D284" s="270"/>
      <c r="E284" s="270"/>
      <c r="F284" s="270"/>
      <c r="G284" s="270"/>
      <c r="H284" s="270"/>
      <c r="I284" s="270"/>
      <c r="J284" s="270"/>
      <c r="K284" s="270"/>
      <c r="L284" s="270"/>
      <c r="M284" s="270"/>
      <c r="N284" s="270"/>
      <c r="O284" s="270"/>
      <c r="P284" s="270"/>
      <c r="Q284" s="270"/>
      <c r="R284" s="270"/>
      <c r="S284" s="270"/>
      <c r="T284" s="270"/>
      <c r="U284" s="270"/>
      <c r="V284" s="270"/>
      <c r="W284" s="270"/>
      <c r="X284" s="270"/>
      <c r="Y284" s="270"/>
      <c r="Z284" s="270"/>
      <c r="AA284" s="270"/>
      <c r="AB284" s="270"/>
      <c r="AC284" s="270"/>
      <c r="AD284" s="270"/>
      <c r="AH284">
        <f>SUM(AF283:AH283)</f>
        <v>0</v>
      </c>
      <c r="AK284">
        <f>SUM(AI283:AK283)</f>
        <v>0</v>
      </c>
    </row>
    <row r="285" spans="1:37" ht="60" customHeight="1">
      <c r="A285" s="107"/>
      <c r="B285" s="211"/>
      <c r="C285" s="340"/>
      <c r="D285" s="337"/>
      <c r="E285" s="337"/>
      <c r="F285" s="337"/>
      <c r="G285" s="337"/>
      <c r="H285" s="337"/>
      <c r="I285" s="337"/>
      <c r="J285" s="337"/>
      <c r="K285" s="337"/>
      <c r="L285" s="337"/>
      <c r="M285" s="337"/>
      <c r="N285" s="337"/>
      <c r="O285" s="337"/>
      <c r="P285" s="337"/>
      <c r="Q285" s="337"/>
      <c r="R285" s="337"/>
      <c r="S285" s="337"/>
      <c r="T285" s="337"/>
      <c r="U285" s="337"/>
      <c r="V285" s="337"/>
      <c r="W285" s="337"/>
      <c r="X285" s="337"/>
      <c r="Y285" s="337"/>
      <c r="Z285" s="337"/>
      <c r="AA285" s="337"/>
      <c r="AB285" s="337"/>
      <c r="AC285" s="337"/>
      <c r="AD285" s="338"/>
      <c r="AH285" t="e">
        <f ca="1">CAMBIAR(AH284,0,"",1,"El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285" t="e">
        <f ca="1">CAMBIAR(AK284,0,"",4,"Hay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286" spans="1:37">
      <c r="A286" s="42"/>
      <c r="B286" s="42"/>
      <c r="C286" s="266" t="e">
        <f ca="1">AH285</f>
        <v>#NAME?</v>
      </c>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row>
    <row r="287" spans="1:37">
      <c r="A287" s="42"/>
      <c r="B287" s="42"/>
      <c r="C287" s="266" t="e">
        <f ca="1">AK285</f>
        <v>#NAME?</v>
      </c>
      <c r="D287" s="42"/>
      <c r="E287" s="32"/>
      <c r="F287" s="32"/>
      <c r="G287" s="32"/>
      <c r="H287" s="32"/>
      <c r="I287" s="148"/>
      <c r="J287" s="148"/>
      <c r="K287" s="148"/>
      <c r="L287" s="148"/>
      <c r="M287" s="42"/>
      <c r="N287" s="42"/>
      <c r="O287" s="42"/>
      <c r="P287" s="42"/>
      <c r="Q287" s="42"/>
      <c r="R287" s="42"/>
      <c r="S287" s="42"/>
      <c r="T287" s="42"/>
      <c r="U287" s="42"/>
      <c r="V287" s="42"/>
      <c r="W287" s="42"/>
      <c r="X287" s="42"/>
      <c r="Y287" s="42"/>
      <c r="Z287" s="42"/>
      <c r="AA287" s="42"/>
      <c r="AB287" s="42"/>
      <c r="AC287" s="42"/>
      <c r="AD287" s="42"/>
    </row>
    <row r="288" spans="1:37">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row>
    <row r="289" spans="1:38">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row>
    <row r="290" spans="1:38">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row>
    <row r="291" spans="1:38">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row>
    <row r="292" spans="1:38" s="162" customFormat="1" ht="24" customHeight="1">
      <c r="A292" s="108" t="s">
        <v>704</v>
      </c>
      <c r="B292" s="440" t="s">
        <v>705</v>
      </c>
      <c r="C292" s="460"/>
      <c r="D292" s="460"/>
      <c r="E292" s="460"/>
      <c r="F292" s="460"/>
      <c r="G292" s="460"/>
      <c r="H292" s="460"/>
      <c r="I292" s="460"/>
      <c r="J292" s="460"/>
      <c r="K292" s="460"/>
      <c r="L292" s="460"/>
      <c r="M292" s="460"/>
      <c r="N292" s="460"/>
      <c r="O292" s="460"/>
      <c r="P292" s="460"/>
      <c r="Q292" s="460"/>
      <c r="R292" s="460"/>
      <c r="S292" s="460"/>
      <c r="T292" s="460"/>
      <c r="U292" s="460"/>
      <c r="V292" s="460"/>
      <c r="W292" s="460"/>
      <c r="X292" s="460"/>
      <c r="Y292" s="460"/>
      <c r="Z292" s="460"/>
      <c r="AA292" s="460"/>
      <c r="AB292" s="460"/>
      <c r="AC292" s="460"/>
      <c r="AD292" s="460"/>
    </row>
    <row r="293" spans="1:38" s="162" customFormat="1" ht="15" customHeight="1">
      <c r="A293" s="163"/>
    </row>
    <row r="294" spans="1:38" s="162" customFormat="1" ht="15" customHeight="1">
      <c r="A294" s="113"/>
      <c r="B294" s="42"/>
      <c r="C294" s="279" t="s">
        <v>706</v>
      </c>
      <c r="D294" s="295"/>
      <c r="E294" s="295"/>
      <c r="F294" s="295"/>
      <c r="G294" s="295"/>
      <c r="H294" s="295"/>
      <c r="I294" s="295"/>
      <c r="J294" s="295"/>
      <c r="K294" s="295"/>
      <c r="L294" s="296"/>
      <c r="M294" s="279" t="s">
        <v>647</v>
      </c>
      <c r="N294" s="280"/>
      <c r="O294" s="280"/>
      <c r="P294" s="280"/>
      <c r="Q294" s="280"/>
      <c r="R294" s="280"/>
      <c r="S294" s="280"/>
      <c r="T294" s="280"/>
      <c r="U294" s="280"/>
      <c r="V294" s="280"/>
      <c r="W294" s="280"/>
      <c r="X294" s="280"/>
      <c r="Y294" s="280"/>
      <c r="Z294" s="280"/>
      <c r="AA294" s="280"/>
      <c r="AB294" s="280"/>
      <c r="AC294" s="280"/>
      <c r="AD294" s="281"/>
    </row>
    <row r="295" spans="1:38" s="162" customFormat="1" ht="15" customHeight="1">
      <c r="A295" s="113"/>
      <c r="B295" s="42"/>
      <c r="C295" s="299"/>
      <c r="D295" s="284"/>
      <c r="E295" s="284"/>
      <c r="F295" s="284"/>
      <c r="G295" s="284"/>
      <c r="H295" s="284"/>
      <c r="I295" s="284"/>
      <c r="J295" s="284"/>
      <c r="K295" s="284"/>
      <c r="L295" s="300"/>
      <c r="M295" s="439" t="s">
        <v>269</v>
      </c>
      <c r="N295" s="295"/>
      <c r="O295" s="295"/>
      <c r="P295" s="295"/>
      <c r="Q295" s="295"/>
      <c r="R295" s="296"/>
      <c r="S295" s="451" t="s">
        <v>270</v>
      </c>
      <c r="T295" s="295"/>
      <c r="U295" s="295"/>
      <c r="V295" s="295"/>
      <c r="W295" s="295"/>
      <c r="X295" s="296"/>
      <c r="Y295" s="451" t="s">
        <v>271</v>
      </c>
      <c r="Z295" s="295"/>
      <c r="AA295" s="295"/>
      <c r="AB295" s="295"/>
      <c r="AC295" s="295"/>
      <c r="AD295" s="296"/>
      <c r="AF295" t="s">
        <v>278</v>
      </c>
      <c r="AG295" t="s">
        <v>279</v>
      </c>
      <c r="AH295" t="s">
        <v>280</v>
      </c>
      <c r="AI295" t="s">
        <v>281</v>
      </c>
      <c r="AJ295" t="s">
        <v>282</v>
      </c>
      <c r="AK295" t="s">
        <v>283</v>
      </c>
      <c r="AL295" t="s">
        <v>284</v>
      </c>
    </row>
    <row r="296" spans="1:38" s="162" customFormat="1" ht="15" customHeight="1">
      <c r="A296" s="113"/>
      <c r="B296" s="42"/>
      <c r="C296" s="412" t="s">
        <v>142</v>
      </c>
      <c r="D296" s="280"/>
      <c r="E296" s="280"/>
      <c r="F296" s="280"/>
      <c r="G296" s="281"/>
      <c r="H296" s="371" t="s">
        <v>707</v>
      </c>
      <c r="I296" s="280"/>
      <c r="J296" s="280"/>
      <c r="K296" s="280"/>
      <c r="L296" s="281"/>
      <c r="M296" s="282"/>
      <c r="N296" s="280"/>
      <c r="O296" s="280"/>
      <c r="P296" s="280"/>
      <c r="Q296" s="280"/>
      <c r="R296" s="281"/>
      <c r="S296" s="282"/>
      <c r="T296" s="280"/>
      <c r="U296" s="280"/>
      <c r="V296" s="280"/>
      <c r="W296" s="280"/>
      <c r="X296" s="281"/>
      <c r="Y296" s="282"/>
      <c r="Z296" s="280"/>
      <c r="AA296" s="280"/>
      <c r="AB296" s="280"/>
      <c r="AC296" s="280"/>
      <c r="AD296" s="281"/>
      <c r="AF296">
        <f>IF(AND(M296=0,OR(SUM(S296:Y296)&gt;0,COUNTIF(M296:Y296,"NS")&gt;0)),1,0)</f>
        <v>0</v>
      </c>
      <c r="AG296">
        <f>IF(OR(AND(M296="NS",SUM(S296:Y296)&gt;0),AND(M296="NS",COUNTIF(M296:Y296,"NS")&lt;2)),1,0)</f>
        <v>0</v>
      </c>
      <c r="AH296">
        <f>IF(AND(M296="NA",OR(SUM(S296:Y296)&gt;0,COUNTIF(M296:Y296,"NS")&gt;0,AND(COUNTIF(M296:Y296,"NA")&gt;1,COUNTIF(M296:Y296,"NA")&lt;3))),1,0)</f>
        <v>0</v>
      </c>
      <c r="AI296">
        <f>IF(AND(COUNTBLANK(M296)+COUNTBLANK(S296)+COUNTBLANK(Y296)&gt;0,COUNTBLANK(M296)+COUNTBLANK(S296)+COUNTBLANK(Y296)&lt;3,M296&lt;&gt;"NA"),1,0)</f>
        <v>0</v>
      </c>
      <c r="AJ296">
        <f>IF(AND(IF(OR(SUM(S296:Y296)=M296,M296="",AND(M296&gt;0,COUNTIF(M296:Y296,"NS")=2)),0,1)=1,M296&lt;&gt;"NS",M296&lt;&gt;"NA"),1,0)</f>
        <v>0</v>
      </c>
      <c r="AK296">
        <f>IF(COUNTIF(M296:Y296,"=*")&lt;&gt;SUM(COUNTIF(M296:Y296,"NS"),COUNTIF(M296:Y296,"NA")),1,0)</f>
        <v>0</v>
      </c>
      <c r="AL296">
        <f>IF(SUM(AF296:AK296)&gt;0,1,0)</f>
        <v>0</v>
      </c>
    </row>
    <row r="297" spans="1:38" s="162" customFormat="1" ht="15" customHeight="1">
      <c r="A297" s="113"/>
      <c r="B297" s="42"/>
      <c r="C297" s="461" t="s">
        <v>708</v>
      </c>
      <c r="D297" s="296"/>
      <c r="E297" s="376" t="s">
        <v>709</v>
      </c>
      <c r="F297" s="407" t="s">
        <v>710</v>
      </c>
      <c r="G297" s="281"/>
      <c r="H297" s="371" t="s">
        <v>711</v>
      </c>
      <c r="I297" s="280"/>
      <c r="J297" s="280"/>
      <c r="K297" s="280"/>
      <c r="L297" s="281"/>
      <c r="M297" s="282"/>
      <c r="N297" s="280"/>
      <c r="O297" s="280"/>
      <c r="P297" s="280"/>
      <c r="Q297" s="280"/>
      <c r="R297" s="281"/>
      <c r="S297" s="282"/>
      <c r="T297" s="280"/>
      <c r="U297" s="280"/>
      <c r="V297" s="280"/>
      <c r="W297" s="280"/>
      <c r="X297" s="281"/>
      <c r="Y297" s="282"/>
      <c r="Z297" s="280"/>
      <c r="AA297" s="280"/>
      <c r="AB297" s="280"/>
      <c r="AC297" s="280"/>
      <c r="AD297" s="281"/>
    </row>
    <row r="298" spans="1:38" s="162" customFormat="1" ht="15" customHeight="1">
      <c r="A298" s="113"/>
      <c r="B298" s="42"/>
      <c r="C298" s="297"/>
      <c r="D298" s="298"/>
      <c r="E298" s="433"/>
      <c r="F298" s="407" t="s">
        <v>712</v>
      </c>
      <c r="G298" s="281"/>
      <c r="H298" s="371" t="s">
        <v>713</v>
      </c>
      <c r="I298" s="280"/>
      <c r="J298" s="280"/>
      <c r="K298" s="280"/>
      <c r="L298" s="281"/>
      <c r="M298" s="282"/>
      <c r="N298" s="280"/>
      <c r="O298" s="280"/>
      <c r="P298" s="280"/>
      <c r="Q298" s="280"/>
      <c r="R298" s="281"/>
      <c r="S298" s="282"/>
      <c r="T298" s="280"/>
      <c r="U298" s="280"/>
      <c r="V298" s="280"/>
      <c r="W298" s="280"/>
      <c r="X298" s="281"/>
      <c r="Y298" s="282"/>
      <c r="Z298" s="280"/>
      <c r="AA298" s="280"/>
      <c r="AB298" s="280"/>
      <c r="AC298" s="280"/>
      <c r="AD298" s="281"/>
    </row>
    <row r="299" spans="1:38" s="162" customFormat="1" ht="24" customHeight="1">
      <c r="A299" s="113"/>
      <c r="B299" s="42"/>
      <c r="C299" s="297"/>
      <c r="D299" s="298"/>
      <c r="E299" s="433"/>
      <c r="F299" s="407" t="s">
        <v>714</v>
      </c>
      <c r="G299" s="281"/>
      <c r="H299" s="371" t="s">
        <v>715</v>
      </c>
      <c r="I299" s="280"/>
      <c r="J299" s="280"/>
      <c r="K299" s="280"/>
      <c r="L299" s="281"/>
      <c r="M299" s="282"/>
      <c r="N299" s="280"/>
      <c r="O299" s="280"/>
      <c r="P299" s="280"/>
      <c r="Q299" s="280"/>
      <c r="R299" s="281"/>
      <c r="S299" s="282"/>
      <c r="T299" s="280"/>
      <c r="U299" s="280"/>
      <c r="V299" s="280"/>
      <c r="W299" s="280"/>
      <c r="X299" s="281"/>
      <c r="Y299" s="282"/>
      <c r="Z299" s="280"/>
      <c r="AA299" s="280"/>
      <c r="AB299" s="280"/>
      <c r="AC299" s="280"/>
      <c r="AD299" s="281"/>
    </row>
    <row r="300" spans="1:38" s="162" customFormat="1" ht="15" customHeight="1">
      <c r="A300" s="113"/>
      <c r="B300" s="42"/>
      <c r="C300" s="297"/>
      <c r="D300" s="298"/>
      <c r="E300" s="433"/>
      <c r="F300" s="407" t="s">
        <v>716</v>
      </c>
      <c r="G300" s="281"/>
      <c r="H300" s="371" t="s">
        <v>717</v>
      </c>
      <c r="I300" s="280"/>
      <c r="J300" s="280"/>
      <c r="K300" s="280"/>
      <c r="L300" s="281"/>
      <c r="M300" s="282"/>
      <c r="N300" s="280"/>
      <c r="O300" s="280"/>
      <c r="P300" s="280"/>
      <c r="Q300" s="280"/>
      <c r="R300" s="281"/>
      <c r="S300" s="282"/>
      <c r="T300" s="280"/>
      <c r="U300" s="280"/>
      <c r="V300" s="280"/>
      <c r="W300" s="280"/>
      <c r="X300" s="281"/>
      <c r="Y300" s="282"/>
      <c r="Z300" s="280"/>
      <c r="AA300" s="280"/>
      <c r="AB300" s="280"/>
      <c r="AC300" s="280"/>
      <c r="AD300" s="281"/>
    </row>
    <row r="301" spans="1:38" s="162" customFormat="1" ht="15" customHeight="1">
      <c r="A301" s="113"/>
      <c r="B301" s="42"/>
      <c r="C301" s="297"/>
      <c r="D301" s="298"/>
      <c r="E301" s="433"/>
      <c r="F301" s="407" t="s">
        <v>718</v>
      </c>
      <c r="G301" s="281"/>
      <c r="H301" s="371" t="s">
        <v>719</v>
      </c>
      <c r="I301" s="280"/>
      <c r="J301" s="280"/>
      <c r="K301" s="280"/>
      <c r="L301" s="281"/>
      <c r="M301" s="282"/>
      <c r="N301" s="280"/>
      <c r="O301" s="280"/>
      <c r="P301" s="280"/>
      <c r="Q301" s="280"/>
      <c r="R301" s="281"/>
      <c r="S301" s="282"/>
      <c r="T301" s="280"/>
      <c r="U301" s="280"/>
      <c r="V301" s="280"/>
      <c r="W301" s="280"/>
      <c r="X301" s="281"/>
      <c r="Y301" s="282"/>
      <c r="Z301" s="280"/>
      <c r="AA301" s="280"/>
      <c r="AB301" s="280"/>
      <c r="AC301" s="280"/>
      <c r="AD301" s="281"/>
    </row>
    <row r="302" spans="1:38" s="162" customFormat="1" ht="15" customHeight="1">
      <c r="A302" s="113"/>
      <c r="B302" s="42"/>
      <c r="C302" s="297"/>
      <c r="D302" s="298"/>
      <c r="E302" s="433"/>
      <c r="F302" s="407" t="s">
        <v>720</v>
      </c>
      <c r="G302" s="281"/>
      <c r="H302" s="371" t="s">
        <v>721</v>
      </c>
      <c r="I302" s="280"/>
      <c r="J302" s="280"/>
      <c r="K302" s="280"/>
      <c r="L302" s="281"/>
      <c r="M302" s="282"/>
      <c r="N302" s="280"/>
      <c r="O302" s="280"/>
      <c r="P302" s="280"/>
      <c r="Q302" s="280"/>
      <c r="R302" s="281"/>
      <c r="S302" s="282"/>
      <c r="T302" s="280"/>
      <c r="U302" s="280"/>
      <c r="V302" s="280"/>
      <c r="W302" s="280"/>
      <c r="X302" s="281"/>
      <c r="Y302" s="282"/>
      <c r="Z302" s="280"/>
      <c r="AA302" s="280"/>
      <c r="AB302" s="280"/>
      <c r="AC302" s="280"/>
      <c r="AD302" s="281"/>
    </row>
    <row r="303" spans="1:38" s="162" customFormat="1" ht="15" customHeight="1">
      <c r="A303" s="113"/>
      <c r="B303" s="42"/>
      <c r="C303" s="297"/>
      <c r="D303" s="298"/>
      <c r="E303" s="433"/>
      <c r="F303" s="407" t="s">
        <v>722</v>
      </c>
      <c r="G303" s="281"/>
      <c r="H303" s="371" t="s">
        <v>723</v>
      </c>
      <c r="I303" s="280"/>
      <c r="J303" s="280"/>
      <c r="K303" s="280"/>
      <c r="L303" s="281"/>
      <c r="M303" s="282"/>
      <c r="N303" s="280"/>
      <c r="O303" s="280"/>
      <c r="P303" s="280"/>
      <c r="Q303" s="280"/>
      <c r="R303" s="281"/>
      <c r="S303" s="282"/>
      <c r="T303" s="280"/>
      <c r="U303" s="280"/>
      <c r="V303" s="280"/>
      <c r="W303" s="280"/>
      <c r="X303" s="281"/>
      <c r="Y303" s="282"/>
      <c r="Z303" s="280"/>
      <c r="AA303" s="280"/>
      <c r="AB303" s="280"/>
      <c r="AC303" s="280"/>
      <c r="AD303" s="281"/>
    </row>
    <row r="304" spans="1:38" s="162" customFormat="1" ht="15" customHeight="1">
      <c r="A304" s="113"/>
      <c r="B304" s="42"/>
      <c r="C304" s="297"/>
      <c r="D304" s="298"/>
      <c r="E304" s="433"/>
      <c r="F304" s="407" t="s">
        <v>724</v>
      </c>
      <c r="G304" s="281"/>
      <c r="H304" s="371" t="s">
        <v>725</v>
      </c>
      <c r="I304" s="280"/>
      <c r="J304" s="280"/>
      <c r="K304" s="280"/>
      <c r="L304" s="281"/>
      <c r="M304" s="282"/>
      <c r="N304" s="280"/>
      <c r="O304" s="280"/>
      <c r="P304" s="280"/>
      <c r="Q304" s="280"/>
      <c r="R304" s="281"/>
      <c r="S304" s="282"/>
      <c r="T304" s="280"/>
      <c r="U304" s="280"/>
      <c r="V304" s="280"/>
      <c r="W304" s="280"/>
      <c r="X304" s="281"/>
      <c r="Y304" s="282"/>
      <c r="Z304" s="280"/>
      <c r="AA304" s="280"/>
      <c r="AB304" s="280"/>
      <c r="AC304" s="280"/>
      <c r="AD304" s="281"/>
    </row>
    <row r="305" spans="1:37" s="162" customFormat="1" ht="24" customHeight="1">
      <c r="A305" s="113"/>
      <c r="B305" s="42"/>
      <c r="C305" s="297"/>
      <c r="D305" s="298"/>
      <c r="E305" s="432"/>
      <c r="F305" s="407" t="s">
        <v>726</v>
      </c>
      <c r="G305" s="281"/>
      <c r="H305" s="371" t="s">
        <v>727</v>
      </c>
      <c r="I305" s="280"/>
      <c r="J305" s="280"/>
      <c r="K305" s="280"/>
      <c r="L305" s="281"/>
      <c r="M305" s="282"/>
      <c r="N305" s="280"/>
      <c r="O305" s="280"/>
      <c r="P305" s="280"/>
      <c r="Q305" s="280"/>
      <c r="R305" s="281"/>
      <c r="S305" s="282"/>
      <c r="T305" s="280"/>
      <c r="U305" s="280"/>
      <c r="V305" s="280"/>
      <c r="W305" s="280"/>
      <c r="X305" s="281"/>
      <c r="Y305" s="282"/>
      <c r="Z305" s="280"/>
      <c r="AA305" s="280"/>
      <c r="AB305" s="280"/>
      <c r="AC305" s="280"/>
      <c r="AD305" s="281"/>
    </row>
    <row r="306" spans="1:37" s="162" customFormat="1" ht="15" customHeight="1">
      <c r="A306" s="113"/>
      <c r="B306" s="42"/>
      <c r="C306" s="297"/>
      <c r="D306" s="298"/>
      <c r="E306" s="413" t="s">
        <v>728</v>
      </c>
      <c r="F306" s="295"/>
      <c r="G306" s="296"/>
      <c r="H306" s="371" t="s">
        <v>729</v>
      </c>
      <c r="I306" s="280"/>
      <c r="J306" s="280"/>
      <c r="K306" s="280"/>
      <c r="L306" s="281"/>
      <c r="M306" s="282"/>
      <c r="N306" s="280"/>
      <c r="O306" s="280"/>
      <c r="P306" s="280"/>
      <c r="Q306" s="280"/>
      <c r="R306" s="281"/>
      <c r="S306" s="282"/>
      <c r="T306" s="280"/>
      <c r="U306" s="280"/>
      <c r="V306" s="280"/>
      <c r="W306" s="280"/>
      <c r="X306" s="281"/>
      <c r="Y306" s="282"/>
      <c r="Z306" s="280"/>
      <c r="AA306" s="280"/>
      <c r="AB306" s="280"/>
      <c r="AC306" s="280"/>
      <c r="AD306" s="281"/>
    </row>
    <row r="307" spans="1:37" s="162" customFormat="1" ht="15" customHeight="1">
      <c r="A307" s="113"/>
      <c r="B307" s="42"/>
      <c r="C307" s="297"/>
      <c r="D307" s="298"/>
      <c r="E307" s="413" t="s">
        <v>730</v>
      </c>
      <c r="F307" s="295"/>
      <c r="G307" s="296"/>
      <c r="H307" s="371" t="s">
        <v>731</v>
      </c>
      <c r="I307" s="280"/>
      <c r="J307" s="280"/>
      <c r="K307" s="280"/>
      <c r="L307" s="281"/>
      <c r="M307" s="282"/>
      <c r="N307" s="280"/>
      <c r="O307" s="280"/>
      <c r="P307" s="280"/>
      <c r="Q307" s="280"/>
      <c r="R307" s="281"/>
      <c r="S307" s="282"/>
      <c r="T307" s="280"/>
      <c r="U307" s="280"/>
      <c r="V307" s="280"/>
      <c r="W307" s="280"/>
      <c r="X307" s="281"/>
      <c r="Y307" s="282"/>
      <c r="Z307" s="280"/>
      <c r="AA307" s="280"/>
      <c r="AB307" s="280"/>
      <c r="AC307" s="280"/>
      <c r="AD307" s="281"/>
    </row>
    <row r="308" spans="1:37" s="162" customFormat="1" ht="15" customHeight="1">
      <c r="A308" s="113"/>
      <c r="B308" s="42"/>
      <c r="C308" s="297"/>
      <c r="D308" s="298"/>
      <c r="E308" s="413" t="s">
        <v>732</v>
      </c>
      <c r="F308" s="295"/>
      <c r="G308" s="296"/>
      <c r="H308" s="371" t="s">
        <v>733</v>
      </c>
      <c r="I308" s="280"/>
      <c r="J308" s="280"/>
      <c r="K308" s="280"/>
      <c r="L308" s="281"/>
      <c r="M308" s="282"/>
      <c r="N308" s="280"/>
      <c r="O308" s="280"/>
      <c r="P308" s="280"/>
      <c r="Q308" s="280"/>
      <c r="R308" s="281"/>
      <c r="S308" s="282"/>
      <c r="T308" s="280"/>
      <c r="U308" s="280"/>
      <c r="V308" s="280"/>
      <c r="W308" s="280"/>
      <c r="X308" s="281"/>
      <c r="Y308" s="282"/>
      <c r="Z308" s="280"/>
      <c r="AA308" s="280"/>
      <c r="AB308" s="280"/>
      <c r="AC308" s="280"/>
      <c r="AD308" s="281"/>
    </row>
    <row r="309" spans="1:37" s="162" customFormat="1" ht="15" customHeight="1">
      <c r="A309" s="113"/>
      <c r="B309" s="42"/>
      <c r="C309" s="297"/>
      <c r="D309" s="298"/>
      <c r="E309" s="413" t="s">
        <v>734</v>
      </c>
      <c r="F309" s="295"/>
      <c r="G309" s="296"/>
      <c r="H309" s="371" t="s">
        <v>735</v>
      </c>
      <c r="I309" s="280"/>
      <c r="J309" s="280"/>
      <c r="K309" s="280"/>
      <c r="L309" s="281"/>
      <c r="M309" s="282"/>
      <c r="N309" s="280"/>
      <c r="O309" s="280"/>
      <c r="P309" s="280"/>
      <c r="Q309" s="280"/>
      <c r="R309" s="281"/>
      <c r="S309" s="282"/>
      <c r="T309" s="280"/>
      <c r="U309" s="280"/>
      <c r="V309" s="280"/>
      <c r="W309" s="280"/>
      <c r="X309" s="281"/>
      <c r="Y309" s="282"/>
      <c r="Z309" s="280"/>
      <c r="AA309" s="280"/>
      <c r="AB309" s="280"/>
      <c r="AC309" s="280"/>
      <c r="AD309" s="281"/>
    </row>
    <row r="310" spans="1:37" s="162" customFormat="1" ht="15" customHeight="1">
      <c r="A310" s="113"/>
      <c r="B310" s="42"/>
      <c r="C310" s="297"/>
      <c r="D310" s="298"/>
      <c r="E310" s="413" t="s">
        <v>736</v>
      </c>
      <c r="F310" s="295"/>
      <c r="G310" s="296"/>
      <c r="H310" s="371" t="s">
        <v>737</v>
      </c>
      <c r="I310" s="280"/>
      <c r="J310" s="280"/>
      <c r="K310" s="280"/>
      <c r="L310" s="281"/>
      <c r="M310" s="282"/>
      <c r="N310" s="280"/>
      <c r="O310" s="280"/>
      <c r="P310" s="280"/>
      <c r="Q310" s="280"/>
      <c r="R310" s="281"/>
      <c r="S310" s="282"/>
      <c r="T310" s="280"/>
      <c r="U310" s="280"/>
      <c r="V310" s="280"/>
      <c r="W310" s="280"/>
      <c r="X310" s="281"/>
      <c r="Y310" s="282"/>
      <c r="Z310" s="280"/>
      <c r="AA310" s="280"/>
      <c r="AB310" s="280"/>
      <c r="AC310" s="280"/>
      <c r="AD310" s="281"/>
    </row>
    <row r="311" spans="1:37" s="162" customFormat="1" ht="24" customHeight="1">
      <c r="A311" s="113"/>
      <c r="B311" s="42"/>
      <c r="C311" s="297"/>
      <c r="D311" s="298"/>
      <c r="E311" s="413" t="s">
        <v>738</v>
      </c>
      <c r="F311" s="295"/>
      <c r="G311" s="296"/>
      <c r="H311" s="371" t="s">
        <v>739</v>
      </c>
      <c r="I311" s="280"/>
      <c r="J311" s="280"/>
      <c r="K311" s="280"/>
      <c r="L311" s="281"/>
      <c r="M311" s="282"/>
      <c r="N311" s="280"/>
      <c r="O311" s="280"/>
      <c r="P311" s="280"/>
      <c r="Q311" s="280"/>
      <c r="R311" s="281"/>
      <c r="S311" s="282"/>
      <c r="T311" s="280"/>
      <c r="U311" s="280"/>
      <c r="V311" s="280"/>
      <c r="W311" s="280"/>
      <c r="X311" s="281"/>
      <c r="Y311" s="282"/>
      <c r="Z311" s="280"/>
      <c r="AA311" s="280"/>
      <c r="AB311" s="280"/>
      <c r="AC311" s="280"/>
      <c r="AD311" s="281"/>
    </row>
    <row r="312" spans="1:37" s="162" customFormat="1" ht="24" customHeight="1">
      <c r="A312" s="113"/>
      <c r="B312" s="42"/>
      <c r="C312" s="299"/>
      <c r="D312" s="300"/>
      <c r="E312" s="413" t="s">
        <v>740</v>
      </c>
      <c r="F312" s="295"/>
      <c r="G312" s="296"/>
      <c r="H312" s="371" t="s">
        <v>741</v>
      </c>
      <c r="I312" s="280"/>
      <c r="J312" s="280"/>
      <c r="K312" s="280"/>
      <c r="L312" s="281"/>
      <c r="M312" s="282"/>
      <c r="N312" s="280"/>
      <c r="O312" s="280"/>
      <c r="P312" s="280"/>
      <c r="Q312" s="280"/>
      <c r="R312" s="281"/>
      <c r="S312" s="282"/>
      <c r="T312" s="280"/>
      <c r="U312" s="280"/>
      <c r="V312" s="280"/>
      <c r="W312" s="280"/>
      <c r="X312" s="281"/>
      <c r="Y312" s="282"/>
      <c r="Z312" s="280"/>
      <c r="AA312" s="280"/>
      <c r="AB312" s="280"/>
      <c r="AC312" s="280"/>
      <c r="AD312" s="281"/>
    </row>
    <row r="313" spans="1:37" s="162" customFormat="1" ht="24" customHeight="1">
      <c r="A313" s="113"/>
      <c r="B313" s="42"/>
      <c r="C313" s="376" t="s">
        <v>742</v>
      </c>
      <c r="D313" s="296"/>
      <c r="E313" s="413" t="s">
        <v>743</v>
      </c>
      <c r="F313" s="295"/>
      <c r="G313" s="296"/>
      <c r="H313" s="371" t="s">
        <v>744</v>
      </c>
      <c r="I313" s="280"/>
      <c r="J313" s="280"/>
      <c r="K313" s="280"/>
      <c r="L313" s="281"/>
      <c r="M313" s="282"/>
      <c r="N313" s="280"/>
      <c r="O313" s="280"/>
      <c r="P313" s="280"/>
      <c r="Q313" s="280"/>
      <c r="R313" s="281"/>
      <c r="S313" s="282"/>
      <c r="T313" s="280"/>
      <c r="U313" s="280"/>
      <c r="V313" s="280"/>
      <c r="W313" s="280"/>
      <c r="X313" s="281"/>
      <c r="Y313" s="282"/>
      <c r="Z313" s="280"/>
      <c r="AA313" s="280"/>
      <c r="AB313" s="280"/>
      <c r="AC313" s="280"/>
      <c r="AD313" s="281"/>
    </row>
    <row r="314" spans="1:37" s="162" customFormat="1" ht="24" customHeight="1">
      <c r="A314" s="113"/>
      <c r="B314" s="42"/>
      <c r="C314" s="297"/>
      <c r="D314" s="298"/>
      <c r="E314" s="413" t="s">
        <v>745</v>
      </c>
      <c r="F314" s="295"/>
      <c r="G314" s="296"/>
      <c r="H314" s="371" t="s">
        <v>746</v>
      </c>
      <c r="I314" s="280"/>
      <c r="J314" s="280"/>
      <c r="K314" s="280"/>
      <c r="L314" s="281"/>
      <c r="M314" s="282"/>
      <c r="N314" s="280"/>
      <c r="O314" s="280"/>
      <c r="P314" s="280"/>
      <c r="Q314" s="280"/>
      <c r="R314" s="281"/>
      <c r="S314" s="282"/>
      <c r="T314" s="280"/>
      <c r="U314" s="280"/>
      <c r="V314" s="280"/>
      <c r="W314" s="280"/>
      <c r="X314" s="281"/>
      <c r="Y314" s="282"/>
      <c r="Z314" s="280"/>
      <c r="AA314" s="280"/>
      <c r="AB314" s="280"/>
      <c r="AC314" s="280"/>
      <c r="AD314" s="281"/>
    </row>
    <row r="315" spans="1:37" s="162" customFormat="1" ht="24" customHeight="1">
      <c r="A315" s="113"/>
      <c r="B315" s="42"/>
      <c r="C315" s="299"/>
      <c r="D315" s="300"/>
      <c r="E315" s="413" t="s">
        <v>747</v>
      </c>
      <c r="F315" s="295"/>
      <c r="G315" s="296"/>
      <c r="H315" s="371" t="s">
        <v>748</v>
      </c>
      <c r="I315" s="280"/>
      <c r="J315" s="280"/>
      <c r="K315" s="280"/>
      <c r="L315" s="281"/>
      <c r="M315" s="282"/>
      <c r="N315" s="280"/>
      <c r="O315" s="280"/>
      <c r="P315" s="280"/>
      <c r="Q315" s="280"/>
      <c r="R315" s="281"/>
      <c r="S315" s="282"/>
      <c r="T315" s="280"/>
      <c r="U315" s="280"/>
      <c r="V315" s="280"/>
      <c r="W315" s="280"/>
      <c r="X315" s="281"/>
      <c r="Y315" s="282"/>
      <c r="Z315" s="280"/>
      <c r="AA315" s="280"/>
      <c r="AB315" s="280"/>
      <c r="AC315" s="280"/>
      <c r="AD315" s="281"/>
    </row>
    <row r="316" spans="1:37" s="162" customFormat="1" ht="36" customHeight="1">
      <c r="A316" s="113"/>
      <c r="B316" s="42"/>
      <c r="C316" s="459" t="s">
        <v>145</v>
      </c>
      <c r="D316" s="280"/>
      <c r="E316" s="280"/>
      <c r="F316" s="280"/>
      <c r="G316" s="281"/>
      <c r="H316" s="371" t="s">
        <v>749</v>
      </c>
      <c r="I316" s="280"/>
      <c r="J316" s="280"/>
      <c r="K316" s="280"/>
      <c r="L316" s="281"/>
      <c r="M316" s="282"/>
      <c r="N316" s="280"/>
      <c r="O316" s="280"/>
      <c r="P316" s="280"/>
      <c r="Q316" s="280"/>
      <c r="R316" s="281"/>
      <c r="S316" s="282"/>
      <c r="T316" s="280"/>
      <c r="U316" s="280"/>
      <c r="V316" s="280"/>
      <c r="W316" s="280"/>
      <c r="X316" s="281"/>
      <c r="Y316" s="282"/>
      <c r="Z316" s="280"/>
      <c r="AA316" s="280"/>
      <c r="AB316" s="280"/>
      <c r="AC316" s="280"/>
      <c r="AD316" s="281"/>
    </row>
    <row r="317" spans="1:37" s="162" customFormat="1" ht="15" customHeight="1">
      <c r="A317" s="113"/>
      <c r="B317" s="42"/>
      <c r="C317" s="131"/>
      <c r="D317" s="131"/>
      <c r="E317" s="42"/>
      <c r="F317" s="42"/>
      <c r="G317" s="42"/>
      <c r="H317" s="42"/>
      <c r="I317" s="42"/>
      <c r="J317" s="42"/>
      <c r="K317" s="42"/>
      <c r="L317" s="145" t="s">
        <v>285</v>
      </c>
      <c r="M317" s="282">
        <f>IF(AND(SUM(M296:M316)=0,COUNTIF(M296:M316,"NS")&gt;0),"NS",IF(AND(SUM(M296:M316)=0, COUNTIF(M296:M316,"NA")&gt;0),"NA",SUM(M296:M316)))</f>
        <v>0</v>
      </c>
      <c r="N317" s="280"/>
      <c r="O317" s="280"/>
      <c r="P317" s="280"/>
      <c r="Q317" s="280"/>
      <c r="R317" s="281"/>
      <c r="S317" s="282">
        <f>IF(AND(SUM(S296:S316)=0,COUNTIF(S296:S316,"NS")&gt;0),"NS",IF(AND(SUM(S296:S316)=0, COUNTIF(S296:S316,"NA")&gt;0),"NA",SUM(S296:S316)))</f>
        <v>0</v>
      </c>
      <c r="T317" s="280"/>
      <c r="U317" s="280"/>
      <c r="V317" s="280"/>
      <c r="W317" s="280"/>
      <c r="X317" s="281"/>
      <c r="Y317" s="282">
        <f>IF(AND(SUM(Y296:Y316)=0,COUNTIF(Y296:Y316,"NS")&gt;0),"NS",IF(AND(SUM(Y296:Y316)=0, COUNTIF(Y296:Y316,"NA")&gt;0),"NA",SUM(Y296:Y316)))</f>
        <v>0</v>
      </c>
      <c r="Z317" s="280"/>
      <c r="AA317" s="280"/>
      <c r="AB317" s="280"/>
      <c r="AC317" s="280"/>
      <c r="AD317" s="281"/>
    </row>
    <row r="318" spans="1:37">
      <c r="A318" s="42"/>
      <c r="B318" s="42"/>
      <c r="C318" s="42"/>
      <c r="D318" s="42"/>
      <c r="E318" s="32"/>
      <c r="F318" s="32"/>
      <c r="G318" s="32"/>
      <c r="H318" s="32"/>
      <c r="I318" s="148"/>
      <c r="J318" s="148"/>
      <c r="K318" s="148"/>
      <c r="L318" s="148"/>
      <c r="M318" s="42"/>
      <c r="N318" s="42"/>
      <c r="O318" s="42"/>
      <c r="P318" s="42"/>
      <c r="Q318" s="42"/>
      <c r="R318" s="42"/>
      <c r="S318" s="42"/>
      <c r="T318" s="42"/>
      <c r="U318" s="42"/>
      <c r="V318" s="42"/>
      <c r="W318" s="42"/>
      <c r="X318" s="42"/>
      <c r="Y318" s="42"/>
      <c r="Z318" s="42"/>
      <c r="AA318" s="42"/>
      <c r="AB318" s="42"/>
      <c r="AC318" s="42"/>
      <c r="AD318" s="42"/>
      <c r="AF318">
        <f>IF(SUM(AF296:AF317)&gt;0,1,0)</f>
        <v>0</v>
      </c>
      <c r="AG318">
        <f>IF(SUM(AG296:AG317)&gt;0,2,0)</f>
        <v>0</v>
      </c>
      <c r="AH318">
        <f>IF(SUM(AH296:AH317)&gt;0,4,0)</f>
        <v>0</v>
      </c>
      <c r="AI318">
        <f>IF(SUM(AI296:AI317)&gt;0,4,0)</f>
        <v>0</v>
      </c>
      <c r="AJ318">
        <f>IF(SUM(AJ296:AJ317)&gt;0,5,0)</f>
        <v>0</v>
      </c>
      <c r="AK318">
        <f>IF(SUM(AK296:AK317)&gt;0,6,0)</f>
        <v>0</v>
      </c>
    </row>
    <row r="319" spans="1:37" ht="24" customHeight="1">
      <c r="A319" s="107"/>
      <c r="B319" s="211"/>
      <c r="C319" s="339" t="s">
        <v>248</v>
      </c>
      <c r="D319" s="270"/>
      <c r="E319" s="270"/>
      <c r="F319" s="270"/>
      <c r="G319" s="270"/>
      <c r="H319" s="270"/>
      <c r="I319" s="270"/>
      <c r="J319" s="270"/>
      <c r="K319" s="270"/>
      <c r="L319" s="270"/>
      <c r="M319" s="270"/>
      <c r="N319" s="270"/>
      <c r="O319" s="270"/>
      <c r="P319" s="270"/>
      <c r="Q319" s="270"/>
      <c r="R319" s="270"/>
      <c r="S319" s="270"/>
      <c r="T319" s="270"/>
      <c r="U319" s="270"/>
      <c r="V319" s="270"/>
      <c r="W319" s="270"/>
      <c r="X319" s="270"/>
      <c r="Y319" s="270"/>
      <c r="Z319" s="270"/>
      <c r="AA319" s="270"/>
      <c r="AB319" s="270"/>
      <c r="AC319" s="270"/>
      <c r="AD319" s="270"/>
      <c r="AH319">
        <f>SUM(AF318:AH318)</f>
        <v>0</v>
      </c>
      <c r="AK319">
        <f>SUM(AI318:AK318)</f>
        <v>0</v>
      </c>
    </row>
    <row r="320" spans="1:37" ht="60" customHeight="1">
      <c r="A320" s="107"/>
      <c r="B320" s="211"/>
      <c r="C320" s="340"/>
      <c r="D320" s="337"/>
      <c r="E320" s="337"/>
      <c r="F320" s="337"/>
      <c r="G320" s="337"/>
      <c r="H320" s="337"/>
      <c r="I320" s="337"/>
      <c r="J320" s="337"/>
      <c r="K320" s="337"/>
      <c r="L320" s="337"/>
      <c r="M320" s="337"/>
      <c r="N320" s="337"/>
      <c r="O320" s="337"/>
      <c r="P320" s="337"/>
      <c r="Q320" s="337"/>
      <c r="R320" s="337"/>
      <c r="S320" s="337"/>
      <c r="T320" s="337"/>
      <c r="U320" s="337"/>
      <c r="V320" s="337"/>
      <c r="W320" s="337"/>
      <c r="X320" s="337"/>
      <c r="Y320" s="337"/>
      <c r="Z320" s="337"/>
      <c r="AA320" s="337"/>
      <c r="AB320" s="337"/>
      <c r="AC320" s="337"/>
      <c r="AD320" s="338"/>
      <c r="AH320" t="e">
        <f ca="1">CAMBIAR(AH319,0,"",1,"El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320" t="e">
        <f ca="1">CAMBIAR(AK319,0,"",4,"Hay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321" spans="1:3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row>
    <row r="322" spans="1:31">
      <c r="A322" s="42"/>
      <c r="B322" s="42"/>
      <c r="C322" s="42"/>
      <c r="D322" s="42"/>
      <c r="E322" s="32"/>
      <c r="F322" s="32"/>
      <c r="G322" s="32"/>
      <c r="H322" s="32"/>
      <c r="I322" s="148"/>
      <c r="J322" s="148"/>
      <c r="K322" s="148"/>
      <c r="L322" s="148"/>
      <c r="M322" s="42"/>
      <c r="N322" s="42"/>
      <c r="O322" s="42"/>
      <c r="P322" s="42"/>
      <c r="Q322" s="42"/>
      <c r="R322" s="42"/>
      <c r="S322" s="42"/>
      <c r="T322" s="42"/>
      <c r="U322" s="42"/>
      <c r="V322" s="42"/>
      <c r="W322" s="42"/>
      <c r="X322" s="42"/>
      <c r="Y322" s="42"/>
      <c r="Z322" s="42"/>
      <c r="AA322" s="42"/>
      <c r="AB322" s="42"/>
      <c r="AC322" s="42"/>
      <c r="AD322" s="42"/>
    </row>
    <row r="323" spans="1:3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row>
    <row r="324" spans="1:3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row>
    <row r="325" spans="1:3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row>
    <row r="326" spans="1:31" ht="15.75" customHeight="1" thickBo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row>
    <row r="327" spans="1:31" s="33" customFormat="1" ht="15" customHeight="1" thickBot="1">
      <c r="B327" s="351" t="s">
        <v>750</v>
      </c>
      <c r="C327" s="352"/>
      <c r="D327" s="352"/>
      <c r="E327" s="352"/>
      <c r="F327" s="352"/>
      <c r="G327" s="352"/>
      <c r="H327" s="352"/>
      <c r="I327" s="352"/>
      <c r="J327" s="352"/>
      <c r="K327" s="352"/>
      <c r="L327" s="352"/>
      <c r="M327" s="352"/>
      <c r="N327" s="352"/>
      <c r="O327" s="352"/>
      <c r="P327" s="352"/>
      <c r="Q327" s="352"/>
      <c r="R327" s="352"/>
      <c r="S327" s="352"/>
      <c r="T327" s="352"/>
      <c r="U327" s="352"/>
      <c r="V327" s="352"/>
      <c r="W327" s="352"/>
      <c r="X327" s="352"/>
      <c r="Y327" s="352"/>
      <c r="Z327" s="352"/>
      <c r="AA327" s="352"/>
      <c r="AB327" s="352"/>
      <c r="AC327" s="352"/>
      <c r="AD327" s="353"/>
    </row>
    <row r="328" spans="1:31" s="33" customFormat="1" ht="15" customHeight="1" thickBot="1">
      <c r="B328" s="414" t="s">
        <v>751</v>
      </c>
      <c r="C328" s="352"/>
      <c r="D328" s="352"/>
      <c r="E328" s="352"/>
      <c r="F328" s="352"/>
      <c r="G328" s="352"/>
      <c r="H328" s="352"/>
      <c r="I328" s="352"/>
      <c r="J328" s="352"/>
      <c r="K328" s="352"/>
      <c r="L328" s="352"/>
      <c r="M328" s="352"/>
      <c r="N328" s="352"/>
      <c r="O328" s="352"/>
      <c r="P328" s="352"/>
      <c r="Q328" s="352"/>
      <c r="R328" s="352"/>
      <c r="S328" s="352"/>
      <c r="T328" s="352"/>
      <c r="U328" s="352"/>
      <c r="V328" s="352"/>
      <c r="W328" s="352"/>
      <c r="X328" s="352"/>
      <c r="Y328" s="352"/>
      <c r="Z328" s="352"/>
      <c r="AA328" s="352"/>
      <c r="AB328" s="352"/>
      <c r="AC328" s="352"/>
      <c r="AD328" s="353"/>
    </row>
    <row r="329" spans="1:31" s="33" customFormat="1" ht="15" customHeight="1">
      <c r="B329" s="415" t="s">
        <v>752</v>
      </c>
      <c r="C329" s="355"/>
      <c r="D329" s="355"/>
      <c r="E329" s="355"/>
      <c r="F329" s="355"/>
      <c r="G329" s="355"/>
      <c r="H329" s="355"/>
      <c r="I329" s="355"/>
      <c r="J329" s="355"/>
      <c r="K329" s="355"/>
      <c r="L329" s="355"/>
      <c r="M329" s="355"/>
      <c r="N329" s="355"/>
      <c r="O329" s="355"/>
      <c r="P329" s="355"/>
      <c r="Q329" s="355"/>
      <c r="R329" s="355"/>
      <c r="S329" s="355"/>
      <c r="T329" s="355"/>
      <c r="U329" s="355"/>
      <c r="V329" s="355"/>
      <c r="W329" s="355"/>
      <c r="X329" s="355"/>
      <c r="Y329" s="355"/>
      <c r="Z329" s="355"/>
      <c r="AA329" s="355"/>
      <c r="AB329" s="355"/>
      <c r="AC329" s="355"/>
      <c r="AD329" s="416"/>
    </row>
    <row r="330" spans="1:31" s="33" customFormat="1" ht="36" customHeight="1">
      <c r="A330" s="87"/>
      <c r="B330" s="149"/>
      <c r="C330" s="456" t="s">
        <v>753</v>
      </c>
      <c r="D330" s="348"/>
      <c r="E330" s="348"/>
      <c r="F330" s="348"/>
      <c r="G330" s="348"/>
      <c r="H330" s="348"/>
      <c r="I330" s="348"/>
      <c r="J330" s="348"/>
      <c r="K330" s="348"/>
      <c r="L330" s="348"/>
      <c r="M330" s="348"/>
      <c r="N330" s="348"/>
      <c r="O330" s="348"/>
      <c r="P330" s="348"/>
      <c r="Q330" s="348"/>
      <c r="R330" s="348"/>
      <c r="S330" s="348"/>
      <c r="T330" s="348"/>
      <c r="U330" s="348"/>
      <c r="V330" s="348"/>
      <c r="W330" s="348"/>
      <c r="X330" s="348"/>
      <c r="Y330" s="348"/>
      <c r="Z330" s="348"/>
      <c r="AA330" s="348"/>
      <c r="AB330" s="348"/>
      <c r="AC330" s="348"/>
      <c r="AD330" s="396"/>
    </row>
    <row r="331" spans="1:31" s="33" customFormat="1" ht="48" customHeight="1">
      <c r="B331" s="149"/>
      <c r="C331" s="456" t="s">
        <v>754</v>
      </c>
      <c r="D331" s="348"/>
      <c r="E331" s="348"/>
      <c r="F331" s="348"/>
      <c r="G331" s="348"/>
      <c r="H331" s="348"/>
      <c r="I331" s="348"/>
      <c r="J331" s="348"/>
      <c r="K331" s="348"/>
      <c r="L331" s="348"/>
      <c r="M331" s="348"/>
      <c r="N331" s="348"/>
      <c r="O331" s="348"/>
      <c r="P331" s="348"/>
      <c r="Q331" s="348"/>
      <c r="R331" s="348"/>
      <c r="S331" s="348"/>
      <c r="T331" s="348"/>
      <c r="U331" s="348"/>
      <c r="V331" s="348"/>
      <c r="W331" s="348"/>
      <c r="X331" s="348"/>
      <c r="Y331" s="348"/>
      <c r="Z331" s="348"/>
      <c r="AA331" s="348"/>
      <c r="AB331" s="348"/>
      <c r="AC331" s="348"/>
      <c r="AD331" s="396"/>
    </row>
    <row r="332" spans="1:31" s="33" customFormat="1" ht="48" customHeight="1">
      <c r="B332" s="150"/>
      <c r="C332" s="457" t="s">
        <v>755</v>
      </c>
      <c r="D332" s="379"/>
      <c r="E332" s="379"/>
      <c r="F332" s="379"/>
      <c r="G332" s="379"/>
      <c r="H332" s="379"/>
      <c r="I332" s="379"/>
      <c r="J332" s="379"/>
      <c r="K332" s="379"/>
      <c r="L332" s="379"/>
      <c r="M332" s="379"/>
      <c r="N332" s="379"/>
      <c r="O332" s="379"/>
      <c r="P332" s="379"/>
      <c r="Q332" s="379"/>
      <c r="R332" s="379"/>
      <c r="S332" s="379"/>
      <c r="T332" s="379"/>
      <c r="U332" s="379"/>
      <c r="V332" s="379"/>
      <c r="W332" s="379"/>
      <c r="X332" s="379"/>
      <c r="Y332" s="379"/>
      <c r="Z332" s="379"/>
      <c r="AA332" s="379"/>
      <c r="AB332" s="379"/>
      <c r="AC332" s="379"/>
      <c r="AD332" s="399"/>
    </row>
    <row r="333" spans="1:31" s="29" customFormat="1" ht="15" customHeight="1">
      <c r="A333" s="110"/>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1:31" s="29" customFormat="1" ht="24" customHeight="1">
      <c r="A334" s="32" t="s">
        <v>756</v>
      </c>
      <c r="B334" s="357" t="s">
        <v>757</v>
      </c>
      <c r="C334" s="358"/>
      <c r="D334" s="350"/>
      <c r="E334" s="350"/>
      <c r="F334" s="350"/>
      <c r="G334" s="350"/>
      <c r="H334" s="350"/>
      <c r="I334" s="350"/>
      <c r="J334" s="350"/>
      <c r="K334" s="350"/>
      <c r="L334" s="350"/>
      <c r="M334" s="350"/>
      <c r="N334" s="350"/>
      <c r="O334" s="350"/>
      <c r="P334" s="350"/>
      <c r="Q334" s="350"/>
      <c r="R334" s="350"/>
      <c r="S334" s="350"/>
      <c r="T334" s="350"/>
      <c r="U334" s="350"/>
      <c r="V334" s="350"/>
      <c r="W334" s="350"/>
      <c r="X334" s="350"/>
      <c r="Y334" s="350"/>
      <c r="Z334" s="350"/>
      <c r="AA334" s="350"/>
      <c r="AB334" s="350"/>
      <c r="AC334" s="350"/>
      <c r="AD334" s="350"/>
      <c r="AE334" s="31"/>
    </row>
    <row r="335" spans="1:31" ht="48" customHeight="1">
      <c r="A335" s="110"/>
      <c r="B335" s="29"/>
      <c r="C335" s="359" t="s">
        <v>758</v>
      </c>
      <c r="D335" s="270"/>
      <c r="E335" s="270"/>
      <c r="F335" s="270"/>
      <c r="G335" s="270"/>
      <c r="H335" s="270"/>
      <c r="I335" s="270"/>
      <c r="J335" s="270"/>
      <c r="K335" s="270"/>
      <c r="L335" s="270"/>
      <c r="M335" s="270"/>
      <c r="N335" s="270"/>
      <c r="O335" s="270"/>
      <c r="P335" s="270"/>
      <c r="Q335" s="270"/>
      <c r="R335" s="270"/>
      <c r="S335" s="270"/>
      <c r="T335" s="270"/>
      <c r="U335" s="270"/>
      <c r="V335" s="270"/>
      <c r="W335" s="270"/>
      <c r="X335" s="270"/>
      <c r="Y335" s="270"/>
      <c r="Z335" s="270"/>
      <c r="AA335" s="270"/>
      <c r="AB335" s="270"/>
      <c r="AC335" s="270"/>
      <c r="AD335" s="270"/>
      <c r="AE335" s="31"/>
    </row>
    <row r="336" spans="1:31" s="29" customFormat="1" ht="15" customHeight="1">
      <c r="A336" s="110"/>
      <c r="C336" s="260"/>
      <c r="D336" s="260"/>
      <c r="E336" s="260"/>
      <c r="F336" s="260"/>
      <c r="G336" s="260"/>
      <c r="H336" s="260"/>
      <c r="I336" s="260"/>
      <c r="J336" s="260"/>
      <c r="K336" s="260"/>
      <c r="L336" s="260"/>
      <c r="M336" s="260"/>
      <c r="N336" s="260"/>
      <c r="O336" s="260"/>
      <c r="P336" s="260"/>
      <c r="Q336" s="260"/>
      <c r="R336" s="260"/>
      <c r="S336" s="260"/>
      <c r="T336" s="260"/>
      <c r="U336" s="260"/>
      <c r="V336" s="260"/>
      <c r="W336" s="260"/>
      <c r="X336" s="260"/>
      <c r="Y336" s="260"/>
      <c r="Z336" s="260"/>
      <c r="AA336" s="260"/>
      <c r="AB336" s="260"/>
      <c r="AC336" s="260"/>
      <c r="AD336" s="260"/>
      <c r="AE336" s="31"/>
    </row>
    <row r="337" spans="1:98" s="29" customFormat="1" ht="24" customHeight="1">
      <c r="A337" s="110"/>
      <c r="B337" s="31"/>
      <c r="C337" s="431" t="s">
        <v>759</v>
      </c>
      <c r="D337" s="295"/>
      <c r="E337" s="295"/>
      <c r="F337" s="295"/>
      <c r="G337" s="295"/>
      <c r="H337" s="295"/>
      <c r="I337" s="295"/>
      <c r="J337" s="295"/>
      <c r="K337" s="295"/>
      <c r="L337" s="295"/>
      <c r="M337" s="347" t="s">
        <v>760</v>
      </c>
      <c r="N337" s="280"/>
      <c r="O337" s="280"/>
      <c r="P337" s="280"/>
      <c r="Q337" s="280"/>
      <c r="R337" s="280"/>
      <c r="S337" s="280"/>
      <c r="T337" s="280"/>
      <c r="U337" s="280"/>
      <c r="V337" s="280"/>
      <c r="W337" s="280"/>
      <c r="X337" s="280"/>
      <c r="Y337" s="280"/>
      <c r="Z337" s="280"/>
      <c r="AA337" s="280"/>
      <c r="AB337" s="280"/>
      <c r="AC337" s="280"/>
      <c r="AD337" s="281"/>
      <c r="AE337" s="31"/>
    </row>
    <row r="338" spans="1:98" s="29" customFormat="1" ht="84" customHeight="1">
      <c r="A338" s="110"/>
      <c r="B338" s="31"/>
      <c r="C338" s="297"/>
      <c r="D338" s="350"/>
      <c r="E338" s="350"/>
      <c r="F338" s="350"/>
      <c r="G338" s="350"/>
      <c r="H338" s="350"/>
      <c r="I338" s="350"/>
      <c r="J338" s="350"/>
      <c r="K338" s="350"/>
      <c r="L338" s="350"/>
      <c r="M338" s="425" t="s">
        <v>269</v>
      </c>
      <c r="N338" s="296"/>
      <c r="O338" s="423" t="s">
        <v>270</v>
      </c>
      <c r="P338" s="296"/>
      <c r="Q338" s="458" t="s">
        <v>271</v>
      </c>
      <c r="R338" s="296"/>
      <c r="S338" s="370" t="s">
        <v>761</v>
      </c>
      <c r="T338" s="280"/>
      <c r="U338" s="280"/>
      <c r="V338" s="370" t="s">
        <v>762</v>
      </c>
      <c r="W338" s="280"/>
      <c r="X338" s="280"/>
      <c r="Y338" s="370" t="s">
        <v>763</v>
      </c>
      <c r="Z338" s="280"/>
      <c r="AA338" s="280"/>
      <c r="AB338" s="368" t="s">
        <v>764</v>
      </c>
      <c r="AC338" s="280"/>
      <c r="AD338" s="281"/>
      <c r="AE338" s="31"/>
    </row>
    <row r="339" spans="1:98" s="29" customFormat="1" ht="48" customHeight="1">
      <c r="A339" s="110"/>
      <c r="B339" s="31"/>
      <c r="C339" s="299"/>
      <c r="D339" s="284"/>
      <c r="E339" s="284"/>
      <c r="F339" s="284"/>
      <c r="G339" s="284"/>
      <c r="H339" s="284"/>
      <c r="I339" s="284"/>
      <c r="J339" s="284"/>
      <c r="K339" s="284"/>
      <c r="L339" s="284"/>
      <c r="M339" s="297"/>
      <c r="N339" s="298"/>
      <c r="O339" s="297"/>
      <c r="P339" s="298"/>
      <c r="Q339" s="350"/>
      <c r="R339" s="298"/>
      <c r="S339" s="238" t="s">
        <v>276</v>
      </c>
      <c r="T339" s="232" t="s">
        <v>270</v>
      </c>
      <c r="U339" s="234" t="s">
        <v>271</v>
      </c>
      <c r="V339" s="238" t="s">
        <v>276</v>
      </c>
      <c r="W339" s="232" t="s">
        <v>270</v>
      </c>
      <c r="X339" s="234" t="s">
        <v>271</v>
      </c>
      <c r="Y339" s="238" t="s">
        <v>276</v>
      </c>
      <c r="Z339" s="232" t="s">
        <v>270</v>
      </c>
      <c r="AA339" s="234" t="s">
        <v>271</v>
      </c>
      <c r="AB339" s="238" t="s">
        <v>276</v>
      </c>
      <c r="AC339" s="232" t="s">
        <v>270</v>
      </c>
      <c r="AD339" s="234" t="s">
        <v>271</v>
      </c>
      <c r="AE339" s="31"/>
      <c r="AF339" t="s">
        <v>278</v>
      </c>
      <c r="AG339" t="s">
        <v>279</v>
      </c>
      <c r="AH339" t="s">
        <v>280</v>
      </c>
      <c r="AI339" t="s">
        <v>281</v>
      </c>
      <c r="AJ339" t="s">
        <v>282</v>
      </c>
      <c r="AK339" t="s">
        <v>283</v>
      </c>
      <c r="AL339" t="s">
        <v>284</v>
      </c>
      <c r="AP339" t="s">
        <v>278</v>
      </c>
      <c r="AQ339" t="s">
        <v>279</v>
      </c>
      <c r="AR339" t="s">
        <v>280</v>
      </c>
      <c r="AS339" t="s">
        <v>281</v>
      </c>
      <c r="AT339" t="s">
        <v>282</v>
      </c>
      <c r="AU339" t="s">
        <v>283</v>
      </c>
      <c r="AV339" t="s">
        <v>284</v>
      </c>
      <c r="AZ339" t="s">
        <v>278</v>
      </c>
      <c r="BA339" t="s">
        <v>279</v>
      </c>
      <c r="BB339" t="s">
        <v>280</v>
      </c>
      <c r="BC339" t="s">
        <v>281</v>
      </c>
      <c r="BD339" t="s">
        <v>282</v>
      </c>
      <c r="BE339" t="s">
        <v>283</v>
      </c>
      <c r="BF339" t="s">
        <v>284</v>
      </c>
      <c r="BJ339" t="s">
        <v>278</v>
      </c>
      <c r="BK339" t="s">
        <v>279</v>
      </c>
      <c r="BL339" t="s">
        <v>280</v>
      </c>
      <c r="BM339" t="s">
        <v>281</v>
      </c>
      <c r="BN339" t="s">
        <v>282</v>
      </c>
      <c r="BO339" t="s">
        <v>283</v>
      </c>
      <c r="BP339" t="s">
        <v>284</v>
      </c>
      <c r="BT339" t="s">
        <v>278</v>
      </c>
      <c r="BU339" t="s">
        <v>279</v>
      </c>
      <c r="BV339" t="s">
        <v>280</v>
      </c>
      <c r="BW339" t="s">
        <v>281</v>
      </c>
      <c r="BX339" t="s">
        <v>282</v>
      </c>
      <c r="BY339" t="s">
        <v>283</v>
      </c>
      <c r="BZ339" t="s">
        <v>284</v>
      </c>
      <c r="CD339" t="s">
        <v>278</v>
      </c>
      <c r="CE339" t="s">
        <v>279</v>
      </c>
      <c r="CF339" t="s">
        <v>280</v>
      </c>
      <c r="CG339" t="s">
        <v>281</v>
      </c>
      <c r="CH339" t="s">
        <v>282</v>
      </c>
      <c r="CI339" t="s">
        <v>283</v>
      </c>
      <c r="CJ339" t="s">
        <v>284</v>
      </c>
      <c r="CN339" t="s">
        <v>278</v>
      </c>
      <c r="CO339" t="s">
        <v>279</v>
      </c>
      <c r="CP339" t="s">
        <v>280</v>
      </c>
      <c r="CQ339" t="s">
        <v>281</v>
      </c>
      <c r="CR339" t="s">
        <v>282</v>
      </c>
      <c r="CS339" t="s">
        <v>283</v>
      </c>
      <c r="CT339" t="s">
        <v>284</v>
      </c>
    </row>
    <row r="340" spans="1:98" s="29" customFormat="1" ht="15" customHeight="1">
      <c r="A340" s="110"/>
      <c r="B340" s="31"/>
      <c r="C340" s="97" t="s">
        <v>142</v>
      </c>
      <c r="D340" s="422" t="s">
        <v>765</v>
      </c>
      <c r="E340" s="280"/>
      <c r="F340" s="280"/>
      <c r="G340" s="280"/>
      <c r="H340" s="280"/>
      <c r="I340" s="280"/>
      <c r="J340" s="280"/>
      <c r="K340" s="280"/>
      <c r="L340" s="280"/>
      <c r="M340" s="342"/>
      <c r="N340" s="281"/>
      <c r="O340" s="342"/>
      <c r="P340" s="281"/>
      <c r="Q340" s="342"/>
      <c r="R340" s="281"/>
      <c r="S340" s="121"/>
      <c r="T340" s="106"/>
      <c r="U340" s="106"/>
      <c r="V340" s="106"/>
      <c r="W340" s="106"/>
      <c r="X340" s="106"/>
      <c r="Y340" s="106"/>
      <c r="Z340" s="106"/>
      <c r="AA340" s="106"/>
      <c r="AB340" s="106"/>
      <c r="AC340" s="106"/>
      <c r="AD340" s="106"/>
      <c r="AE340" s="31"/>
      <c r="AF340">
        <f>IF(AND(S340=0,OR(SUM(T340:U340)&gt;0,COUNTIF(S340:U340,"NS")&gt;0)),1,0)</f>
        <v>0</v>
      </c>
      <c r="AG340">
        <f>IF(OR(AND(S340="NS",SUM(T340:U340)&gt;0),AND(S340="NS",COUNTIF(S340:U340,"NS")&lt;2)),1,0)</f>
        <v>0</v>
      </c>
      <c r="AH340">
        <f>IF(AND(S340="NA",OR(SUM(T340:U340)&gt;0,COUNTIF(S340:U340,"NS")&gt;0,AND(COUNTIF(S340:U340,"NA")&gt;1,COUNTIF(S340:U340,"NA")&lt;3))),1,0)</f>
        <v>0</v>
      </c>
      <c r="AI340">
        <f>IF(AND(COUNTBLANK(S340)+COUNTBLANK(T340)+COUNTBLANK(U340)&gt;0,COUNTBLANK(S340)+COUNTBLANK(T340)+COUNTBLANK(U340)&lt;3,S340&lt;&gt;"NA"),1,0)</f>
        <v>0</v>
      </c>
      <c r="AJ340">
        <f>IF(AND(IF(OR(SUM(T340:U340)=S340,S340="",AND(S340&gt;0,COUNTIF(S340:U340,"NS")=2)),0,1)=1,S340&lt;&gt;"NS",S340&lt;&gt;"NA"),1,0)</f>
        <v>0</v>
      </c>
      <c r="AK340">
        <f>IF(COUNTIF(S340:U340,"=*")&lt;&gt;SUM(COUNTIF(S340:U340,"NS"),COUNTIF(S340:U340,"NA")),1,0)</f>
        <v>0</v>
      </c>
      <c r="AL340">
        <f>IF(SUM(AF340:AK340)&gt;0,1,0)</f>
        <v>0</v>
      </c>
      <c r="AP340">
        <f>IF(AND(V340=0,OR(SUM(W340:X340)&gt;0,COUNTIF(V340:X340,"NS")&gt;0)),1,0)</f>
        <v>0</v>
      </c>
      <c r="AQ340">
        <f>IF(OR(AND(V340="NS",SUM(W340:X340)&gt;0),AND(V340="NS",COUNTIF(V340:X340,"NS")&lt;2)),1,0)</f>
        <v>0</v>
      </c>
      <c r="AR340">
        <f>IF(AND(V340="NA",OR(SUM(W340:X340)&gt;0,COUNTIF(V340:X340,"NS")&gt;0,AND(COUNTIF(V340:X340,"NA")&gt;1,COUNTIF(V340:X340,"NA")&lt;3))),1,0)</f>
        <v>0</v>
      </c>
      <c r="AS340">
        <f>IF(AND(COUNTBLANK(V340)+COUNTBLANK(W340)+COUNTBLANK(X340)&gt;0,COUNTBLANK(V340)+COUNTBLANK(W340)+COUNTBLANK(X340)&lt;3,V340&lt;&gt;"NA"),1,0)</f>
        <v>0</v>
      </c>
      <c r="AT340">
        <f>IF(AND(IF(OR(SUM(W340:X340)=V340,V340="",AND(V340&gt;0,COUNTIF(V340:X340,"NS")=2)),0,1)=1,V340&lt;&gt;"NS",V340&lt;&gt;"NA"),1,0)</f>
        <v>0</v>
      </c>
      <c r="AU340">
        <f>IF(COUNTIF(V340:X340,"=*")&lt;&gt;SUM(COUNTIF(V340:X340,"NS"),COUNTIF(V340:X340,"NA")),1,0)</f>
        <v>0</v>
      </c>
      <c r="AV340">
        <f>IF(SUM(AP340:AU340)&gt;0,1,0)</f>
        <v>0</v>
      </c>
      <c r="AZ340">
        <f>IF(AND(Y340=0,OR(SUM(Z340:AA340)&gt;0,COUNTIF(Y340:AA340,"NS")&gt;0)),1,0)</f>
        <v>0</v>
      </c>
      <c r="BA340">
        <f>IF(OR(AND(Y340="NS",SUM(Z340:AA340)&gt;0),AND(Y340="NS",COUNTIF(Y340:AA340,"NS")&lt;2)),1,0)</f>
        <v>0</v>
      </c>
      <c r="BB340">
        <f>IF(AND(Y340="NA",OR(SUM(Z340:AA340)&gt;0,COUNTIF(Y340:AA340,"NS")&gt;0,AND(COUNTIF(Y340:AA340,"NA")&gt;1,COUNTIF(Y340:AA340,"NA")&lt;3))),1,0)</f>
        <v>0</v>
      </c>
      <c r="BC340">
        <f>IF(AND(COUNTBLANK(Y340)+COUNTBLANK(Z340)+COUNTBLANK(AA340)&gt;0,COUNTBLANK(Y340)+COUNTBLANK(Z340)+COUNTBLANK(AA340)&lt;3,Y340&lt;&gt;"NA"),1,0)</f>
        <v>0</v>
      </c>
      <c r="BD340">
        <f>IF(AND(IF(OR(SUM(Z340:AA340)=Y340,Y340="",AND(Y340&gt;0,COUNTIF(Y340:AA340,"NS")=2)),0,1)=1,Y340&lt;&gt;"NS",Y340&lt;&gt;"NA"),1,0)</f>
        <v>0</v>
      </c>
      <c r="BE340">
        <f>IF(COUNTIF(Y340:AA340,"=*")&lt;&gt;SUM(COUNTIF(Y340:AA340,"NS"),COUNTIF(Y340:AA340,"NA")),1,0)</f>
        <v>0</v>
      </c>
      <c r="BF340">
        <f>IF(SUM(AZ340:BE340)&gt;0,1,0)</f>
        <v>0</v>
      </c>
      <c r="BJ340">
        <f>IF(AND(AB340=0,OR(SUM(AC340:AD340)&gt;0,COUNTIF(AB340:AD340,"NS")&gt;0)),1,0)</f>
        <v>0</v>
      </c>
      <c r="BK340">
        <f>IF(OR(AND(AB340="NS",SUM(AC340:AD340)&gt;0),AND(AB340="NS",COUNTIF(AB340:AD340,"NS")&lt;2)),1,0)</f>
        <v>0</v>
      </c>
      <c r="BL340">
        <f>IF(AND(AB340="NA",OR(SUM(AC340:AD340)&gt;0,COUNTIF(AB340:AD340,"NS")&gt;0,AND(COUNTIF(AB340:AD340,"NA")&gt;1,COUNTIF(AB340:AD340,"NA")&lt;3))),1,0)</f>
        <v>0</v>
      </c>
      <c r="BM340">
        <f>IF(AND(COUNTBLANK(AB340)+COUNTBLANK(AC340)+COUNTBLANK(AD340)&gt;0,COUNTBLANK(AB340)+COUNTBLANK(AC340)+COUNTBLANK(AD340)&lt;3,AB340&lt;&gt;"NA"),1,0)</f>
        <v>0</v>
      </c>
      <c r="BN340">
        <f>IF(AND(IF(OR(SUM(AC340:AD340)=AB340,AB340="",AND(AB340&gt;0,COUNTIF(AB340:AD340,"NS")=2)),0,1)=1,AB340&lt;&gt;"NS",AB340&lt;&gt;"NA"),1,0)</f>
        <v>0</v>
      </c>
      <c r="BO340">
        <f>IF(COUNTIF(AB340:AD340,"=*")&lt;&gt;SUM(COUNTIF(AB340:AD340,"NS"),COUNTIF(AB340:AD340,"NA")),1,0)</f>
        <v>0</v>
      </c>
      <c r="BP340">
        <f>IF(SUM(BJ340:BO340)&gt;0,1,0)</f>
        <v>0</v>
      </c>
      <c r="BT340">
        <f>IF(AND(O340=0,OR(SUM(T340,W340,Z340,AC340)&gt;0,COUNTIF(O340,"NS")+COUNTIF(T340,"NS")+COUNTIF(W340,"NS")+COUNTIF(Z340,"NS")+COUNTIF(AC340,"NS")&gt;0)),1,0)</f>
        <v>0</v>
      </c>
      <c r="BU340">
        <f>IF(OR(AND(O340="NS",SUM(T340,W340,Z340,AC340)&gt;0),AND(O340="NS",COUNTIF(O340,"NS")+COUNTIF(T340,"NS")+COUNTIF(W340,"NS")+COUNTIF(Z340,"NS")+COUNTIF(AC340,"NS")&lt;2)),1,0)</f>
        <v>0</v>
      </c>
      <c r="BV340">
        <f>IF(AND(O340="NA",OR(SUM(T340,W340,Z340,AC340)&gt;0,COUNTIF(O340,"NS")+COUNTIF(T340,"NS")+COUNTIF(W340,"NS")+COUNTIF(Z340,"NS")+COUNTIF(AC340,"NS")&gt;0,AND(COUNTIF(O340,"NA")+COUNTIF(T340,"NA")+COUNTIF(W340,"NA")+COUNTIF(Z340,"NA")+COUNTIF(AC340,"NA")&gt;1,COUNTIF(O340,"NA")+COUNTIF(T340,"NA")+COUNTIF(W340,"NA")+COUNTIF(Z340,"NA")+COUNTIF(AC340,"NA")&lt;5))),1,0)</f>
        <v>0</v>
      </c>
      <c r="BW340">
        <f>IF(AND(COUNTBLANK(O340)+COUNTBLANK(T340)+COUNTBLANK(W340)+COUNTBLANK(Z340)+COUNTBLANK(AC340)&gt;0,COUNTBLANK(O340)+COUNTBLANK(T340)+COUNTBLANK(W340)+COUNTBLANK(Z340)+COUNTBLANK(AC340)&lt;5,O340&lt;&gt;"NA"),1,0)</f>
        <v>0</v>
      </c>
      <c r="BX340">
        <f>IF(AND(IF(OR(SUM(T340,W340,Z340,AC340)=O340,O340="",AND(O340&gt;0,COUNTIF(O340,"NS")+COUNTIF(T340,"NS")+COUNTIF(W340,"NS")+COUNTIF(Z340,"NS")+COUNTIF(AC340,"NS")=4)),0,1)=1,O340&lt;&gt;"NS",O340&lt;&gt;"NA"),1,0)</f>
        <v>0</v>
      </c>
      <c r="BY340">
        <f>IF(COUNTIF(O340,"=*")+COUNTIF(T340,"=*")+COUNTIF(W340,"=*")+COUNTIF(Z340,"=*")+COUNTIF(AC340,"=*")&lt;&gt;SUM(COUNTIF(O340,"NS")+COUNTIF(T340,"NS")+COUNTIF(W340,"NS")+COUNTIF(Z340,"NS")+COUNTIF(AC340,"NS"),COUNTIF(O340,"NA")+COUNTIF(T340,"NA")+COUNTIF(W340,"NA")+COUNTIF(Z340,"NA")+COUNTIF(AC340,"NA")),1,0)</f>
        <v>0</v>
      </c>
      <c r="BZ340">
        <f>IF(SUM(BT340:BY340)&gt;0,1,0)</f>
        <v>0</v>
      </c>
      <c r="CD340">
        <f>IF(AND(Q340=0,OR(SUM(U340,X340,AA340,AD340)&gt;0,COUNTIF(Q340,"NS")+COUNTIF(U340,"NS")+COUNTIF(X340,"NS")+COUNTIF(AA340,"NS")+COUNTIF(AD340,"NS")&gt;0)),1,0)</f>
        <v>0</v>
      </c>
      <c r="CE340">
        <f>IF(OR(AND(Q340="NS",SUM(U340,X340,AA340,AD340)&gt;0),AND(Q340="NS",COUNTIF(Q340,"NS")+COUNTIF(U340,"NS")+COUNTIF(X340,"NS")+COUNTIF(AA340,"NS")+COUNTIF(AD340,"NS")&lt;2)),1,0)</f>
        <v>0</v>
      </c>
      <c r="CF340">
        <f>IF(AND(Q340="NA",OR(SUM(U340,X340,AA340,AD340)&gt;0,COUNTIF(Q340,"NS")+COUNTIF(U340,"NS")+COUNTIF(X340,"NS")+COUNTIF(AA340,"NS")+COUNTIF(AD340,"NS")&gt;0,AND(COUNTIF(Q340,"NA")+COUNTIF(U340,"NA")+COUNTIF(X340,"NA")+COUNTIF(AA340,"NA")+COUNTIF(AD340,"NA")&gt;1,COUNTIF(Q340,"NA")+COUNTIF(U340,"NA")+COUNTIF(X340,"NA")+COUNTIF(AA340,"NA")+COUNTIF(AD340,"NA")&lt;5))),1,0)</f>
        <v>0</v>
      </c>
      <c r="CG340">
        <f>IF(AND(COUNTBLANK(Q340)+COUNTBLANK(U340)+COUNTBLANK(X340)+COUNTBLANK(AA340)+COUNTBLANK(AD340)&gt;0,COUNTBLANK(Q340)+COUNTBLANK(U340)+COUNTBLANK(X340)+COUNTBLANK(AA340)+COUNTBLANK(AD340)&lt;5,Q340&lt;&gt;"NA"),1,0)</f>
        <v>0</v>
      </c>
      <c r="CH340">
        <f>IF(AND(IF(OR(SUM(U340,X340,AA340,AD340)=Q340,Q340="",AND(Q340&gt;0,COUNTIF(Q340,"NS")+COUNTIF(U340,"NS")+COUNTIF(X340,"NS")+COUNTIF(AA340,"NS")+COUNTIF(AD340,"NS")=4)),0,1)=1,Q340&lt;&gt;"NS",Q340&lt;&gt;"NA"),1,0)</f>
        <v>0</v>
      </c>
      <c r="CI340">
        <f>IF(COUNTIF(Q340,"=*")+COUNTIF(U340,"=*")+COUNTIF(X340,"=*")+COUNTIF(AA340,"=*")+COUNTIF(AD340,"=*")&lt;&gt;SUM(COUNTIF(Q340,"NS")+COUNTIF(U340,"NS")+COUNTIF(X340,"NS")+COUNTIF(AA340,"NS")+COUNTIF(AD340,"NS"),COUNTIF(Q340,"NA")+COUNTIF(U340,"NA")+COUNTIF(X340,"NA")+COUNTIF(AA340,"NA")+COUNTIF(AD340,"NA")),1,0)</f>
        <v>0</v>
      </c>
      <c r="CJ340">
        <f>IF(SUM(CD340:CI340)&gt;0,1,0)</f>
        <v>0</v>
      </c>
      <c r="CN340">
        <f>IF(AND(M340=0,OR(SUM(S340,V340,Y340,AB340)&gt;0,COUNTIF(M340,"NS")+COUNTIF(S340,"NS")+COUNTIF(V340,"NS")+COUNTIF(Y340,"NS")+COUNTIF(AB340,"NS")&gt;0)),1,0)</f>
        <v>0</v>
      </c>
      <c r="CO340">
        <f>IF(OR(AND(M340="NS",SUM(S340,V340,Y340,AB340)&gt;0),AND(M340="NS",COUNTIF(M340,"NS")+COUNTIF(S340,"NS")+COUNTIF(V340,"NS")+COUNTIF(Y340,"NS")+COUNTIF(AB340,"NS")&lt;2)),1,0)</f>
        <v>0</v>
      </c>
      <c r="CP340">
        <f>IF(AND(M340="NA",OR(SUM(S340,V340,Y340,AB340)&gt;0,COUNTIF(M340,"NS")+COUNTIF(S340,"NS")+COUNTIF(V340,"NS")+COUNTIF(Y340,"NS")+COUNTIF(AB340,"NS")&gt;0,AND(COUNTIF(M340,"NA")+COUNTIF(S340,"NA")+COUNTIF(V340,"NA")+COUNTIF(Y340,"NA")+COUNTIF(AB340,"NA")&gt;1,COUNTIF(M340,"NA")+COUNTIF(S340,"NA")+COUNTIF(V340,"NA")+COUNTIF(Y340,"NA")+COUNTIF(AB340,"NA")&lt;5))),1,0)</f>
        <v>0</v>
      </c>
      <c r="CQ340">
        <f>IF(AND(COUNTBLANK(M340)+COUNTBLANK(S340)+COUNTBLANK(V340)+COUNTBLANK(Y340)+COUNTBLANK(AB340)&gt;0,COUNTBLANK(M340)+COUNTBLANK(S340)+COUNTBLANK(V340)+COUNTBLANK(Y340)+COUNTBLANK(AB340)&lt;5,M340&lt;&gt;"NA"),1,0)</f>
        <v>0</v>
      </c>
      <c r="CR340">
        <f>IF(AND(IF(OR(SUM(S340,V340,Y340,AB340)=M340,M340="",AND(M340&gt;0,COUNTIF(M340,"NS")+COUNTIF(S340,"NS")+COUNTIF(V340,"NS")+COUNTIF(Y340,"NS")+COUNTIF(AB340,"NS")=4)),0,1)=1,M340&lt;&gt;"NS",M340&lt;&gt;"NA"),1,0)</f>
        <v>0</v>
      </c>
      <c r="CS340">
        <f>IF(COUNTIF(M340,"=*")+COUNTIF(S340,"=*")+COUNTIF(V340,"=*")+COUNTIF(Y340,"=*")+COUNTIF(AB340,"=*")&lt;&gt;SUM(COUNTIF(M340,"NS")+COUNTIF(S340,"NS")+COUNTIF(V340,"NS")+COUNTIF(Y340,"NS")+COUNTIF(AB340,"NS"),COUNTIF(M340,"NA")+COUNTIF(S340,"NA")+COUNTIF(V340,"NA")+COUNTIF(Y340,"NA")+COUNTIF(AB340,"NA")),1,0)</f>
        <v>0</v>
      </c>
      <c r="CT340">
        <f>IF(SUM(CN340:CS340)&gt;0,1,0)</f>
        <v>0</v>
      </c>
    </row>
    <row r="341" spans="1:98" s="29" customFormat="1" ht="15" customHeight="1">
      <c r="A341" s="110"/>
      <c r="B341" s="31"/>
      <c r="C341" s="100" t="s">
        <v>143</v>
      </c>
      <c r="D341" s="422" t="s">
        <v>766</v>
      </c>
      <c r="E341" s="280"/>
      <c r="F341" s="280"/>
      <c r="G341" s="280"/>
      <c r="H341" s="280"/>
      <c r="I341" s="280"/>
      <c r="J341" s="280"/>
      <c r="K341" s="280"/>
      <c r="L341" s="280"/>
      <c r="M341" s="342"/>
      <c r="N341" s="281"/>
      <c r="O341" s="342"/>
      <c r="P341" s="281"/>
      <c r="Q341" s="342"/>
      <c r="R341" s="281"/>
      <c r="S341" s="121"/>
      <c r="T341" s="106"/>
      <c r="U341" s="106"/>
      <c r="V341" s="106"/>
      <c r="W341" s="106"/>
      <c r="X341" s="106"/>
      <c r="Y341" s="106"/>
      <c r="Z341" s="106"/>
      <c r="AA341" s="106"/>
      <c r="AB341" s="106"/>
      <c r="AC341" s="106"/>
      <c r="AD341" s="106"/>
      <c r="AE341" s="31"/>
    </row>
    <row r="342" spans="1:98" s="29" customFormat="1" ht="15" customHeight="1">
      <c r="A342" s="110"/>
      <c r="B342" s="31"/>
      <c r="C342" s="100" t="s">
        <v>144</v>
      </c>
      <c r="D342" s="422" t="s">
        <v>767</v>
      </c>
      <c r="E342" s="280"/>
      <c r="F342" s="280"/>
      <c r="G342" s="280"/>
      <c r="H342" s="280"/>
      <c r="I342" s="280"/>
      <c r="J342" s="280"/>
      <c r="K342" s="280"/>
      <c r="L342" s="280"/>
      <c r="M342" s="342"/>
      <c r="N342" s="281"/>
      <c r="O342" s="342"/>
      <c r="P342" s="281"/>
      <c r="Q342" s="342"/>
      <c r="R342" s="281"/>
      <c r="S342" s="121"/>
      <c r="T342" s="106"/>
      <c r="U342" s="106"/>
      <c r="V342" s="106"/>
      <c r="W342" s="106"/>
      <c r="X342" s="106"/>
      <c r="Y342" s="106"/>
      <c r="Z342" s="106"/>
      <c r="AA342" s="106"/>
      <c r="AB342" s="106"/>
      <c r="AC342" s="106"/>
      <c r="AD342" s="106"/>
      <c r="AE342" s="31"/>
    </row>
    <row r="343" spans="1:98">
      <c r="A343" s="42"/>
      <c r="B343" s="42"/>
      <c r="C343" s="42"/>
      <c r="D343" s="42"/>
      <c r="E343" s="32"/>
      <c r="F343" s="32"/>
      <c r="G343" s="32"/>
      <c r="H343" s="32"/>
      <c r="I343" s="148"/>
      <c r="J343" s="148"/>
      <c r="K343" s="148"/>
      <c r="L343" s="148"/>
      <c r="M343" s="42"/>
      <c r="N343" s="42"/>
      <c r="O343" s="42"/>
      <c r="P343" s="42"/>
      <c r="Q343" s="42"/>
      <c r="R343" s="42"/>
      <c r="S343" s="42"/>
      <c r="T343" s="42"/>
      <c r="U343" s="42"/>
      <c r="V343" s="42"/>
      <c r="W343" s="42"/>
      <c r="X343" s="42"/>
      <c r="Y343" s="42"/>
      <c r="Z343" s="42"/>
      <c r="AA343" s="42"/>
      <c r="AB343" s="42"/>
      <c r="AC343" s="42"/>
      <c r="AD343" s="42"/>
      <c r="AF343">
        <f>IF(SUM(AF340:AF342,AP340:AP342,AZ340:AZ342,BJ340:BJ342,BT340:BT342,CD340:CD342,CN340:CN342)&gt;0,1,0)</f>
        <v>0</v>
      </c>
      <c r="AG343">
        <f>IF(SUM(AG340:AG342,AQ340:AQ342,BA340:BA342,BK340:BK342,BU340:BU342,CE340:CE342,CO340:CO342)&gt;0,2,0)</f>
        <v>0</v>
      </c>
      <c r="AH343">
        <f>IF(SUM(AH340:AH342,AR340:AR342,BB340:BB342,BL340:BL342,BV340:BV342,CF340:CF342,CP340:CP342)&gt;0,4,0)</f>
        <v>0</v>
      </c>
      <c r="AI343">
        <f>IF(SUM(AI340:AI342,AS340:AS342,BC340:BC342,BM340:BM342,BW340:BW342,CG340:CG342,CQ340:CQ342)&gt;0,4,0)</f>
        <v>0</v>
      </c>
      <c r="AJ343">
        <f>IF(SUM(AJ340:AJ342,AT340:AT342,BD340:BD342,BN340:BN342,BX340:BX342,CH340:CH342,CR340:CR342)&gt;0,5,0)</f>
        <v>0</v>
      </c>
      <c r="AK343">
        <f>IF(SUM(AK340:AK342,AU340:AU342,BE340:BE342,BO340:BO342,BY340:BY342,CI340:CI342,CS340:CS342)&gt;0,6,0)</f>
        <v>0</v>
      </c>
    </row>
    <row r="344" spans="1:98" ht="24" customHeight="1">
      <c r="A344" s="107"/>
      <c r="B344" s="211"/>
      <c r="C344" s="339" t="s">
        <v>248</v>
      </c>
      <c r="D344" s="270"/>
      <c r="E344" s="270"/>
      <c r="F344" s="270"/>
      <c r="G344" s="270"/>
      <c r="H344" s="270"/>
      <c r="I344" s="270"/>
      <c r="J344" s="270"/>
      <c r="K344" s="270"/>
      <c r="L344" s="270"/>
      <c r="M344" s="270"/>
      <c r="N344" s="270"/>
      <c r="O344" s="270"/>
      <c r="P344" s="270"/>
      <c r="Q344" s="270"/>
      <c r="R344" s="270"/>
      <c r="S344" s="270"/>
      <c r="T344" s="270"/>
      <c r="U344" s="270"/>
      <c r="V344" s="270"/>
      <c r="W344" s="270"/>
      <c r="X344" s="270"/>
      <c r="Y344" s="270"/>
      <c r="Z344" s="270"/>
      <c r="AA344" s="270"/>
      <c r="AB344" s="270"/>
      <c r="AC344" s="270"/>
      <c r="AD344" s="270"/>
      <c r="AH344">
        <f>SUM(AF343:AH343)</f>
        <v>0</v>
      </c>
      <c r="AK344">
        <f>SUM(AI343:AK343)</f>
        <v>0</v>
      </c>
    </row>
    <row r="345" spans="1:98" ht="60" customHeight="1">
      <c r="A345" s="107"/>
      <c r="B345" s="211"/>
      <c r="C345" s="340"/>
      <c r="D345" s="337"/>
      <c r="E345" s="337"/>
      <c r="F345" s="337"/>
      <c r="G345" s="337"/>
      <c r="H345" s="337"/>
      <c r="I345" s="337"/>
      <c r="J345" s="337"/>
      <c r="K345" s="337"/>
      <c r="L345" s="337"/>
      <c r="M345" s="337"/>
      <c r="N345" s="337"/>
      <c r="O345" s="337"/>
      <c r="P345" s="337"/>
      <c r="Q345" s="337"/>
      <c r="R345" s="337"/>
      <c r="S345" s="337"/>
      <c r="T345" s="337"/>
      <c r="U345" s="337"/>
      <c r="V345" s="337"/>
      <c r="W345" s="337"/>
      <c r="X345" s="337"/>
      <c r="Y345" s="337"/>
      <c r="Z345" s="337"/>
      <c r="AA345" s="337"/>
      <c r="AB345" s="337"/>
      <c r="AC345" s="337"/>
      <c r="AD345" s="338"/>
      <c r="AH345" t="e">
        <f ca="1">CAMBIAR(AH344,0,"",1,"El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345" t="e">
        <f ca="1">CAMBIAR(AK344,0,"",4,"Hay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346" spans="1:98">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row>
    <row r="347" spans="1:98">
      <c r="A347" s="42"/>
      <c r="B347" s="42"/>
      <c r="C347" s="42"/>
      <c r="D347" s="42"/>
      <c r="E347" s="32"/>
      <c r="F347" s="32"/>
      <c r="G347" s="32"/>
      <c r="H347" s="32"/>
      <c r="I347" s="148"/>
      <c r="J347" s="148"/>
      <c r="K347" s="148"/>
      <c r="L347" s="148"/>
      <c r="M347" s="42"/>
      <c r="N347" s="42"/>
      <c r="O347" s="42"/>
      <c r="P347" s="42"/>
      <c r="Q347" s="42"/>
      <c r="R347" s="42"/>
      <c r="S347" s="42"/>
      <c r="T347" s="42"/>
      <c r="U347" s="42"/>
      <c r="V347" s="42"/>
      <c r="W347" s="42"/>
      <c r="X347" s="42"/>
      <c r="Y347" s="42"/>
      <c r="Z347" s="42"/>
      <c r="AA347" s="42"/>
      <c r="AB347" s="42"/>
      <c r="AC347" s="42"/>
      <c r="AD347" s="42"/>
    </row>
    <row r="348" spans="1:9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row>
    <row r="349" spans="1:98">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row>
    <row r="350" spans="1:98">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row>
    <row r="351" spans="1:98" ht="15.75" customHeight="1" thickBo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row>
    <row r="352" spans="1:98" s="33" customFormat="1" ht="15" customHeight="1" thickBot="1">
      <c r="B352" s="414" t="s">
        <v>768</v>
      </c>
      <c r="C352" s="352"/>
      <c r="D352" s="352"/>
      <c r="E352" s="352"/>
      <c r="F352" s="352"/>
      <c r="G352" s="352"/>
      <c r="H352" s="352"/>
      <c r="I352" s="352"/>
      <c r="J352" s="352"/>
      <c r="K352" s="352"/>
      <c r="L352" s="352"/>
      <c r="M352" s="352"/>
      <c r="N352" s="352"/>
      <c r="O352" s="352"/>
      <c r="P352" s="352"/>
      <c r="Q352" s="352"/>
      <c r="R352" s="352"/>
      <c r="S352" s="352"/>
      <c r="T352" s="352"/>
      <c r="U352" s="352"/>
      <c r="V352" s="352"/>
      <c r="W352" s="352"/>
      <c r="X352" s="352"/>
      <c r="Y352" s="352"/>
      <c r="Z352" s="352"/>
      <c r="AA352" s="352"/>
      <c r="AB352" s="352"/>
      <c r="AC352" s="352"/>
      <c r="AD352" s="353"/>
    </row>
    <row r="353" spans="1:38" s="33" customFormat="1" ht="15" customHeight="1">
      <c r="B353" s="415" t="s">
        <v>752</v>
      </c>
      <c r="C353" s="355"/>
      <c r="D353" s="355"/>
      <c r="E353" s="355"/>
      <c r="F353" s="355"/>
      <c r="G353" s="355"/>
      <c r="H353" s="355"/>
      <c r="I353" s="355"/>
      <c r="J353" s="355"/>
      <c r="K353" s="355"/>
      <c r="L353" s="355"/>
      <c r="M353" s="355"/>
      <c r="N353" s="355"/>
      <c r="O353" s="355"/>
      <c r="P353" s="355"/>
      <c r="Q353" s="355"/>
      <c r="R353" s="355"/>
      <c r="S353" s="355"/>
      <c r="T353" s="355"/>
      <c r="U353" s="355"/>
      <c r="V353" s="355"/>
      <c r="W353" s="355"/>
      <c r="X353" s="355"/>
      <c r="Y353" s="355"/>
      <c r="Z353" s="355"/>
      <c r="AA353" s="355"/>
      <c r="AB353" s="355"/>
      <c r="AC353" s="355"/>
      <c r="AD353" s="416"/>
    </row>
    <row r="354" spans="1:38" s="33" customFormat="1" ht="36" customHeight="1">
      <c r="B354" s="149"/>
      <c r="C354" s="397" t="s">
        <v>769</v>
      </c>
      <c r="D354" s="348"/>
      <c r="E354" s="348"/>
      <c r="F354" s="348"/>
      <c r="G354" s="348"/>
      <c r="H354" s="348"/>
      <c r="I354" s="348"/>
      <c r="J354" s="348"/>
      <c r="K354" s="348"/>
      <c r="L354" s="348"/>
      <c r="M354" s="348"/>
      <c r="N354" s="348"/>
      <c r="O354" s="348"/>
      <c r="P354" s="348"/>
      <c r="Q354" s="348"/>
      <c r="R354" s="348"/>
      <c r="S354" s="348"/>
      <c r="T354" s="348"/>
      <c r="U354" s="348"/>
      <c r="V354" s="348"/>
      <c r="W354" s="348"/>
      <c r="X354" s="348"/>
      <c r="Y354" s="348"/>
      <c r="Z354" s="348"/>
      <c r="AA354" s="348"/>
      <c r="AB354" s="348"/>
      <c r="AC354" s="348"/>
      <c r="AD354" s="396"/>
    </row>
    <row r="355" spans="1:38" s="33" customFormat="1" ht="24" customHeight="1">
      <c r="B355" s="25"/>
      <c r="C355" s="398" t="s">
        <v>770</v>
      </c>
      <c r="D355" s="379"/>
      <c r="E355" s="379"/>
      <c r="F355" s="379"/>
      <c r="G355" s="379"/>
      <c r="H355" s="379"/>
      <c r="I355" s="379"/>
      <c r="J355" s="379"/>
      <c r="K355" s="379"/>
      <c r="L355" s="379"/>
      <c r="M355" s="379"/>
      <c r="N355" s="379"/>
      <c r="O355" s="379"/>
      <c r="P355" s="379"/>
      <c r="Q355" s="379"/>
      <c r="R355" s="379"/>
      <c r="S355" s="379"/>
      <c r="T355" s="379"/>
      <c r="U355" s="379"/>
      <c r="V355" s="379"/>
      <c r="W355" s="379"/>
      <c r="X355" s="379"/>
      <c r="Y355" s="379"/>
      <c r="Z355" s="379"/>
      <c r="AA355" s="379"/>
      <c r="AB355" s="379"/>
      <c r="AC355" s="379"/>
      <c r="AD355" s="399"/>
    </row>
    <row r="356" spans="1:38" s="33" customFormat="1"/>
    <row r="357" spans="1:38" s="33" customFormat="1" ht="36" customHeight="1">
      <c r="A357" s="32" t="s">
        <v>771</v>
      </c>
      <c r="B357" s="357" t="s">
        <v>772</v>
      </c>
      <c r="C357" s="358"/>
      <c r="D357" s="348"/>
      <c r="E357" s="348"/>
      <c r="F357" s="348"/>
      <c r="G357" s="348"/>
      <c r="H357" s="348"/>
      <c r="I357" s="348"/>
      <c r="J357" s="348"/>
      <c r="K357" s="348"/>
      <c r="L357" s="348"/>
      <c r="M357" s="348"/>
      <c r="N357" s="348"/>
      <c r="O357" s="348"/>
      <c r="P357" s="348"/>
      <c r="Q357" s="348"/>
      <c r="R357" s="348"/>
      <c r="S357" s="348"/>
      <c r="T357" s="348"/>
      <c r="U357" s="348"/>
      <c r="V357" s="348"/>
      <c r="W357" s="348"/>
      <c r="X357" s="348"/>
      <c r="Y357" s="348"/>
      <c r="Z357" s="348"/>
      <c r="AA357" s="348"/>
      <c r="AB357" s="348"/>
      <c r="AC357" s="348"/>
      <c r="AD357" s="348"/>
    </row>
    <row r="358" spans="1:38" s="29" customFormat="1" ht="24" customHeight="1">
      <c r="A358" s="32"/>
      <c r="B358" s="256"/>
      <c r="C358" s="359" t="s">
        <v>773</v>
      </c>
      <c r="D358" s="350"/>
      <c r="E358" s="350"/>
      <c r="F358" s="350"/>
      <c r="G358" s="350"/>
      <c r="H358" s="350"/>
      <c r="I358" s="350"/>
      <c r="J358" s="350"/>
      <c r="K358" s="350"/>
      <c r="L358" s="350"/>
      <c r="M358" s="350"/>
      <c r="N358" s="350"/>
      <c r="O358" s="350"/>
      <c r="P358" s="350"/>
      <c r="Q358" s="350"/>
      <c r="R358" s="350"/>
      <c r="S358" s="350"/>
      <c r="T358" s="350"/>
      <c r="U358" s="350"/>
      <c r="V358" s="350"/>
      <c r="W358" s="350"/>
      <c r="X358" s="350"/>
      <c r="Y358" s="350"/>
      <c r="Z358" s="350"/>
      <c r="AA358" s="350"/>
      <c r="AB358" s="350"/>
      <c r="AC358" s="350"/>
      <c r="AD358" s="350"/>
    </row>
    <row r="359" spans="1:38" s="29" customFormat="1" ht="24" customHeight="1">
      <c r="A359" s="32"/>
      <c r="B359" s="256"/>
      <c r="C359" s="349" t="s">
        <v>774</v>
      </c>
      <c r="D359" s="350"/>
      <c r="E359" s="350"/>
      <c r="F359" s="350"/>
      <c r="G359" s="350"/>
      <c r="H359" s="350"/>
      <c r="I359" s="350"/>
      <c r="J359" s="350"/>
      <c r="K359" s="350"/>
      <c r="L359" s="350"/>
      <c r="M359" s="350"/>
      <c r="N359" s="350"/>
      <c r="O359" s="350"/>
      <c r="P359" s="350"/>
      <c r="Q359" s="350"/>
      <c r="R359" s="350"/>
      <c r="S359" s="350"/>
      <c r="T359" s="350"/>
      <c r="U359" s="350"/>
      <c r="V359" s="350"/>
      <c r="W359" s="350"/>
      <c r="X359" s="350"/>
      <c r="Y359" s="350"/>
      <c r="Z359" s="350"/>
      <c r="AA359" s="350"/>
      <c r="AB359" s="350"/>
      <c r="AC359" s="350"/>
      <c r="AD359" s="350"/>
      <c r="AE359" s="94"/>
    </row>
    <row r="360" spans="1:38" s="29" customFormat="1" ht="24" customHeight="1">
      <c r="A360" s="34"/>
      <c r="C360" s="349" t="s">
        <v>775</v>
      </c>
      <c r="D360" s="350"/>
      <c r="E360" s="350"/>
      <c r="F360" s="350"/>
      <c r="G360" s="350"/>
      <c r="H360" s="350"/>
      <c r="I360" s="350"/>
      <c r="J360" s="350"/>
      <c r="K360" s="350"/>
      <c r="L360" s="350"/>
      <c r="M360" s="350"/>
      <c r="N360" s="350"/>
      <c r="O360" s="350"/>
      <c r="P360" s="350"/>
      <c r="Q360" s="350"/>
      <c r="R360" s="350"/>
      <c r="S360" s="350"/>
      <c r="T360" s="350"/>
      <c r="U360" s="350"/>
      <c r="V360" s="350"/>
      <c r="W360" s="350"/>
      <c r="X360" s="350"/>
      <c r="Y360" s="350"/>
      <c r="Z360" s="350"/>
      <c r="AA360" s="350"/>
      <c r="AB360" s="350"/>
      <c r="AC360" s="350"/>
      <c r="AD360" s="350"/>
      <c r="AE360" s="94"/>
      <c r="AF360" s="94"/>
      <c r="AG360" s="94"/>
      <c r="AH360" s="94"/>
    </row>
    <row r="361" spans="1:38" s="33" customFormat="1" ht="15" customHeight="1">
      <c r="A361" s="34"/>
      <c r="B361" s="29"/>
      <c r="C361" s="260"/>
      <c r="D361" s="260"/>
      <c r="E361" s="260"/>
      <c r="F361" s="260"/>
      <c r="G361" s="260"/>
      <c r="H361" s="260"/>
      <c r="I361" s="260"/>
      <c r="J361" s="260"/>
      <c r="K361" s="260"/>
      <c r="L361" s="260"/>
      <c r="M361" s="260"/>
      <c r="N361" s="260"/>
      <c r="O361" s="260"/>
      <c r="P361" s="260"/>
      <c r="Q361" s="260"/>
      <c r="R361" s="260"/>
      <c r="S361" s="260"/>
      <c r="T361" s="260"/>
      <c r="U361" s="260"/>
      <c r="V361" s="260"/>
      <c r="W361" s="260"/>
      <c r="X361" s="260"/>
      <c r="Y361" s="260"/>
      <c r="Z361" s="260"/>
      <c r="AA361" s="260"/>
      <c r="AB361" s="260"/>
      <c r="AC361" s="260"/>
      <c r="AD361" s="260"/>
    </row>
    <row r="362" spans="1:38" s="33" customFormat="1" ht="24" customHeight="1">
      <c r="A362" s="34"/>
      <c r="B362" s="29"/>
      <c r="C362" s="279" t="s">
        <v>776</v>
      </c>
      <c r="D362" s="295"/>
      <c r="E362" s="295"/>
      <c r="F362" s="295"/>
      <c r="G362" s="295"/>
      <c r="H362" s="295"/>
      <c r="I362" s="295"/>
      <c r="J362" s="295"/>
      <c r="K362" s="295"/>
      <c r="L362" s="296"/>
      <c r="M362" s="279" t="s">
        <v>777</v>
      </c>
      <c r="N362" s="280"/>
      <c r="O362" s="280"/>
      <c r="P362" s="280"/>
      <c r="Q362" s="280"/>
      <c r="R362" s="280"/>
      <c r="S362" s="280"/>
      <c r="T362" s="280"/>
      <c r="U362" s="280"/>
      <c r="V362" s="280"/>
      <c r="W362" s="280"/>
      <c r="X362" s="280"/>
      <c r="Y362" s="280"/>
      <c r="Z362" s="280"/>
      <c r="AA362" s="280"/>
      <c r="AB362" s="280"/>
      <c r="AC362" s="280"/>
      <c r="AD362" s="281"/>
    </row>
    <row r="363" spans="1:38" s="33" customFormat="1" ht="15" customHeight="1">
      <c r="A363" s="34"/>
      <c r="B363" s="29"/>
      <c r="C363" s="299"/>
      <c r="D363" s="284"/>
      <c r="E363" s="284"/>
      <c r="F363" s="284"/>
      <c r="G363" s="284"/>
      <c r="H363" s="284"/>
      <c r="I363" s="284"/>
      <c r="J363" s="284"/>
      <c r="K363" s="284"/>
      <c r="L363" s="300"/>
      <c r="M363" s="439" t="s">
        <v>269</v>
      </c>
      <c r="N363" s="295"/>
      <c r="O363" s="295"/>
      <c r="P363" s="295"/>
      <c r="Q363" s="295"/>
      <c r="R363" s="296"/>
      <c r="S363" s="451" t="s">
        <v>270</v>
      </c>
      <c r="T363" s="295"/>
      <c r="U363" s="295"/>
      <c r="V363" s="295"/>
      <c r="W363" s="295"/>
      <c r="X363" s="296"/>
      <c r="Y363" s="451" t="s">
        <v>271</v>
      </c>
      <c r="Z363" s="295"/>
      <c r="AA363" s="295"/>
      <c r="AB363" s="295"/>
      <c r="AC363" s="295"/>
      <c r="AD363" s="296"/>
      <c r="AF363" t="s">
        <v>278</v>
      </c>
      <c r="AG363" t="s">
        <v>279</v>
      </c>
      <c r="AH363" t="s">
        <v>280</v>
      </c>
      <c r="AI363" t="s">
        <v>281</v>
      </c>
      <c r="AJ363" t="s">
        <v>282</v>
      </c>
      <c r="AK363" t="s">
        <v>283</v>
      </c>
      <c r="AL363" t="s">
        <v>284</v>
      </c>
    </row>
    <row r="364" spans="1:38" s="33" customFormat="1" ht="24" customHeight="1">
      <c r="A364" s="34"/>
      <c r="B364" s="29"/>
      <c r="C364" s="461" t="s">
        <v>778</v>
      </c>
      <c r="D364" s="239" t="s">
        <v>779</v>
      </c>
      <c r="E364" s="371" t="s">
        <v>780</v>
      </c>
      <c r="F364" s="280"/>
      <c r="G364" s="280"/>
      <c r="H364" s="280"/>
      <c r="I364" s="280"/>
      <c r="J364" s="280"/>
      <c r="K364" s="280"/>
      <c r="L364" s="281"/>
      <c r="M364" s="282"/>
      <c r="N364" s="280"/>
      <c r="O364" s="280"/>
      <c r="P364" s="280"/>
      <c r="Q364" s="280"/>
      <c r="R364" s="281"/>
      <c r="S364" s="282"/>
      <c r="T364" s="280"/>
      <c r="U364" s="280"/>
      <c r="V364" s="280"/>
      <c r="W364" s="280"/>
      <c r="X364" s="281"/>
      <c r="Y364" s="282"/>
      <c r="Z364" s="280"/>
      <c r="AA364" s="280"/>
      <c r="AB364" s="280"/>
      <c r="AC364" s="280"/>
      <c r="AD364" s="281"/>
      <c r="AF364">
        <f>IF(AND(M364=0,OR(SUM(S364:Y364)&gt;0,COUNTIF(M364:Y364,"NS")&gt;0)),1,0)</f>
        <v>0</v>
      </c>
      <c r="AG364">
        <f>IF(OR(AND(M364="NS",SUM(S364:Y364)&gt;0),AND(M364="NS",COUNTIF(M364:Y364,"NS")&lt;2)),1,0)</f>
        <v>0</v>
      </c>
      <c r="AH364">
        <f>IF(AND(M364="NA",OR(SUM(S364:Y364)&gt;0,COUNTIF(M364:Y364,"NS")&gt;0,AND(COUNTIF(M364:Y364,"NA")&gt;1,COUNTIF(M364:Y364,"NA")&lt;3))),1,0)</f>
        <v>0</v>
      </c>
      <c r="AI364">
        <f>IF(AND(COUNTBLANK(M364)+COUNTBLANK(S364)+COUNTBLANK(Y364)&gt;0,COUNTBLANK(M364)+COUNTBLANK(S364)+COUNTBLANK(Y364)&lt;3,M364&lt;&gt;"NA"),1,0)</f>
        <v>0</v>
      </c>
      <c r="AJ364">
        <f>IF(AND(IF(OR(SUM(S364:Y364)=M364,M364="",AND(M364&gt;0,COUNTIF(M364:Y364,"NS")=2)),0,1)=1,M364&lt;&gt;"NS",M364&lt;&gt;"NA"),1,0)</f>
        <v>0</v>
      </c>
      <c r="AK364">
        <f>IF(COUNTIF(M364:Y364,"=*")&lt;&gt;SUM(COUNTIF(M364:Y364,"NS"),COUNTIF(M364:Y364,"NA")),1,0)</f>
        <v>0</v>
      </c>
      <c r="AL364">
        <f>IF(SUM(AF364:AK364)&gt;0,1,0)</f>
        <v>0</v>
      </c>
    </row>
    <row r="365" spans="1:38" s="33" customFormat="1" ht="24" customHeight="1">
      <c r="A365" s="34"/>
      <c r="B365" s="29"/>
      <c r="C365" s="433"/>
      <c r="D365" s="239" t="s">
        <v>781</v>
      </c>
      <c r="E365" s="371" t="s">
        <v>782</v>
      </c>
      <c r="F365" s="280"/>
      <c r="G365" s="280"/>
      <c r="H365" s="280"/>
      <c r="I365" s="280"/>
      <c r="J365" s="280"/>
      <c r="K365" s="280"/>
      <c r="L365" s="281"/>
      <c r="M365" s="282"/>
      <c r="N365" s="280"/>
      <c r="O365" s="280"/>
      <c r="P365" s="280"/>
      <c r="Q365" s="280"/>
      <c r="R365" s="281"/>
      <c r="S365" s="282"/>
      <c r="T365" s="280"/>
      <c r="U365" s="280"/>
      <c r="V365" s="280"/>
      <c r="W365" s="280"/>
      <c r="X365" s="281"/>
      <c r="Y365" s="282"/>
      <c r="Z365" s="280"/>
      <c r="AA365" s="280"/>
      <c r="AB365" s="280"/>
      <c r="AC365" s="280"/>
      <c r="AD365" s="281"/>
    </row>
    <row r="366" spans="1:38" s="33" customFormat="1" ht="24" customHeight="1">
      <c r="A366" s="34"/>
      <c r="B366" s="29"/>
      <c r="C366" s="433"/>
      <c r="D366" s="239" t="s">
        <v>783</v>
      </c>
      <c r="E366" s="371" t="s">
        <v>784</v>
      </c>
      <c r="F366" s="280"/>
      <c r="G366" s="280"/>
      <c r="H366" s="280"/>
      <c r="I366" s="280"/>
      <c r="J366" s="280"/>
      <c r="K366" s="280"/>
      <c r="L366" s="281"/>
      <c r="M366" s="282"/>
      <c r="N366" s="280"/>
      <c r="O366" s="280"/>
      <c r="P366" s="280"/>
      <c r="Q366" s="280"/>
      <c r="R366" s="281"/>
      <c r="S366" s="282"/>
      <c r="T366" s="280"/>
      <c r="U366" s="280"/>
      <c r="V366" s="280"/>
      <c r="W366" s="280"/>
      <c r="X366" s="281"/>
      <c r="Y366" s="282"/>
      <c r="Z366" s="280"/>
      <c r="AA366" s="280"/>
      <c r="AB366" s="280"/>
      <c r="AC366" s="280"/>
      <c r="AD366" s="281"/>
    </row>
    <row r="367" spans="1:38" s="33" customFormat="1" ht="24" customHeight="1">
      <c r="A367" s="34"/>
      <c r="B367" s="29"/>
      <c r="C367" s="432"/>
      <c r="D367" s="239" t="s">
        <v>785</v>
      </c>
      <c r="E367" s="371" t="s">
        <v>786</v>
      </c>
      <c r="F367" s="280"/>
      <c r="G367" s="280"/>
      <c r="H367" s="280"/>
      <c r="I367" s="280"/>
      <c r="J367" s="280"/>
      <c r="K367" s="280"/>
      <c r="L367" s="281"/>
      <c r="M367" s="282"/>
      <c r="N367" s="280"/>
      <c r="O367" s="280"/>
      <c r="P367" s="280"/>
      <c r="Q367" s="280"/>
      <c r="R367" s="281"/>
      <c r="S367" s="282"/>
      <c r="T367" s="280"/>
      <c r="U367" s="280"/>
      <c r="V367" s="280"/>
      <c r="W367" s="280"/>
      <c r="X367" s="281"/>
      <c r="Y367" s="282"/>
      <c r="Z367" s="280"/>
      <c r="AA367" s="280"/>
      <c r="AB367" s="280"/>
      <c r="AC367" s="280"/>
      <c r="AD367" s="281"/>
    </row>
    <row r="368" spans="1:38" s="33" customFormat="1" ht="15" customHeight="1">
      <c r="A368" s="34"/>
      <c r="B368" s="29"/>
      <c r="C368" s="407" t="s">
        <v>143</v>
      </c>
      <c r="D368" s="281"/>
      <c r="E368" s="371" t="s">
        <v>787</v>
      </c>
      <c r="F368" s="280"/>
      <c r="G368" s="280"/>
      <c r="H368" s="280"/>
      <c r="I368" s="280"/>
      <c r="J368" s="280"/>
      <c r="K368" s="280"/>
      <c r="L368" s="281"/>
      <c r="M368" s="282"/>
      <c r="N368" s="280"/>
      <c r="O368" s="280"/>
      <c r="P368" s="280"/>
      <c r="Q368" s="280"/>
      <c r="R368" s="281"/>
      <c r="S368" s="282"/>
      <c r="T368" s="280"/>
      <c r="U368" s="280"/>
      <c r="V368" s="280"/>
      <c r="W368" s="280"/>
      <c r="X368" s="281"/>
      <c r="Y368" s="282"/>
      <c r="Z368" s="280"/>
      <c r="AA368" s="280"/>
      <c r="AB368" s="280"/>
      <c r="AC368" s="280"/>
      <c r="AD368" s="281"/>
    </row>
    <row r="369" spans="1:37" s="33" customFormat="1" ht="15" customHeight="1">
      <c r="A369" s="34"/>
      <c r="B369" s="29"/>
      <c r="C369" s="407" t="s">
        <v>144</v>
      </c>
      <c r="D369" s="281"/>
      <c r="E369" s="371" t="s">
        <v>788</v>
      </c>
      <c r="F369" s="280"/>
      <c r="G369" s="280"/>
      <c r="H369" s="280"/>
      <c r="I369" s="280"/>
      <c r="J369" s="280"/>
      <c r="K369" s="280"/>
      <c r="L369" s="281"/>
      <c r="M369" s="282"/>
      <c r="N369" s="280"/>
      <c r="O369" s="280"/>
      <c r="P369" s="280"/>
      <c r="Q369" s="280"/>
      <c r="R369" s="281"/>
      <c r="S369" s="282"/>
      <c r="T369" s="280"/>
      <c r="U369" s="280"/>
      <c r="V369" s="280"/>
      <c r="W369" s="280"/>
      <c r="X369" s="281"/>
      <c r="Y369" s="282"/>
      <c r="Z369" s="280"/>
      <c r="AA369" s="280"/>
      <c r="AB369" s="280"/>
      <c r="AC369" s="280"/>
      <c r="AD369" s="281"/>
    </row>
    <row r="370" spans="1:37" s="33" customFormat="1" ht="15" customHeight="1">
      <c r="A370" s="34"/>
      <c r="B370" s="29"/>
      <c r="C370" s="407" t="s">
        <v>145</v>
      </c>
      <c r="D370" s="281"/>
      <c r="E370" s="371" t="s">
        <v>789</v>
      </c>
      <c r="F370" s="280"/>
      <c r="G370" s="280"/>
      <c r="H370" s="280"/>
      <c r="I370" s="280"/>
      <c r="J370" s="280"/>
      <c r="K370" s="280"/>
      <c r="L370" s="281"/>
      <c r="M370" s="282"/>
      <c r="N370" s="280"/>
      <c r="O370" s="280"/>
      <c r="P370" s="280"/>
      <c r="Q370" s="280"/>
      <c r="R370" s="281"/>
      <c r="S370" s="282"/>
      <c r="T370" s="280"/>
      <c r="U370" s="280"/>
      <c r="V370" s="280"/>
      <c r="W370" s="280"/>
      <c r="X370" s="281"/>
      <c r="Y370" s="282"/>
      <c r="Z370" s="280"/>
      <c r="AA370" s="280"/>
      <c r="AB370" s="280"/>
      <c r="AC370" s="280"/>
      <c r="AD370" s="281"/>
    </row>
    <row r="371" spans="1:37" s="33" customFormat="1" ht="15" customHeight="1">
      <c r="A371" s="34"/>
      <c r="B371" s="29"/>
      <c r="C371" s="131"/>
      <c r="D371" s="131"/>
      <c r="E371" s="42"/>
      <c r="F371" s="42"/>
      <c r="G371" s="42"/>
      <c r="H371" s="42"/>
      <c r="I371" s="42"/>
      <c r="J371" s="42"/>
      <c r="K371" s="42"/>
      <c r="L371" s="145" t="s">
        <v>285</v>
      </c>
      <c r="M371" s="282">
        <f>IF(AND(SUM(M364:M370)=0,COUNTIF(M364:M370,"NS")&gt;0),"NS",IF(AND(SUM(M364:M370)=0, COUNTIF(M364:M370,"NA")&gt;0),"NA",SUM(M364:M370)))</f>
        <v>0</v>
      </c>
      <c r="N371" s="280"/>
      <c r="O371" s="280"/>
      <c r="P371" s="280"/>
      <c r="Q371" s="280"/>
      <c r="R371" s="281"/>
      <c r="S371" s="282">
        <f>IF(AND(SUM(S364:S370)=0,COUNTIF(S364:S370,"NS")&gt;0),"NS",IF(AND(SUM(S364:S370)=0, COUNTIF(S364:S370,"NA")&gt;0),"NA",SUM(S364:S370)))</f>
        <v>0</v>
      </c>
      <c r="T371" s="280"/>
      <c r="U371" s="280"/>
      <c r="V371" s="280"/>
      <c r="W371" s="280"/>
      <c r="X371" s="281"/>
      <c r="Y371" s="282">
        <f>IF(AND(SUM(Y364:Y370)=0,COUNTIF(Y364:Y370,"NS")&gt;0),"NS",IF(AND(SUM(Y364:Y370)=0, COUNTIF(Y364:Y370,"NA")&gt;0),"NA",SUM(Y364:Y370)))</f>
        <v>0</v>
      </c>
      <c r="Z371" s="280"/>
      <c r="AA371" s="280"/>
      <c r="AB371" s="280"/>
      <c r="AC371" s="280"/>
      <c r="AD371" s="281"/>
    </row>
    <row r="372" spans="1:37">
      <c r="A372" s="42"/>
      <c r="B372" s="42"/>
      <c r="C372" s="42"/>
      <c r="D372" s="42"/>
      <c r="E372" s="32"/>
      <c r="F372" s="32"/>
      <c r="G372" s="32"/>
      <c r="H372" s="32"/>
      <c r="I372" s="148"/>
      <c r="J372" s="148"/>
      <c r="K372" s="148"/>
      <c r="L372" s="148"/>
      <c r="M372" s="42"/>
      <c r="N372" s="42"/>
      <c r="O372" s="42"/>
      <c r="P372" s="42"/>
      <c r="Q372" s="42"/>
      <c r="R372" s="42"/>
      <c r="S372" s="42"/>
      <c r="T372" s="42"/>
      <c r="U372" s="42"/>
      <c r="V372" s="42"/>
      <c r="W372" s="42"/>
      <c r="X372" s="42"/>
      <c r="Y372" s="42"/>
      <c r="Z372" s="42"/>
      <c r="AA372" s="42"/>
      <c r="AB372" s="42"/>
      <c r="AC372" s="42"/>
      <c r="AD372" s="42"/>
      <c r="AF372">
        <f>IF(SUM(AF364:AF371)&gt;0,1,0)</f>
        <v>0</v>
      </c>
      <c r="AG372">
        <f>IF(SUM(AG364:AG371)&gt;0,2,0)</f>
        <v>0</v>
      </c>
      <c r="AH372">
        <f>IF(SUM(AH364:AH371)&gt;0,4,0)</f>
        <v>0</v>
      </c>
      <c r="AI372">
        <f>IF(SUM(AI364:AI371)&gt;0,4,0)</f>
        <v>0</v>
      </c>
      <c r="AJ372">
        <f>IF(SUM(AJ364:AJ371)&gt;0,5,0)</f>
        <v>0</v>
      </c>
      <c r="AK372">
        <f>IF(SUM(AK364:AK371)&gt;0,6,0)</f>
        <v>0</v>
      </c>
    </row>
    <row r="373" spans="1:37" ht="24" customHeight="1">
      <c r="A373" s="107"/>
      <c r="B373" s="211"/>
      <c r="C373" s="339" t="s">
        <v>248</v>
      </c>
      <c r="D373" s="270"/>
      <c r="E373" s="270"/>
      <c r="F373" s="270"/>
      <c r="G373" s="270"/>
      <c r="H373" s="270"/>
      <c r="I373" s="270"/>
      <c r="J373" s="270"/>
      <c r="K373" s="270"/>
      <c r="L373" s="270"/>
      <c r="M373" s="270"/>
      <c r="N373" s="270"/>
      <c r="O373" s="270"/>
      <c r="P373" s="270"/>
      <c r="Q373" s="270"/>
      <c r="R373" s="270"/>
      <c r="S373" s="270"/>
      <c r="T373" s="270"/>
      <c r="U373" s="270"/>
      <c r="V373" s="270"/>
      <c r="W373" s="270"/>
      <c r="X373" s="270"/>
      <c r="Y373" s="270"/>
      <c r="Z373" s="270"/>
      <c r="AA373" s="270"/>
      <c r="AB373" s="270"/>
      <c r="AC373" s="270"/>
      <c r="AD373" s="270"/>
      <c r="AH373">
        <f>SUM(AF372:AH372)</f>
        <v>0</v>
      </c>
      <c r="AK373">
        <f>SUM(AI372:AK372)</f>
        <v>0</v>
      </c>
    </row>
    <row r="374" spans="1:37" ht="60" customHeight="1">
      <c r="A374" s="107"/>
      <c r="B374" s="211"/>
      <c r="C374" s="340"/>
      <c r="D374" s="337"/>
      <c r="E374" s="337"/>
      <c r="F374" s="337"/>
      <c r="G374" s="337"/>
      <c r="H374" s="337"/>
      <c r="I374" s="337"/>
      <c r="J374" s="337"/>
      <c r="K374" s="337"/>
      <c r="L374" s="337"/>
      <c r="M374" s="337"/>
      <c r="N374" s="337"/>
      <c r="O374" s="337"/>
      <c r="P374" s="337"/>
      <c r="Q374" s="337"/>
      <c r="R374" s="337"/>
      <c r="S374" s="337"/>
      <c r="T374" s="337"/>
      <c r="U374" s="337"/>
      <c r="V374" s="337"/>
      <c r="W374" s="337"/>
      <c r="X374" s="337"/>
      <c r="Y374" s="337"/>
      <c r="Z374" s="337"/>
      <c r="AA374" s="337"/>
      <c r="AB374" s="337"/>
      <c r="AC374" s="337"/>
      <c r="AD374" s="338"/>
      <c r="AH374" t="e">
        <f ca="1">CAMBIAR(AH373,0,"",1,"El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374" t="e">
        <f ca="1">CAMBIAR(AK373,0,"",4,"Hay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375" spans="1:37">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spans="1:37">
      <c r="A376" s="42"/>
      <c r="B376" s="42"/>
      <c r="C376" s="42"/>
      <c r="D376" s="42"/>
      <c r="E376" s="32"/>
      <c r="F376" s="32"/>
      <c r="G376" s="32"/>
      <c r="H376" s="32"/>
      <c r="I376" s="148"/>
      <c r="J376" s="148"/>
      <c r="K376" s="148"/>
      <c r="L376" s="148"/>
      <c r="M376" s="42"/>
      <c r="N376" s="42"/>
      <c r="O376" s="42"/>
      <c r="P376" s="42"/>
      <c r="Q376" s="42"/>
      <c r="R376" s="42"/>
      <c r="S376" s="42"/>
      <c r="T376" s="42"/>
      <c r="U376" s="42"/>
      <c r="V376" s="42"/>
      <c r="W376" s="42"/>
      <c r="X376" s="42"/>
      <c r="Y376" s="42"/>
      <c r="Z376" s="42"/>
      <c r="AA376" s="42"/>
      <c r="AB376" s="42"/>
      <c r="AC376" s="42"/>
      <c r="AD376" s="42"/>
    </row>
    <row r="377" spans="1:3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spans="1:37">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spans="1:37">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spans="1:37" ht="15.75" customHeight="1" thickBo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spans="1:37" s="33" customFormat="1" ht="15" customHeight="1" thickBot="1">
      <c r="B381" s="414" t="s">
        <v>790</v>
      </c>
      <c r="C381" s="352"/>
      <c r="D381" s="352"/>
      <c r="E381" s="352"/>
      <c r="F381" s="352"/>
      <c r="G381" s="352"/>
      <c r="H381" s="352"/>
      <c r="I381" s="352"/>
      <c r="J381" s="352"/>
      <c r="K381" s="352"/>
      <c r="L381" s="352"/>
      <c r="M381" s="352"/>
      <c r="N381" s="352"/>
      <c r="O381" s="352"/>
      <c r="P381" s="352"/>
      <c r="Q381" s="352"/>
      <c r="R381" s="352"/>
      <c r="S381" s="352"/>
      <c r="T381" s="352"/>
      <c r="U381" s="352"/>
      <c r="V381" s="352"/>
      <c r="W381" s="352"/>
      <c r="X381" s="352"/>
      <c r="Y381" s="352"/>
      <c r="Z381" s="352"/>
      <c r="AA381" s="352"/>
      <c r="AB381" s="352"/>
      <c r="AC381" s="352"/>
      <c r="AD381" s="353"/>
    </row>
    <row r="382" spans="1:37" s="29" customFormat="1" ht="15" customHeight="1">
      <c r="A382" s="34"/>
      <c r="B382" s="354" t="s">
        <v>752</v>
      </c>
      <c r="C382" s="355"/>
      <c r="D382" s="355"/>
      <c r="E382" s="355"/>
      <c r="F382" s="355"/>
      <c r="G382" s="355"/>
      <c r="H382" s="355"/>
      <c r="I382" s="355"/>
      <c r="J382" s="355"/>
      <c r="K382" s="355"/>
      <c r="L382" s="355"/>
      <c r="M382" s="355"/>
      <c r="N382" s="355"/>
      <c r="O382" s="355"/>
      <c r="P382" s="355"/>
      <c r="Q382" s="355"/>
      <c r="R382" s="355"/>
      <c r="S382" s="355"/>
      <c r="T382" s="355"/>
      <c r="U382" s="355"/>
      <c r="V382" s="355"/>
      <c r="W382" s="355"/>
      <c r="X382" s="355"/>
      <c r="Y382" s="355"/>
      <c r="Z382" s="355"/>
      <c r="AA382" s="355"/>
      <c r="AB382" s="355"/>
      <c r="AC382" s="355"/>
      <c r="AD382" s="356"/>
    </row>
    <row r="383" spans="1:37" s="29" customFormat="1" ht="36" customHeight="1">
      <c r="A383" s="79"/>
      <c r="B383" s="99"/>
      <c r="C383" s="403" t="s">
        <v>791</v>
      </c>
      <c r="D383" s="284"/>
      <c r="E383" s="284"/>
      <c r="F383" s="284"/>
      <c r="G383" s="284"/>
      <c r="H383" s="284"/>
      <c r="I383" s="284"/>
      <c r="J383" s="284"/>
      <c r="K383" s="284"/>
      <c r="L383" s="284"/>
      <c r="M383" s="284"/>
      <c r="N383" s="284"/>
      <c r="O383" s="284"/>
      <c r="P383" s="284"/>
      <c r="Q383" s="284"/>
      <c r="R383" s="284"/>
      <c r="S383" s="284"/>
      <c r="T383" s="284"/>
      <c r="U383" s="284"/>
      <c r="V383" s="284"/>
      <c r="W383" s="284"/>
      <c r="X383" s="284"/>
      <c r="Y383" s="284"/>
      <c r="Z383" s="284"/>
      <c r="AA383" s="284"/>
      <c r="AB383" s="284"/>
      <c r="AC383" s="284"/>
      <c r="AD383" s="300"/>
    </row>
    <row r="384" spans="1:37" s="29" customFormat="1" ht="15" customHeight="1">
      <c r="A384" s="34"/>
    </row>
    <row r="385" spans="1:38" s="29" customFormat="1" ht="24" customHeight="1">
      <c r="A385" s="32" t="s">
        <v>792</v>
      </c>
      <c r="B385" s="418" t="s">
        <v>793</v>
      </c>
      <c r="C385" s="358"/>
      <c r="D385" s="350"/>
      <c r="E385" s="350"/>
      <c r="F385" s="350"/>
      <c r="G385" s="350"/>
      <c r="H385" s="350"/>
      <c r="I385" s="350"/>
      <c r="J385" s="350"/>
      <c r="K385" s="350"/>
      <c r="L385" s="350"/>
      <c r="M385" s="350"/>
      <c r="N385" s="350"/>
      <c r="O385" s="350"/>
      <c r="P385" s="350"/>
      <c r="Q385" s="350"/>
      <c r="R385" s="350"/>
      <c r="S385" s="350"/>
      <c r="T385" s="350"/>
      <c r="U385" s="350"/>
      <c r="V385" s="350"/>
      <c r="W385" s="350"/>
      <c r="X385" s="350"/>
      <c r="Y385" s="350"/>
      <c r="Z385" s="350"/>
      <c r="AA385" s="350"/>
      <c r="AB385" s="350"/>
      <c r="AC385" s="350"/>
      <c r="AD385" s="350"/>
    </row>
    <row r="386" spans="1:38" ht="36" customHeight="1">
      <c r="A386" s="110"/>
      <c r="B386" s="29"/>
      <c r="C386" s="359" t="s">
        <v>794</v>
      </c>
      <c r="D386" s="270"/>
      <c r="E386" s="270"/>
      <c r="F386" s="270"/>
      <c r="G386" s="270"/>
      <c r="H386" s="270"/>
      <c r="I386" s="270"/>
      <c r="J386" s="270"/>
      <c r="K386" s="270"/>
      <c r="L386" s="270"/>
      <c r="M386" s="270"/>
      <c r="N386" s="270"/>
      <c r="O386" s="270"/>
      <c r="P386" s="270"/>
      <c r="Q386" s="270"/>
      <c r="R386" s="270"/>
      <c r="S386" s="270"/>
      <c r="T386" s="270"/>
      <c r="U386" s="270"/>
      <c r="V386" s="270"/>
      <c r="W386" s="270"/>
      <c r="X386" s="270"/>
      <c r="Y386" s="270"/>
      <c r="Z386" s="270"/>
      <c r="AA386" s="270"/>
      <c r="AB386" s="270"/>
      <c r="AC386" s="270"/>
      <c r="AD386" s="270"/>
      <c r="AE386" s="31"/>
    </row>
    <row r="387" spans="1:38" s="29" customFormat="1" ht="15" customHeight="1">
      <c r="A387" s="34"/>
    </row>
    <row r="388" spans="1:38" s="29" customFormat="1" ht="24" customHeight="1">
      <c r="A388" s="34"/>
      <c r="C388" s="279" t="s">
        <v>795</v>
      </c>
      <c r="D388" s="295"/>
      <c r="E388" s="295"/>
      <c r="F388" s="295"/>
      <c r="G388" s="295"/>
      <c r="H388" s="295"/>
      <c r="I388" s="295"/>
      <c r="J388" s="295"/>
      <c r="K388" s="295"/>
      <c r="L388" s="296"/>
      <c r="M388" s="347" t="s">
        <v>796</v>
      </c>
      <c r="N388" s="280"/>
      <c r="O388" s="280"/>
      <c r="P388" s="280"/>
      <c r="Q388" s="280"/>
      <c r="R388" s="280"/>
      <c r="S388" s="280"/>
      <c r="T388" s="280"/>
      <c r="U388" s="280"/>
      <c r="V388" s="280"/>
      <c r="W388" s="280"/>
      <c r="X388" s="280"/>
      <c r="Y388" s="280"/>
      <c r="Z388" s="280"/>
      <c r="AA388" s="280"/>
      <c r="AB388" s="280"/>
      <c r="AC388" s="280"/>
      <c r="AD388" s="281"/>
    </row>
    <row r="389" spans="1:38" s="29" customFormat="1" ht="15" customHeight="1">
      <c r="A389" s="34"/>
      <c r="C389" s="299"/>
      <c r="D389" s="284"/>
      <c r="E389" s="284"/>
      <c r="F389" s="284"/>
      <c r="G389" s="284"/>
      <c r="H389" s="284"/>
      <c r="I389" s="284"/>
      <c r="J389" s="284"/>
      <c r="K389" s="284"/>
      <c r="L389" s="300"/>
      <c r="M389" s="439" t="s">
        <v>269</v>
      </c>
      <c r="N389" s="295"/>
      <c r="O389" s="295"/>
      <c r="P389" s="295"/>
      <c r="Q389" s="295"/>
      <c r="R389" s="296"/>
      <c r="S389" s="451" t="s">
        <v>270</v>
      </c>
      <c r="T389" s="295"/>
      <c r="U389" s="295"/>
      <c r="V389" s="295"/>
      <c r="W389" s="295"/>
      <c r="X389" s="296"/>
      <c r="Y389" s="451" t="s">
        <v>271</v>
      </c>
      <c r="Z389" s="295"/>
      <c r="AA389" s="295"/>
      <c r="AB389" s="295"/>
      <c r="AC389" s="295"/>
      <c r="AD389" s="296"/>
      <c r="AF389" t="s">
        <v>278</v>
      </c>
      <c r="AG389" t="s">
        <v>279</v>
      </c>
      <c r="AH389" t="s">
        <v>280</v>
      </c>
      <c r="AI389" t="s">
        <v>281</v>
      </c>
      <c r="AJ389" t="s">
        <v>282</v>
      </c>
      <c r="AK389" t="s">
        <v>283</v>
      </c>
      <c r="AL389" t="s">
        <v>284</v>
      </c>
    </row>
    <row r="390" spans="1:38" s="29" customFormat="1" ht="15" customHeight="1">
      <c r="A390" s="34"/>
      <c r="C390" s="137" t="s">
        <v>142</v>
      </c>
      <c r="D390" s="417" t="s">
        <v>744</v>
      </c>
      <c r="E390" s="280"/>
      <c r="F390" s="280"/>
      <c r="G390" s="280"/>
      <c r="H390" s="280"/>
      <c r="I390" s="280"/>
      <c r="J390" s="280"/>
      <c r="K390" s="280"/>
      <c r="L390" s="280"/>
      <c r="M390" s="282"/>
      <c r="N390" s="280"/>
      <c r="O390" s="280"/>
      <c r="P390" s="280"/>
      <c r="Q390" s="280"/>
      <c r="R390" s="281"/>
      <c r="S390" s="282"/>
      <c r="T390" s="280"/>
      <c r="U390" s="280"/>
      <c r="V390" s="280"/>
      <c r="W390" s="280"/>
      <c r="X390" s="281"/>
      <c r="Y390" s="282"/>
      <c r="Z390" s="280"/>
      <c r="AA390" s="280"/>
      <c r="AB390" s="280"/>
      <c r="AC390" s="280"/>
      <c r="AD390" s="281"/>
      <c r="AF390">
        <f>IF(AND(M390=0,OR(SUM(S390:Y390)&gt;0,COUNTIF(M390:Y390,"NS")&gt;0)),1,0)</f>
        <v>0</v>
      </c>
      <c r="AG390">
        <f>IF(OR(AND(M390="NS",SUM(S390:Y390)&gt;0),AND(M390="NS",COUNTIF(M390:Y390,"NS")&lt;2)),1,0)</f>
        <v>0</v>
      </c>
      <c r="AH390">
        <f>IF(AND(M390="NA",OR(SUM(S390:Y390)&gt;0,COUNTIF(M390:Y390,"NS")&gt;0,AND(COUNTIF(M390:Y390,"NA")&gt;1,COUNTIF(M390:Y390,"NA")&lt;3))),1,0)</f>
        <v>0</v>
      </c>
      <c r="AI390">
        <f>IF(AND(COUNTBLANK(M390)+COUNTBLANK(S390)+COUNTBLANK(Y390)&gt;0,COUNTBLANK(M390)+COUNTBLANK(S390)+COUNTBLANK(Y390)&lt;3,M390&lt;&gt;"NA"),1,0)</f>
        <v>0</v>
      </c>
      <c r="AJ390">
        <f>IF(AND(IF(OR(SUM(S390:Y390)=M390,M390="",AND(M390&gt;0,COUNTIF(M390:Y390,"NS")=2)),0,1)=1,M390&lt;&gt;"NS",M390&lt;&gt;"NA"),1,0)</f>
        <v>0</v>
      </c>
      <c r="AK390">
        <f>IF(COUNTIF(M390:Y390,"=*")&lt;&gt;SUM(COUNTIF(M390:Y390,"NS"),COUNTIF(M390:Y390,"NA")),1,0)</f>
        <v>0</v>
      </c>
      <c r="AL390">
        <f>IF(SUM(AF390:AK390)&gt;0,1,0)</f>
        <v>0</v>
      </c>
    </row>
    <row r="391" spans="1:38" s="29" customFormat="1" ht="15" customHeight="1">
      <c r="A391" s="34"/>
      <c r="C391" s="138" t="s">
        <v>143</v>
      </c>
      <c r="D391" s="417" t="s">
        <v>746</v>
      </c>
      <c r="E391" s="280"/>
      <c r="F391" s="280"/>
      <c r="G391" s="280"/>
      <c r="H391" s="280"/>
      <c r="I391" s="280"/>
      <c r="J391" s="280"/>
      <c r="K391" s="280"/>
      <c r="L391" s="280"/>
      <c r="M391" s="282"/>
      <c r="N391" s="280"/>
      <c r="O391" s="280"/>
      <c r="P391" s="280"/>
      <c r="Q391" s="280"/>
      <c r="R391" s="281"/>
      <c r="S391" s="282"/>
      <c r="T391" s="280"/>
      <c r="U391" s="280"/>
      <c r="V391" s="280"/>
      <c r="W391" s="280"/>
      <c r="X391" s="281"/>
      <c r="Y391" s="282"/>
      <c r="Z391" s="280"/>
      <c r="AA391" s="280"/>
      <c r="AB391" s="280"/>
      <c r="AC391" s="280"/>
      <c r="AD391" s="281"/>
    </row>
    <row r="392" spans="1:38" s="29" customFormat="1" ht="15" customHeight="1">
      <c r="A392" s="34"/>
      <c r="C392" s="138" t="s">
        <v>144</v>
      </c>
      <c r="D392" s="417" t="s">
        <v>748</v>
      </c>
      <c r="E392" s="280"/>
      <c r="F392" s="280"/>
      <c r="G392" s="280"/>
      <c r="H392" s="280"/>
      <c r="I392" s="280"/>
      <c r="J392" s="280"/>
      <c r="K392" s="280"/>
      <c r="L392" s="280"/>
      <c r="M392" s="282"/>
      <c r="N392" s="280"/>
      <c r="O392" s="280"/>
      <c r="P392" s="280"/>
      <c r="Q392" s="280"/>
      <c r="R392" s="281"/>
      <c r="S392" s="282"/>
      <c r="T392" s="280"/>
      <c r="U392" s="280"/>
      <c r="V392" s="280"/>
      <c r="W392" s="280"/>
      <c r="X392" s="281"/>
      <c r="Y392" s="282"/>
      <c r="Z392" s="280"/>
      <c r="AA392" s="280"/>
      <c r="AB392" s="280"/>
      <c r="AC392" s="280"/>
      <c r="AD392" s="281"/>
    </row>
    <row r="393" spans="1:38" s="29" customFormat="1" ht="15" customHeight="1">
      <c r="A393" s="34"/>
      <c r="C393" s="131"/>
      <c r="D393" s="131"/>
      <c r="E393" s="42"/>
      <c r="F393" s="42"/>
      <c r="G393" s="42"/>
      <c r="H393" s="42"/>
      <c r="I393" s="42"/>
      <c r="J393" s="42"/>
      <c r="K393" s="42"/>
      <c r="L393" s="145" t="s">
        <v>285</v>
      </c>
      <c r="M393" s="282">
        <f>IF(AND(SUM(M390:M392)=0,COUNTIF(M390:M392,"NS")&gt;0),"NS",IF(AND(SUM(M390:M392)=0, COUNTIF(M390:M392,"NA")&gt;0),"NA",SUM(M390:M392)))</f>
        <v>0</v>
      </c>
      <c r="N393" s="280"/>
      <c r="O393" s="280"/>
      <c r="P393" s="280"/>
      <c r="Q393" s="280"/>
      <c r="R393" s="281"/>
      <c r="S393" s="282">
        <f>IF(AND(SUM(S390:S392)=0,COUNTIF(S390:S392,"NS")&gt;0),"NS",IF(AND(SUM(S390:S392)=0, COUNTIF(S390:S392,"NA")&gt;0),"NA",SUM(S390:S392)))</f>
        <v>0</v>
      </c>
      <c r="T393" s="280"/>
      <c r="U393" s="280"/>
      <c r="V393" s="280"/>
      <c r="W393" s="280"/>
      <c r="X393" s="281"/>
      <c r="Y393" s="282">
        <f>IF(AND(SUM(Y390:Y392)=0,COUNTIF(Y390:Y392,"NS")&gt;0),"NS",IF(AND(SUM(Y390:Y392)=0, COUNTIF(Y390:Y392,"NA")&gt;0),"NA",SUM(Y390:Y392)))</f>
        <v>0</v>
      </c>
      <c r="Z393" s="280"/>
      <c r="AA393" s="280"/>
      <c r="AB393" s="280"/>
      <c r="AC393" s="280"/>
      <c r="AD393" s="281"/>
    </row>
    <row r="394" spans="1:38">
      <c r="A394" s="42"/>
      <c r="B394" s="42"/>
      <c r="C394" s="42"/>
      <c r="D394" s="42"/>
      <c r="E394" s="32"/>
      <c r="F394" s="32"/>
      <c r="G394" s="32"/>
      <c r="H394" s="32"/>
      <c r="I394" s="148"/>
      <c r="J394" s="148"/>
      <c r="K394" s="148"/>
      <c r="L394" s="148"/>
      <c r="M394" s="42"/>
      <c r="N394" s="42"/>
      <c r="O394" s="42"/>
      <c r="P394" s="42"/>
      <c r="Q394" s="42"/>
      <c r="R394" s="42"/>
      <c r="S394" s="42"/>
      <c r="T394" s="42"/>
      <c r="U394" s="42"/>
      <c r="V394" s="42"/>
      <c r="W394" s="42"/>
      <c r="X394" s="42"/>
      <c r="Y394" s="42"/>
      <c r="Z394" s="42"/>
      <c r="AA394" s="42"/>
      <c r="AB394" s="42"/>
      <c r="AC394" s="42"/>
      <c r="AD394" s="42"/>
      <c r="AF394">
        <f>IF(SUM(AF390:AF393)&gt;0,1,0)</f>
        <v>0</v>
      </c>
      <c r="AG394">
        <f>IF(SUM(AG390:AG393)&gt;0,2,0)</f>
        <v>0</v>
      </c>
      <c r="AH394">
        <f>IF(SUM(AH390:AH393)&gt;0,4,0)</f>
        <v>0</v>
      </c>
      <c r="AI394">
        <f>IF(SUM(AI390:AI393)&gt;0,4,0)</f>
        <v>0</v>
      </c>
      <c r="AJ394">
        <f>IF(SUM(AJ390:AJ393)&gt;0,5,0)</f>
        <v>0</v>
      </c>
      <c r="AK394">
        <f>IF(SUM(AK390:AK393)&gt;0,6,0)</f>
        <v>0</v>
      </c>
    </row>
    <row r="395" spans="1:38" ht="24" customHeight="1">
      <c r="A395" s="107"/>
      <c r="B395" s="211"/>
      <c r="C395" s="339" t="s">
        <v>248</v>
      </c>
      <c r="D395" s="270"/>
      <c r="E395" s="270"/>
      <c r="F395" s="270"/>
      <c r="G395" s="270"/>
      <c r="H395" s="270"/>
      <c r="I395" s="270"/>
      <c r="J395" s="270"/>
      <c r="K395" s="270"/>
      <c r="L395" s="270"/>
      <c r="M395" s="270"/>
      <c r="N395" s="270"/>
      <c r="O395" s="270"/>
      <c r="P395" s="270"/>
      <c r="Q395" s="270"/>
      <c r="R395" s="270"/>
      <c r="S395" s="270"/>
      <c r="T395" s="270"/>
      <c r="U395" s="270"/>
      <c r="V395" s="270"/>
      <c r="W395" s="270"/>
      <c r="X395" s="270"/>
      <c r="Y395" s="270"/>
      <c r="Z395" s="270"/>
      <c r="AA395" s="270"/>
      <c r="AB395" s="270"/>
      <c r="AC395" s="270"/>
      <c r="AD395" s="270"/>
      <c r="AH395">
        <f>SUM(AF394:AH394)</f>
        <v>0</v>
      </c>
      <c r="AK395">
        <f>SUM(AI394:AK394)</f>
        <v>0</v>
      </c>
    </row>
    <row r="396" spans="1:38" ht="60" customHeight="1">
      <c r="A396" s="107"/>
      <c r="B396" s="211"/>
      <c r="C396" s="340"/>
      <c r="D396" s="337"/>
      <c r="E396" s="337"/>
      <c r="F396" s="337"/>
      <c r="G396" s="337"/>
      <c r="H396" s="337"/>
      <c r="I396" s="337"/>
      <c r="J396" s="337"/>
      <c r="K396" s="337"/>
      <c r="L396" s="337"/>
      <c r="M396" s="337"/>
      <c r="N396" s="337"/>
      <c r="O396" s="337"/>
      <c r="P396" s="337"/>
      <c r="Q396" s="337"/>
      <c r="R396" s="337"/>
      <c r="S396" s="337"/>
      <c r="T396" s="337"/>
      <c r="U396" s="337"/>
      <c r="V396" s="337"/>
      <c r="W396" s="337"/>
      <c r="X396" s="337"/>
      <c r="Y396" s="337"/>
      <c r="Z396" s="337"/>
      <c r="AA396" s="337"/>
      <c r="AB396" s="337"/>
      <c r="AC396" s="337"/>
      <c r="AD396" s="338"/>
      <c r="AH396" t="e">
        <f ca="1">CAMBIAR(AH395,0,"",1,"El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396" t="e">
        <f ca="1">CAMBIAR(AK395,0,"",4,"Hay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397" spans="1:38">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spans="1:38">
      <c r="A398" s="42"/>
      <c r="B398" s="42"/>
      <c r="C398" s="42"/>
      <c r="D398" s="42"/>
      <c r="E398" s="32"/>
      <c r="F398" s="32"/>
      <c r="G398" s="32"/>
      <c r="H398" s="32"/>
      <c r="I398" s="148"/>
      <c r="J398" s="148"/>
      <c r="K398" s="148"/>
      <c r="L398" s="148"/>
      <c r="M398" s="42"/>
      <c r="N398" s="42"/>
      <c r="O398" s="42"/>
      <c r="P398" s="42"/>
      <c r="Q398" s="42"/>
      <c r="R398" s="42"/>
      <c r="S398" s="42"/>
      <c r="T398" s="42"/>
      <c r="U398" s="42"/>
      <c r="V398" s="42"/>
      <c r="W398" s="42"/>
      <c r="X398" s="42"/>
      <c r="Y398" s="42"/>
      <c r="Z398" s="42"/>
      <c r="AA398" s="42"/>
      <c r="AB398" s="42"/>
      <c r="AC398" s="42"/>
      <c r="AD398" s="42"/>
    </row>
    <row r="399" spans="1:38">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spans="1:38">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spans="1:32">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spans="1:32" ht="15.75" customHeight="1" thickBo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spans="1:32" s="33" customFormat="1" ht="15" customHeight="1" thickBot="1">
      <c r="B403" s="414" t="s">
        <v>797</v>
      </c>
      <c r="C403" s="352"/>
      <c r="D403" s="352"/>
      <c r="E403" s="352"/>
      <c r="F403" s="352"/>
      <c r="G403" s="352"/>
      <c r="H403" s="352"/>
      <c r="I403" s="352"/>
      <c r="J403" s="352"/>
      <c r="K403" s="352"/>
      <c r="L403" s="352"/>
      <c r="M403" s="352"/>
      <c r="N403" s="352"/>
      <c r="O403" s="352"/>
      <c r="P403" s="352"/>
      <c r="Q403" s="352"/>
      <c r="R403" s="352"/>
      <c r="S403" s="352"/>
      <c r="T403" s="352"/>
      <c r="U403" s="352"/>
      <c r="V403" s="352"/>
      <c r="W403" s="352"/>
      <c r="X403" s="352"/>
      <c r="Y403" s="352"/>
      <c r="Z403" s="352"/>
      <c r="AA403" s="352"/>
      <c r="AB403" s="352"/>
      <c r="AC403" s="352"/>
      <c r="AD403" s="353"/>
    </row>
    <row r="404" spans="1:32" s="29" customFormat="1" ht="15" customHeight="1">
      <c r="A404" s="34"/>
      <c r="B404" s="415" t="s">
        <v>798</v>
      </c>
      <c r="C404" s="355"/>
      <c r="D404" s="355"/>
      <c r="E404" s="355"/>
      <c r="F404" s="355"/>
      <c r="G404" s="355"/>
      <c r="H404" s="355"/>
      <c r="I404" s="355"/>
      <c r="J404" s="355"/>
      <c r="K404" s="355"/>
      <c r="L404" s="355"/>
      <c r="M404" s="355"/>
      <c r="N404" s="355"/>
      <c r="O404" s="355"/>
      <c r="P404" s="355"/>
      <c r="Q404" s="355"/>
      <c r="R404" s="355"/>
      <c r="S404" s="355"/>
      <c r="T404" s="355"/>
      <c r="U404" s="355"/>
      <c r="V404" s="355"/>
      <c r="W404" s="355"/>
      <c r="X404" s="355"/>
      <c r="Y404" s="355"/>
      <c r="Z404" s="355"/>
      <c r="AA404" s="355"/>
      <c r="AB404" s="355"/>
      <c r="AC404" s="355"/>
      <c r="AD404" s="416"/>
    </row>
    <row r="405" spans="1:32" s="29" customFormat="1" ht="35.25" customHeight="1">
      <c r="A405" s="79"/>
      <c r="B405" s="210"/>
      <c r="C405" s="367" t="s">
        <v>799</v>
      </c>
      <c r="D405" s="350"/>
      <c r="E405" s="350"/>
      <c r="F405" s="350"/>
      <c r="G405" s="350"/>
      <c r="H405" s="350"/>
      <c r="I405" s="350"/>
      <c r="J405" s="350"/>
      <c r="K405" s="350"/>
      <c r="L405" s="350"/>
      <c r="M405" s="350"/>
      <c r="N405" s="350"/>
      <c r="O405" s="350"/>
      <c r="P405" s="350"/>
      <c r="Q405" s="350"/>
      <c r="R405" s="350"/>
      <c r="S405" s="350"/>
      <c r="T405" s="350"/>
      <c r="U405" s="350"/>
      <c r="V405" s="350"/>
      <c r="W405" s="350"/>
      <c r="X405" s="350"/>
      <c r="Y405" s="350"/>
      <c r="Z405" s="350"/>
      <c r="AA405" s="350"/>
      <c r="AB405" s="350"/>
      <c r="AC405" s="350"/>
      <c r="AD405" s="298"/>
    </row>
    <row r="406" spans="1:32" s="29" customFormat="1" ht="24" customHeight="1">
      <c r="A406" s="34"/>
      <c r="B406" s="146"/>
      <c r="C406" s="367" t="s">
        <v>800</v>
      </c>
      <c r="D406" s="350"/>
      <c r="E406" s="350"/>
      <c r="F406" s="350"/>
      <c r="G406" s="350"/>
      <c r="H406" s="350"/>
      <c r="I406" s="350"/>
      <c r="J406" s="350"/>
      <c r="K406" s="350"/>
      <c r="L406" s="350"/>
      <c r="M406" s="350"/>
      <c r="N406" s="350"/>
      <c r="O406" s="350"/>
      <c r="P406" s="350"/>
      <c r="Q406" s="350"/>
      <c r="R406" s="350"/>
      <c r="S406" s="350"/>
      <c r="T406" s="350"/>
      <c r="U406" s="350"/>
      <c r="V406" s="350"/>
      <c r="W406" s="350"/>
      <c r="X406" s="350"/>
      <c r="Y406" s="350"/>
      <c r="Z406" s="350"/>
      <c r="AA406" s="350"/>
      <c r="AB406" s="350"/>
      <c r="AC406" s="350"/>
      <c r="AD406" s="298"/>
    </row>
    <row r="407" spans="1:32" s="29" customFormat="1" ht="15" customHeight="1">
      <c r="A407" s="34"/>
      <c r="B407" s="147"/>
      <c r="C407" s="398" t="s">
        <v>801</v>
      </c>
      <c r="D407" s="379"/>
      <c r="E407" s="379"/>
      <c r="F407" s="379"/>
      <c r="G407" s="379"/>
      <c r="H407" s="379"/>
      <c r="I407" s="379"/>
      <c r="J407" s="379"/>
      <c r="K407" s="379"/>
      <c r="L407" s="379"/>
      <c r="M407" s="379"/>
      <c r="N407" s="379"/>
      <c r="O407" s="379"/>
      <c r="P407" s="379"/>
      <c r="Q407" s="379"/>
      <c r="R407" s="379"/>
      <c r="S407" s="379"/>
      <c r="T407" s="379"/>
      <c r="U407" s="379"/>
      <c r="V407" s="379"/>
      <c r="W407" s="379"/>
      <c r="X407" s="379"/>
      <c r="Y407" s="379"/>
      <c r="Z407" s="379"/>
      <c r="AA407" s="379"/>
      <c r="AB407" s="379"/>
      <c r="AC407" s="379"/>
      <c r="AD407" s="399"/>
    </row>
    <row r="408" spans="1:32" s="29" customFormat="1" ht="15" customHeight="1">
      <c r="A408" s="79"/>
      <c r="B408" s="455" t="s">
        <v>752</v>
      </c>
      <c r="C408" s="350"/>
      <c r="D408" s="350"/>
      <c r="E408" s="350"/>
      <c r="F408" s="350"/>
      <c r="G408" s="350"/>
      <c r="H408" s="350"/>
      <c r="I408" s="350"/>
      <c r="J408" s="350"/>
      <c r="K408" s="350"/>
      <c r="L408" s="350"/>
      <c r="M408" s="350"/>
      <c r="N408" s="350"/>
      <c r="O408" s="350"/>
      <c r="P408" s="350"/>
      <c r="Q408" s="350"/>
      <c r="R408" s="350"/>
      <c r="S408" s="350"/>
      <c r="T408" s="350"/>
      <c r="U408" s="350"/>
      <c r="V408" s="350"/>
      <c r="W408" s="350"/>
      <c r="X408" s="350"/>
      <c r="Y408" s="350"/>
      <c r="Z408" s="350"/>
      <c r="AA408" s="350"/>
      <c r="AB408" s="350"/>
      <c r="AC408" s="350"/>
      <c r="AD408" s="298"/>
    </row>
    <row r="409" spans="1:32" s="131" customFormat="1" ht="48" customHeight="1">
      <c r="A409" s="134"/>
      <c r="B409" s="27"/>
      <c r="C409" s="367" t="s">
        <v>802</v>
      </c>
      <c r="D409" s="409"/>
      <c r="E409" s="409"/>
      <c r="F409" s="409"/>
      <c r="G409" s="409"/>
      <c r="H409" s="409"/>
      <c r="I409" s="409"/>
      <c r="J409" s="409"/>
      <c r="K409" s="409"/>
      <c r="L409" s="409"/>
      <c r="M409" s="409"/>
      <c r="N409" s="409"/>
      <c r="O409" s="409"/>
      <c r="P409" s="409"/>
      <c r="Q409" s="409"/>
      <c r="R409" s="409"/>
      <c r="S409" s="409"/>
      <c r="T409" s="409"/>
      <c r="U409" s="409"/>
      <c r="V409" s="409"/>
      <c r="W409" s="409"/>
      <c r="X409" s="409"/>
      <c r="Y409" s="409"/>
      <c r="Z409" s="409"/>
      <c r="AA409" s="409"/>
      <c r="AB409" s="409"/>
      <c r="AC409" s="409"/>
      <c r="AD409" s="298"/>
      <c r="AE409" s="19"/>
      <c r="AF409" s="248"/>
    </row>
    <row r="410" spans="1:32" s="131" customFormat="1" ht="15" customHeight="1">
      <c r="A410" s="134"/>
      <c r="B410" s="27"/>
      <c r="C410" s="258"/>
      <c r="D410" s="367" t="s">
        <v>803</v>
      </c>
      <c r="E410" s="409"/>
      <c r="F410" s="409"/>
      <c r="G410" s="409"/>
      <c r="H410" s="409"/>
      <c r="I410" s="409"/>
      <c r="J410" s="409"/>
      <c r="K410" s="409"/>
      <c r="L410" s="409"/>
      <c r="M410" s="409"/>
      <c r="N410" s="409"/>
      <c r="O410" s="409"/>
      <c r="P410" s="409"/>
      <c r="Q410" s="409"/>
      <c r="R410" s="409"/>
      <c r="S410" s="409"/>
      <c r="T410" s="409"/>
      <c r="U410" s="409"/>
      <c r="V410" s="409"/>
      <c r="W410" s="409"/>
      <c r="X410" s="409"/>
      <c r="Y410" s="409"/>
      <c r="Z410" s="409"/>
      <c r="AA410" s="409"/>
      <c r="AB410" s="409"/>
      <c r="AC410" s="409"/>
      <c r="AD410" s="298"/>
      <c r="AE410" s="19"/>
      <c r="AF410" s="248"/>
    </row>
    <row r="411" spans="1:32" s="131" customFormat="1" ht="36" customHeight="1">
      <c r="A411" s="134"/>
      <c r="B411" s="27"/>
      <c r="C411" s="258"/>
      <c r="D411" s="367" t="s">
        <v>804</v>
      </c>
      <c r="E411" s="409"/>
      <c r="F411" s="409"/>
      <c r="G411" s="409"/>
      <c r="H411" s="409"/>
      <c r="I411" s="409"/>
      <c r="J411" s="409"/>
      <c r="K411" s="409"/>
      <c r="L411" s="409"/>
      <c r="M411" s="409"/>
      <c r="N411" s="409"/>
      <c r="O411" s="409"/>
      <c r="P411" s="409"/>
      <c r="Q411" s="409"/>
      <c r="R411" s="409"/>
      <c r="S411" s="409"/>
      <c r="T411" s="409"/>
      <c r="U411" s="409"/>
      <c r="V411" s="409"/>
      <c r="W411" s="409"/>
      <c r="X411" s="409"/>
      <c r="Y411" s="409"/>
      <c r="Z411" s="409"/>
      <c r="AA411" s="409"/>
      <c r="AB411" s="409"/>
      <c r="AC411" s="409"/>
      <c r="AD411" s="298"/>
      <c r="AE411" s="19"/>
      <c r="AF411" s="248"/>
    </row>
    <row r="412" spans="1:32" s="131" customFormat="1" ht="24" customHeight="1">
      <c r="A412" s="134"/>
      <c r="B412" s="28"/>
      <c r="C412" s="227"/>
      <c r="D412" s="400" t="s">
        <v>805</v>
      </c>
      <c r="E412" s="284"/>
      <c r="F412" s="284"/>
      <c r="G412" s="284"/>
      <c r="H412" s="284"/>
      <c r="I412" s="284"/>
      <c r="J412" s="284"/>
      <c r="K412" s="284"/>
      <c r="L412" s="284"/>
      <c r="M412" s="284"/>
      <c r="N412" s="284"/>
      <c r="O412" s="284"/>
      <c r="P412" s="284"/>
      <c r="Q412" s="284"/>
      <c r="R412" s="284"/>
      <c r="S412" s="284"/>
      <c r="T412" s="284"/>
      <c r="U412" s="284"/>
      <c r="V412" s="284"/>
      <c r="W412" s="284"/>
      <c r="X412" s="284"/>
      <c r="Y412" s="284"/>
      <c r="Z412" s="284"/>
      <c r="AA412" s="284"/>
      <c r="AB412" s="284"/>
      <c r="AC412" s="284"/>
      <c r="AD412" s="300"/>
      <c r="AE412" s="19"/>
      <c r="AF412" s="248"/>
    </row>
    <row r="413" spans="1:32" s="33" customFormat="1"/>
    <row r="414" spans="1:32" s="131" customFormat="1" ht="36" customHeight="1">
      <c r="A414" s="108" t="s">
        <v>806</v>
      </c>
      <c r="B414" s="438" t="s">
        <v>807</v>
      </c>
      <c r="C414" s="358"/>
      <c r="D414" s="409"/>
      <c r="E414" s="409"/>
      <c r="F414" s="409"/>
      <c r="G414" s="409"/>
      <c r="H414" s="409"/>
      <c r="I414" s="409"/>
      <c r="J414" s="409"/>
      <c r="K414" s="409"/>
      <c r="L414" s="409"/>
      <c r="M414" s="409"/>
      <c r="N414" s="409"/>
      <c r="O414" s="409"/>
      <c r="P414" s="409"/>
      <c r="Q414" s="409"/>
      <c r="R414" s="409"/>
      <c r="S414" s="409"/>
      <c r="T414" s="409"/>
      <c r="U414" s="409"/>
      <c r="V414" s="409"/>
      <c r="W414" s="409"/>
      <c r="X414" s="409"/>
      <c r="Y414" s="409"/>
      <c r="Z414" s="409"/>
      <c r="AA414" s="409"/>
      <c r="AB414" s="409"/>
      <c r="AC414" s="409"/>
      <c r="AD414" s="409"/>
      <c r="AE414" s="19"/>
      <c r="AF414" s="248">
        <v>32</v>
      </c>
    </row>
    <row r="415" spans="1:32" s="131" customFormat="1" ht="24" customHeight="1">
      <c r="A415" s="107"/>
      <c r="B415" s="42"/>
      <c r="C415" s="364" t="s">
        <v>808</v>
      </c>
      <c r="D415" s="409"/>
      <c r="E415" s="409"/>
      <c r="F415" s="409"/>
      <c r="G415" s="409"/>
      <c r="H415" s="409"/>
      <c r="I415" s="409"/>
      <c r="J415" s="409"/>
      <c r="K415" s="409"/>
      <c r="L415" s="409"/>
      <c r="M415" s="409"/>
      <c r="N415" s="409"/>
      <c r="O415" s="409"/>
      <c r="P415" s="409"/>
      <c r="Q415" s="409"/>
      <c r="R415" s="409"/>
      <c r="S415" s="409"/>
      <c r="T415" s="409"/>
      <c r="U415" s="409"/>
      <c r="V415" s="409"/>
      <c r="W415" s="409"/>
      <c r="X415" s="409"/>
      <c r="Y415" s="409"/>
      <c r="Z415" s="409"/>
      <c r="AA415" s="409"/>
      <c r="AB415" s="409"/>
      <c r="AC415" s="409"/>
      <c r="AD415" s="409"/>
      <c r="AE415" s="19"/>
      <c r="AF415" s="248"/>
    </row>
    <row r="416" spans="1:32" s="131" customFormat="1" ht="24" customHeight="1">
      <c r="A416" s="107"/>
      <c r="B416" s="42"/>
      <c r="C416" s="364" t="s">
        <v>809</v>
      </c>
      <c r="D416" s="409"/>
      <c r="E416" s="409"/>
      <c r="F416" s="409"/>
      <c r="G416" s="409"/>
      <c r="H416" s="409"/>
      <c r="I416" s="409"/>
      <c r="J416" s="409"/>
      <c r="K416" s="409"/>
      <c r="L416" s="409"/>
      <c r="M416" s="409"/>
      <c r="N416" s="409"/>
      <c r="O416" s="409"/>
      <c r="P416" s="409"/>
      <c r="Q416" s="409"/>
      <c r="R416" s="409"/>
      <c r="S416" s="409"/>
      <c r="T416" s="409"/>
      <c r="U416" s="409"/>
      <c r="V416" s="409"/>
      <c r="W416" s="409"/>
      <c r="X416" s="409"/>
      <c r="Y416" s="409"/>
      <c r="Z416" s="409"/>
      <c r="AA416" s="409"/>
      <c r="AB416" s="409"/>
      <c r="AC416" s="409"/>
      <c r="AD416" s="409"/>
      <c r="AE416" s="19"/>
      <c r="AF416" s="248"/>
    </row>
    <row r="417" spans="1:58" s="131" customFormat="1" ht="24" customHeight="1">
      <c r="A417" s="107"/>
      <c r="B417" s="42"/>
      <c r="C417" s="364" t="s">
        <v>810</v>
      </c>
      <c r="D417" s="409"/>
      <c r="E417" s="409"/>
      <c r="F417" s="409"/>
      <c r="G417" s="409"/>
      <c r="H417" s="409"/>
      <c r="I417" s="409"/>
      <c r="J417" s="409"/>
      <c r="K417" s="409"/>
      <c r="L417" s="409"/>
      <c r="M417" s="409"/>
      <c r="N417" s="409"/>
      <c r="O417" s="409"/>
      <c r="P417" s="409"/>
      <c r="Q417" s="409"/>
      <c r="R417" s="409"/>
      <c r="S417" s="409"/>
      <c r="T417" s="409"/>
      <c r="U417" s="409"/>
      <c r="V417" s="409"/>
      <c r="W417" s="409"/>
      <c r="X417" s="409"/>
      <c r="Y417" s="409"/>
      <c r="Z417" s="409"/>
      <c r="AA417" s="409"/>
      <c r="AB417" s="409"/>
      <c r="AC417" s="409"/>
      <c r="AD417" s="409"/>
      <c r="AE417" s="19"/>
      <c r="AF417" s="248"/>
    </row>
    <row r="418" spans="1:58" s="131" customFormat="1" ht="36" customHeight="1">
      <c r="A418" s="107"/>
      <c r="B418" s="42"/>
      <c r="C418" s="364" t="s">
        <v>811</v>
      </c>
      <c r="D418" s="409"/>
      <c r="E418" s="409"/>
      <c r="F418" s="409"/>
      <c r="G418" s="409"/>
      <c r="H418" s="409"/>
      <c r="I418" s="409"/>
      <c r="J418" s="409"/>
      <c r="K418" s="409"/>
      <c r="L418" s="409"/>
      <c r="M418" s="409"/>
      <c r="N418" s="409"/>
      <c r="O418" s="409"/>
      <c r="P418" s="409"/>
      <c r="Q418" s="409"/>
      <c r="R418" s="409"/>
      <c r="S418" s="409"/>
      <c r="T418" s="409"/>
      <c r="U418" s="409"/>
      <c r="V418" s="409"/>
      <c r="W418" s="409"/>
      <c r="X418" s="409"/>
      <c r="Y418" s="409"/>
      <c r="Z418" s="409"/>
      <c r="AA418" s="409"/>
      <c r="AB418" s="409"/>
      <c r="AC418" s="409"/>
      <c r="AD418" s="409"/>
      <c r="AE418" s="19"/>
      <c r="AF418" s="248"/>
    </row>
    <row r="419" spans="1:58" s="131" customFormat="1" ht="24" customHeight="1">
      <c r="A419" s="107"/>
      <c r="B419" s="42"/>
      <c r="C419" s="339" t="s">
        <v>812</v>
      </c>
      <c r="D419" s="409"/>
      <c r="E419" s="409"/>
      <c r="F419" s="409"/>
      <c r="G419" s="409"/>
      <c r="H419" s="409"/>
      <c r="I419" s="409"/>
      <c r="J419" s="409"/>
      <c r="K419" s="409"/>
      <c r="L419" s="409"/>
      <c r="M419" s="409"/>
      <c r="N419" s="409"/>
      <c r="O419" s="409"/>
      <c r="P419" s="409"/>
      <c r="Q419" s="409"/>
      <c r="R419" s="409"/>
      <c r="S419" s="409"/>
      <c r="T419" s="409"/>
      <c r="U419" s="409"/>
      <c r="V419" s="409"/>
      <c r="W419" s="409"/>
      <c r="X419" s="409"/>
      <c r="Y419" s="409"/>
      <c r="Z419" s="409"/>
      <c r="AA419" s="409"/>
      <c r="AB419" s="409"/>
      <c r="AC419" s="409"/>
      <c r="AD419" s="409"/>
      <c r="AE419" s="19"/>
      <c r="AF419" s="248"/>
    </row>
    <row r="420" spans="1:58" s="131" customFormat="1" ht="15" customHeight="1">
      <c r="A420" s="107"/>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19"/>
      <c r="AF420" s="248"/>
    </row>
    <row r="421" spans="1:58" s="131" customFormat="1" ht="36" customHeight="1">
      <c r="A421" s="141"/>
      <c r="B421" s="19"/>
      <c r="C421" s="279" t="s">
        <v>813</v>
      </c>
      <c r="D421" s="295"/>
      <c r="E421" s="295"/>
      <c r="F421" s="295"/>
      <c r="G421" s="295"/>
      <c r="H421" s="296"/>
      <c r="I421" s="279" t="s">
        <v>814</v>
      </c>
      <c r="J421" s="280"/>
      <c r="K421" s="280"/>
      <c r="L421" s="280"/>
      <c r="M421" s="280"/>
      <c r="N421" s="280"/>
      <c r="O421" s="280"/>
      <c r="P421" s="281"/>
      <c r="Q421" s="279" t="s">
        <v>815</v>
      </c>
      <c r="R421" s="280"/>
      <c r="S421" s="280"/>
      <c r="T421" s="280"/>
      <c r="U421" s="280"/>
      <c r="V421" s="280"/>
      <c r="W421" s="280"/>
      <c r="X421" s="281"/>
      <c r="Y421" s="279" t="s">
        <v>816</v>
      </c>
      <c r="Z421" s="280"/>
      <c r="AA421" s="280"/>
      <c r="AB421" s="280"/>
      <c r="AC421" s="280"/>
      <c r="AD421" s="281"/>
      <c r="AE421" s="19"/>
      <c r="AF421" s="248"/>
    </row>
    <row r="422" spans="1:58" s="131" customFormat="1" ht="60" customHeight="1">
      <c r="A422" s="141"/>
      <c r="B422" s="19"/>
      <c r="C422" s="299"/>
      <c r="D422" s="284"/>
      <c r="E422" s="284"/>
      <c r="F422" s="284"/>
      <c r="G422" s="284"/>
      <c r="H422" s="300"/>
      <c r="I422" s="279" t="s">
        <v>269</v>
      </c>
      <c r="J422" s="281"/>
      <c r="K422" s="376" t="s">
        <v>817</v>
      </c>
      <c r="L422" s="281"/>
      <c r="M422" s="376" t="s">
        <v>818</v>
      </c>
      <c r="N422" s="281"/>
      <c r="O422" s="376" t="s">
        <v>819</v>
      </c>
      <c r="P422" s="281"/>
      <c r="Q422" s="279" t="s">
        <v>269</v>
      </c>
      <c r="R422" s="281"/>
      <c r="S422" s="376" t="s">
        <v>817</v>
      </c>
      <c r="T422" s="281"/>
      <c r="U422" s="376" t="s">
        <v>818</v>
      </c>
      <c r="V422" s="281"/>
      <c r="W422" s="376" t="s">
        <v>819</v>
      </c>
      <c r="X422" s="281"/>
      <c r="Y422" s="454" t="s">
        <v>269</v>
      </c>
      <c r="Z422" s="281"/>
      <c r="AA422" s="376" t="s">
        <v>270</v>
      </c>
      <c r="AB422" s="281"/>
      <c r="AC422" s="376" t="s">
        <v>271</v>
      </c>
      <c r="AD422" s="281"/>
      <c r="AE422" s="19"/>
      <c r="AF422" s="248" t="s">
        <v>278</v>
      </c>
      <c r="AG422" t="s">
        <v>279</v>
      </c>
      <c r="AH422" t="s">
        <v>280</v>
      </c>
      <c r="AI422" t="s">
        <v>281</v>
      </c>
      <c r="AJ422" t="s">
        <v>282</v>
      </c>
      <c r="AK422" t="s">
        <v>283</v>
      </c>
      <c r="AL422" t="s">
        <v>284</v>
      </c>
      <c r="AP422" t="s">
        <v>278</v>
      </c>
      <c r="AQ422" t="s">
        <v>279</v>
      </c>
      <c r="AR422" t="s">
        <v>280</v>
      </c>
      <c r="AS422" t="s">
        <v>281</v>
      </c>
      <c r="AT422" t="s">
        <v>282</v>
      </c>
      <c r="AU422" t="s">
        <v>283</v>
      </c>
      <c r="AV422" t="s">
        <v>284</v>
      </c>
      <c r="AZ422" t="s">
        <v>278</v>
      </c>
      <c r="BA422" t="s">
        <v>279</v>
      </c>
      <c r="BB422" t="s">
        <v>280</v>
      </c>
      <c r="BC422" t="s">
        <v>281</v>
      </c>
      <c r="BD422" t="s">
        <v>282</v>
      </c>
      <c r="BE422" t="s">
        <v>283</v>
      </c>
      <c r="BF422" t="s">
        <v>284</v>
      </c>
    </row>
    <row r="423" spans="1:58" s="131" customFormat="1" ht="15" customHeight="1">
      <c r="A423" s="141"/>
      <c r="B423" s="19"/>
      <c r="C423" s="282">
        <v>2</v>
      </c>
      <c r="D423" s="280"/>
      <c r="E423" s="280"/>
      <c r="F423" s="280"/>
      <c r="G423" s="280"/>
      <c r="H423" s="281"/>
      <c r="I423" s="282"/>
      <c r="J423" s="281"/>
      <c r="K423" s="282"/>
      <c r="L423" s="281"/>
      <c r="M423" s="282"/>
      <c r="N423" s="281"/>
      <c r="O423" s="282"/>
      <c r="P423" s="281"/>
      <c r="Q423" s="282"/>
      <c r="R423" s="281"/>
      <c r="S423" s="282"/>
      <c r="T423" s="281"/>
      <c r="U423" s="282"/>
      <c r="V423" s="281"/>
      <c r="W423" s="282"/>
      <c r="X423" s="281"/>
      <c r="Y423" s="282"/>
      <c r="Z423" s="281"/>
      <c r="AA423" s="282"/>
      <c r="AB423" s="281"/>
      <c r="AC423" s="282"/>
      <c r="AD423" s="281"/>
      <c r="AE423" s="19"/>
      <c r="AF423" s="248">
        <f>IF(AND(I423=0,OR(SUM(K423:O423)&gt;0,COUNTIF(I423:O423,"NS")&gt;0)),1,0)</f>
        <v>0</v>
      </c>
      <c r="AG423">
        <f>IF(OR(AND(I423="NS",SUM(K423:O423)&gt;0),AND(I423="NS",COUNTIF(I423:O423,"NS")&lt;2)),1,0)</f>
        <v>0</v>
      </c>
      <c r="AH423">
        <f>IF(AND(I423="NA",OR(SUM(K423:O423)&gt;0,COUNTIF(I423:O423,"NS")&gt;0,AND(COUNTIF(I423:O423,"NA")&gt;1,COUNTIF(I423:O423,"NA")&lt;4))),1,0)</f>
        <v>0</v>
      </c>
      <c r="AI423">
        <f>IF(AND(COUNTBLANK(I423)+COUNTBLANK(K423)+COUNTBLANK(M423)+COUNTBLANK(O423)&gt;0,COUNTBLANK(I423)+COUNTBLANK(K423)+COUNTBLANK(M423)+COUNTBLANK(O423)&lt;4,I423&lt;&gt;"NA"),1,0)</f>
        <v>0</v>
      </c>
      <c r="AJ423">
        <f>IF(AND(IF(OR(SUM(K423:O423)=I423,I423="",AND(I423&gt;0,COUNTIF(I423:O423,"NS")=3)),0,1)=1,I423&lt;&gt;"NS",I423&lt;&gt;"NA"),1,0)</f>
        <v>0</v>
      </c>
      <c r="AK423">
        <f>IF(COUNTIF(I423:O423,"=*")&lt;&gt;SUM(COUNTIF(I423:O423,"NS"),COUNTIF(I423:O423,"NA")),1,0)</f>
        <v>0</v>
      </c>
      <c r="AL423">
        <f>IF(SUM(AF423:AK423)&gt;0,1,0)</f>
        <v>0</v>
      </c>
      <c r="AP423">
        <f>IF(AND(Q423=0,OR(SUM(S423:W423)&gt;0,COUNTIF(Q423:W423,"NS")&gt;0)),1,0)</f>
        <v>0</v>
      </c>
      <c r="AQ423">
        <f>IF(OR(AND(Q423="NS",SUM(S423:W423)&gt;0),AND(Q423="NS",COUNTIF(Q423:W423,"NS")&lt;2)),1,0)</f>
        <v>0</v>
      </c>
      <c r="AR423">
        <f>IF(AND(Q423="NA",OR(SUM(S423:W423)&gt;0,COUNTIF(Q423:W423,"NS")&gt;0,AND(COUNTIF(Q423:W423,"NA")&gt;1,COUNTIF(Q423:W423,"NA")&lt;4))),1,0)</f>
        <v>0</v>
      </c>
      <c r="AS423">
        <f>IF(AND(COUNTBLANK(Q423)+COUNTBLANK(S423)+COUNTBLANK(U423)+COUNTBLANK(W423)&gt;0,COUNTBLANK(Q423)+COUNTBLANK(S423)+COUNTBLANK(U423)+COUNTBLANK(W423)&lt;4,Q423&lt;&gt;"NA"),1,0)</f>
        <v>0</v>
      </c>
      <c r="AT423">
        <f>IF(AND(IF(OR(SUM(S423:W423)=Q423,Q423="",AND(Q423&gt;0,COUNTIF(Q423:W423,"NS")=3)),0,1)=1,Q423&lt;&gt;"NS",Q423&lt;&gt;"NA"),1,0)</f>
        <v>0</v>
      </c>
      <c r="AU423">
        <f>IF(COUNTIF(Q423:W423,"=*")&lt;&gt;SUM(COUNTIF(Q423:W423,"NS"),COUNTIF(Q423:W423,"NA")),1,0)</f>
        <v>0</v>
      </c>
      <c r="AV423">
        <f>IF(SUM(AP423:AU423)&gt;0,1,0)</f>
        <v>0</v>
      </c>
      <c r="AZ423">
        <f>IF(AND(Y423=0,OR(SUM(AA423:AC423)&gt;0,COUNTIF(Y423:AC423,"NS")&gt;0)),1,0)</f>
        <v>0</v>
      </c>
      <c r="BA423">
        <f>IF(OR(AND(Y423="NS",SUM(AA423:AC423)&gt;0),AND(Y423="NS",COUNTIF(Y423:AC423,"NS")&lt;2)),1,0)</f>
        <v>0</v>
      </c>
      <c r="BB423">
        <f>IF(AND(Y423="NA",OR(SUM(AA423:AC423)&gt;0,COUNTIF(Y423:AC423,"NS")&gt;0,AND(COUNTIF(Y423:AC423,"NA")&gt;1,COUNTIF(Y423:AC423,"NA")&lt;3))),1,0)</f>
        <v>0</v>
      </c>
      <c r="BC423">
        <f>IF(AND(COUNTBLANK(Y423)+COUNTBLANK(AA423)+COUNTBLANK(AC423)&gt;0,COUNTBLANK(Y423)+COUNTBLANK(AA423)+COUNTBLANK(AC423)&lt;3,Y423&lt;&gt;"NA"),1,0)</f>
        <v>0</v>
      </c>
      <c r="BD423">
        <f>IF(AND(IF(OR(SUM(AA423:AC423)=Y423,Y423="",AND(Y423&gt;0,COUNTIF(Y423:AC423,"NS")=2)),0,1)=1,Y423&lt;&gt;"NS",Y423&lt;&gt;"NA"),1,0)</f>
        <v>0</v>
      </c>
      <c r="BE423">
        <f>IF(COUNTIF(Y423:AC423,"=*")&lt;&gt;SUM(COUNTIF(Y423:AC423,"NS"),COUNTIF(Y423:AC423,"NA")),1,0)</f>
        <v>0</v>
      </c>
      <c r="BF423">
        <f>IF(SUM(AZ423:BE423)&gt;0,1,0)</f>
        <v>0</v>
      </c>
    </row>
    <row r="424" spans="1:58" s="131" customFormat="1" ht="15" customHeight="1">
      <c r="A424" s="107"/>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19"/>
      <c r="AF424" s="248">
        <f>IF(SUM(AF423,AP423,AZ423)&gt;0,1,0)</f>
        <v>0</v>
      </c>
      <c r="AG424">
        <f>IF(SUM(AG423,AQ423,BA423)&gt;0,2,0)</f>
        <v>0</v>
      </c>
      <c r="AH424">
        <f>IF(SUM(AH423,AR423,BB423)&gt;0,4,0)</f>
        <v>0</v>
      </c>
      <c r="AI424">
        <f>IF(SUM(AI423,AS423,BC423)&gt;0,4,0)</f>
        <v>0</v>
      </c>
      <c r="AJ424">
        <f>IF(SUM(AJ423,AT423,BD423)&gt;0,5,0)</f>
        <v>0</v>
      </c>
      <c r="AK424">
        <f>IF(SUM(AK423,AU423,BE423)&gt;0,6,0)</f>
        <v>0</v>
      </c>
    </row>
    <row r="425" spans="1:58" s="131" customFormat="1" ht="24" customHeight="1">
      <c r="A425" s="134"/>
      <c r="B425" s="19"/>
      <c r="C425" s="339" t="s">
        <v>248</v>
      </c>
      <c r="D425" s="409"/>
      <c r="E425" s="409"/>
      <c r="F425" s="409"/>
      <c r="G425" s="409"/>
      <c r="H425" s="409"/>
      <c r="I425" s="409"/>
      <c r="J425" s="409"/>
      <c r="K425" s="409"/>
      <c r="L425" s="409"/>
      <c r="M425" s="409"/>
      <c r="N425" s="409"/>
      <c r="O425" s="409"/>
      <c r="P425" s="409"/>
      <c r="Q425" s="409"/>
      <c r="R425" s="409"/>
      <c r="S425" s="409"/>
      <c r="T425" s="409"/>
      <c r="U425" s="409"/>
      <c r="V425" s="409"/>
      <c r="W425" s="409"/>
      <c r="X425" s="409"/>
      <c r="Y425" s="409"/>
      <c r="Z425" s="409"/>
      <c r="AA425" s="409"/>
      <c r="AB425" s="409"/>
      <c r="AC425" s="409"/>
      <c r="AD425" s="409"/>
      <c r="AE425" s="19"/>
      <c r="AF425" s="248"/>
      <c r="AH425">
        <f>SUM(AF424:AH424)</f>
        <v>0</v>
      </c>
      <c r="AK425">
        <f>SUM(AI424:AK424)</f>
        <v>0</v>
      </c>
    </row>
    <row r="426" spans="1:58" s="131" customFormat="1" ht="60" customHeight="1">
      <c r="A426" s="134"/>
      <c r="B426" s="19"/>
      <c r="C426" s="371"/>
      <c r="D426" s="280"/>
      <c r="E426" s="280"/>
      <c r="F426" s="280"/>
      <c r="G426" s="280"/>
      <c r="H426" s="280"/>
      <c r="I426" s="280"/>
      <c r="J426" s="280"/>
      <c r="K426" s="280"/>
      <c r="L426" s="280"/>
      <c r="M426" s="280"/>
      <c r="N426" s="280"/>
      <c r="O426" s="280"/>
      <c r="P426" s="280"/>
      <c r="Q426" s="280"/>
      <c r="R426" s="280"/>
      <c r="S426" s="280"/>
      <c r="T426" s="280"/>
      <c r="U426" s="280"/>
      <c r="V426" s="280"/>
      <c r="W426" s="280"/>
      <c r="X426" s="280"/>
      <c r="Y426" s="280"/>
      <c r="Z426" s="280"/>
      <c r="AA426" s="280"/>
      <c r="AB426" s="280"/>
      <c r="AC426" s="280"/>
      <c r="AD426" s="281"/>
      <c r="AE426" s="19"/>
      <c r="AF426" s="248"/>
      <c r="AH426" t="e">
        <f ca="1">CAMBIAR(AH425,0,"",1,"El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426" t="e">
        <f ca="1">CAMBIAR(AK425,0,"",4,"Hay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427" spans="1:58" s="131" customFormat="1" ht="15" customHeight="1">
      <c r="A427" s="107"/>
      <c r="B427" s="42"/>
      <c r="C427" s="266" t="e">
        <f ca="1">AH426</f>
        <v>#NAME?</v>
      </c>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19"/>
      <c r="AF427" s="248"/>
    </row>
    <row r="428" spans="1:58" s="131" customFormat="1" ht="15" customHeight="1">
      <c r="A428" s="107"/>
      <c r="B428" s="42"/>
      <c r="C428" s="266" t="e">
        <f ca="1">AK426</f>
        <v>#NAME?</v>
      </c>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19"/>
      <c r="AF428" s="248"/>
    </row>
    <row r="429" spans="1:58" s="131" customFormat="1" ht="15" customHeight="1">
      <c r="A429" s="107"/>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19"/>
      <c r="AF429" s="248"/>
    </row>
    <row r="430" spans="1:58" s="131" customFormat="1" ht="15" customHeight="1">
      <c r="A430" s="107"/>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19"/>
      <c r="AF430" s="248"/>
    </row>
    <row r="431" spans="1:58" s="131" customFormat="1" ht="15" customHeight="1">
      <c r="A431" s="107"/>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19"/>
      <c r="AF431" s="248"/>
    </row>
    <row r="432" spans="1:58" s="131" customFormat="1" ht="15" customHeight="1">
      <c r="A432" s="107"/>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19"/>
      <c r="AF432" s="248"/>
    </row>
    <row r="433" spans="1:38" s="33" customFormat="1" ht="24" customHeight="1">
      <c r="A433" s="108" t="s">
        <v>820</v>
      </c>
      <c r="B433" s="438" t="s">
        <v>821</v>
      </c>
      <c r="C433" s="348"/>
      <c r="D433" s="348"/>
      <c r="E433" s="348"/>
      <c r="F433" s="348"/>
      <c r="G433" s="348"/>
      <c r="H433" s="348"/>
      <c r="I433" s="348"/>
      <c r="J433" s="348"/>
      <c r="K433" s="348"/>
      <c r="L433" s="348"/>
      <c r="M433" s="348"/>
      <c r="N433" s="348"/>
      <c r="O433" s="348"/>
      <c r="P433" s="348"/>
      <c r="Q433" s="348"/>
      <c r="R433" s="348"/>
      <c r="S433" s="348"/>
      <c r="T433" s="348"/>
      <c r="U433" s="348"/>
      <c r="V433" s="348"/>
      <c r="W433" s="348"/>
      <c r="X433" s="348"/>
      <c r="Y433" s="348"/>
      <c r="Z433" s="348"/>
      <c r="AA433" s="348"/>
      <c r="AB433" s="348"/>
      <c r="AC433" s="348"/>
      <c r="AD433" s="348"/>
    </row>
    <row r="434" spans="1:38" s="131" customFormat="1" ht="24" customHeight="1">
      <c r="A434" s="108"/>
      <c r="B434" s="243"/>
      <c r="C434" s="364" t="s">
        <v>822</v>
      </c>
      <c r="D434" s="409"/>
      <c r="E434" s="409"/>
      <c r="F434" s="409"/>
      <c r="G434" s="409"/>
      <c r="H434" s="409"/>
      <c r="I434" s="409"/>
      <c r="J434" s="409"/>
      <c r="K434" s="409"/>
      <c r="L434" s="409"/>
      <c r="M434" s="409"/>
      <c r="N434" s="409"/>
      <c r="O434" s="409"/>
      <c r="P434" s="409"/>
      <c r="Q434" s="409"/>
      <c r="R434" s="409"/>
      <c r="S434" s="409"/>
      <c r="T434" s="409"/>
      <c r="U434" s="409"/>
      <c r="V434" s="409"/>
      <c r="W434" s="409"/>
      <c r="X434" s="409"/>
      <c r="Y434" s="409"/>
      <c r="Z434" s="409"/>
      <c r="AA434" s="409"/>
      <c r="AB434" s="409"/>
      <c r="AC434" s="409"/>
      <c r="AD434" s="409"/>
      <c r="AE434" s="19"/>
      <c r="AF434" s="248"/>
    </row>
    <row r="435" spans="1:38" s="33" customFormat="1" ht="24" customHeight="1">
      <c r="A435" s="107"/>
      <c r="B435" s="42"/>
      <c r="C435" s="364" t="s">
        <v>823</v>
      </c>
      <c r="D435" s="348"/>
      <c r="E435" s="348"/>
      <c r="F435" s="348"/>
      <c r="G435" s="348"/>
      <c r="H435" s="348"/>
      <c r="I435" s="348"/>
      <c r="J435" s="348"/>
      <c r="K435" s="348"/>
      <c r="L435" s="348"/>
      <c r="M435" s="348"/>
      <c r="N435" s="348"/>
      <c r="O435" s="348"/>
      <c r="P435" s="348"/>
      <c r="Q435" s="348"/>
      <c r="R435" s="348"/>
      <c r="S435" s="348"/>
      <c r="T435" s="348"/>
      <c r="U435" s="348"/>
      <c r="V435" s="348"/>
      <c r="W435" s="348"/>
      <c r="X435" s="348"/>
      <c r="Y435" s="348"/>
      <c r="Z435" s="348"/>
      <c r="AA435" s="348"/>
      <c r="AB435" s="348"/>
      <c r="AC435" s="348"/>
      <c r="AD435" s="348"/>
    </row>
    <row r="436" spans="1:38" s="33" customFormat="1" ht="24" customHeight="1">
      <c r="A436" s="107"/>
      <c r="B436" s="42"/>
      <c r="C436" s="364" t="s">
        <v>824</v>
      </c>
      <c r="D436" s="348"/>
      <c r="E436" s="348"/>
      <c r="F436" s="348"/>
      <c r="G436" s="348"/>
      <c r="H436" s="348"/>
      <c r="I436" s="348"/>
      <c r="J436" s="348"/>
      <c r="K436" s="348"/>
      <c r="L436" s="348"/>
      <c r="M436" s="348"/>
      <c r="N436" s="348"/>
      <c r="O436" s="348"/>
      <c r="P436" s="348"/>
      <c r="Q436" s="348"/>
      <c r="R436" s="348"/>
      <c r="S436" s="348"/>
      <c r="T436" s="348"/>
      <c r="U436" s="348"/>
      <c r="V436" s="348"/>
      <c r="W436" s="348"/>
      <c r="X436" s="348"/>
      <c r="Y436" s="348"/>
      <c r="Z436" s="348"/>
      <c r="AA436" s="348"/>
      <c r="AB436" s="348"/>
      <c r="AC436" s="348"/>
      <c r="AD436" s="348"/>
    </row>
    <row r="437" spans="1:38" s="33" customFormat="1" ht="24" customHeight="1">
      <c r="A437" s="107"/>
      <c r="B437" s="42"/>
      <c r="C437" s="364" t="s">
        <v>825</v>
      </c>
      <c r="D437" s="348"/>
      <c r="E437" s="348"/>
      <c r="F437" s="348"/>
      <c r="G437" s="348"/>
      <c r="H437" s="348"/>
      <c r="I437" s="348"/>
      <c r="J437" s="348"/>
      <c r="K437" s="348"/>
      <c r="L437" s="348"/>
      <c r="M437" s="348"/>
      <c r="N437" s="348"/>
      <c r="O437" s="348"/>
      <c r="P437" s="348"/>
      <c r="Q437" s="348"/>
      <c r="R437" s="348"/>
      <c r="S437" s="348"/>
      <c r="T437" s="348"/>
      <c r="U437" s="348"/>
      <c r="V437" s="348"/>
      <c r="W437" s="348"/>
      <c r="X437" s="348"/>
      <c r="Y437" s="348"/>
      <c r="Z437" s="348"/>
      <c r="AA437" s="348"/>
      <c r="AB437" s="348"/>
      <c r="AC437" s="348"/>
      <c r="AD437" s="348"/>
    </row>
    <row r="438" spans="1:38" s="33" customFormat="1" ht="24" customHeight="1">
      <c r="A438" s="107"/>
      <c r="B438" s="42"/>
      <c r="C438" s="364" t="s">
        <v>826</v>
      </c>
      <c r="D438" s="348"/>
      <c r="E438" s="348"/>
      <c r="F438" s="348"/>
      <c r="G438" s="348"/>
      <c r="H438" s="348"/>
      <c r="I438" s="348"/>
      <c r="J438" s="348"/>
      <c r="K438" s="348"/>
      <c r="L438" s="348"/>
      <c r="M438" s="348"/>
      <c r="N438" s="348"/>
      <c r="O438" s="348"/>
      <c r="P438" s="348"/>
      <c r="Q438" s="348"/>
      <c r="R438" s="348"/>
      <c r="S438" s="348"/>
      <c r="T438" s="348"/>
      <c r="U438" s="348"/>
      <c r="V438" s="348"/>
      <c r="W438" s="348"/>
      <c r="X438" s="348"/>
      <c r="Y438" s="348"/>
      <c r="Z438" s="348"/>
      <c r="AA438" s="348"/>
      <c r="AB438" s="348"/>
      <c r="AC438" s="348"/>
      <c r="AD438" s="348"/>
    </row>
    <row r="439" spans="1:38" s="33" customFormat="1" ht="24" customHeight="1">
      <c r="A439" s="107"/>
      <c r="B439" s="42"/>
      <c r="C439" s="364" t="s">
        <v>827</v>
      </c>
      <c r="D439" s="348"/>
      <c r="E439" s="348"/>
      <c r="F439" s="348"/>
      <c r="G439" s="348"/>
      <c r="H439" s="348"/>
      <c r="I439" s="348"/>
      <c r="J439" s="348"/>
      <c r="K439" s="348"/>
      <c r="L439" s="348"/>
      <c r="M439" s="348"/>
      <c r="N439" s="348"/>
      <c r="O439" s="348"/>
      <c r="P439" s="348"/>
      <c r="Q439" s="348"/>
      <c r="R439" s="348"/>
      <c r="S439" s="348"/>
      <c r="T439" s="348"/>
      <c r="U439" s="348"/>
      <c r="V439" s="348"/>
      <c r="W439" s="348"/>
      <c r="X439" s="348"/>
      <c r="Y439" s="348"/>
      <c r="Z439" s="348"/>
      <c r="AA439" s="348"/>
      <c r="AB439" s="348"/>
      <c r="AC439" s="348"/>
      <c r="AD439" s="348"/>
    </row>
    <row r="440" spans="1:38" s="33" customFormat="1" ht="36" customHeight="1">
      <c r="A440" s="107"/>
      <c r="B440" s="42"/>
      <c r="C440" s="364" t="s">
        <v>828</v>
      </c>
      <c r="D440" s="348"/>
      <c r="E440" s="348"/>
      <c r="F440" s="348"/>
      <c r="G440" s="348"/>
      <c r="H440" s="348"/>
      <c r="I440" s="348"/>
      <c r="J440" s="348"/>
      <c r="K440" s="348"/>
      <c r="L440" s="348"/>
      <c r="M440" s="348"/>
      <c r="N440" s="348"/>
      <c r="O440" s="348"/>
      <c r="P440" s="348"/>
      <c r="Q440" s="348"/>
      <c r="R440" s="348"/>
      <c r="S440" s="348"/>
      <c r="T440" s="348"/>
      <c r="U440" s="348"/>
      <c r="V440" s="348"/>
      <c r="W440" s="348"/>
      <c r="X440" s="348"/>
      <c r="Y440" s="348"/>
      <c r="Z440" s="348"/>
      <c r="AA440" s="348"/>
      <c r="AB440" s="348"/>
      <c r="AC440" s="348"/>
      <c r="AD440" s="348"/>
    </row>
    <row r="441" spans="1:38" s="33" customFormat="1" ht="36" customHeight="1">
      <c r="A441" s="107"/>
      <c r="B441" s="42"/>
      <c r="C441" s="364" t="s">
        <v>811</v>
      </c>
      <c r="D441" s="348"/>
      <c r="E441" s="348"/>
      <c r="F441" s="348"/>
      <c r="G441" s="348"/>
      <c r="H441" s="348"/>
      <c r="I441" s="348"/>
      <c r="J441" s="348"/>
      <c r="K441" s="348"/>
      <c r="L441" s="348"/>
      <c r="M441" s="348"/>
      <c r="N441" s="348"/>
      <c r="O441" s="348"/>
      <c r="P441" s="348"/>
      <c r="Q441" s="348"/>
      <c r="R441" s="348"/>
      <c r="S441" s="348"/>
      <c r="T441" s="348"/>
      <c r="U441" s="348"/>
      <c r="V441" s="348"/>
      <c r="W441" s="348"/>
      <c r="X441" s="348"/>
      <c r="Y441" s="348"/>
      <c r="Z441" s="348"/>
      <c r="AA441" s="348"/>
      <c r="AB441" s="348"/>
      <c r="AC441" s="348"/>
      <c r="AD441" s="348"/>
    </row>
    <row r="442" spans="1:38" s="33" customFormat="1" ht="24" customHeight="1">
      <c r="A442" s="107"/>
      <c r="B442" s="42"/>
      <c r="C442" s="364" t="s">
        <v>829</v>
      </c>
      <c r="D442" s="348"/>
      <c r="E442" s="348"/>
      <c r="F442" s="348"/>
      <c r="G442" s="348"/>
      <c r="H442" s="348"/>
      <c r="I442" s="348"/>
      <c r="J442" s="348"/>
      <c r="K442" s="348"/>
      <c r="L442" s="348"/>
      <c r="M442" s="348"/>
      <c r="N442" s="348"/>
      <c r="O442" s="348"/>
      <c r="P442" s="348"/>
      <c r="Q442" s="348"/>
      <c r="R442" s="348"/>
      <c r="S442" s="348"/>
      <c r="T442" s="348"/>
      <c r="U442" s="348"/>
      <c r="V442" s="348"/>
      <c r="W442" s="348"/>
      <c r="X442" s="348"/>
      <c r="Y442" s="348"/>
      <c r="Z442" s="348"/>
      <c r="AA442" s="348"/>
      <c r="AB442" s="348"/>
      <c r="AC442" s="348"/>
      <c r="AD442" s="348"/>
    </row>
    <row r="443" spans="1:38" s="33" customFormat="1" ht="24" customHeight="1">
      <c r="A443" s="107"/>
      <c r="B443" s="42"/>
      <c r="C443" s="364" t="s">
        <v>830</v>
      </c>
      <c r="D443" s="348"/>
      <c r="E443" s="348"/>
      <c r="F443" s="348"/>
      <c r="G443" s="348"/>
      <c r="H443" s="348"/>
      <c r="I443" s="348"/>
      <c r="J443" s="348"/>
      <c r="K443" s="348"/>
      <c r="L443" s="348"/>
      <c r="M443" s="348"/>
      <c r="N443" s="348"/>
      <c r="O443" s="348"/>
      <c r="P443" s="348"/>
      <c r="Q443" s="348"/>
      <c r="R443" s="348"/>
      <c r="S443" s="348"/>
      <c r="T443" s="348"/>
      <c r="U443" s="348"/>
      <c r="V443" s="348"/>
      <c r="W443" s="348"/>
      <c r="X443" s="348"/>
      <c r="Y443" s="348"/>
      <c r="Z443" s="348"/>
      <c r="AA443" s="348"/>
      <c r="AB443" s="348"/>
      <c r="AC443" s="348"/>
      <c r="AD443" s="348"/>
    </row>
    <row r="444" spans="1:38" s="33" customFormat="1" ht="24" customHeight="1">
      <c r="A444" s="107"/>
      <c r="B444" s="42"/>
      <c r="C444" s="364" t="s">
        <v>831</v>
      </c>
      <c r="D444" s="348"/>
      <c r="E444" s="348"/>
      <c r="F444" s="348"/>
      <c r="G444" s="348"/>
      <c r="H444" s="348"/>
      <c r="I444" s="348"/>
      <c r="J444" s="348"/>
      <c r="K444" s="348"/>
      <c r="L444" s="348"/>
      <c r="M444" s="348"/>
      <c r="N444" s="348"/>
      <c r="O444" s="348"/>
      <c r="P444" s="348"/>
      <c r="Q444" s="348"/>
      <c r="R444" s="348"/>
      <c r="S444" s="348"/>
      <c r="T444" s="348"/>
      <c r="U444" s="348"/>
      <c r="V444" s="348"/>
      <c r="W444" s="348"/>
      <c r="X444" s="348"/>
      <c r="Y444" s="348"/>
      <c r="Z444" s="348"/>
      <c r="AA444" s="348"/>
      <c r="AB444" s="348"/>
      <c r="AC444" s="348"/>
      <c r="AD444" s="348"/>
    </row>
    <row r="445" spans="1:38" s="33" customFormat="1" ht="15" customHeight="1">
      <c r="A445" s="107"/>
      <c r="B445" s="42"/>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spans="1:38" s="131" customFormat="1" ht="36" customHeight="1">
      <c r="A446" s="141"/>
      <c r="B446" s="19"/>
      <c r="C446" s="454" t="s">
        <v>832</v>
      </c>
      <c r="D446" s="295"/>
      <c r="E446" s="295"/>
      <c r="F446" s="295"/>
      <c r="G446" s="295"/>
      <c r="H446" s="295"/>
      <c r="I446" s="295"/>
      <c r="J446" s="295"/>
      <c r="K446" s="295"/>
      <c r="L446" s="296"/>
      <c r="M446" s="279" t="s">
        <v>833</v>
      </c>
      <c r="N446" s="295"/>
      <c r="O446" s="296"/>
      <c r="P446" s="279" t="s">
        <v>834</v>
      </c>
      <c r="Q446" s="295"/>
      <c r="R446" s="296"/>
      <c r="S446" s="279" t="s">
        <v>835</v>
      </c>
      <c r="T446" s="295"/>
      <c r="U446" s="296"/>
      <c r="V446" s="279" t="s">
        <v>816</v>
      </c>
      <c r="W446" s="280"/>
      <c r="X446" s="280"/>
      <c r="Y446" s="280"/>
      <c r="Z446" s="280"/>
      <c r="AA446" s="280"/>
      <c r="AB446" s="280"/>
      <c r="AC446" s="280"/>
      <c r="AD446" s="281"/>
      <c r="AE446" s="19"/>
      <c r="AF446" s="248"/>
    </row>
    <row r="447" spans="1:38" s="131" customFormat="1" ht="15" customHeight="1">
      <c r="A447" s="141"/>
      <c r="B447" s="19"/>
      <c r="C447" s="299"/>
      <c r="D447" s="284"/>
      <c r="E447" s="284"/>
      <c r="F447" s="284"/>
      <c r="G447" s="284"/>
      <c r="H447" s="284"/>
      <c r="I447" s="284"/>
      <c r="J447" s="284"/>
      <c r="K447" s="284"/>
      <c r="L447" s="300"/>
      <c r="M447" s="299"/>
      <c r="N447" s="284"/>
      <c r="O447" s="300"/>
      <c r="P447" s="299"/>
      <c r="Q447" s="284"/>
      <c r="R447" s="300"/>
      <c r="S447" s="299"/>
      <c r="T447" s="284"/>
      <c r="U447" s="300"/>
      <c r="V447" s="439" t="s">
        <v>269</v>
      </c>
      <c r="W447" s="295"/>
      <c r="X447" s="296"/>
      <c r="Y447" s="451" t="s">
        <v>270</v>
      </c>
      <c r="Z447" s="295"/>
      <c r="AA447" s="296"/>
      <c r="AB447" s="451" t="s">
        <v>271</v>
      </c>
      <c r="AC447" s="295"/>
      <c r="AD447" s="296"/>
      <c r="AE447" s="19"/>
      <c r="AF447" s="248" t="s">
        <v>278</v>
      </c>
      <c r="AG447" t="s">
        <v>279</v>
      </c>
      <c r="AH447" t="s">
        <v>280</v>
      </c>
      <c r="AI447" t="s">
        <v>281</v>
      </c>
      <c r="AJ447" t="s">
        <v>282</v>
      </c>
      <c r="AK447" t="s">
        <v>283</v>
      </c>
      <c r="AL447" t="s">
        <v>284</v>
      </c>
    </row>
    <row r="448" spans="1:38" s="131" customFormat="1" ht="24" customHeight="1">
      <c r="B448" s="91"/>
      <c r="C448" s="257" t="s">
        <v>142</v>
      </c>
      <c r="D448" s="453" t="s">
        <v>836</v>
      </c>
      <c r="E448" s="280"/>
      <c r="F448" s="280"/>
      <c r="G448" s="280"/>
      <c r="H448" s="280"/>
      <c r="I448" s="280"/>
      <c r="J448" s="280"/>
      <c r="K448" s="280"/>
      <c r="L448" s="280"/>
      <c r="M448" s="282"/>
      <c r="N448" s="280"/>
      <c r="O448" s="281"/>
      <c r="P448" s="282"/>
      <c r="Q448" s="280"/>
      <c r="R448" s="281"/>
      <c r="S448" s="282"/>
      <c r="T448" s="280"/>
      <c r="U448" s="281"/>
      <c r="V448" s="282"/>
      <c r="W448" s="280"/>
      <c r="X448" s="281"/>
      <c r="Y448" s="282"/>
      <c r="Z448" s="280"/>
      <c r="AA448" s="281"/>
      <c r="AB448" s="282"/>
      <c r="AC448" s="280"/>
      <c r="AD448" s="281"/>
      <c r="AE448" s="19"/>
      <c r="AF448" s="248">
        <f>IF(AND(V448=0,OR(SUM(Y448:AB448)&gt;0,COUNTIF(V448:AB448,"NS")&gt;0)),1,0)</f>
        <v>0</v>
      </c>
      <c r="AG448">
        <f>IF(OR(AND(V448="NS",SUM(Y448:AB448)&gt;0),AND(V448="NS",COUNTIF(V448:AB448,"NS")&lt;2)),1,0)</f>
        <v>0</v>
      </c>
      <c r="AH448">
        <f>IF(AND(V448="NA",OR(SUM(Y448:AB448)&gt;0,COUNTIF(V448:AB448,"NS")&gt;0,AND(COUNTIF(V448:AB448,"NA")&gt;1,COUNTIF(V448:AB448,"NA")&lt;3))),1,0)</f>
        <v>0</v>
      </c>
      <c r="AI448">
        <f>IF(AND(COUNTBLANK(V448)+COUNTBLANK(Y448)+COUNTBLANK(AB448)&gt;0,COUNTBLANK(V448)+COUNTBLANK(Y448)+COUNTBLANK(AB448)&lt;3,V448&lt;&gt;"NA"),1,0)</f>
        <v>0</v>
      </c>
      <c r="AJ448">
        <f>IF(AND(IF(OR(SUM(Y448:AB448)=V448,V448="",AND(V448&gt;0,COUNTIF(V448:AB448,"NS")=2)),0,1)=1,V448&lt;&gt;"NS",V448&lt;&gt;"NA"),1,0)</f>
        <v>0</v>
      </c>
      <c r="AK448">
        <f>IF(COUNTIF(V448:AB448,"=*")&lt;&gt;SUM(COUNTIF(V448:AB448,"NS"),COUNTIF(V448:AB448,"NA")),1,0)</f>
        <v>0</v>
      </c>
      <c r="AL448">
        <f>IF(SUM(AF448:AK448)&gt;0,1,0)</f>
        <v>0</v>
      </c>
    </row>
    <row r="449" spans="1:37" s="131" customFormat="1" ht="36" customHeight="1">
      <c r="B449" s="142"/>
      <c r="C449" s="143" t="s">
        <v>143</v>
      </c>
      <c r="D449" s="452" t="s">
        <v>837</v>
      </c>
      <c r="E449" s="280"/>
      <c r="F449" s="280"/>
      <c r="G449" s="280"/>
      <c r="H449" s="280"/>
      <c r="I449" s="280"/>
      <c r="J449" s="280"/>
      <c r="K449" s="280"/>
      <c r="L449" s="280"/>
      <c r="M449" s="282"/>
      <c r="N449" s="280"/>
      <c r="O449" s="281"/>
      <c r="P449" s="282"/>
      <c r="Q449" s="280"/>
      <c r="R449" s="281"/>
      <c r="S449" s="282"/>
      <c r="T449" s="280"/>
      <c r="U449" s="281"/>
      <c r="V449" s="282"/>
      <c r="W449" s="280"/>
      <c r="X449" s="281"/>
      <c r="Y449" s="282"/>
      <c r="Z449" s="280"/>
      <c r="AA449" s="281"/>
      <c r="AB449" s="282"/>
      <c r="AC449" s="280"/>
      <c r="AD449" s="281"/>
      <c r="AE449" s="19"/>
      <c r="AF449" s="248"/>
    </row>
    <row r="450" spans="1:37" s="131" customFormat="1" ht="15" customHeight="1">
      <c r="A450" s="107"/>
      <c r="B450" s="42"/>
      <c r="C450" s="144" t="s">
        <v>144</v>
      </c>
      <c r="D450" s="452" t="s">
        <v>838</v>
      </c>
      <c r="E450" s="280"/>
      <c r="F450" s="280"/>
      <c r="G450" s="280"/>
      <c r="H450" s="280"/>
      <c r="I450" s="280"/>
      <c r="J450" s="280"/>
      <c r="K450" s="280"/>
      <c r="L450" s="280"/>
      <c r="M450" s="282"/>
      <c r="N450" s="280"/>
      <c r="O450" s="281"/>
      <c r="P450" s="282"/>
      <c r="Q450" s="280"/>
      <c r="R450" s="281"/>
      <c r="S450" s="282"/>
      <c r="T450" s="280"/>
      <c r="U450" s="281"/>
      <c r="V450" s="282"/>
      <c r="W450" s="280"/>
      <c r="X450" s="281"/>
      <c r="Y450" s="282"/>
      <c r="Z450" s="280"/>
      <c r="AA450" s="281"/>
      <c r="AB450" s="282"/>
      <c r="AC450" s="280"/>
      <c r="AD450" s="281"/>
      <c r="AE450" s="19"/>
      <c r="AF450" s="248"/>
    </row>
    <row r="451" spans="1:37" s="131" customFormat="1" ht="36" customHeight="1">
      <c r="A451" s="107"/>
      <c r="B451" s="42"/>
      <c r="C451" s="144" t="s">
        <v>145</v>
      </c>
      <c r="D451" s="452" t="s">
        <v>839</v>
      </c>
      <c r="E451" s="280"/>
      <c r="F451" s="280"/>
      <c r="G451" s="280"/>
      <c r="H451" s="280"/>
      <c r="I451" s="280"/>
      <c r="J451" s="280"/>
      <c r="K451" s="280"/>
      <c r="L451" s="280"/>
      <c r="M451" s="282"/>
      <c r="N451" s="280"/>
      <c r="O451" s="281"/>
      <c r="P451" s="282"/>
      <c r="Q451" s="280"/>
      <c r="R451" s="281"/>
      <c r="S451" s="282"/>
      <c r="T451" s="280"/>
      <c r="U451" s="281"/>
      <c r="V451" s="282"/>
      <c r="W451" s="280"/>
      <c r="X451" s="281"/>
      <c r="Y451" s="282"/>
      <c r="Z451" s="280"/>
      <c r="AA451" s="281"/>
      <c r="AB451" s="282"/>
      <c r="AC451" s="280"/>
      <c r="AD451" s="281"/>
      <c r="AE451" s="19"/>
      <c r="AF451" s="248"/>
    </row>
    <row r="452" spans="1:37" s="131" customFormat="1" ht="15" customHeight="1">
      <c r="A452" s="107"/>
      <c r="B452" s="42"/>
      <c r="C452" s="144" t="s">
        <v>146</v>
      </c>
      <c r="D452" s="452" t="s">
        <v>840</v>
      </c>
      <c r="E452" s="280"/>
      <c r="F452" s="280"/>
      <c r="G452" s="280"/>
      <c r="H452" s="280"/>
      <c r="I452" s="280"/>
      <c r="J452" s="280"/>
      <c r="K452" s="280"/>
      <c r="L452" s="280"/>
      <c r="M452" s="282"/>
      <c r="N452" s="280"/>
      <c r="O452" s="281"/>
      <c r="P452" s="282"/>
      <c r="Q452" s="280"/>
      <c r="R452" s="281"/>
      <c r="S452" s="282"/>
      <c r="T452" s="280"/>
      <c r="U452" s="281"/>
      <c r="V452" s="282"/>
      <c r="W452" s="280"/>
      <c r="X452" s="281"/>
      <c r="Y452" s="282"/>
      <c r="Z452" s="280"/>
      <c r="AA452" s="281"/>
      <c r="AB452" s="282"/>
      <c r="AC452" s="280"/>
      <c r="AD452" s="281"/>
      <c r="AE452" s="19"/>
      <c r="AF452" s="248"/>
    </row>
    <row r="453" spans="1:37" s="131" customFormat="1" ht="24" customHeight="1">
      <c r="A453" s="107"/>
      <c r="B453" s="42"/>
      <c r="C453" s="144" t="s">
        <v>147</v>
      </c>
      <c r="D453" s="452" t="s">
        <v>841</v>
      </c>
      <c r="E453" s="280"/>
      <c r="F453" s="280"/>
      <c r="G453" s="280"/>
      <c r="H453" s="280"/>
      <c r="I453" s="280"/>
      <c r="J453" s="280"/>
      <c r="K453" s="280"/>
      <c r="L453" s="280"/>
      <c r="M453" s="282"/>
      <c r="N453" s="280"/>
      <c r="O453" s="281"/>
      <c r="P453" s="282"/>
      <c r="Q453" s="280"/>
      <c r="R453" s="281"/>
      <c r="S453" s="282"/>
      <c r="T453" s="280"/>
      <c r="U453" s="281"/>
      <c r="V453" s="282"/>
      <c r="W453" s="280"/>
      <c r="X453" s="281"/>
      <c r="Y453" s="282"/>
      <c r="Z453" s="280"/>
      <c r="AA453" s="281"/>
      <c r="AB453" s="282"/>
      <c r="AC453" s="280"/>
      <c r="AD453" s="281"/>
      <c r="AE453" s="19"/>
      <c r="AF453" s="248"/>
    </row>
    <row r="454" spans="1:37" s="131" customFormat="1" ht="15" customHeight="1">
      <c r="A454" s="107"/>
      <c r="B454" s="42"/>
      <c r="C454" s="144" t="s">
        <v>148</v>
      </c>
      <c r="D454" s="452" t="s">
        <v>842</v>
      </c>
      <c r="E454" s="280"/>
      <c r="F454" s="280"/>
      <c r="G454" s="280"/>
      <c r="H454" s="280"/>
      <c r="I454" s="280"/>
      <c r="J454" s="280"/>
      <c r="K454" s="280"/>
      <c r="L454" s="280"/>
      <c r="M454" s="282"/>
      <c r="N454" s="280"/>
      <c r="O454" s="281"/>
      <c r="P454" s="282"/>
      <c r="Q454" s="280"/>
      <c r="R454" s="281"/>
      <c r="S454" s="282"/>
      <c r="T454" s="280"/>
      <c r="U454" s="281"/>
      <c r="V454" s="282"/>
      <c r="W454" s="280"/>
      <c r="X454" s="281"/>
      <c r="Y454" s="282"/>
      <c r="Z454" s="280"/>
      <c r="AA454" s="281"/>
      <c r="AB454" s="282"/>
      <c r="AC454" s="280"/>
      <c r="AD454" s="281"/>
      <c r="AE454" s="19"/>
      <c r="AF454" s="248"/>
    </row>
    <row r="455" spans="1:37" s="131" customFormat="1" ht="15" customHeight="1">
      <c r="B455" s="42"/>
      <c r="C455" s="98" t="s">
        <v>149</v>
      </c>
      <c r="D455" s="452" t="s">
        <v>843</v>
      </c>
      <c r="E455" s="280"/>
      <c r="F455" s="280"/>
      <c r="G455" s="280"/>
      <c r="H455" s="280"/>
      <c r="I455" s="280"/>
      <c r="J455" s="280"/>
      <c r="K455" s="280"/>
      <c r="L455" s="280"/>
      <c r="M455" s="282"/>
      <c r="N455" s="280"/>
      <c r="O455" s="281"/>
      <c r="P455" s="282"/>
      <c r="Q455" s="280"/>
      <c r="R455" s="281"/>
      <c r="S455" s="282"/>
      <c r="T455" s="280"/>
      <c r="U455" s="281"/>
      <c r="V455" s="282"/>
      <c r="W455" s="280"/>
      <c r="X455" s="281"/>
      <c r="Y455" s="282"/>
      <c r="Z455" s="280"/>
      <c r="AA455" s="281"/>
      <c r="AB455" s="282"/>
      <c r="AC455" s="280"/>
      <c r="AD455" s="281"/>
      <c r="AE455" s="19"/>
      <c r="AF455" s="248"/>
    </row>
    <row r="456" spans="1:37" s="131" customFormat="1" ht="15" customHeight="1">
      <c r="B456" s="42"/>
      <c r="C456" s="91"/>
      <c r="D456" s="91"/>
      <c r="E456" s="91"/>
      <c r="F456" s="91"/>
      <c r="G456" s="91"/>
      <c r="H456" s="91"/>
      <c r="I456" s="91"/>
      <c r="J456" s="91"/>
      <c r="K456" s="91"/>
      <c r="L456" s="245"/>
      <c r="M456" s="249"/>
      <c r="N456" s="249"/>
      <c r="O456" s="145" t="s">
        <v>285</v>
      </c>
      <c r="P456" s="282"/>
      <c r="Q456" s="280"/>
      <c r="R456" s="281"/>
      <c r="S456" s="282"/>
      <c r="T456" s="280"/>
      <c r="U456" s="281"/>
      <c r="V456" s="282">
        <f>IF(AND(SUM(V448:V455)=0,COUNTIF(V448:V455,"NS")&gt;0),"NS",IF(AND(SUM(V448:V455)=0, COUNTIF(V448:V455,"NA")&gt;0),"NA",SUM(V448:V455)))</f>
        <v>0</v>
      </c>
      <c r="W456" s="280"/>
      <c r="X456" s="281"/>
      <c r="Y456" s="282">
        <f>IF(AND(SUM(Y448:Y455)=0,COUNTIF(Y448:Y455,"NS")&gt;0),"NS",IF(AND(SUM(Y448:Y455)=0, COUNTIF(Y448:Y455,"NA")&gt;0),"NA",SUM(Y448:Y455)))</f>
        <v>0</v>
      </c>
      <c r="Z456" s="280"/>
      <c r="AA456" s="281"/>
      <c r="AB456" s="282">
        <f>IF(AND(SUM(AB448:AB455)=0,COUNTIF(AB448:AB455,"NS")&gt;0),"NS",IF(AND(SUM(AB448:AB455)=0, COUNTIF(AB448:AB455,"NA")&gt;0),"NA",SUM(AB448:AB455)))</f>
        <v>0</v>
      </c>
      <c r="AC456" s="280"/>
      <c r="AD456" s="281"/>
      <c r="AE456" s="19"/>
      <c r="AF456" s="248"/>
    </row>
    <row r="457" spans="1:37" s="131" customFormat="1" ht="15" customHeight="1">
      <c r="A457" s="107"/>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c r="AE457" s="19"/>
      <c r="AF457" s="248">
        <f>IF(SUM(AF448:AF456)&gt;0,1,0)</f>
        <v>0</v>
      </c>
      <c r="AG457">
        <f>IF(SUM(AG448:AG456)&gt;0,2,0)</f>
        <v>0</v>
      </c>
      <c r="AH457">
        <f>IF(SUM(AH448:AH456)&gt;0,4,0)</f>
        <v>0</v>
      </c>
      <c r="AI457">
        <f>IF(SUM(AI448:AI456)&gt;0,4,0)</f>
        <v>0</v>
      </c>
      <c r="AJ457">
        <f>IF(SUM(AJ448:AJ456)&gt;0,5,0)</f>
        <v>0</v>
      </c>
      <c r="AK457">
        <f>IF(SUM(AK448:AK456)&gt;0,6,0)</f>
        <v>0</v>
      </c>
    </row>
    <row r="458" spans="1:37" s="131" customFormat="1" ht="45" customHeight="1">
      <c r="A458" s="141"/>
      <c r="B458" s="19"/>
      <c r="C458" s="411" t="s">
        <v>844</v>
      </c>
      <c r="D458" s="409"/>
      <c r="E458" s="409"/>
      <c r="F458" s="282"/>
      <c r="G458" s="280"/>
      <c r="H458" s="280"/>
      <c r="I458" s="280"/>
      <c r="J458" s="280"/>
      <c r="K458" s="280"/>
      <c r="L458" s="280"/>
      <c r="M458" s="280"/>
      <c r="N458" s="280"/>
      <c r="O458" s="280"/>
      <c r="P458" s="280"/>
      <c r="Q458" s="280"/>
      <c r="R458" s="280"/>
      <c r="S458" s="280"/>
      <c r="T458" s="280"/>
      <c r="U458" s="280"/>
      <c r="V458" s="280"/>
      <c r="W458" s="280"/>
      <c r="X458" s="280"/>
      <c r="Y458" s="280"/>
      <c r="Z458" s="280"/>
      <c r="AA458" s="280"/>
      <c r="AB458" s="280"/>
      <c r="AC458" s="280"/>
      <c r="AD458" s="281"/>
      <c r="AE458" s="19"/>
      <c r="AF458" s="248"/>
      <c r="AH458">
        <f>SUM(AF457:AH457)</f>
        <v>0</v>
      </c>
      <c r="AK458">
        <f>SUM(AI457:AK457)</f>
        <v>0</v>
      </c>
    </row>
    <row r="459" spans="1:37" s="131" customFormat="1" ht="15" customHeight="1">
      <c r="A459" s="134"/>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248"/>
      <c r="AH459" t="e">
        <f ca="1">CAMBIAR(AH458,0,"",1,"El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459" t="e">
        <f ca="1">CAMBIAR(AK458,0,"",4,"Hay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460" spans="1:37" s="131" customFormat="1" ht="24" customHeight="1">
      <c r="A460" s="134"/>
      <c r="B460" s="19"/>
      <c r="C460" s="339" t="s">
        <v>248</v>
      </c>
      <c r="D460" s="409"/>
      <c r="E460" s="409"/>
      <c r="F460" s="409"/>
      <c r="G460" s="409"/>
      <c r="H460" s="409"/>
      <c r="I460" s="409"/>
      <c r="J460" s="409"/>
      <c r="K460" s="409"/>
      <c r="L460" s="409"/>
      <c r="M460" s="409"/>
      <c r="N460" s="409"/>
      <c r="O460" s="409"/>
      <c r="P460" s="409"/>
      <c r="Q460" s="409"/>
      <c r="R460" s="409"/>
      <c r="S460" s="409"/>
      <c r="T460" s="409"/>
      <c r="U460" s="409"/>
      <c r="V460" s="409"/>
      <c r="W460" s="409"/>
      <c r="X460" s="409"/>
      <c r="Y460" s="409"/>
      <c r="Z460" s="409"/>
      <c r="AA460" s="409"/>
      <c r="AB460" s="409"/>
      <c r="AC460" s="409"/>
      <c r="AD460" s="409"/>
      <c r="AE460" s="19"/>
      <c r="AF460" s="248"/>
    </row>
    <row r="461" spans="1:37" s="131" customFormat="1" ht="60" customHeight="1">
      <c r="A461" s="134"/>
      <c r="B461" s="19"/>
      <c r="C461" s="371"/>
      <c r="D461" s="280"/>
      <c r="E461" s="280"/>
      <c r="F461" s="280"/>
      <c r="G461" s="280"/>
      <c r="H461" s="280"/>
      <c r="I461" s="280"/>
      <c r="J461" s="280"/>
      <c r="K461" s="280"/>
      <c r="L461" s="280"/>
      <c r="M461" s="280"/>
      <c r="N461" s="280"/>
      <c r="O461" s="280"/>
      <c r="P461" s="280"/>
      <c r="Q461" s="280"/>
      <c r="R461" s="280"/>
      <c r="S461" s="280"/>
      <c r="T461" s="280"/>
      <c r="U461" s="280"/>
      <c r="V461" s="280"/>
      <c r="W461" s="280"/>
      <c r="X461" s="280"/>
      <c r="Y461" s="280"/>
      <c r="Z461" s="280"/>
      <c r="AA461" s="280"/>
      <c r="AB461" s="280"/>
      <c r="AC461" s="280"/>
      <c r="AD461" s="281"/>
      <c r="AE461" s="19"/>
      <c r="AF461" s="248"/>
    </row>
    <row r="462" spans="1:37" s="31" customFormat="1" ht="15" customHeight="1">
      <c r="A462" s="79"/>
      <c r="AE462" s="29"/>
    </row>
    <row r="463" spans="1:37" s="31" customFormat="1" ht="15" customHeight="1">
      <c r="A463" s="79"/>
      <c r="AE463" s="29"/>
    </row>
    <row r="464" spans="1:37" s="31" customFormat="1" ht="15" customHeight="1">
      <c r="A464" s="79"/>
      <c r="AE464" s="29"/>
    </row>
    <row r="465" spans="1:38" s="29" customFormat="1" ht="15" customHeight="1">
      <c r="A465" s="79"/>
    </row>
    <row r="466" spans="1:38" s="29" customFormat="1" ht="15" customHeight="1">
      <c r="A466" s="79"/>
    </row>
    <row r="467" spans="1:38" s="29" customFormat="1" ht="15" customHeight="1" thickBot="1">
      <c r="A467" s="79"/>
    </row>
    <row r="468" spans="1:38" s="29" customFormat="1" ht="15" customHeight="1" thickBot="1">
      <c r="A468" s="34"/>
      <c r="B468" s="351" t="s">
        <v>845</v>
      </c>
      <c r="C468" s="352"/>
      <c r="D468" s="352"/>
      <c r="E468" s="352"/>
      <c r="F468" s="352"/>
      <c r="G468" s="352"/>
      <c r="H468" s="352"/>
      <c r="I468" s="352"/>
      <c r="J468" s="352"/>
      <c r="K468" s="352"/>
      <c r="L468" s="352"/>
      <c r="M468" s="352"/>
      <c r="N468" s="352"/>
      <c r="O468" s="352"/>
      <c r="P468" s="352"/>
      <c r="Q468" s="352"/>
      <c r="R468" s="352"/>
      <c r="S468" s="352"/>
      <c r="T468" s="352"/>
      <c r="U468" s="352"/>
      <c r="V468" s="352"/>
      <c r="W468" s="352"/>
      <c r="X468" s="352"/>
      <c r="Y468" s="352"/>
      <c r="Z468" s="352"/>
      <c r="AA468" s="352"/>
      <c r="AB468" s="352"/>
      <c r="AC468" s="352"/>
      <c r="AD468" s="353"/>
    </row>
    <row r="469" spans="1:38" s="29" customFormat="1" ht="15" customHeight="1">
      <c r="A469" s="34"/>
    </row>
    <row r="470" spans="1:38" s="131" customFormat="1" ht="36" customHeight="1">
      <c r="A470" s="32" t="s">
        <v>846</v>
      </c>
      <c r="B470" s="440" t="s">
        <v>847</v>
      </c>
      <c r="C470" s="358"/>
      <c r="D470" s="409"/>
      <c r="E470" s="409"/>
      <c r="F470" s="409"/>
      <c r="G470" s="409"/>
      <c r="H470" s="409"/>
      <c r="I470" s="409"/>
      <c r="J470" s="409"/>
      <c r="K470" s="409"/>
      <c r="L470" s="409"/>
      <c r="M470" s="409"/>
      <c r="N470" s="409"/>
      <c r="O470" s="409"/>
      <c r="P470" s="409"/>
      <c r="Q470" s="409"/>
      <c r="R470" s="409"/>
      <c r="S470" s="409"/>
      <c r="T470" s="409"/>
      <c r="U470" s="409"/>
      <c r="V470" s="409"/>
      <c r="W470" s="409"/>
      <c r="X470" s="409"/>
      <c r="Y470" s="409"/>
      <c r="Z470" s="409"/>
      <c r="AA470" s="409"/>
      <c r="AB470" s="409"/>
      <c r="AC470" s="409"/>
      <c r="AD470" s="409"/>
      <c r="AE470" s="29"/>
      <c r="AF470" s="248">
        <v>21</v>
      </c>
    </row>
    <row r="471" spans="1:38" s="131" customFormat="1" ht="24" customHeight="1">
      <c r="A471" s="32"/>
      <c r="B471" s="243"/>
      <c r="C471" s="364" t="s">
        <v>848</v>
      </c>
      <c r="D471" s="409"/>
      <c r="E471" s="409"/>
      <c r="F471" s="409"/>
      <c r="G471" s="409"/>
      <c r="H471" s="409"/>
      <c r="I471" s="409"/>
      <c r="J471" s="409"/>
      <c r="K471" s="409"/>
      <c r="L471" s="409"/>
      <c r="M471" s="409"/>
      <c r="N471" s="409"/>
      <c r="O471" s="409"/>
      <c r="P471" s="409"/>
      <c r="Q471" s="409"/>
      <c r="R471" s="409"/>
      <c r="S471" s="409"/>
      <c r="T471" s="409"/>
      <c r="U471" s="409"/>
      <c r="V471" s="409"/>
      <c r="W471" s="409"/>
      <c r="X471" s="409"/>
      <c r="Y471" s="409"/>
      <c r="Z471" s="409"/>
      <c r="AA471" s="409"/>
      <c r="AB471" s="409"/>
      <c r="AC471" s="409"/>
      <c r="AD471" s="409"/>
      <c r="AE471" s="29"/>
      <c r="AF471" s="248"/>
    </row>
    <row r="472" spans="1:38" s="131" customFormat="1" ht="24" customHeight="1">
      <c r="A472" s="222"/>
      <c r="B472" s="243"/>
      <c r="C472" s="364" t="s">
        <v>849</v>
      </c>
      <c r="D472" s="409"/>
      <c r="E472" s="409"/>
      <c r="F472" s="409"/>
      <c r="G472" s="409"/>
      <c r="H472" s="409"/>
      <c r="I472" s="409"/>
      <c r="J472" s="409"/>
      <c r="K472" s="409"/>
      <c r="L472" s="409"/>
      <c r="M472" s="409"/>
      <c r="N472" s="409"/>
      <c r="O472" s="409"/>
      <c r="P472" s="409"/>
      <c r="Q472" s="409"/>
      <c r="R472" s="409"/>
      <c r="S472" s="409"/>
      <c r="T472" s="409"/>
      <c r="U472" s="409"/>
      <c r="V472" s="409"/>
      <c r="W472" s="409"/>
      <c r="X472" s="409"/>
      <c r="Y472" s="409"/>
      <c r="Z472" s="409"/>
      <c r="AA472" s="409"/>
      <c r="AB472" s="409"/>
      <c r="AC472" s="409"/>
      <c r="AD472" s="409"/>
      <c r="AE472" s="29"/>
      <c r="AF472" s="248"/>
    </row>
    <row r="473" spans="1:38" s="131" customFormat="1" ht="24" customHeight="1">
      <c r="A473" s="32"/>
      <c r="B473" s="243"/>
      <c r="C473" s="364" t="s">
        <v>850</v>
      </c>
      <c r="D473" s="409"/>
      <c r="E473" s="409"/>
      <c r="F473" s="409"/>
      <c r="G473" s="409"/>
      <c r="H473" s="409"/>
      <c r="I473" s="409"/>
      <c r="J473" s="409"/>
      <c r="K473" s="409"/>
      <c r="L473" s="409"/>
      <c r="M473" s="409"/>
      <c r="N473" s="409"/>
      <c r="O473" s="409"/>
      <c r="P473" s="409"/>
      <c r="Q473" s="409"/>
      <c r="R473" s="409"/>
      <c r="S473" s="409"/>
      <c r="T473" s="409"/>
      <c r="U473" s="409"/>
      <c r="V473" s="409"/>
      <c r="W473" s="409"/>
      <c r="X473" s="409"/>
      <c r="Y473" s="409"/>
      <c r="Z473" s="409"/>
      <c r="AA473" s="409"/>
      <c r="AB473" s="409"/>
      <c r="AC473" s="409"/>
      <c r="AD473" s="409"/>
      <c r="AE473" s="29"/>
      <c r="AF473" s="248"/>
    </row>
    <row r="474" spans="1:38" s="131" customFormat="1" ht="15" customHeight="1">
      <c r="A474" s="32"/>
      <c r="B474" s="243"/>
      <c r="C474" s="364" t="s">
        <v>851</v>
      </c>
      <c r="D474" s="409"/>
      <c r="E474" s="409"/>
      <c r="F474" s="409"/>
      <c r="G474" s="409"/>
      <c r="H474" s="409"/>
      <c r="I474" s="409"/>
      <c r="J474" s="409"/>
      <c r="K474" s="409"/>
      <c r="L474" s="409"/>
      <c r="M474" s="409"/>
      <c r="N474" s="409"/>
      <c r="O474" s="409"/>
      <c r="P474" s="409"/>
      <c r="Q474" s="409"/>
      <c r="R474" s="409"/>
      <c r="S474" s="409"/>
      <c r="T474" s="409"/>
      <c r="U474" s="409"/>
      <c r="V474" s="409"/>
      <c r="W474" s="409"/>
      <c r="X474" s="409"/>
      <c r="Y474" s="409"/>
      <c r="Z474" s="409"/>
      <c r="AA474" s="409"/>
      <c r="AB474" s="409"/>
      <c r="AC474" s="409"/>
      <c r="AD474" s="409"/>
      <c r="AE474" s="29"/>
      <c r="AF474" s="248"/>
    </row>
    <row r="475" spans="1:38" s="131" customFormat="1" ht="36" customHeight="1">
      <c r="A475" s="79"/>
      <c r="B475" s="29"/>
      <c r="C475" s="364" t="s">
        <v>852</v>
      </c>
      <c r="D475" s="409"/>
      <c r="E475" s="409"/>
      <c r="F475" s="409"/>
      <c r="G475" s="409"/>
      <c r="H475" s="409"/>
      <c r="I475" s="409"/>
      <c r="J475" s="409"/>
      <c r="K475" s="409"/>
      <c r="L475" s="409"/>
      <c r="M475" s="409"/>
      <c r="N475" s="409"/>
      <c r="O475" s="409"/>
      <c r="P475" s="409"/>
      <c r="Q475" s="409"/>
      <c r="R475" s="409"/>
      <c r="S475" s="409"/>
      <c r="T475" s="409"/>
      <c r="U475" s="409"/>
      <c r="V475" s="409"/>
      <c r="W475" s="409"/>
      <c r="X475" s="409"/>
      <c r="Y475" s="409"/>
      <c r="Z475" s="409"/>
      <c r="AA475" s="409"/>
      <c r="AB475" s="409"/>
      <c r="AC475" s="409"/>
      <c r="AD475" s="409"/>
      <c r="AE475" s="29"/>
      <c r="AF475" s="248"/>
    </row>
    <row r="476" spans="1:38" s="131" customFormat="1" ht="36" customHeight="1">
      <c r="A476" s="79"/>
      <c r="B476" s="29"/>
      <c r="C476" s="364" t="s">
        <v>853</v>
      </c>
      <c r="D476" s="409"/>
      <c r="E476" s="409"/>
      <c r="F476" s="409"/>
      <c r="G476" s="409"/>
      <c r="H476" s="409"/>
      <c r="I476" s="409"/>
      <c r="J476" s="409"/>
      <c r="K476" s="409"/>
      <c r="L476" s="409"/>
      <c r="M476" s="409"/>
      <c r="N476" s="409"/>
      <c r="O476" s="409"/>
      <c r="P476" s="409"/>
      <c r="Q476" s="409"/>
      <c r="R476" s="409"/>
      <c r="S476" s="409"/>
      <c r="T476" s="409"/>
      <c r="U476" s="409"/>
      <c r="V476" s="409"/>
      <c r="W476" s="409"/>
      <c r="X476" s="409"/>
      <c r="Y476" s="409"/>
      <c r="Z476" s="409"/>
      <c r="AA476" s="409"/>
      <c r="AB476" s="409"/>
      <c r="AC476" s="409"/>
      <c r="AD476" s="409"/>
      <c r="AE476" s="29"/>
      <c r="AF476" s="248"/>
    </row>
    <row r="477" spans="1:38" s="131" customFormat="1" ht="15" customHeight="1">
      <c r="A477" s="79"/>
      <c r="B477" s="29"/>
      <c r="C477" s="260"/>
      <c r="D477" s="260"/>
      <c r="E477" s="260"/>
      <c r="F477" s="260"/>
      <c r="G477" s="260"/>
      <c r="H477" s="260"/>
      <c r="I477" s="260"/>
      <c r="J477" s="260"/>
      <c r="K477" s="260"/>
      <c r="L477" s="223"/>
      <c r="M477" s="260"/>
      <c r="N477" s="260"/>
      <c r="O477" s="260"/>
      <c r="P477" s="260"/>
      <c r="Q477" s="260"/>
      <c r="R477" s="260"/>
      <c r="S477" s="260"/>
      <c r="T477" s="260"/>
      <c r="U477" s="260"/>
      <c r="V477" s="260"/>
      <c r="W477" s="260"/>
      <c r="X477" s="260"/>
      <c r="Y477" s="260"/>
      <c r="Z477" s="260"/>
      <c r="AA477" s="260"/>
      <c r="AB477" s="260"/>
      <c r="AC477" s="260"/>
      <c r="AD477" s="260"/>
      <c r="AE477" s="29"/>
      <c r="AF477" s="248"/>
    </row>
    <row r="478" spans="1:38" s="131" customFormat="1" ht="84" customHeight="1">
      <c r="A478" s="79"/>
      <c r="B478" s="29"/>
      <c r="C478" s="279" t="s">
        <v>854</v>
      </c>
      <c r="D478" s="295"/>
      <c r="E478" s="295"/>
      <c r="F478" s="295"/>
      <c r="G478" s="295"/>
      <c r="H478" s="295"/>
      <c r="I478" s="295"/>
      <c r="J478" s="295"/>
      <c r="K478" s="295"/>
      <c r="L478" s="296"/>
      <c r="M478" s="279" t="s">
        <v>855</v>
      </c>
      <c r="N478" s="295"/>
      <c r="O478" s="295"/>
      <c r="P478" s="296"/>
      <c r="Q478" s="439" t="s">
        <v>856</v>
      </c>
      <c r="R478" s="295"/>
      <c r="S478" s="295"/>
      <c r="T478" s="295"/>
      <c r="U478" s="296"/>
      <c r="V478" s="279" t="s">
        <v>857</v>
      </c>
      <c r="W478" s="280"/>
      <c r="X478" s="280"/>
      <c r="Y478" s="280"/>
      <c r="Z478" s="280"/>
      <c r="AA478" s="280"/>
      <c r="AB478" s="280"/>
      <c r="AC478" s="280"/>
      <c r="AD478" s="281"/>
      <c r="AE478" s="29"/>
      <c r="AF478" s="248"/>
    </row>
    <row r="479" spans="1:38" s="131" customFormat="1" ht="15" customHeight="1">
      <c r="A479" s="79"/>
      <c r="B479" s="29"/>
      <c r="C479" s="299"/>
      <c r="D479" s="284"/>
      <c r="E479" s="284"/>
      <c r="F479" s="284"/>
      <c r="G479" s="284"/>
      <c r="H479" s="284"/>
      <c r="I479" s="284"/>
      <c r="J479" s="284"/>
      <c r="K479" s="284"/>
      <c r="L479" s="300"/>
      <c r="M479" s="299"/>
      <c r="N479" s="284"/>
      <c r="O479" s="284"/>
      <c r="P479" s="300"/>
      <c r="Q479" s="297"/>
      <c r="R479" s="409"/>
      <c r="S479" s="409"/>
      <c r="T479" s="409"/>
      <c r="U479" s="298"/>
      <c r="V479" s="439" t="s">
        <v>269</v>
      </c>
      <c r="W479" s="295"/>
      <c r="X479" s="296"/>
      <c r="Y479" s="451" t="s">
        <v>270</v>
      </c>
      <c r="Z479" s="295"/>
      <c r="AA479" s="296"/>
      <c r="AB479" s="451" t="s">
        <v>271</v>
      </c>
      <c r="AC479" s="295"/>
      <c r="AD479" s="296"/>
      <c r="AE479" s="29"/>
      <c r="AF479" s="248" t="s">
        <v>278</v>
      </c>
      <c r="AG479" t="s">
        <v>279</v>
      </c>
      <c r="AH479" t="s">
        <v>280</v>
      </c>
      <c r="AI479" t="s">
        <v>281</v>
      </c>
      <c r="AJ479" t="s">
        <v>282</v>
      </c>
      <c r="AK479" t="s">
        <v>283</v>
      </c>
      <c r="AL479" t="s">
        <v>284</v>
      </c>
    </row>
    <row r="480" spans="1:38" s="131" customFormat="1" ht="15" customHeight="1">
      <c r="A480" s="79"/>
      <c r="B480" s="29"/>
      <c r="C480" s="246" t="s">
        <v>142</v>
      </c>
      <c r="D480" s="417" t="s">
        <v>858</v>
      </c>
      <c r="E480" s="280"/>
      <c r="F480" s="280"/>
      <c r="G480" s="280"/>
      <c r="H480" s="280"/>
      <c r="I480" s="280"/>
      <c r="J480" s="280"/>
      <c r="K480" s="280"/>
      <c r="L480" s="280"/>
      <c r="M480" s="282">
        <v>1</v>
      </c>
      <c r="N480" s="280"/>
      <c r="O480" s="280"/>
      <c r="P480" s="281"/>
      <c r="Q480" s="282">
        <v>2</v>
      </c>
      <c r="R480" s="280"/>
      <c r="S480" s="280"/>
      <c r="T480" s="280"/>
      <c r="U480" s="281"/>
      <c r="V480" s="282"/>
      <c r="W480" s="280"/>
      <c r="X480" s="281"/>
      <c r="Y480" s="282"/>
      <c r="Z480" s="280"/>
      <c r="AA480" s="281"/>
      <c r="AB480" s="282"/>
      <c r="AC480" s="280"/>
      <c r="AD480" s="281"/>
      <c r="AE480" s="29"/>
      <c r="AF480" s="248">
        <f>IF(AND(V480=0,OR(SUM(Y480:AB480)&gt;0,COUNTIF(V480:AB480,"NS")&gt;0)),1,0)</f>
        <v>0</v>
      </c>
      <c r="AG480">
        <f>IF(OR(AND(V480="NS",SUM(Y480:AB480)&gt;0),AND(V480="NS",COUNTIF(V480:AB480,"NS")&lt;2)),1,0)</f>
        <v>0</v>
      </c>
      <c r="AH480">
        <f>IF(AND(V480="NA",OR(SUM(Y480:AB480)&gt;0,COUNTIF(V480:AB480,"NS")&gt;0,AND(COUNTIF(V480:AB480,"NA")&gt;1,COUNTIF(V480:AB480,"NA")&lt;3))),1,0)</f>
        <v>0</v>
      </c>
      <c r="AI480">
        <f>IF(AND(COUNTBLANK(V480)+COUNTBLANK(Y480)+COUNTBLANK(AB480)&gt;0,COUNTBLANK(V480)+COUNTBLANK(Y480)+COUNTBLANK(AB480)&lt;3,V480&lt;&gt;"NA"),1,0)</f>
        <v>0</v>
      </c>
      <c r="AJ480">
        <f>IF(AND(IF(OR(SUM(Y480:AB480)=V480,V480="",AND(V480&gt;0,COUNTIF(V480:AB480,"NS")=2)),0,1)=1,V480&lt;&gt;"NS",V480&lt;&gt;"NA"),1,0)</f>
        <v>0</v>
      </c>
      <c r="AK480">
        <f>IF(COUNTIF(V480:AB480,"=*")&lt;&gt;SUM(COUNTIF(V480:AB480,"NS"),COUNTIF(V480:AB480,"NA")),1,0)</f>
        <v>0</v>
      </c>
      <c r="AL480">
        <f>IF(SUM(AF480:AK480)&gt;0,1,0)</f>
        <v>0</v>
      </c>
    </row>
    <row r="481" spans="1:32" s="131" customFormat="1" ht="15" customHeight="1">
      <c r="A481" s="79"/>
      <c r="B481" s="29"/>
      <c r="C481" s="246" t="s">
        <v>143</v>
      </c>
      <c r="D481" s="417" t="s">
        <v>859</v>
      </c>
      <c r="E481" s="280"/>
      <c r="F481" s="280"/>
      <c r="G481" s="280"/>
      <c r="H481" s="280"/>
      <c r="I481" s="280"/>
      <c r="J481" s="280"/>
      <c r="K481" s="280"/>
      <c r="L481" s="280"/>
      <c r="M481" s="282"/>
      <c r="N481" s="280"/>
      <c r="O481" s="280"/>
      <c r="P481" s="281"/>
      <c r="Q481" s="282"/>
      <c r="R481" s="280"/>
      <c r="S481" s="280"/>
      <c r="T481" s="280"/>
      <c r="U481" s="281"/>
      <c r="V481" s="282"/>
      <c r="W481" s="280"/>
      <c r="X481" s="281"/>
      <c r="Y481" s="282"/>
      <c r="Z481" s="280"/>
      <c r="AA481" s="281"/>
      <c r="AB481" s="282"/>
      <c r="AC481" s="280"/>
      <c r="AD481" s="281"/>
      <c r="AE481" s="29"/>
      <c r="AF481" s="248"/>
    </row>
    <row r="482" spans="1:32" s="131" customFormat="1" ht="24" customHeight="1">
      <c r="A482" s="79"/>
      <c r="B482" s="29"/>
      <c r="C482" s="246" t="s">
        <v>144</v>
      </c>
      <c r="D482" s="417" t="s">
        <v>860</v>
      </c>
      <c r="E482" s="280"/>
      <c r="F482" s="280"/>
      <c r="G482" s="280"/>
      <c r="H482" s="280"/>
      <c r="I482" s="280"/>
      <c r="J482" s="280"/>
      <c r="K482" s="280"/>
      <c r="L482" s="280"/>
      <c r="M482" s="282"/>
      <c r="N482" s="280"/>
      <c r="O482" s="280"/>
      <c r="P482" s="281"/>
      <c r="Q482" s="282"/>
      <c r="R482" s="280"/>
      <c r="S482" s="280"/>
      <c r="T482" s="280"/>
      <c r="U482" s="281"/>
      <c r="V482" s="282"/>
      <c r="W482" s="280"/>
      <c r="X482" s="281"/>
      <c r="Y482" s="282"/>
      <c r="Z482" s="280"/>
      <c r="AA482" s="281"/>
      <c r="AB482" s="282"/>
      <c r="AC482" s="280"/>
      <c r="AD482" s="281"/>
      <c r="AE482" s="29"/>
      <c r="AF482" s="248"/>
    </row>
    <row r="483" spans="1:32" s="131" customFormat="1" ht="24" customHeight="1">
      <c r="A483" s="79"/>
      <c r="B483" s="29"/>
      <c r="C483" s="246" t="s">
        <v>145</v>
      </c>
      <c r="D483" s="417" t="s">
        <v>861</v>
      </c>
      <c r="E483" s="280"/>
      <c r="F483" s="280"/>
      <c r="G483" s="280"/>
      <c r="H483" s="280"/>
      <c r="I483" s="280"/>
      <c r="J483" s="280"/>
      <c r="K483" s="280"/>
      <c r="L483" s="280"/>
      <c r="M483" s="282"/>
      <c r="N483" s="280"/>
      <c r="O483" s="280"/>
      <c r="P483" s="281"/>
      <c r="Q483" s="282"/>
      <c r="R483" s="280"/>
      <c r="S483" s="280"/>
      <c r="T483" s="280"/>
      <c r="U483" s="281"/>
      <c r="V483" s="282"/>
      <c r="W483" s="280"/>
      <c r="X483" s="281"/>
      <c r="Y483" s="282"/>
      <c r="Z483" s="280"/>
      <c r="AA483" s="281"/>
      <c r="AB483" s="282"/>
      <c r="AC483" s="280"/>
      <c r="AD483" s="281"/>
      <c r="AE483" s="29"/>
      <c r="AF483" s="248"/>
    </row>
    <row r="484" spans="1:32" s="131" customFormat="1" ht="24" customHeight="1">
      <c r="A484" s="79"/>
      <c r="B484" s="29"/>
      <c r="C484" s="246" t="s">
        <v>146</v>
      </c>
      <c r="D484" s="417" t="s">
        <v>862</v>
      </c>
      <c r="E484" s="280"/>
      <c r="F484" s="280"/>
      <c r="G484" s="280"/>
      <c r="H484" s="280"/>
      <c r="I484" s="280"/>
      <c r="J484" s="280"/>
      <c r="K484" s="280"/>
      <c r="L484" s="280"/>
      <c r="M484" s="282"/>
      <c r="N484" s="280"/>
      <c r="O484" s="280"/>
      <c r="P484" s="281"/>
      <c r="Q484" s="282"/>
      <c r="R484" s="280"/>
      <c r="S484" s="280"/>
      <c r="T484" s="280"/>
      <c r="U484" s="281"/>
      <c r="V484" s="282"/>
      <c r="W484" s="280"/>
      <c r="X484" s="281"/>
      <c r="Y484" s="282"/>
      <c r="Z484" s="280"/>
      <c r="AA484" s="281"/>
      <c r="AB484" s="282"/>
      <c r="AC484" s="280"/>
      <c r="AD484" s="281"/>
      <c r="AE484" s="29"/>
      <c r="AF484" s="248"/>
    </row>
    <row r="485" spans="1:32" s="131" customFormat="1" ht="36" customHeight="1">
      <c r="A485" s="79"/>
      <c r="B485" s="29"/>
      <c r="C485" s="246" t="s">
        <v>147</v>
      </c>
      <c r="D485" s="417" t="s">
        <v>863</v>
      </c>
      <c r="E485" s="280"/>
      <c r="F485" s="280"/>
      <c r="G485" s="280"/>
      <c r="H485" s="280"/>
      <c r="I485" s="280"/>
      <c r="J485" s="280"/>
      <c r="K485" s="280"/>
      <c r="L485" s="280"/>
      <c r="M485" s="282"/>
      <c r="N485" s="280"/>
      <c r="O485" s="280"/>
      <c r="P485" s="281"/>
      <c r="Q485" s="282"/>
      <c r="R485" s="280"/>
      <c r="S485" s="280"/>
      <c r="T485" s="280"/>
      <c r="U485" s="281"/>
      <c r="V485" s="282"/>
      <c r="W485" s="280"/>
      <c r="X485" s="281"/>
      <c r="Y485" s="282"/>
      <c r="Z485" s="280"/>
      <c r="AA485" s="281"/>
      <c r="AB485" s="282"/>
      <c r="AC485" s="280"/>
      <c r="AD485" s="281"/>
      <c r="AE485" s="29"/>
      <c r="AF485" s="248"/>
    </row>
    <row r="486" spans="1:32" s="131" customFormat="1" ht="24" customHeight="1">
      <c r="A486" s="79"/>
      <c r="B486" s="29"/>
      <c r="C486" s="246" t="s">
        <v>148</v>
      </c>
      <c r="D486" s="417" t="s">
        <v>864</v>
      </c>
      <c r="E486" s="280"/>
      <c r="F486" s="280"/>
      <c r="G486" s="280"/>
      <c r="H486" s="280"/>
      <c r="I486" s="280"/>
      <c r="J486" s="280"/>
      <c r="K486" s="280"/>
      <c r="L486" s="280"/>
      <c r="M486" s="282"/>
      <c r="N486" s="280"/>
      <c r="O486" s="280"/>
      <c r="P486" s="281"/>
      <c r="Q486" s="282"/>
      <c r="R486" s="280"/>
      <c r="S486" s="280"/>
      <c r="T486" s="280"/>
      <c r="U486" s="281"/>
      <c r="V486" s="282"/>
      <c r="W486" s="280"/>
      <c r="X486" s="281"/>
      <c r="Y486" s="282"/>
      <c r="Z486" s="280"/>
      <c r="AA486" s="281"/>
      <c r="AB486" s="282"/>
      <c r="AC486" s="280"/>
      <c r="AD486" s="281"/>
      <c r="AE486" s="29"/>
      <c r="AF486" s="248"/>
    </row>
    <row r="487" spans="1:32" s="131" customFormat="1" ht="15" customHeight="1">
      <c r="A487" s="79"/>
      <c r="B487" s="29"/>
      <c r="C487" s="246" t="s">
        <v>149</v>
      </c>
      <c r="D487" s="417" t="s">
        <v>865</v>
      </c>
      <c r="E487" s="280"/>
      <c r="F487" s="280"/>
      <c r="G487" s="280"/>
      <c r="H487" s="280"/>
      <c r="I487" s="280"/>
      <c r="J487" s="280"/>
      <c r="K487" s="280"/>
      <c r="L487" s="280"/>
      <c r="M487" s="282"/>
      <c r="N487" s="280"/>
      <c r="O487" s="280"/>
      <c r="P487" s="281"/>
      <c r="Q487" s="282"/>
      <c r="R487" s="280"/>
      <c r="S487" s="280"/>
      <c r="T487" s="280"/>
      <c r="U487" s="281"/>
      <c r="V487" s="282"/>
      <c r="W487" s="280"/>
      <c r="X487" s="281"/>
      <c r="Y487" s="282"/>
      <c r="Z487" s="280"/>
      <c r="AA487" s="281"/>
      <c r="AB487" s="282"/>
      <c r="AC487" s="280"/>
      <c r="AD487" s="281"/>
      <c r="AE487" s="29"/>
      <c r="AF487" s="248"/>
    </row>
    <row r="488" spans="1:32" s="131" customFormat="1" ht="15" customHeight="1">
      <c r="A488" s="79"/>
      <c r="B488" s="29"/>
      <c r="C488" s="246" t="s">
        <v>150</v>
      </c>
      <c r="D488" s="417" t="s">
        <v>866</v>
      </c>
      <c r="E488" s="280"/>
      <c r="F488" s="280"/>
      <c r="G488" s="280"/>
      <c r="H488" s="280"/>
      <c r="I488" s="280"/>
      <c r="J488" s="280"/>
      <c r="K488" s="280"/>
      <c r="L488" s="280"/>
      <c r="M488" s="282"/>
      <c r="N488" s="280"/>
      <c r="O488" s="280"/>
      <c r="P488" s="281"/>
      <c r="Q488" s="282"/>
      <c r="R488" s="280"/>
      <c r="S488" s="280"/>
      <c r="T488" s="280"/>
      <c r="U488" s="281"/>
      <c r="V488" s="282"/>
      <c r="W488" s="280"/>
      <c r="X488" s="281"/>
      <c r="Y488" s="282"/>
      <c r="Z488" s="280"/>
      <c r="AA488" s="281"/>
      <c r="AB488" s="282"/>
      <c r="AC488" s="280"/>
      <c r="AD488" s="281"/>
      <c r="AE488" s="29"/>
      <c r="AF488" s="248"/>
    </row>
    <row r="489" spans="1:32" s="131" customFormat="1" ht="15" customHeight="1">
      <c r="A489" s="79"/>
      <c r="B489" s="29"/>
      <c r="C489" s="246" t="s">
        <v>151</v>
      </c>
      <c r="D489" s="417" t="s">
        <v>867</v>
      </c>
      <c r="E489" s="280"/>
      <c r="F489" s="280"/>
      <c r="G489" s="280"/>
      <c r="H489" s="280"/>
      <c r="I489" s="280"/>
      <c r="J489" s="280"/>
      <c r="K489" s="280"/>
      <c r="L489" s="280"/>
      <c r="M489" s="282"/>
      <c r="N489" s="280"/>
      <c r="O489" s="280"/>
      <c r="P489" s="281"/>
      <c r="Q489" s="282"/>
      <c r="R489" s="280"/>
      <c r="S489" s="280"/>
      <c r="T489" s="280"/>
      <c r="U489" s="281"/>
      <c r="V489" s="282"/>
      <c r="W489" s="280"/>
      <c r="X489" s="281"/>
      <c r="Y489" s="282"/>
      <c r="Z489" s="280"/>
      <c r="AA489" s="281"/>
      <c r="AB489" s="282"/>
      <c r="AC489" s="280"/>
      <c r="AD489" s="281"/>
      <c r="AE489" s="29"/>
      <c r="AF489" s="248"/>
    </row>
    <row r="490" spans="1:32" s="131" customFormat="1" ht="15" customHeight="1">
      <c r="A490" s="79"/>
      <c r="B490" s="29"/>
      <c r="C490" s="246" t="s">
        <v>152</v>
      </c>
      <c r="D490" s="417" t="s">
        <v>868</v>
      </c>
      <c r="E490" s="280"/>
      <c r="F490" s="280"/>
      <c r="G490" s="280"/>
      <c r="H490" s="280"/>
      <c r="I490" s="280"/>
      <c r="J490" s="280"/>
      <c r="K490" s="280"/>
      <c r="L490" s="280"/>
      <c r="M490" s="282"/>
      <c r="N490" s="280"/>
      <c r="O490" s="280"/>
      <c r="P490" s="281"/>
      <c r="Q490" s="282"/>
      <c r="R490" s="280"/>
      <c r="S490" s="280"/>
      <c r="T490" s="280"/>
      <c r="U490" s="281"/>
      <c r="V490" s="282"/>
      <c r="W490" s="280"/>
      <c r="X490" s="281"/>
      <c r="Y490" s="282"/>
      <c r="Z490" s="280"/>
      <c r="AA490" s="281"/>
      <c r="AB490" s="282"/>
      <c r="AC490" s="280"/>
      <c r="AD490" s="281"/>
      <c r="AE490" s="29"/>
      <c r="AF490" s="248"/>
    </row>
    <row r="491" spans="1:32" s="131" customFormat="1" ht="15" customHeight="1">
      <c r="A491" s="79"/>
      <c r="B491" s="29"/>
      <c r="C491" s="138" t="s">
        <v>153</v>
      </c>
      <c r="D491" s="450" t="s">
        <v>869</v>
      </c>
      <c r="E491" s="280"/>
      <c r="F491" s="280"/>
      <c r="G491" s="280"/>
      <c r="H491" s="280"/>
      <c r="I491" s="280"/>
      <c r="J491" s="280"/>
      <c r="K491" s="280"/>
      <c r="L491" s="280"/>
      <c r="M491" s="282"/>
      <c r="N491" s="280"/>
      <c r="O491" s="280"/>
      <c r="P491" s="281"/>
      <c r="Q491" s="282"/>
      <c r="R491" s="280"/>
      <c r="S491" s="280"/>
      <c r="T491" s="280"/>
      <c r="U491" s="281"/>
      <c r="V491" s="282"/>
      <c r="W491" s="280"/>
      <c r="X491" s="281"/>
      <c r="Y491" s="282"/>
      <c r="Z491" s="280"/>
      <c r="AA491" s="281"/>
      <c r="AB491" s="282"/>
      <c r="AC491" s="280"/>
      <c r="AD491" s="281"/>
      <c r="AE491" s="29"/>
      <c r="AF491" s="248"/>
    </row>
    <row r="492" spans="1:32" s="131" customFormat="1" ht="15" customHeight="1">
      <c r="A492" s="79"/>
      <c r="B492" s="29"/>
      <c r="C492" s="138" t="s">
        <v>154</v>
      </c>
      <c r="D492" s="450" t="s">
        <v>870</v>
      </c>
      <c r="E492" s="280"/>
      <c r="F492" s="280"/>
      <c r="G492" s="280"/>
      <c r="H492" s="280"/>
      <c r="I492" s="280"/>
      <c r="J492" s="280"/>
      <c r="K492" s="280"/>
      <c r="L492" s="280"/>
      <c r="M492" s="282"/>
      <c r="N492" s="280"/>
      <c r="O492" s="280"/>
      <c r="P492" s="281"/>
      <c r="Q492" s="282"/>
      <c r="R492" s="280"/>
      <c r="S492" s="280"/>
      <c r="T492" s="280"/>
      <c r="U492" s="281"/>
      <c r="V492" s="282"/>
      <c r="W492" s="280"/>
      <c r="X492" s="281"/>
      <c r="Y492" s="282"/>
      <c r="Z492" s="280"/>
      <c r="AA492" s="281"/>
      <c r="AB492" s="282"/>
      <c r="AC492" s="280"/>
      <c r="AD492" s="281"/>
      <c r="AE492" s="29"/>
      <c r="AF492" s="248"/>
    </row>
    <row r="493" spans="1:32" s="131" customFormat="1" ht="15" customHeight="1">
      <c r="A493" s="79"/>
      <c r="B493" s="29"/>
      <c r="C493" s="138" t="s">
        <v>155</v>
      </c>
      <c r="D493" s="450" t="s">
        <v>871</v>
      </c>
      <c r="E493" s="280"/>
      <c r="F493" s="280"/>
      <c r="G493" s="280"/>
      <c r="H493" s="280"/>
      <c r="I493" s="280"/>
      <c r="J493" s="280"/>
      <c r="K493" s="280"/>
      <c r="L493" s="280"/>
      <c r="M493" s="282"/>
      <c r="N493" s="280"/>
      <c r="O493" s="280"/>
      <c r="P493" s="281"/>
      <c r="Q493" s="282"/>
      <c r="R493" s="280"/>
      <c r="S493" s="280"/>
      <c r="T493" s="280"/>
      <c r="U493" s="281"/>
      <c r="V493" s="282"/>
      <c r="W493" s="280"/>
      <c r="X493" s="281"/>
      <c r="Y493" s="282"/>
      <c r="Z493" s="280"/>
      <c r="AA493" s="281"/>
      <c r="AB493" s="282"/>
      <c r="AC493" s="280"/>
      <c r="AD493" s="281"/>
      <c r="AE493" s="29"/>
      <c r="AF493" s="248"/>
    </row>
    <row r="494" spans="1:32" s="131" customFormat="1" ht="15" customHeight="1">
      <c r="A494" s="79"/>
      <c r="B494" s="29"/>
      <c r="C494" s="138" t="s">
        <v>156</v>
      </c>
      <c r="D494" s="450" t="s">
        <v>872</v>
      </c>
      <c r="E494" s="280"/>
      <c r="F494" s="280"/>
      <c r="G494" s="280"/>
      <c r="H494" s="280"/>
      <c r="I494" s="280"/>
      <c r="J494" s="280"/>
      <c r="K494" s="280"/>
      <c r="L494" s="280"/>
      <c r="M494" s="282"/>
      <c r="N494" s="280"/>
      <c r="O494" s="280"/>
      <c r="P494" s="281"/>
      <c r="Q494" s="282"/>
      <c r="R494" s="280"/>
      <c r="S494" s="280"/>
      <c r="T494" s="280"/>
      <c r="U494" s="281"/>
      <c r="V494" s="282"/>
      <c r="W494" s="280"/>
      <c r="X494" s="281"/>
      <c r="Y494" s="282"/>
      <c r="Z494" s="280"/>
      <c r="AA494" s="281"/>
      <c r="AB494" s="282"/>
      <c r="AC494" s="280"/>
      <c r="AD494" s="281"/>
      <c r="AE494" s="29"/>
      <c r="AF494" s="248"/>
    </row>
    <row r="495" spans="1:32" s="131" customFormat="1" ht="15" customHeight="1">
      <c r="A495" s="79"/>
      <c r="B495" s="29"/>
      <c r="C495" s="246" t="s">
        <v>157</v>
      </c>
      <c r="D495" s="417" t="s">
        <v>873</v>
      </c>
      <c r="E495" s="280"/>
      <c r="F495" s="280"/>
      <c r="G495" s="280"/>
      <c r="H495" s="280"/>
      <c r="I495" s="280"/>
      <c r="J495" s="280"/>
      <c r="K495" s="280"/>
      <c r="L495" s="280"/>
      <c r="M495" s="282"/>
      <c r="N495" s="280"/>
      <c r="O495" s="280"/>
      <c r="P495" s="281"/>
      <c r="Q495" s="282"/>
      <c r="R495" s="280"/>
      <c r="S495" s="280"/>
      <c r="T495" s="280"/>
      <c r="U495" s="281"/>
      <c r="V495" s="282"/>
      <c r="W495" s="280"/>
      <c r="X495" s="281"/>
      <c r="Y495" s="282"/>
      <c r="Z495" s="280"/>
      <c r="AA495" s="281"/>
      <c r="AB495" s="282"/>
      <c r="AC495" s="280"/>
      <c r="AD495" s="281"/>
      <c r="AE495" s="29"/>
      <c r="AF495" s="248"/>
    </row>
    <row r="496" spans="1:32" s="131" customFormat="1" ht="15" customHeight="1">
      <c r="A496" s="79"/>
      <c r="B496" s="29"/>
      <c r="C496" s="246" t="s">
        <v>158</v>
      </c>
      <c r="D496" s="417" t="s">
        <v>874</v>
      </c>
      <c r="E496" s="280"/>
      <c r="F496" s="280"/>
      <c r="G496" s="280"/>
      <c r="H496" s="280"/>
      <c r="I496" s="280"/>
      <c r="J496" s="280"/>
      <c r="K496" s="280"/>
      <c r="L496" s="280"/>
      <c r="M496" s="282"/>
      <c r="N496" s="280"/>
      <c r="O496" s="280"/>
      <c r="P496" s="281"/>
      <c r="Q496" s="282"/>
      <c r="R496" s="280"/>
      <c r="S496" s="280"/>
      <c r="T496" s="280"/>
      <c r="U496" s="281"/>
      <c r="V496" s="282"/>
      <c r="W496" s="280"/>
      <c r="X496" s="281"/>
      <c r="Y496" s="282"/>
      <c r="Z496" s="280"/>
      <c r="AA496" s="281"/>
      <c r="AB496" s="282"/>
      <c r="AC496" s="280"/>
      <c r="AD496" s="281"/>
      <c r="AE496" s="29"/>
      <c r="AF496" s="248"/>
    </row>
    <row r="497" spans="1:37" s="131" customFormat="1" ht="15" customHeight="1">
      <c r="A497" s="79"/>
      <c r="B497" s="29"/>
      <c r="C497" s="246" t="s">
        <v>159</v>
      </c>
      <c r="D497" s="417" t="s">
        <v>875</v>
      </c>
      <c r="E497" s="280"/>
      <c r="F497" s="280"/>
      <c r="G497" s="280"/>
      <c r="H497" s="280"/>
      <c r="I497" s="280"/>
      <c r="J497" s="280"/>
      <c r="K497" s="280"/>
      <c r="L497" s="280"/>
      <c r="M497" s="282"/>
      <c r="N497" s="280"/>
      <c r="O497" s="280"/>
      <c r="P497" s="281"/>
      <c r="Q497" s="282"/>
      <c r="R497" s="280"/>
      <c r="S497" s="280"/>
      <c r="T497" s="280"/>
      <c r="U497" s="281"/>
      <c r="V497" s="282"/>
      <c r="W497" s="280"/>
      <c r="X497" s="281"/>
      <c r="Y497" s="282"/>
      <c r="Z497" s="280"/>
      <c r="AA497" s="281"/>
      <c r="AB497" s="282"/>
      <c r="AC497" s="280"/>
      <c r="AD497" s="281"/>
      <c r="AE497" s="29"/>
      <c r="AF497" s="248"/>
    </row>
    <row r="498" spans="1:37" s="131" customFormat="1" ht="15" customHeight="1">
      <c r="A498" s="79"/>
      <c r="B498" s="29"/>
      <c r="C498" s="246" t="s">
        <v>160</v>
      </c>
      <c r="D498" s="417" t="s">
        <v>876</v>
      </c>
      <c r="E498" s="280"/>
      <c r="F498" s="280"/>
      <c r="G498" s="280"/>
      <c r="H498" s="280"/>
      <c r="I498" s="280"/>
      <c r="J498" s="280"/>
      <c r="K498" s="280"/>
      <c r="L498" s="280"/>
      <c r="M498" s="282"/>
      <c r="N498" s="280"/>
      <c r="O498" s="280"/>
      <c r="P498" s="281"/>
      <c r="Q498" s="282"/>
      <c r="R498" s="280"/>
      <c r="S498" s="280"/>
      <c r="T498" s="280"/>
      <c r="U498" s="281"/>
      <c r="V498" s="282"/>
      <c r="W498" s="280"/>
      <c r="X498" s="281"/>
      <c r="Y498" s="282"/>
      <c r="Z498" s="280"/>
      <c r="AA498" s="281"/>
      <c r="AB498" s="282"/>
      <c r="AC498" s="280"/>
      <c r="AD498" s="281"/>
      <c r="AE498" s="29"/>
      <c r="AF498" s="248"/>
    </row>
    <row r="499" spans="1:37" s="131" customFormat="1" ht="15" customHeight="1">
      <c r="A499" s="79"/>
      <c r="B499" s="29"/>
      <c r="C499" s="246" t="s">
        <v>161</v>
      </c>
      <c r="D499" s="417" t="s">
        <v>877</v>
      </c>
      <c r="E499" s="280"/>
      <c r="F499" s="280"/>
      <c r="G499" s="280"/>
      <c r="H499" s="280"/>
      <c r="I499" s="280"/>
      <c r="J499" s="280"/>
      <c r="K499" s="280"/>
      <c r="L499" s="280"/>
      <c r="M499" s="282"/>
      <c r="N499" s="280"/>
      <c r="O499" s="280"/>
      <c r="P499" s="281"/>
      <c r="Q499" s="282"/>
      <c r="R499" s="280"/>
      <c r="S499" s="280"/>
      <c r="T499" s="280"/>
      <c r="U499" s="281"/>
      <c r="V499" s="282"/>
      <c r="W499" s="280"/>
      <c r="X499" s="281"/>
      <c r="Y499" s="282"/>
      <c r="Z499" s="280"/>
      <c r="AA499" s="281"/>
      <c r="AB499" s="282"/>
      <c r="AC499" s="280"/>
      <c r="AD499" s="281"/>
      <c r="AE499" s="29"/>
      <c r="AF499" s="248"/>
    </row>
    <row r="500" spans="1:37" s="131" customFormat="1" ht="15" customHeight="1">
      <c r="A500" s="79"/>
      <c r="B500" s="29"/>
      <c r="C500" s="246" t="s">
        <v>162</v>
      </c>
      <c r="D500" s="417" t="s">
        <v>878</v>
      </c>
      <c r="E500" s="280"/>
      <c r="F500" s="280"/>
      <c r="G500" s="280"/>
      <c r="H500" s="280"/>
      <c r="I500" s="280"/>
      <c r="J500" s="280"/>
      <c r="K500" s="280"/>
      <c r="L500" s="280"/>
      <c r="M500" s="282"/>
      <c r="N500" s="280"/>
      <c r="O500" s="280"/>
      <c r="P500" s="281"/>
      <c r="Q500" s="282"/>
      <c r="R500" s="280"/>
      <c r="S500" s="280"/>
      <c r="T500" s="280"/>
      <c r="U500" s="281"/>
      <c r="V500" s="282"/>
      <c r="W500" s="280"/>
      <c r="X500" s="281"/>
      <c r="Y500" s="282"/>
      <c r="Z500" s="280"/>
      <c r="AA500" s="281"/>
      <c r="AB500" s="282"/>
      <c r="AC500" s="280"/>
      <c r="AD500" s="281"/>
      <c r="AE500" s="29"/>
      <c r="AF500" s="248"/>
    </row>
    <row r="501" spans="1:37" s="131" customFormat="1" ht="15" customHeight="1">
      <c r="A501" s="79"/>
      <c r="B501" s="29"/>
      <c r="C501" s="246" t="s">
        <v>163</v>
      </c>
      <c r="D501" s="417" t="s">
        <v>879</v>
      </c>
      <c r="E501" s="280"/>
      <c r="F501" s="280"/>
      <c r="G501" s="280"/>
      <c r="H501" s="280"/>
      <c r="I501" s="280"/>
      <c r="J501" s="280"/>
      <c r="K501" s="280"/>
      <c r="L501" s="280"/>
      <c r="M501" s="282"/>
      <c r="N501" s="280"/>
      <c r="O501" s="280"/>
      <c r="P501" s="281"/>
      <c r="Q501" s="282"/>
      <c r="R501" s="280"/>
      <c r="S501" s="280"/>
      <c r="T501" s="280"/>
      <c r="U501" s="281"/>
      <c r="V501" s="282"/>
      <c r="W501" s="280"/>
      <c r="X501" s="281"/>
      <c r="Y501" s="282"/>
      <c r="Z501" s="280"/>
      <c r="AA501" s="281"/>
      <c r="AB501" s="282"/>
      <c r="AC501" s="280"/>
      <c r="AD501" s="281"/>
      <c r="AE501" s="29"/>
      <c r="AF501" s="248"/>
    </row>
    <row r="502" spans="1:37" s="131" customFormat="1" ht="15" customHeight="1">
      <c r="A502" s="79"/>
      <c r="B502" s="29"/>
      <c r="C502" s="246" t="s">
        <v>164</v>
      </c>
      <c r="D502" s="417" t="s">
        <v>880</v>
      </c>
      <c r="E502" s="280"/>
      <c r="F502" s="280"/>
      <c r="G502" s="280"/>
      <c r="H502" s="280"/>
      <c r="I502" s="280"/>
      <c r="J502" s="280"/>
      <c r="K502" s="280"/>
      <c r="L502" s="280"/>
      <c r="M502" s="282"/>
      <c r="N502" s="280"/>
      <c r="O502" s="280"/>
      <c r="P502" s="281"/>
      <c r="Q502" s="282"/>
      <c r="R502" s="280"/>
      <c r="S502" s="280"/>
      <c r="T502" s="280"/>
      <c r="U502" s="281"/>
      <c r="V502" s="282"/>
      <c r="W502" s="280"/>
      <c r="X502" s="281"/>
      <c r="Y502" s="282"/>
      <c r="Z502" s="280"/>
      <c r="AA502" s="281"/>
      <c r="AB502" s="282"/>
      <c r="AC502" s="280"/>
      <c r="AD502" s="281"/>
      <c r="AE502" s="29"/>
      <c r="AF502" s="248"/>
    </row>
    <row r="503" spans="1:37" s="131" customFormat="1" ht="15" customHeight="1">
      <c r="A503" s="79"/>
      <c r="B503" s="29"/>
      <c r="C503" s="246" t="s">
        <v>165</v>
      </c>
      <c r="D503" s="417" t="s">
        <v>881</v>
      </c>
      <c r="E503" s="280"/>
      <c r="F503" s="280"/>
      <c r="G503" s="280"/>
      <c r="H503" s="280"/>
      <c r="I503" s="280"/>
      <c r="J503" s="280"/>
      <c r="K503" s="280"/>
      <c r="L503" s="280"/>
      <c r="M503" s="282"/>
      <c r="N503" s="280"/>
      <c r="O503" s="280"/>
      <c r="P503" s="281"/>
      <c r="Q503" s="282"/>
      <c r="R503" s="280"/>
      <c r="S503" s="280"/>
      <c r="T503" s="280"/>
      <c r="U503" s="281"/>
      <c r="V503" s="282"/>
      <c r="W503" s="280"/>
      <c r="X503" s="281"/>
      <c r="Y503" s="282"/>
      <c r="Z503" s="280"/>
      <c r="AA503" s="281"/>
      <c r="AB503" s="282"/>
      <c r="AC503" s="280"/>
      <c r="AD503" s="281"/>
      <c r="AE503" s="29"/>
      <c r="AF503" s="248"/>
    </row>
    <row r="504" spans="1:37" s="131" customFormat="1" ht="15" customHeight="1">
      <c r="A504" s="79"/>
      <c r="B504" s="29"/>
      <c r="C504" s="246" t="s">
        <v>166</v>
      </c>
      <c r="D504" s="417" t="s">
        <v>882</v>
      </c>
      <c r="E504" s="280"/>
      <c r="F504" s="280"/>
      <c r="G504" s="280"/>
      <c r="H504" s="280"/>
      <c r="I504" s="280"/>
      <c r="J504" s="280"/>
      <c r="K504" s="280"/>
      <c r="L504" s="280"/>
      <c r="M504" s="282"/>
      <c r="N504" s="280"/>
      <c r="O504" s="280"/>
      <c r="P504" s="281"/>
      <c r="Q504" s="282"/>
      <c r="R504" s="280"/>
      <c r="S504" s="280"/>
      <c r="T504" s="280"/>
      <c r="U504" s="281"/>
      <c r="V504" s="282"/>
      <c r="W504" s="280"/>
      <c r="X504" s="281"/>
      <c r="Y504" s="282"/>
      <c r="Z504" s="280"/>
      <c r="AA504" s="281"/>
      <c r="AB504" s="282"/>
      <c r="AC504" s="280"/>
      <c r="AD504" s="281"/>
      <c r="AE504" s="29"/>
      <c r="AF504" s="248"/>
    </row>
    <row r="505" spans="1:37" s="131" customFormat="1" ht="24" customHeight="1">
      <c r="A505" s="79"/>
      <c r="B505" s="29"/>
      <c r="C505" s="246" t="s">
        <v>167</v>
      </c>
      <c r="D505" s="417" t="s">
        <v>883</v>
      </c>
      <c r="E505" s="280"/>
      <c r="F505" s="280"/>
      <c r="G505" s="280"/>
      <c r="H505" s="280"/>
      <c r="I505" s="280"/>
      <c r="J505" s="280"/>
      <c r="K505" s="280"/>
      <c r="L505" s="280"/>
      <c r="M505" s="282"/>
      <c r="N505" s="280"/>
      <c r="O505" s="280"/>
      <c r="P505" s="281"/>
      <c r="Q505" s="282"/>
      <c r="R505" s="280"/>
      <c r="S505" s="280"/>
      <c r="T505" s="280"/>
      <c r="U505" s="281"/>
      <c r="V505" s="282"/>
      <c r="W505" s="280"/>
      <c r="X505" s="281"/>
      <c r="Y505" s="282"/>
      <c r="Z505" s="280"/>
      <c r="AA505" s="281"/>
      <c r="AB505" s="282"/>
      <c r="AC505" s="280"/>
      <c r="AD505" s="281"/>
      <c r="AE505" s="29"/>
      <c r="AF505" s="248"/>
    </row>
    <row r="506" spans="1:37" s="131" customFormat="1" ht="24" customHeight="1">
      <c r="A506" s="79"/>
      <c r="B506" s="29"/>
      <c r="C506" s="246" t="s">
        <v>168</v>
      </c>
      <c r="D506" s="417" t="s">
        <v>884</v>
      </c>
      <c r="E506" s="280"/>
      <c r="F506" s="280"/>
      <c r="G506" s="280"/>
      <c r="H506" s="280"/>
      <c r="I506" s="280"/>
      <c r="J506" s="280"/>
      <c r="K506" s="280"/>
      <c r="L506" s="280"/>
      <c r="M506" s="282"/>
      <c r="N506" s="280"/>
      <c r="O506" s="280"/>
      <c r="P506" s="281"/>
      <c r="Q506" s="282"/>
      <c r="R506" s="280"/>
      <c r="S506" s="280"/>
      <c r="T506" s="280"/>
      <c r="U506" s="281"/>
      <c r="V506" s="282"/>
      <c r="W506" s="280"/>
      <c r="X506" s="281"/>
      <c r="Y506" s="282"/>
      <c r="Z506" s="280"/>
      <c r="AA506" s="281"/>
      <c r="AB506" s="282"/>
      <c r="AC506" s="280"/>
      <c r="AD506" s="281"/>
      <c r="AE506" s="29"/>
      <c r="AF506" s="248"/>
    </row>
    <row r="507" spans="1:37" s="131" customFormat="1" ht="15" customHeight="1">
      <c r="A507" s="79"/>
      <c r="B507" s="29"/>
      <c r="C507" s="246" t="s">
        <v>169</v>
      </c>
      <c r="D507" s="417" t="s">
        <v>885</v>
      </c>
      <c r="E507" s="280"/>
      <c r="F507" s="280"/>
      <c r="G507" s="280"/>
      <c r="H507" s="280"/>
      <c r="I507" s="280"/>
      <c r="J507" s="280"/>
      <c r="K507" s="280"/>
      <c r="L507" s="280"/>
      <c r="M507" s="282"/>
      <c r="N507" s="280"/>
      <c r="O507" s="280"/>
      <c r="P507" s="281"/>
      <c r="Q507" s="282"/>
      <c r="R507" s="280"/>
      <c r="S507" s="280"/>
      <c r="T507" s="280"/>
      <c r="U507" s="281"/>
      <c r="V507" s="282"/>
      <c r="W507" s="280"/>
      <c r="X507" s="281"/>
      <c r="Y507" s="282"/>
      <c r="Z507" s="280"/>
      <c r="AA507" s="281"/>
      <c r="AB507" s="282"/>
      <c r="AC507" s="280"/>
      <c r="AD507" s="281"/>
      <c r="AE507" s="29"/>
      <c r="AF507" s="248"/>
    </row>
    <row r="508" spans="1:37" s="131" customFormat="1" ht="15" customHeight="1">
      <c r="A508" s="79"/>
      <c r="B508" s="29"/>
      <c r="C508" s="246" t="s">
        <v>170</v>
      </c>
      <c r="D508" s="417" t="s">
        <v>886</v>
      </c>
      <c r="E508" s="280"/>
      <c r="F508" s="280"/>
      <c r="G508" s="280"/>
      <c r="H508" s="280"/>
      <c r="I508" s="280"/>
      <c r="J508" s="280"/>
      <c r="K508" s="280"/>
      <c r="L508" s="280"/>
      <c r="M508" s="282"/>
      <c r="N508" s="280"/>
      <c r="O508" s="280"/>
      <c r="P508" s="281"/>
      <c r="Q508" s="282"/>
      <c r="R508" s="280"/>
      <c r="S508" s="280"/>
      <c r="T508" s="280"/>
      <c r="U508" s="281"/>
      <c r="V508" s="282"/>
      <c r="W508" s="280"/>
      <c r="X508" s="281"/>
      <c r="Y508" s="282"/>
      <c r="Z508" s="280"/>
      <c r="AA508" s="281"/>
      <c r="AB508" s="282"/>
      <c r="AC508" s="280"/>
      <c r="AD508" s="281"/>
      <c r="AE508" s="29"/>
      <c r="AF508" s="248"/>
    </row>
    <row r="509" spans="1:37" s="131" customFormat="1" ht="15" customHeight="1">
      <c r="A509" s="79"/>
      <c r="B509" s="29"/>
      <c r="C509" s="246" t="s">
        <v>171</v>
      </c>
      <c r="D509" s="417" t="s">
        <v>887</v>
      </c>
      <c r="E509" s="280"/>
      <c r="F509" s="280"/>
      <c r="G509" s="280"/>
      <c r="H509" s="280"/>
      <c r="I509" s="280"/>
      <c r="J509" s="280"/>
      <c r="K509" s="280"/>
      <c r="L509" s="280"/>
      <c r="M509" s="282"/>
      <c r="N509" s="280"/>
      <c r="O509" s="280"/>
      <c r="P509" s="281"/>
      <c r="Q509" s="282"/>
      <c r="R509" s="280"/>
      <c r="S509" s="280"/>
      <c r="T509" s="280"/>
      <c r="U509" s="281"/>
      <c r="V509" s="282"/>
      <c r="W509" s="280"/>
      <c r="X509" s="281"/>
      <c r="Y509" s="282"/>
      <c r="Z509" s="280"/>
      <c r="AA509" s="281"/>
      <c r="AB509" s="282"/>
      <c r="AC509" s="280"/>
      <c r="AD509" s="281"/>
      <c r="AE509" s="29"/>
      <c r="AF509" s="248"/>
    </row>
    <row r="510" spans="1:37" s="131" customFormat="1" ht="15" customHeight="1">
      <c r="A510" s="79"/>
      <c r="B510" s="29"/>
      <c r="C510" s="246" t="s">
        <v>172</v>
      </c>
      <c r="D510" s="417" t="s">
        <v>888</v>
      </c>
      <c r="E510" s="280"/>
      <c r="F510" s="280"/>
      <c r="G510" s="280"/>
      <c r="H510" s="280"/>
      <c r="I510" s="280"/>
      <c r="J510" s="280"/>
      <c r="K510" s="280"/>
      <c r="L510" s="280"/>
      <c r="M510" s="282"/>
      <c r="N510" s="280"/>
      <c r="O510" s="280"/>
      <c r="P510" s="281"/>
      <c r="Q510" s="282"/>
      <c r="R510" s="280"/>
      <c r="S510" s="280"/>
      <c r="T510" s="280"/>
      <c r="U510" s="281"/>
      <c r="V510" s="282"/>
      <c r="W510" s="280"/>
      <c r="X510" s="281"/>
      <c r="Y510" s="282"/>
      <c r="Z510" s="280"/>
      <c r="AA510" s="281"/>
      <c r="AB510" s="282"/>
      <c r="AC510" s="280"/>
      <c r="AD510" s="281"/>
      <c r="AE510" s="29"/>
      <c r="AF510" s="248"/>
    </row>
    <row r="511" spans="1:37" s="131" customFormat="1" ht="15" customHeight="1">
      <c r="A511" s="79"/>
      <c r="B511" s="29"/>
      <c r="C511" s="246" t="s">
        <v>173</v>
      </c>
      <c r="D511" s="417" t="s">
        <v>889</v>
      </c>
      <c r="E511" s="280"/>
      <c r="F511" s="280"/>
      <c r="G511" s="280"/>
      <c r="H511" s="280"/>
      <c r="I511" s="280"/>
      <c r="J511" s="280"/>
      <c r="K511" s="280"/>
      <c r="L511" s="280"/>
      <c r="M511" s="282"/>
      <c r="N511" s="280"/>
      <c r="O511" s="280"/>
      <c r="P511" s="281"/>
      <c r="Q511" s="282"/>
      <c r="R511" s="280"/>
      <c r="S511" s="280"/>
      <c r="T511" s="280"/>
      <c r="U511" s="281"/>
      <c r="V511" s="282"/>
      <c r="W511" s="280"/>
      <c r="X511" s="281"/>
      <c r="Y511" s="282"/>
      <c r="Z511" s="280"/>
      <c r="AA511" s="281"/>
      <c r="AB511" s="282"/>
      <c r="AC511" s="280"/>
      <c r="AD511" s="281"/>
      <c r="AE511" s="29"/>
      <c r="AF511" s="248"/>
    </row>
    <row r="512" spans="1:37" s="131" customFormat="1" ht="15" customHeight="1">
      <c r="A512" s="79"/>
      <c r="B512" s="29"/>
      <c r="C512" s="260"/>
      <c r="D512" s="260"/>
      <c r="E512" s="260"/>
      <c r="F512" s="260"/>
      <c r="G512" s="260"/>
      <c r="H512" s="260"/>
      <c r="I512" s="260"/>
      <c r="J512" s="260"/>
      <c r="K512" s="260"/>
      <c r="L512" s="260"/>
      <c r="M512" s="260"/>
      <c r="N512" s="260"/>
      <c r="O512" s="260"/>
      <c r="P512" s="260"/>
      <c r="Q512" s="260"/>
      <c r="R512" s="260"/>
      <c r="S512" s="260"/>
      <c r="T512" s="260"/>
      <c r="U512" s="260"/>
      <c r="V512" s="260"/>
      <c r="W512" s="260"/>
      <c r="X512" s="260"/>
      <c r="Y512" s="260"/>
      <c r="Z512" s="260"/>
      <c r="AA512" s="260"/>
      <c r="AB512" s="260"/>
      <c r="AC512" s="260"/>
      <c r="AD512" s="260"/>
      <c r="AE512" s="29"/>
      <c r="AF512" s="248">
        <f>IF(SUM(AF480:AF511)&gt;0,1,0)</f>
        <v>0</v>
      </c>
      <c r="AG512">
        <f>IF(SUM(AG480:AG511)&gt;0,2,0)</f>
        <v>0</v>
      </c>
      <c r="AH512">
        <f>IF(SUM(AH480:AH511)&gt;0,4,0)</f>
        <v>0</v>
      </c>
      <c r="AI512">
        <f>IF(SUM(AI480:AI511)&gt;0,4,0)</f>
        <v>0</v>
      </c>
      <c r="AJ512">
        <f>IF(SUM(AJ480:AJ511)&gt;0,5,0)</f>
        <v>0</v>
      </c>
      <c r="AK512">
        <f>IF(SUM(AK480:AK511)&gt;0,6,0)</f>
        <v>0</v>
      </c>
    </row>
    <row r="513" spans="1:38" s="131" customFormat="1" ht="45" customHeight="1">
      <c r="A513" s="79"/>
      <c r="B513" s="29"/>
      <c r="C513" s="411" t="s">
        <v>890</v>
      </c>
      <c r="D513" s="409"/>
      <c r="E513" s="409"/>
      <c r="F513" s="282"/>
      <c r="G513" s="280"/>
      <c r="H513" s="280"/>
      <c r="I513" s="280"/>
      <c r="J513" s="280"/>
      <c r="K513" s="280"/>
      <c r="L513" s="280"/>
      <c r="M513" s="280"/>
      <c r="N513" s="280"/>
      <c r="O513" s="280"/>
      <c r="P513" s="280"/>
      <c r="Q513" s="280"/>
      <c r="R513" s="280"/>
      <c r="S513" s="280"/>
      <c r="T513" s="280"/>
      <c r="U513" s="280"/>
      <c r="V513" s="280"/>
      <c r="W513" s="280"/>
      <c r="X513" s="280"/>
      <c r="Y513" s="280"/>
      <c r="Z513" s="280"/>
      <c r="AA513" s="280"/>
      <c r="AB513" s="280"/>
      <c r="AC513" s="280"/>
      <c r="AD513" s="281"/>
      <c r="AE513" s="29"/>
      <c r="AF513" s="248"/>
      <c r="AH513">
        <f>SUM(AF512:AH512)</f>
        <v>0</v>
      </c>
      <c r="AK513">
        <f>SUM(AI512:AK512)</f>
        <v>0</v>
      </c>
    </row>
    <row r="514" spans="1:38" s="131" customFormat="1" ht="15" customHeight="1">
      <c r="A514" s="79"/>
      <c r="B514" s="29"/>
      <c r="C514" s="260"/>
      <c r="D514" s="260"/>
      <c r="E514" s="260"/>
      <c r="F514" s="260"/>
      <c r="G514" s="260"/>
      <c r="H514" s="260"/>
      <c r="I514" s="260"/>
      <c r="J514" s="260"/>
      <c r="K514" s="260"/>
      <c r="L514" s="260"/>
      <c r="M514" s="260"/>
      <c r="N514" s="260"/>
      <c r="O514" s="260"/>
      <c r="P514" s="260"/>
      <c r="Q514" s="260"/>
      <c r="R514" s="260"/>
      <c r="S514" s="260"/>
      <c r="T514" s="260"/>
      <c r="U514" s="260"/>
      <c r="V514" s="260"/>
      <c r="W514" s="260"/>
      <c r="X514" s="260"/>
      <c r="Y514" s="260"/>
      <c r="Z514" s="260"/>
      <c r="AA514" s="260"/>
      <c r="AB514" s="260"/>
      <c r="AC514" s="260"/>
      <c r="AD514" s="260"/>
      <c r="AE514" s="29"/>
      <c r="AF514" s="248"/>
      <c r="AH514" t="e">
        <f ca="1">CAMBIAR(AH513,0,"",1,"El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514" t="e">
        <f ca="1">CAMBIAR(AK513,0,"",4,"Hay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515" spans="1:38" s="131" customFormat="1" ht="24" customHeight="1">
      <c r="A515" s="134"/>
      <c r="B515" s="19"/>
      <c r="C515" s="339" t="s">
        <v>248</v>
      </c>
      <c r="D515" s="409"/>
      <c r="E515" s="409"/>
      <c r="F515" s="409"/>
      <c r="G515" s="409"/>
      <c r="H515" s="409"/>
      <c r="I515" s="409"/>
      <c r="J515" s="409"/>
      <c r="K515" s="409"/>
      <c r="L515" s="409"/>
      <c r="M515" s="409"/>
      <c r="N515" s="409"/>
      <c r="O515" s="409"/>
      <c r="P515" s="409"/>
      <c r="Q515" s="409"/>
      <c r="R515" s="409"/>
      <c r="S515" s="409"/>
      <c r="T515" s="409"/>
      <c r="U515" s="409"/>
      <c r="V515" s="409"/>
      <c r="W515" s="409"/>
      <c r="X515" s="409"/>
      <c r="Y515" s="409"/>
      <c r="Z515" s="409"/>
      <c r="AA515" s="409"/>
      <c r="AB515" s="409"/>
      <c r="AC515" s="409"/>
      <c r="AD515" s="409"/>
      <c r="AE515" s="19"/>
      <c r="AF515" s="248"/>
    </row>
    <row r="516" spans="1:38" s="131" customFormat="1" ht="60" customHeight="1">
      <c r="A516" s="134"/>
      <c r="B516" s="19"/>
      <c r="C516" s="371"/>
      <c r="D516" s="280"/>
      <c r="E516" s="280"/>
      <c r="F516" s="280"/>
      <c r="G516" s="280"/>
      <c r="H516" s="280"/>
      <c r="I516" s="280"/>
      <c r="J516" s="280"/>
      <c r="K516" s="280"/>
      <c r="L516" s="280"/>
      <c r="M516" s="280"/>
      <c r="N516" s="280"/>
      <c r="O516" s="280"/>
      <c r="P516" s="280"/>
      <c r="Q516" s="280"/>
      <c r="R516" s="280"/>
      <c r="S516" s="280"/>
      <c r="T516" s="280"/>
      <c r="U516" s="280"/>
      <c r="V516" s="280"/>
      <c r="W516" s="280"/>
      <c r="X516" s="280"/>
      <c r="Y516" s="280"/>
      <c r="Z516" s="280"/>
      <c r="AA516" s="280"/>
      <c r="AB516" s="280"/>
      <c r="AC516" s="280"/>
      <c r="AD516" s="281"/>
      <c r="AE516" s="19"/>
      <c r="AF516" s="248"/>
    </row>
    <row r="517" spans="1:38" s="131" customFormat="1" ht="15" customHeight="1">
      <c r="A517" s="79"/>
      <c r="B517" s="29"/>
      <c r="C517" s="267" t="e">
        <f ca="1">AH514</f>
        <v>#NAME?</v>
      </c>
      <c r="D517" s="260"/>
      <c r="E517" s="260"/>
      <c r="F517" s="260"/>
      <c r="G517" s="260"/>
      <c r="H517" s="260"/>
      <c r="I517" s="260"/>
      <c r="J517" s="260"/>
      <c r="K517" s="260"/>
      <c r="L517" s="260"/>
      <c r="M517" s="260"/>
      <c r="N517" s="260"/>
      <c r="O517" s="260"/>
      <c r="P517" s="260"/>
      <c r="Q517" s="260"/>
      <c r="R517" s="260"/>
      <c r="S517" s="260"/>
      <c r="T517" s="260"/>
      <c r="U517" s="260"/>
      <c r="V517" s="260"/>
      <c r="W517" s="139"/>
      <c r="X517" s="260"/>
      <c r="Y517" s="260"/>
      <c r="Z517" s="260"/>
      <c r="AA517" s="260"/>
      <c r="AB517" s="260"/>
      <c r="AC517" s="260"/>
      <c r="AD517" s="260"/>
      <c r="AE517" s="29"/>
      <c r="AF517" s="248"/>
    </row>
    <row r="518" spans="1:38" s="131" customFormat="1" ht="15" customHeight="1">
      <c r="A518" s="79"/>
      <c r="B518" s="29"/>
      <c r="C518" s="267" t="e">
        <f ca="1">AK514</f>
        <v>#NAME?</v>
      </c>
      <c r="D518" s="260"/>
      <c r="E518" s="260"/>
      <c r="F518" s="260"/>
      <c r="G518" s="260"/>
      <c r="H518" s="260"/>
      <c r="I518" s="260"/>
      <c r="J518" s="260"/>
      <c r="K518" s="260"/>
      <c r="L518" s="260"/>
      <c r="M518" s="260"/>
      <c r="N518" s="260"/>
      <c r="O518" s="260"/>
      <c r="P518" s="260"/>
      <c r="Q518" s="260"/>
      <c r="R518" s="260"/>
      <c r="S518" s="260"/>
      <c r="T518" s="260"/>
      <c r="U518" s="260"/>
      <c r="V518" s="260"/>
      <c r="W518" s="139"/>
      <c r="X518" s="260"/>
      <c r="Y518" s="260"/>
      <c r="Z518" s="260"/>
      <c r="AA518" s="260"/>
      <c r="AB518" s="260"/>
      <c r="AC518" s="260"/>
      <c r="AD518" s="260"/>
      <c r="AE518" s="29"/>
      <c r="AF518" s="248"/>
    </row>
    <row r="519" spans="1:38" s="131" customFormat="1" ht="15" customHeight="1">
      <c r="A519" s="79"/>
      <c r="B519" s="29"/>
      <c r="C519" s="260"/>
      <c r="D519" s="260"/>
      <c r="E519" s="260"/>
      <c r="F519" s="260"/>
      <c r="G519" s="260"/>
      <c r="H519" s="260"/>
      <c r="I519" s="260"/>
      <c r="J519" s="260"/>
      <c r="K519" s="260"/>
      <c r="L519" s="260"/>
      <c r="M519" s="260"/>
      <c r="N519" s="260"/>
      <c r="O519" s="260"/>
      <c r="P519" s="260"/>
      <c r="Q519" s="260"/>
      <c r="R519" s="260"/>
      <c r="S519" s="260"/>
      <c r="T519" s="260"/>
      <c r="U519" s="260"/>
      <c r="V519" s="260"/>
      <c r="W519" s="139"/>
      <c r="X519" s="260"/>
      <c r="Y519" s="260"/>
      <c r="Z519" s="260"/>
      <c r="AA519" s="260"/>
      <c r="AB519" s="260"/>
      <c r="AC519" s="260"/>
      <c r="AD519" s="260"/>
      <c r="AE519" s="29"/>
      <c r="AF519" s="248"/>
    </row>
    <row r="520" spans="1:38" s="131" customFormat="1" ht="15" customHeight="1">
      <c r="A520" s="79"/>
      <c r="B520" s="29"/>
      <c r="C520" s="260"/>
      <c r="D520" s="260"/>
      <c r="E520" s="260"/>
      <c r="F520" s="260"/>
      <c r="G520" s="260"/>
      <c r="H520" s="260"/>
      <c r="I520" s="260"/>
      <c r="J520" s="260"/>
      <c r="K520" s="260"/>
      <c r="L520" s="260"/>
      <c r="M520" s="260"/>
      <c r="N520" s="260"/>
      <c r="O520" s="260"/>
      <c r="P520" s="260"/>
      <c r="Q520" s="260"/>
      <c r="R520" s="260"/>
      <c r="S520" s="260"/>
      <c r="T520" s="260"/>
      <c r="U520" s="260"/>
      <c r="V520" s="260"/>
      <c r="W520" s="139"/>
      <c r="X520" s="260"/>
      <c r="Y520" s="260"/>
      <c r="Z520" s="260"/>
      <c r="AA520" s="260"/>
      <c r="AB520" s="260"/>
      <c r="AC520" s="260"/>
      <c r="AD520" s="260"/>
      <c r="AE520" s="29"/>
      <c r="AF520" s="248"/>
    </row>
    <row r="521" spans="1:38" s="131" customFormat="1" ht="15" customHeight="1">
      <c r="A521" s="79"/>
      <c r="B521" s="29"/>
      <c r="C521" s="260"/>
      <c r="D521" s="260"/>
      <c r="E521" s="260"/>
      <c r="F521" s="260"/>
      <c r="G521" s="260"/>
      <c r="H521" s="260"/>
      <c r="I521" s="260"/>
      <c r="J521" s="260"/>
      <c r="K521" s="260"/>
      <c r="L521" s="260"/>
      <c r="M521" s="260"/>
      <c r="N521" s="260"/>
      <c r="O521" s="260"/>
      <c r="P521" s="260"/>
      <c r="Q521" s="260"/>
      <c r="R521" s="260"/>
      <c r="S521" s="260"/>
      <c r="T521" s="260"/>
      <c r="U521" s="260"/>
      <c r="V521" s="260"/>
      <c r="W521" s="139"/>
      <c r="X521" s="260"/>
      <c r="Y521" s="260"/>
      <c r="Z521" s="260"/>
      <c r="AA521" s="260"/>
      <c r="AB521" s="260"/>
      <c r="AC521" s="260"/>
      <c r="AD521" s="260"/>
      <c r="AE521" s="29"/>
      <c r="AF521" s="248"/>
    </row>
    <row r="522" spans="1:38" s="131" customFormat="1" ht="15" customHeight="1">
      <c r="A522" s="7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48"/>
    </row>
    <row r="523" spans="1:38" s="29" customFormat="1" ht="15" customHeight="1">
      <c r="A523" s="32" t="s">
        <v>891</v>
      </c>
      <c r="B523" s="357" t="s">
        <v>892</v>
      </c>
      <c r="C523" s="350"/>
      <c r="D523" s="350"/>
      <c r="E523" s="350"/>
      <c r="F523" s="350"/>
      <c r="G523" s="350"/>
      <c r="H523" s="350"/>
      <c r="I523" s="350"/>
      <c r="J523" s="350"/>
      <c r="K523" s="350"/>
      <c r="L523" s="350"/>
      <c r="M523" s="350"/>
      <c r="N523" s="350"/>
      <c r="O523" s="350"/>
      <c r="P523" s="350"/>
      <c r="Q523" s="350"/>
      <c r="R523" s="350"/>
      <c r="S523" s="350"/>
      <c r="T523" s="350"/>
      <c r="U523" s="350"/>
      <c r="V523" s="350"/>
      <c r="W523" s="350"/>
      <c r="X523" s="350"/>
      <c r="Y523" s="350"/>
      <c r="Z523" s="350"/>
      <c r="AA523" s="350"/>
      <c r="AB523" s="350"/>
      <c r="AC523" s="350"/>
      <c r="AD523" s="350"/>
    </row>
    <row r="524" spans="1:38" s="29" customFormat="1" ht="15" customHeight="1" thickBot="1">
      <c r="A524" s="79"/>
    </row>
    <row r="525" spans="1:38" s="29" customFormat="1" ht="15" customHeight="1" thickBot="1">
      <c r="A525" s="79"/>
      <c r="C525" s="449"/>
      <c r="D525" s="392"/>
      <c r="E525" s="392"/>
      <c r="F525" s="393"/>
      <c r="G525" s="140" t="s">
        <v>893</v>
      </c>
      <c r="H525" s="217"/>
      <c r="I525" s="217"/>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spans="1:38" s="29" customFormat="1" ht="15" customHeight="1">
      <c r="A526" s="79"/>
      <c r="C526" s="42"/>
      <c r="D526" s="42"/>
      <c r="E526" s="42"/>
      <c r="F526" s="42"/>
      <c r="G526" s="42"/>
      <c r="H526" s="42"/>
      <c r="I526" s="42"/>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spans="1:38" s="29" customFormat="1" ht="15" customHeight="1">
      <c r="A527" s="79"/>
      <c r="C527" s="42"/>
      <c r="D527" s="42"/>
      <c r="E527" s="282"/>
      <c r="F527" s="280"/>
      <c r="G527" s="280"/>
      <c r="H527" s="281"/>
      <c r="I527" s="212" t="s">
        <v>642</v>
      </c>
      <c r="J527" s="250"/>
      <c r="K527" s="250"/>
      <c r="L527" s="250"/>
      <c r="M527" s="250"/>
      <c r="N527" s="250"/>
      <c r="O527" s="250"/>
      <c r="P527" s="250"/>
      <c r="Q527" s="250"/>
      <c r="R527" s="250"/>
      <c r="S527" s="250"/>
      <c r="T527" s="250"/>
      <c r="U527" s="250"/>
      <c r="V527" s="250"/>
      <c r="W527" s="250"/>
      <c r="X527" s="250"/>
      <c r="Y527" s="250"/>
      <c r="Z527" s="250"/>
      <c r="AA527" s="250"/>
      <c r="AB527" s="250"/>
      <c r="AC527" s="250"/>
      <c r="AD527" s="250"/>
      <c r="AF527" t="s">
        <v>278</v>
      </c>
      <c r="AG527" t="s">
        <v>279</v>
      </c>
      <c r="AH527" t="s">
        <v>280</v>
      </c>
      <c r="AI527" t="s">
        <v>281</v>
      </c>
      <c r="AJ527" t="s">
        <v>282</v>
      </c>
      <c r="AK527" t="s">
        <v>283</v>
      </c>
      <c r="AL527" t="s">
        <v>284</v>
      </c>
    </row>
    <row r="528" spans="1:38" s="29" customFormat="1" ht="15" customHeight="1">
      <c r="A528" s="79"/>
      <c r="C528" s="42"/>
      <c r="D528" s="42"/>
      <c r="E528" s="211"/>
      <c r="F528" s="211"/>
      <c r="G528" s="211"/>
      <c r="H528" s="211"/>
      <c r="I528" s="42"/>
      <c r="J528" s="250"/>
      <c r="K528" s="250"/>
      <c r="L528" s="250"/>
      <c r="M528" s="250"/>
      <c r="N528" s="250"/>
      <c r="O528" s="250"/>
      <c r="P528" s="250"/>
      <c r="Q528" s="250"/>
      <c r="R528" s="250"/>
      <c r="S528" s="250"/>
      <c r="T528" s="250"/>
      <c r="U528" s="250"/>
      <c r="V528" s="250"/>
      <c r="W528" s="250"/>
      <c r="X528" s="250"/>
      <c r="Y528" s="250"/>
      <c r="Z528" s="250"/>
      <c r="AA528" s="250"/>
      <c r="AB528" s="250"/>
      <c r="AC528" s="250"/>
      <c r="AD528" s="250"/>
      <c r="AF528">
        <f>IF(AND(C525=0,OR(SUM(E527:E529)&gt;0,COUNTIF(C525:E529,"NS")&gt;0)),1,0)</f>
        <v>0</v>
      </c>
      <c r="AG528">
        <f>IF(OR(AND(C525="NS",SUM(E527:E529)&gt;0),AND(C525="NS",COUNTIF(C525:E529,"NS")&lt;2)),1,0)</f>
        <v>0</v>
      </c>
      <c r="AH528">
        <f>IF(AND(C525="NA",OR(SUM(E527:E529)&gt;0,COUNTIF(C525:E529,"NS")&gt;0,AND(COUNTIF(C525:E529,"NA")&gt;1,COUNTIF(C525:E529,"NA")&lt;3))),1,0)</f>
        <v>0</v>
      </c>
      <c r="AI528">
        <f>IF(AND(COUNTBLANK(C525)+COUNTBLANK(E527)+COUNTBLANK(E529)&gt;0,COUNTBLANK(C525)+COUNTBLANK(E527)+COUNTBLANK(E529)&lt;3,C525&lt;&gt;"NA"),1,0)</f>
        <v>0</v>
      </c>
      <c r="AJ528">
        <f>IF(AND(IF(OR(SUM(E527:E529)=C525,C525="",AND(C525&gt;0,COUNTIF(C525:E529,"NS")=2)),0,1)=1,C525&lt;&gt;"NS",C525&lt;&gt;"NA"),1,0)</f>
        <v>0</v>
      </c>
      <c r="AK528">
        <f>IF(COUNTIF(C525:E529,"=*")&lt;&gt;SUM(COUNTIF(C525:E529,"NS"),COUNTIF(C525:E529,"NA")),1,0)</f>
        <v>0</v>
      </c>
      <c r="AL528">
        <f>IF(SUM(AF528:AK528)&gt;0,1,0)</f>
        <v>0</v>
      </c>
    </row>
    <row r="529" spans="1:38" s="29" customFormat="1" ht="15" customHeight="1">
      <c r="A529" s="79"/>
      <c r="C529" s="42"/>
      <c r="D529" s="42"/>
      <c r="E529" s="282"/>
      <c r="F529" s="280"/>
      <c r="G529" s="280"/>
      <c r="H529" s="281"/>
      <c r="I529" s="212" t="s">
        <v>643</v>
      </c>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spans="1:38" s="29" customFormat="1" ht="15" customHeight="1">
      <c r="A530" s="79"/>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c r="AF530">
        <f>IF(SUM(AF528:AF529)&gt;0,1,0)</f>
        <v>0</v>
      </c>
      <c r="AG530">
        <f>IF(SUM(AG528:AG529)&gt;0,2,0)</f>
        <v>0</v>
      </c>
      <c r="AH530">
        <f>IF(SUM(AH528:AH529)&gt;0,4,0)</f>
        <v>0</v>
      </c>
      <c r="AI530">
        <f>IF(SUM(AI528:AI529)&gt;0,4,0)</f>
        <v>0</v>
      </c>
      <c r="AJ530">
        <f>IF(SUM(AJ528:AJ529)&gt;0,5,0)</f>
        <v>0</v>
      </c>
      <c r="AK530">
        <f>IF(SUM(AK528:AK529)&gt;0,6,0)</f>
        <v>0</v>
      </c>
    </row>
    <row r="531" spans="1:38" s="29" customFormat="1" ht="24" customHeight="1">
      <c r="A531" s="79"/>
      <c r="C531" s="384" t="s">
        <v>248</v>
      </c>
      <c r="D531" s="379"/>
      <c r="E531" s="379"/>
      <c r="F531" s="379"/>
      <c r="G531" s="379"/>
      <c r="H531" s="379"/>
      <c r="I531" s="379"/>
      <c r="J531" s="379"/>
      <c r="K531" s="379"/>
      <c r="L531" s="379"/>
      <c r="M531" s="379"/>
      <c r="N531" s="379"/>
      <c r="O531" s="379"/>
      <c r="P531" s="379"/>
      <c r="Q531" s="379"/>
      <c r="R531" s="379"/>
      <c r="S531" s="379"/>
      <c r="T531" s="379"/>
      <c r="U531" s="379"/>
      <c r="V531" s="379"/>
      <c r="W531" s="379"/>
      <c r="X531" s="379"/>
      <c r="Y531" s="379"/>
      <c r="Z531" s="379"/>
      <c r="AA531" s="379"/>
      <c r="AB531" s="379"/>
      <c r="AC531" s="379"/>
      <c r="AD531" s="379"/>
      <c r="AH531">
        <f>SUM(AF530:AH530)</f>
        <v>0</v>
      </c>
      <c r="AK531">
        <f>SUM(AI530:AK530)</f>
        <v>0</v>
      </c>
    </row>
    <row r="532" spans="1:38" s="29" customFormat="1" ht="60" customHeight="1">
      <c r="A532" s="79"/>
      <c r="C532" s="340"/>
      <c r="D532" s="337"/>
      <c r="E532" s="337"/>
      <c r="F532" s="337"/>
      <c r="G532" s="337"/>
      <c r="H532" s="337"/>
      <c r="I532" s="337"/>
      <c r="J532" s="337"/>
      <c r="K532" s="337"/>
      <c r="L532" s="337"/>
      <c r="M532" s="337"/>
      <c r="N532" s="337"/>
      <c r="O532" s="337"/>
      <c r="P532" s="337"/>
      <c r="Q532" s="337"/>
      <c r="R532" s="337"/>
      <c r="S532" s="337"/>
      <c r="T532" s="337"/>
      <c r="U532" s="337"/>
      <c r="V532" s="337"/>
      <c r="W532" s="337"/>
      <c r="X532" s="337"/>
      <c r="Y532" s="337"/>
      <c r="Z532" s="337"/>
      <c r="AA532" s="337"/>
      <c r="AB532" s="337"/>
      <c r="AC532" s="337"/>
      <c r="AD532" s="338"/>
      <c r="AH532" t="e">
        <f ca="1">CAMBIAR(AH531,0,"",1,"El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#NAME?</v>
      </c>
      <c r="AK532" t="e">
        <f ca="1">CAMBIAR(AK531,0,"",4,"Hay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533" spans="1:38" s="29" customFormat="1" ht="15" customHeight="1">
      <c r="A533" s="79"/>
      <c r="C533" s="266" t="e">
        <f ca="1">AH532</f>
        <v>#NAME?</v>
      </c>
    </row>
    <row r="534" spans="1:38" s="29" customFormat="1" ht="15" customHeight="1">
      <c r="A534" s="79"/>
      <c r="C534" s="266" t="e">
        <f ca="1">AK532</f>
        <v>#NAME?</v>
      </c>
    </row>
    <row r="535" spans="1:38" s="29" customFormat="1" ht="15" customHeight="1">
      <c r="A535" s="79"/>
    </row>
    <row r="536" spans="1:38" s="29" customFormat="1" ht="15" customHeight="1">
      <c r="A536" s="79"/>
    </row>
    <row r="537" spans="1:38" s="29" customFormat="1" ht="15" customHeight="1">
      <c r="A537" s="79"/>
    </row>
    <row r="538" spans="1:38" s="29" customFormat="1" ht="15" customHeight="1">
      <c r="A538" s="79"/>
    </row>
    <row r="539" spans="1:38" s="29" customFormat="1" ht="24" customHeight="1">
      <c r="A539" s="32" t="s">
        <v>894</v>
      </c>
      <c r="B539" s="357" t="s">
        <v>895</v>
      </c>
      <c r="C539" s="350"/>
      <c r="D539" s="350"/>
      <c r="E539" s="350"/>
      <c r="F539" s="350"/>
      <c r="G539" s="350"/>
      <c r="H539" s="350"/>
      <c r="I539" s="350"/>
      <c r="J539" s="350"/>
      <c r="K539" s="350"/>
      <c r="L539" s="350"/>
      <c r="M539" s="350"/>
      <c r="N539" s="350"/>
      <c r="O539" s="350"/>
      <c r="P539" s="350"/>
      <c r="Q539" s="350"/>
      <c r="R539" s="350"/>
      <c r="S539" s="350"/>
      <c r="T539" s="350"/>
      <c r="U539" s="350"/>
      <c r="V539" s="350"/>
      <c r="W539" s="350"/>
      <c r="X539" s="350"/>
      <c r="Y539" s="350"/>
      <c r="Z539" s="350"/>
      <c r="AA539" s="350"/>
      <c r="AB539" s="350"/>
      <c r="AC539" s="350"/>
      <c r="AD539" s="350"/>
    </row>
    <row r="540" spans="1:38" s="29" customFormat="1" ht="36" customHeight="1">
      <c r="A540" s="79"/>
      <c r="C540" s="364" t="s">
        <v>896</v>
      </c>
      <c r="D540" s="350"/>
      <c r="E540" s="350"/>
      <c r="F540" s="350"/>
      <c r="G540" s="350"/>
      <c r="H540" s="350"/>
      <c r="I540" s="350"/>
      <c r="J540" s="350"/>
      <c r="K540" s="350"/>
      <c r="L540" s="350"/>
      <c r="M540" s="350"/>
      <c r="N540" s="350"/>
      <c r="O540" s="350"/>
      <c r="P540" s="350"/>
      <c r="Q540" s="350"/>
      <c r="R540" s="350"/>
      <c r="S540" s="350"/>
      <c r="T540" s="350"/>
      <c r="U540" s="350"/>
      <c r="V540" s="350"/>
      <c r="W540" s="350"/>
      <c r="X540" s="350"/>
      <c r="Y540" s="350"/>
      <c r="Z540" s="350"/>
      <c r="AA540" s="350"/>
      <c r="AB540" s="350"/>
      <c r="AC540" s="350"/>
      <c r="AD540" s="350"/>
    </row>
    <row r="541" spans="1:38" s="29" customFormat="1" ht="36" customHeight="1">
      <c r="A541" s="79"/>
      <c r="C541" s="339" t="s">
        <v>897</v>
      </c>
      <c r="D541" s="350"/>
      <c r="E541" s="350"/>
      <c r="F541" s="350"/>
      <c r="G541" s="350"/>
      <c r="H541" s="350"/>
      <c r="I541" s="350"/>
      <c r="J541" s="350"/>
      <c r="K541" s="350"/>
      <c r="L541" s="350"/>
      <c r="M541" s="350"/>
      <c r="N541" s="350"/>
      <c r="O541" s="350"/>
      <c r="P541" s="350"/>
      <c r="Q541" s="350"/>
      <c r="R541" s="350"/>
      <c r="S541" s="350"/>
      <c r="T541" s="350"/>
      <c r="U541" s="350"/>
      <c r="V541" s="350"/>
      <c r="W541" s="350"/>
      <c r="X541" s="350"/>
      <c r="Y541" s="350"/>
      <c r="Z541" s="350"/>
      <c r="AA541" s="350"/>
      <c r="AB541" s="350"/>
      <c r="AC541" s="350"/>
      <c r="AD541" s="350"/>
    </row>
    <row r="542" spans="1:38" s="29" customFormat="1" ht="15" customHeight="1">
      <c r="A542" s="79"/>
    </row>
    <row r="543" spans="1:38" s="29" customFormat="1" ht="24" customHeight="1">
      <c r="A543" s="79"/>
      <c r="C543" s="279" t="s">
        <v>898</v>
      </c>
      <c r="D543" s="295"/>
      <c r="E543" s="295"/>
      <c r="F543" s="295"/>
      <c r="G543" s="295"/>
      <c r="H543" s="295"/>
      <c r="I543" s="295"/>
      <c r="J543" s="295"/>
      <c r="K543" s="295"/>
      <c r="L543" s="296"/>
      <c r="M543" s="279" t="s">
        <v>899</v>
      </c>
      <c r="N543" s="280"/>
      <c r="O543" s="280"/>
      <c r="P543" s="280"/>
      <c r="Q543" s="280"/>
      <c r="R543" s="280"/>
      <c r="S543" s="280"/>
      <c r="T543" s="280"/>
      <c r="U543" s="280"/>
      <c r="V543" s="280"/>
      <c r="W543" s="280"/>
      <c r="X543" s="280"/>
      <c r="Y543" s="280"/>
      <c r="Z543" s="280"/>
      <c r="AA543" s="280"/>
      <c r="AB543" s="280"/>
      <c r="AC543" s="280"/>
      <c r="AD543" s="281"/>
    </row>
    <row r="544" spans="1:38" s="29" customFormat="1" ht="15" customHeight="1">
      <c r="A544" s="79"/>
      <c r="C544" s="299"/>
      <c r="D544" s="284"/>
      <c r="E544" s="284"/>
      <c r="F544" s="284"/>
      <c r="G544" s="284"/>
      <c r="H544" s="284"/>
      <c r="I544" s="284"/>
      <c r="J544" s="284"/>
      <c r="K544" s="284"/>
      <c r="L544" s="300"/>
      <c r="M544" s="447" t="s">
        <v>269</v>
      </c>
      <c r="N544" s="295"/>
      <c r="O544" s="295"/>
      <c r="P544" s="295"/>
      <c r="Q544" s="295"/>
      <c r="R544" s="296"/>
      <c r="S544" s="448" t="s">
        <v>270</v>
      </c>
      <c r="T544" s="295"/>
      <c r="U544" s="295"/>
      <c r="V544" s="295"/>
      <c r="W544" s="295"/>
      <c r="X544" s="296"/>
      <c r="Y544" s="448" t="s">
        <v>271</v>
      </c>
      <c r="Z544" s="295"/>
      <c r="AA544" s="295"/>
      <c r="AB544" s="295"/>
      <c r="AC544" s="295"/>
      <c r="AD544" s="296"/>
      <c r="AF544" t="s">
        <v>278</v>
      </c>
      <c r="AG544" t="s">
        <v>279</v>
      </c>
      <c r="AH544" t="s">
        <v>280</v>
      </c>
      <c r="AI544" t="s">
        <v>281</v>
      </c>
      <c r="AJ544" t="s">
        <v>282</v>
      </c>
      <c r="AK544" t="s">
        <v>283</v>
      </c>
      <c r="AL544" t="s">
        <v>284</v>
      </c>
    </row>
    <row r="545" spans="1:38" s="29" customFormat="1" ht="15" customHeight="1">
      <c r="A545" s="79"/>
      <c r="C545" s="246" t="s">
        <v>142</v>
      </c>
      <c r="D545" s="446" t="s">
        <v>900</v>
      </c>
      <c r="E545" s="280"/>
      <c r="F545" s="280"/>
      <c r="G545" s="280"/>
      <c r="H545" s="280"/>
      <c r="I545" s="280"/>
      <c r="J545" s="280"/>
      <c r="K545" s="280"/>
      <c r="L545" s="281"/>
      <c r="M545" s="342"/>
      <c r="N545" s="280"/>
      <c r="O545" s="280"/>
      <c r="P545" s="280"/>
      <c r="Q545" s="280"/>
      <c r="R545" s="281"/>
      <c r="S545" s="342"/>
      <c r="T545" s="280"/>
      <c r="U545" s="280"/>
      <c r="V545" s="280"/>
      <c r="W545" s="280"/>
      <c r="X545" s="281"/>
      <c r="Y545" s="342"/>
      <c r="Z545" s="280"/>
      <c r="AA545" s="280"/>
      <c r="AB545" s="280"/>
      <c r="AC545" s="280"/>
      <c r="AD545" s="281"/>
      <c r="AF545">
        <f>IF(AND(M545=0,OR(SUM(S545:Y545)&gt;0,COUNTIF(M545:Y545,"NS")&gt;0)),1,0)</f>
        <v>0</v>
      </c>
      <c r="AG545">
        <f>IF(OR(AND(M545="NS",SUM(S545:Y545)&gt;0),AND(M545="NS",COUNTIF(M545:Y545,"NS")&lt;2)),1,0)</f>
        <v>0</v>
      </c>
      <c r="AH545">
        <f>IF(AND(M545="NA",OR(SUM(S545:Y545)&gt;0,COUNTIF(M545:Y545,"NS")&gt;0,AND(COUNTIF(M545:Y545,"NA")&gt;1,COUNTIF(M545:Y545,"NA")&lt;3))),1,0)</f>
        <v>0</v>
      </c>
      <c r="AI545">
        <f>IF(AND(COUNTBLANK(M545)+COUNTBLANK(S545)+COUNTBLANK(Y545)&gt;0,COUNTBLANK(M545)+COUNTBLANK(S545)+COUNTBLANK(Y545)&lt;3,M545&lt;&gt;"NA"),1,0)</f>
        <v>0</v>
      </c>
      <c r="AJ545">
        <f>IF(AND(IF(OR(SUM(S545:Y545)=M545,M545="",AND(M545&gt;0,COUNTIF(M545:Y545,"NS")=2)),0,1)=1,M545&lt;&gt;"NS",M545&lt;&gt;"NA"),1,0)</f>
        <v>0</v>
      </c>
      <c r="AK545">
        <f>IF(COUNTIF(M545:Y545,"=*")&lt;&gt;SUM(COUNTIF(M545:Y545,"NS"),COUNTIF(M545:Y545,"NA")),1,0)</f>
        <v>0</v>
      </c>
      <c r="AL545">
        <f>IF(SUM(AF545:AK545)&gt;0,1,0)</f>
        <v>0</v>
      </c>
    </row>
    <row r="546" spans="1:38" s="29" customFormat="1" ht="15" customHeight="1">
      <c r="A546" s="79"/>
      <c r="C546" s="246" t="s">
        <v>143</v>
      </c>
      <c r="D546" s="446" t="s">
        <v>901</v>
      </c>
      <c r="E546" s="280"/>
      <c r="F546" s="280"/>
      <c r="G546" s="280"/>
      <c r="H546" s="280"/>
      <c r="I546" s="280"/>
      <c r="J546" s="280"/>
      <c r="K546" s="280"/>
      <c r="L546" s="281"/>
      <c r="M546" s="342"/>
      <c r="N546" s="280"/>
      <c r="O546" s="280"/>
      <c r="P546" s="280"/>
      <c r="Q546" s="280"/>
      <c r="R546" s="281"/>
      <c r="S546" s="342"/>
      <c r="T546" s="280"/>
      <c r="U546" s="280"/>
      <c r="V546" s="280"/>
      <c r="W546" s="280"/>
      <c r="X546" s="281"/>
      <c r="Y546" s="342"/>
      <c r="Z546" s="280"/>
      <c r="AA546" s="280"/>
      <c r="AB546" s="280"/>
      <c r="AC546" s="280"/>
      <c r="AD546" s="281"/>
    </row>
    <row r="547" spans="1:38" s="29" customFormat="1" ht="15" customHeight="1">
      <c r="A547" s="79"/>
      <c r="C547" s="246" t="s">
        <v>144</v>
      </c>
      <c r="D547" s="446" t="s">
        <v>902</v>
      </c>
      <c r="E547" s="280"/>
      <c r="F547" s="280"/>
      <c r="G547" s="280"/>
      <c r="H547" s="280"/>
      <c r="I547" s="280"/>
      <c r="J547" s="280"/>
      <c r="K547" s="280"/>
      <c r="L547" s="281"/>
      <c r="M547" s="342"/>
      <c r="N547" s="280"/>
      <c r="O547" s="280"/>
      <c r="P547" s="280"/>
      <c r="Q547" s="280"/>
      <c r="R547" s="281"/>
      <c r="S547" s="342"/>
      <c r="T547" s="280"/>
      <c r="U547" s="280"/>
      <c r="V547" s="280"/>
      <c r="W547" s="280"/>
      <c r="X547" s="281"/>
      <c r="Y547" s="342"/>
      <c r="Z547" s="280"/>
      <c r="AA547" s="280"/>
      <c r="AB547" s="280"/>
      <c r="AC547" s="280"/>
      <c r="AD547" s="281"/>
    </row>
    <row r="548" spans="1:38" s="29" customFormat="1" ht="15" customHeight="1">
      <c r="A548" s="79"/>
      <c r="C548" s="246" t="s">
        <v>145</v>
      </c>
      <c r="D548" s="446" t="s">
        <v>903</v>
      </c>
      <c r="E548" s="280"/>
      <c r="F548" s="280"/>
      <c r="G548" s="280"/>
      <c r="H548" s="280"/>
      <c r="I548" s="280"/>
      <c r="J548" s="280"/>
      <c r="K548" s="280"/>
      <c r="L548" s="281"/>
      <c r="M548" s="342"/>
      <c r="N548" s="280"/>
      <c r="O548" s="280"/>
      <c r="P548" s="280"/>
      <c r="Q548" s="280"/>
      <c r="R548" s="281"/>
      <c r="S548" s="342"/>
      <c r="T548" s="280"/>
      <c r="U548" s="280"/>
      <c r="V548" s="280"/>
      <c r="W548" s="280"/>
      <c r="X548" s="281"/>
      <c r="Y548" s="342"/>
      <c r="Z548" s="280"/>
      <c r="AA548" s="280"/>
      <c r="AB548" s="280"/>
      <c r="AC548" s="280"/>
      <c r="AD548" s="281"/>
    </row>
    <row r="549" spans="1:38" s="29" customFormat="1" ht="15" customHeight="1">
      <c r="A549" s="79"/>
      <c r="C549" s="246" t="s">
        <v>146</v>
      </c>
      <c r="D549" s="446" t="s">
        <v>904</v>
      </c>
      <c r="E549" s="280"/>
      <c r="F549" s="280"/>
      <c r="G549" s="280"/>
      <c r="H549" s="280"/>
      <c r="I549" s="280"/>
      <c r="J549" s="280"/>
      <c r="K549" s="280"/>
      <c r="L549" s="281"/>
      <c r="M549" s="342"/>
      <c r="N549" s="280"/>
      <c r="O549" s="280"/>
      <c r="P549" s="280"/>
      <c r="Q549" s="280"/>
      <c r="R549" s="281"/>
      <c r="S549" s="342"/>
      <c r="T549" s="280"/>
      <c r="U549" s="280"/>
      <c r="V549" s="280"/>
      <c r="W549" s="280"/>
      <c r="X549" s="281"/>
      <c r="Y549" s="342"/>
      <c r="Z549" s="280"/>
      <c r="AA549" s="280"/>
      <c r="AB549" s="280"/>
      <c r="AC549" s="280"/>
      <c r="AD549" s="281"/>
    </row>
    <row r="550" spans="1:38" s="29" customFormat="1" ht="15" customHeight="1">
      <c r="A550" s="79"/>
      <c r="C550" s="246" t="s">
        <v>147</v>
      </c>
      <c r="D550" s="446" t="s">
        <v>905</v>
      </c>
      <c r="E550" s="280"/>
      <c r="F550" s="280"/>
      <c r="G550" s="280"/>
      <c r="H550" s="280"/>
      <c r="I550" s="280"/>
      <c r="J550" s="280"/>
      <c r="K550" s="280"/>
      <c r="L550" s="281"/>
      <c r="M550" s="342"/>
      <c r="N550" s="280"/>
      <c r="O550" s="280"/>
      <c r="P550" s="280"/>
      <c r="Q550" s="280"/>
      <c r="R550" s="281"/>
      <c r="S550" s="342"/>
      <c r="T550" s="280"/>
      <c r="U550" s="280"/>
      <c r="V550" s="280"/>
      <c r="W550" s="280"/>
      <c r="X550" s="281"/>
      <c r="Y550" s="342"/>
      <c r="Z550" s="280"/>
      <c r="AA550" s="280"/>
      <c r="AB550" s="280"/>
      <c r="AC550" s="280"/>
      <c r="AD550" s="281"/>
    </row>
    <row r="551" spans="1:38" s="29" customFormat="1" ht="15" customHeight="1">
      <c r="A551" s="79"/>
      <c r="C551" s="246" t="s">
        <v>148</v>
      </c>
      <c r="D551" s="446" t="s">
        <v>906</v>
      </c>
      <c r="E551" s="280"/>
      <c r="F551" s="280"/>
      <c r="G551" s="280"/>
      <c r="H551" s="280"/>
      <c r="I551" s="280"/>
      <c r="J551" s="280"/>
      <c r="K551" s="280"/>
      <c r="L551" s="281"/>
      <c r="M551" s="342"/>
      <c r="N551" s="280"/>
      <c r="O551" s="280"/>
      <c r="P551" s="280"/>
      <c r="Q551" s="280"/>
      <c r="R551" s="281"/>
      <c r="S551" s="342"/>
      <c r="T551" s="280"/>
      <c r="U551" s="280"/>
      <c r="V551" s="280"/>
      <c r="W551" s="280"/>
      <c r="X551" s="281"/>
      <c r="Y551" s="342"/>
      <c r="Z551" s="280"/>
      <c r="AA551" s="280"/>
      <c r="AB551" s="280"/>
      <c r="AC551" s="280"/>
      <c r="AD551" s="281"/>
    </row>
    <row r="552" spans="1:38" s="29" customFormat="1" ht="15" customHeight="1">
      <c r="A552" s="79"/>
      <c r="C552" s="246" t="s">
        <v>149</v>
      </c>
      <c r="D552" s="446" t="s">
        <v>907</v>
      </c>
      <c r="E552" s="280"/>
      <c r="F552" s="280"/>
      <c r="G552" s="280"/>
      <c r="H552" s="280"/>
      <c r="I552" s="280"/>
      <c r="J552" s="280"/>
      <c r="K552" s="280"/>
      <c r="L552" s="281"/>
      <c r="M552" s="342"/>
      <c r="N552" s="280"/>
      <c r="O552" s="280"/>
      <c r="P552" s="280"/>
      <c r="Q552" s="280"/>
      <c r="R552" s="281"/>
      <c r="S552" s="342"/>
      <c r="T552" s="280"/>
      <c r="U552" s="280"/>
      <c r="V552" s="280"/>
      <c r="W552" s="280"/>
      <c r="X552" s="281"/>
      <c r="Y552" s="342"/>
      <c r="Z552" s="280"/>
      <c r="AA552" s="280"/>
      <c r="AB552" s="280"/>
      <c r="AC552" s="280"/>
      <c r="AD552" s="281"/>
    </row>
    <row r="553" spans="1:38" s="29" customFormat="1" ht="15" customHeight="1">
      <c r="A553" s="79"/>
      <c r="C553" s="246" t="s">
        <v>150</v>
      </c>
      <c r="D553" s="446" t="s">
        <v>908</v>
      </c>
      <c r="E553" s="280"/>
      <c r="F553" s="280"/>
      <c r="G553" s="280"/>
      <c r="H553" s="280"/>
      <c r="I553" s="280"/>
      <c r="J553" s="280"/>
      <c r="K553" s="280"/>
      <c r="L553" s="281"/>
      <c r="M553" s="342"/>
      <c r="N553" s="280"/>
      <c r="O553" s="280"/>
      <c r="P553" s="280"/>
      <c r="Q553" s="280"/>
      <c r="R553" s="281"/>
      <c r="S553" s="342"/>
      <c r="T553" s="280"/>
      <c r="U553" s="280"/>
      <c r="V553" s="280"/>
      <c r="W553" s="280"/>
      <c r="X553" s="281"/>
      <c r="Y553" s="342"/>
      <c r="Z553" s="280"/>
      <c r="AA553" s="280"/>
      <c r="AB553" s="280"/>
      <c r="AC553" s="280"/>
      <c r="AD553" s="281"/>
    </row>
    <row r="554" spans="1:38" s="29" customFormat="1" ht="15" customHeight="1">
      <c r="A554" s="79"/>
      <c r="C554" s="246" t="s">
        <v>151</v>
      </c>
      <c r="D554" s="446" t="s">
        <v>909</v>
      </c>
      <c r="E554" s="280"/>
      <c r="F554" s="280"/>
      <c r="G554" s="280"/>
      <c r="H554" s="280"/>
      <c r="I554" s="280"/>
      <c r="J554" s="280"/>
      <c r="K554" s="280"/>
      <c r="L554" s="281"/>
      <c r="M554" s="342"/>
      <c r="N554" s="280"/>
      <c r="O554" s="280"/>
      <c r="P554" s="280"/>
      <c r="Q554" s="280"/>
      <c r="R554" s="281"/>
      <c r="S554" s="342"/>
      <c r="T554" s="280"/>
      <c r="U554" s="280"/>
      <c r="V554" s="280"/>
      <c r="W554" s="280"/>
      <c r="X554" s="281"/>
      <c r="Y554" s="342"/>
      <c r="Z554" s="280"/>
      <c r="AA554" s="280"/>
      <c r="AB554" s="280"/>
      <c r="AC554" s="280"/>
      <c r="AD554" s="281"/>
    </row>
    <row r="555" spans="1:38" s="29" customFormat="1" ht="15" customHeight="1">
      <c r="A555" s="79"/>
      <c r="C555" s="246" t="s">
        <v>152</v>
      </c>
      <c r="D555" s="446" t="s">
        <v>910</v>
      </c>
      <c r="E555" s="280"/>
      <c r="F555" s="280"/>
      <c r="G555" s="280"/>
      <c r="H555" s="280"/>
      <c r="I555" s="280"/>
      <c r="J555" s="280"/>
      <c r="K555" s="280"/>
      <c r="L555" s="281"/>
      <c r="M555" s="342"/>
      <c r="N555" s="280"/>
      <c r="O555" s="280"/>
      <c r="P555" s="280"/>
      <c r="Q555" s="280"/>
      <c r="R555" s="281"/>
      <c r="S555" s="342"/>
      <c r="T555" s="280"/>
      <c r="U555" s="280"/>
      <c r="V555" s="280"/>
      <c r="W555" s="280"/>
      <c r="X555" s="281"/>
      <c r="Y555" s="342"/>
      <c r="Z555" s="280"/>
      <c r="AA555" s="280"/>
      <c r="AB555" s="280"/>
      <c r="AC555" s="280"/>
      <c r="AD555" s="281"/>
    </row>
    <row r="556" spans="1:38" s="29" customFormat="1" ht="24" customHeight="1">
      <c r="A556" s="79"/>
      <c r="C556" s="246" t="s">
        <v>153</v>
      </c>
      <c r="D556" s="446" t="s">
        <v>911</v>
      </c>
      <c r="E556" s="280"/>
      <c r="F556" s="280"/>
      <c r="G556" s="280"/>
      <c r="H556" s="280"/>
      <c r="I556" s="280"/>
      <c r="J556" s="280"/>
      <c r="K556" s="280"/>
      <c r="L556" s="281"/>
      <c r="M556" s="342"/>
      <c r="N556" s="280"/>
      <c r="O556" s="280"/>
      <c r="P556" s="280"/>
      <c r="Q556" s="280"/>
      <c r="R556" s="281"/>
      <c r="S556" s="342"/>
      <c r="T556" s="280"/>
      <c r="U556" s="280"/>
      <c r="V556" s="280"/>
      <c r="W556" s="280"/>
      <c r="X556" s="281"/>
      <c r="Y556" s="342"/>
      <c r="Z556" s="280"/>
      <c r="AA556" s="280"/>
      <c r="AB556" s="280"/>
      <c r="AC556" s="280"/>
      <c r="AD556" s="281"/>
    </row>
    <row r="557" spans="1:38" s="29" customFormat="1" ht="24" customHeight="1">
      <c r="A557" s="79"/>
      <c r="C557" s="246" t="s">
        <v>154</v>
      </c>
      <c r="D557" s="446" t="s">
        <v>912</v>
      </c>
      <c r="E557" s="280"/>
      <c r="F557" s="280"/>
      <c r="G557" s="280"/>
      <c r="H557" s="280"/>
      <c r="I557" s="280"/>
      <c r="J557" s="280"/>
      <c r="K557" s="280"/>
      <c r="L557" s="281"/>
      <c r="M557" s="342"/>
      <c r="N557" s="280"/>
      <c r="O557" s="280"/>
      <c r="P557" s="280"/>
      <c r="Q557" s="280"/>
      <c r="R557" s="281"/>
      <c r="S557" s="342"/>
      <c r="T557" s="280"/>
      <c r="U557" s="280"/>
      <c r="V557" s="280"/>
      <c r="W557" s="280"/>
      <c r="X557" s="281"/>
      <c r="Y557" s="342"/>
      <c r="Z557" s="280"/>
      <c r="AA557" s="280"/>
      <c r="AB557" s="280"/>
      <c r="AC557" s="280"/>
      <c r="AD557" s="281"/>
    </row>
    <row r="558" spans="1:38" s="29" customFormat="1" ht="15" customHeight="1">
      <c r="A558" s="79"/>
      <c r="C558" s="94"/>
      <c r="D558" s="94"/>
      <c r="E558" s="94"/>
      <c r="F558" s="94"/>
      <c r="G558" s="94"/>
      <c r="H558" s="94"/>
      <c r="I558" s="94"/>
      <c r="J558" s="33"/>
      <c r="K558" s="33"/>
      <c r="L558" s="101" t="s">
        <v>285</v>
      </c>
      <c r="M558" s="342">
        <f>IF(AND(SUM(M545:M557)=0,COUNTIF(M545:M557,"NS")&gt;0),"NS",IF(AND(SUM(M545:M557)=0, COUNTIF(M545:M557,"NA")&gt;0),"NA",SUM(M545:M557)))</f>
        <v>0</v>
      </c>
      <c r="N558" s="280"/>
      <c r="O558" s="280"/>
      <c r="P558" s="280"/>
      <c r="Q558" s="280"/>
      <c r="R558" s="281"/>
      <c r="S558" s="342">
        <f>IF(AND(SUM(S545:S557)=0,COUNTIF(S545:S557,"NS")&gt;0),"NS",IF(AND(SUM(S545:S557)=0, COUNTIF(S545:S557,"NA")&gt;0),"NA",SUM(S545:S557)))</f>
        <v>0</v>
      </c>
      <c r="T558" s="280"/>
      <c r="U558" s="280"/>
      <c r="V558" s="280"/>
      <c r="W558" s="280"/>
      <c r="X558" s="281"/>
      <c r="Y558" s="342">
        <f>IF(AND(SUM(Y545:Y557)=0,COUNTIF(Y545:Y557,"NS")&gt;0),"NS",IF(AND(SUM(Y545:Y557)=0, COUNTIF(Y545:Y557,"NA")&gt;0),"NA",SUM(Y545:Y557)))</f>
        <v>0</v>
      </c>
      <c r="Z558" s="280"/>
      <c r="AA558" s="280"/>
      <c r="AB558" s="280"/>
      <c r="AC558" s="280"/>
      <c r="AD558" s="281"/>
    </row>
    <row r="559" spans="1:38" s="29" customFormat="1" ht="15" customHeight="1">
      <c r="A559" s="79"/>
      <c r="AF559">
        <f>IF(SUM(AF545:AF558)&gt;0,1,0)</f>
        <v>0</v>
      </c>
      <c r="AG559">
        <f>IF(SUM(AG545:AG558)&gt;0,2,0)</f>
        <v>0</v>
      </c>
      <c r="AH559">
        <f>IF(SUM(AH545:AH558)&gt;0,4,0)</f>
        <v>0</v>
      </c>
      <c r="AI559">
        <f>IF(SUM(AI545:AI558)&gt;0,4,0)</f>
        <v>0</v>
      </c>
      <c r="AJ559">
        <f>IF(SUM(AJ545:AJ558)&gt;0,5,0)</f>
        <v>0</v>
      </c>
      <c r="AK559">
        <f>IF(SUM(AK545:AK558)&gt;0,6,0)</f>
        <v>0</v>
      </c>
    </row>
    <row r="560" spans="1:38" s="29" customFormat="1" ht="45" customHeight="1">
      <c r="A560" s="79"/>
      <c r="C560" s="411" t="s">
        <v>913</v>
      </c>
      <c r="D560" s="350"/>
      <c r="E560" s="350"/>
      <c r="F560" s="350"/>
      <c r="G560" s="282"/>
      <c r="H560" s="280"/>
      <c r="I560" s="280"/>
      <c r="J560" s="280"/>
      <c r="K560" s="280"/>
      <c r="L560" s="280"/>
      <c r="M560" s="280"/>
      <c r="N560" s="280"/>
      <c r="O560" s="280"/>
      <c r="P560" s="280"/>
      <c r="Q560" s="280"/>
      <c r="R560" s="280"/>
      <c r="S560" s="280"/>
      <c r="T560" s="280"/>
      <c r="U560" s="280"/>
      <c r="V560" s="280"/>
      <c r="W560" s="280"/>
      <c r="X560" s="280"/>
      <c r="Y560" s="280"/>
      <c r="Z560" s="280"/>
      <c r="AA560" s="280"/>
      <c r="AB560" s="280"/>
      <c r="AC560" s="280"/>
      <c r="AD560" s="281"/>
      <c r="AH560">
        <f>SUM(AF559:AH559)</f>
        <v>0</v>
      </c>
      <c r="AK560">
        <f>SUM(AI559:AK559)</f>
        <v>0</v>
      </c>
    </row>
    <row r="561" spans="1:37" s="29" customFormat="1" ht="15" customHeight="1">
      <c r="A561" s="79"/>
      <c r="AH561" t="e">
        <f ca="1">CAMBIAR(AH560,0,"",1,"El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561" t="e">
        <f ca="1">CAMBIAR(AK560,0,"",4,"Hay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562" spans="1:37" s="29" customFormat="1" ht="24" customHeight="1">
      <c r="A562" s="79"/>
      <c r="C562" s="339" t="s">
        <v>248</v>
      </c>
      <c r="D562" s="350"/>
      <c r="E562" s="350"/>
      <c r="F562" s="350"/>
      <c r="G562" s="350"/>
      <c r="H562" s="350"/>
      <c r="I562" s="350"/>
      <c r="J562" s="350"/>
      <c r="K562" s="350"/>
      <c r="L562" s="350"/>
      <c r="M562" s="350"/>
      <c r="N562" s="350"/>
      <c r="O562" s="350"/>
      <c r="P562" s="350"/>
      <c r="Q562" s="350"/>
      <c r="R562" s="350"/>
      <c r="S562" s="350"/>
      <c r="T562" s="350"/>
      <c r="U562" s="350"/>
      <c r="V562" s="350"/>
      <c r="W562" s="350"/>
      <c r="X562" s="350"/>
      <c r="Y562" s="350"/>
      <c r="Z562" s="350"/>
      <c r="AA562" s="350"/>
      <c r="AB562" s="350"/>
      <c r="AC562" s="350"/>
      <c r="AD562" s="350"/>
    </row>
    <row r="563" spans="1:37" s="29" customFormat="1" ht="60" customHeight="1">
      <c r="A563" s="79"/>
      <c r="C563" s="373"/>
      <c r="D563" s="280"/>
      <c r="E563" s="280"/>
      <c r="F563" s="280"/>
      <c r="G563" s="280"/>
      <c r="H563" s="280"/>
      <c r="I563" s="280"/>
      <c r="J563" s="280"/>
      <c r="K563" s="280"/>
      <c r="L563" s="280"/>
      <c r="M563" s="280"/>
      <c r="N563" s="280"/>
      <c r="O563" s="280"/>
      <c r="P563" s="280"/>
      <c r="Q563" s="280"/>
      <c r="R563" s="280"/>
      <c r="S563" s="280"/>
      <c r="T563" s="280"/>
      <c r="U563" s="280"/>
      <c r="V563" s="280"/>
      <c r="W563" s="280"/>
      <c r="X563" s="280"/>
      <c r="Y563" s="280"/>
      <c r="Z563" s="280"/>
      <c r="AA563" s="280"/>
      <c r="AB563" s="280"/>
      <c r="AC563" s="280"/>
      <c r="AD563" s="281"/>
    </row>
    <row r="564" spans="1:37" s="29" customFormat="1" ht="15" customHeight="1">
      <c r="A564" s="79"/>
      <c r="C564" s="266" t="e">
        <f ca="1">AH561</f>
        <v>#NAME?</v>
      </c>
    </row>
    <row r="565" spans="1:37" s="29" customFormat="1" ht="15" customHeight="1">
      <c r="A565" s="79"/>
      <c r="C565" s="266" t="e">
        <f ca="1">AK561</f>
        <v>#NAME?</v>
      </c>
    </row>
    <row r="566" spans="1:37" s="29" customFormat="1" ht="15" customHeight="1">
      <c r="A566" s="79"/>
    </row>
    <row r="567" spans="1:37" s="29" customFormat="1" ht="15" customHeight="1">
      <c r="A567" s="79"/>
    </row>
    <row r="568" spans="1:37" s="29" customFormat="1" ht="15" customHeight="1">
      <c r="A568" s="79"/>
    </row>
    <row r="569" spans="1:37" s="29" customFormat="1" ht="15" customHeight="1">
      <c r="A569" s="79"/>
    </row>
    <row r="570" spans="1:37" s="29" customFormat="1" ht="48" customHeight="1">
      <c r="A570" s="32" t="s">
        <v>914</v>
      </c>
      <c r="B570" s="357" t="s">
        <v>915</v>
      </c>
      <c r="C570" s="350"/>
      <c r="D570" s="350"/>
      <c r="E570" s="350"/>
      <c r="F570" s="350"/>
      <c r="G570" s="350"/>
      <c r="H570" s="350"/>
      <c r="I570" s="350"/>
      <c r="J570" s="350"/>
      <c r="K570" s="350"/>
      <c r="L570" s="350"/>
      <c r="M570" s="350"/>
      <c r="N570" s="350"/>
      <c r="O570" s="350"/>
      <c r="P570" s="350"/>
      <c r="Q570" s="350"/>
      <c r="R570" s="350"/>
      <c r="S570" s="350"/>
      <c r="T570" s="350"/>
      <c r="U570" s="350"/>
      <c r="V570" s="350"/>
      <c r="W570" s="350"/>
      <c r="X570" s="350"/>
      <c r="Y570" s="350"/>
      <c r="Z570" s="350"/>
      <c r="AA570" s="350"/>
      <c r="AB570" s="350"/>
      <c r="AC570" s="350"/>
      <c r="AD570" s="350"/>
    </row>
    <row r="571" spans="1:37" s="29" customFormat="1" ht="24" customHeight="1">
      <c r="A571" s="79"/>
      <c r="C571" s="364" t="s">
        <v>916</v>
      </c>
      <c r="D571" s="350"/>
      <c r="E571" s="350"/>
      <c r="F571" s="350"/>
      <c r="G571" s="350"/>
      <c r="H571" s="350"/>
      <c r="I571" s="350"/>
      <c r="J571" s="350"/>
      <c r="K571" s="350"/>
      <c r="L571" s="350"/>
      <c r="M571" s="350"/>
      <c r="N571" s="350"/>
      <c r="O571" s="350"/>
      <c r="P571" s="350"/>
      <c r="Q571" s="350"/>
      <c r="R571" s="350"/>
      <c r="S571" s="350"/>
      <c r="T571" s="350"/>
      <c r="U571" s="350"/>
      <c r="V571" s="350"/>
      <c r="W571" s="350"/>
      <c r="X571" s="350"/>
      <c r="Y571" s="350"/>
      <c r="Z571" s="350"/>
      <c r="AA571" s="350"/>
      <c r="AB571" s="350"/>
      <c r="AC571" s="350"/>
      <c r="AD571" s="350"/>
    </row>
    <row r="572" spans="1:37" s="29" customFormat="1" ht="24" customHeight="1">
      <c r="A572" s="79"/>
      <c r="C572" s="364" t="s">
        <v>917</v>
      </c>
      <c r="D572" s="350"/>
      <c r="E572" s="350"/>
      <c r="F572" s="350"/>
      <c r="G572" s="350"/>
      <c r="H572" s="350"/>
      <c r="I572" s="350"/>
      <c r="J572" s="350"/>
      <c r="K572" s="350"/>
      <c r="L572" s="350"/>
      <c r="M572" s="350"/>
      <c r="N572" s="350"/>
      <c r="O572" s="350"/>
      <c r="P572" s="350"/>
      <c r="Q572" s="350"/>
      <c r="R572" s="350"/>
      <c r="S572" s="350"/>
      <c r="T572" s="350"/>
      <c r="U572" s="350"/>
      <c r="V572" s="350"/>
      <c r="W572" s="350"/>
      <c r="X572" s="350"/>
      <c r="Y572" s="350"/>
      <c r="Z572" s="350"/>
      <c r="AA572" s="350"/>
      <c r="AB572" s="350"/>
      <c r="AC572" s="350"/>
      <c r="AD572" s="350"/>
    </row>
    <row r="573" spans="1:37" s="29" customFormat="1" ht="48" customHeight="1">
      <c r="A573" s="79"/>
      <c r="C573" s="339" t="s">
        <v>918</v>
      </c>
      <c r="D573" s="350"/>
      <c r="E573" s="350"/>
      <c r="F573" s="350"/>
      <c r="G573" s="350"/>
      <c r="H573" s="350"/>
      <c r="I573" s="350"/>
      <c r="J573" s="350"/>
      <c r="K573" s="350"/>
      <c r="L573" s="350"/>
      <c r="M573" s="350"/>
      <c r="N573" s="350"/>
      <c r="O573" s="350"/>
      <c r="P573" s="350"/>
      <c r="Q573" s="350"/>
      <c r="R573" s="350"/>
      <c r="S573" s="350"/>
      <c r="T573" s="350"/>
      <c r="U573" s="350"/>
      <c r="V573" s="350"/>
      <c r="W573" s="350"/>
      <c r="X573" s="350"/>
      <c r="Y573" s="350"/>
      <c r="Z573" s="350"/>
      <c r="AA573" s="350"/>
      <c r="AB573" s="350"/>
      <c r="AC573" s="350"/>
      <c r="AD573" s="350"/>
    </row>
    <row r="574" spans="1:37" s="29" customFormat="1" ht="36" customHeight="1">
      <c r="A574" s="79"/>
      <c r="C574" s="339" t="s">
        <v>919</v>
      </c>
      <c r="D574" s="350"/>
      <c r="E574" s="350"/>
      <c r="F574" s="350"/>
      <c r="G574" s="350"/>
      <c r="H574" s="350"/>
      <c r="I574" s="350"/>
      <c r="J574" s="350"/>
      <c r="K574" s="350"/>
      <c r="L574" s="350"/>
      <c r="M574" s="350"/>
      <c r="N574" s="350"/>
      <c r="O574" s="350"/>
      <c r="P574" s="350"/>
      <c r="Q574" s="350"/>
      <c r="R574" s="350"/>
      <c r="S574" s="350"/>
      <c r="T574" s="350"/>
      <c r="U574" s="350"/>
      <c r="V574" s="350"/>
      <c r="W574" s="350"/>
      <c r="X574" s="350"/>
      <c r="Y574" s="350"/>
      <c r="Z574" s="350"/>
      <c r="AA574" s="350"/>
      <c r="AB574" s="350"/>
      <c r="AC574" s="350"/>
      <c r="AD574" s="350"/>
    </row>
    <row r="575" spans="1:37" s="29" customFormat="1" ht="36" customHeight="1">
      <c r="A575" s="79"/>
      <c r="C575" s="349" t="s">
        <v>920</v>
      </c>
      <c r="D575" s="350"/>
      <c r="E575" s="350"/>
      <c r="F575" s="350"/>
      <c r="G575" s="350"/>
      <c r="H575" s="350"/>
      <c r="I575" s="350"/>
      <c r="J575" s="350"/>
      <c r="K575" s="350"/>
      <c r="L575" s="350"/>
      <c r="M575" s="350"/>
      <c r="N575" s="350"/>
      <c r="O575" s="350"/>
      <c r="P575" s="350"/>
      <c r="Q575" s="350"/>
      <c r="R575" s="350"/>
      <c r="S575" s="350"/>
      <c r="T575" s="350"/>
      <c r="U575" s="350"/>
      <c r="V575" s="350"/>
      <c r="W575" s="350"/>
      <c r="X575" s="350"/>
      <c r="Y575" s="350"/>
      <c r="Z575" s="350"/>
      <c r="AA575" s="350"/>
      <c r="AB575" s="350"/>
      <c r="AC575" s="350"/>
      <c r="AD575" s="350"/>
    </row>
    <row r="576" spans="1:37" s="29" customFormat="1" ht="15" customHeight="1">
      <c r="A576" s="79"/>
    </row>
    <row r="577" spans="1:30" s="29" customFormat="1" ht="72" customHeight="1">
      <c r="A577" s="79"/>
      <c r="C577" s="347" t="s">
        <v>921</v>
      </c>
      <c r="D577" s="280"/>
      <c r="E577" s="280"/>
      <c r="F577" s="280"/>
      <c r="G577" s="280"/>
      <c r="H577" s="280"/>
      <c r="I577" s="280"/>
      <c r="J577" s="280"/>
      <c r="K577" s="280"/>
      <c r="L577" s="281"/>
      <c r="M577" s="420" t="s">
        <v>922</v>
      </c>
      <c r="N577" s="295"/>
      <c r="O577" s="295"/>
      <c r="P577" s="295"/>
      <c r="Q577" s="295"/>
      <c r="R577" s="295"/>
      <c r="S577" s="420" t="s">
        <v>923</v>
      </c>
      <c r="T577" s="295"/>
      <c r="U577" s="295"/>
      <c r="V577" s="295"/>
      <c r="W577" s="295"/>
      <c r="X577" s="295"/>
      <c r="Y577" s="425" t="s">
        <v>924</v>
      </c>
      <c r="Z577" s="295"/>
      <c r="AA577" s="295"/>
      <c r="AB577" s="295"/>
      <c r="AC577" s="295"/>
      <c r="AD577" s="296"/>
    </row>
    <row r="578" spans="1:30" s="29" customFormat="1" ht="15" customHeight="1">
      <c r="A578" s="79"/>
      <c r="C578" s="137" t="s">
        <v>142</v>
      </c>
      <c r="D578" s="360" t="s">
        <v>925</v>
      </c>
      <c r="E578" s="280"/>
      <c r="F578" s="280"/>
      <c r="G578" s="280"/>
      <c r="H578" s="280"/>
      <c r="I578" s="280"/>
      <c r="J578" s="280"/>
      <c r="K578" s="280"/>
      <c r="L578" s="281"/>
      <c r="M578" s="369">
        <v>2</v>
      </c>
      <c r="N578" s="280"/>
      <c r="O578" s="280"/>
      <c r="P578" s="280"/>
      <c r="Q578" s="280"/>
      <c r="R578" s="280"/>
      <c r="S578" s="369"/>
      <c r="T578" s="280"/>
      <c r="U578" s="280"/>
      <c r="V578" s="280"/>
      <c r="W578" s="280"/>
      <c r="X578" s="280"/>
      <c r="Y578" s="342"/>
      <c r="Z578" s="280"/>
      <c r="AA578" s="280"/>
      <c r="AB578" s="280"/>
      <c r="AC578" s="280"/>
      <c r="AD578" s="281"/>
    </row>
    <row r="579" spans="1:30" s="29" customFormat="1" ht="15" customHeight="1">
      <c r="A579" s="79"/>
      <c r="C579" s="136" t="s">
        <v>143</v>
      </c>
      <c r="D579" s="360" t="s">
        <v>926</v>
      </c>
      <c r="E579" s="280"/>
      <c r="F579" s="280"/>
      <c r="G579" s="280"/>
      <c r="H579" s="280"/>
      <c r="I579" s="280"/>
      <c r="J579" s="280"/>
      <c r="K579" s="280"/>
      <c r="L579" s="281"/>
      <c r="M579" s="369"/>
      <c r="N579" s="280"/>
      <c r="O579" s="280"/>
      <c r="P579" s="280"/>
      <c r="Q579" s="280"/>
      <c r="R579" s="280"/>
      <c r="S579" s="369"/>
      <c r="T579" s="280"/>
      <c r="U579" s="280"/>
      <c r="V579" s="280"/>
      <c r="W579" s="280"/>
      <c r="X579" s="280"/>
      <c r="Y579" s="342"/>
      <c r="Z579" s="280"/>
      <c r="AA579" s="280"/>
      <c r="AB579" s="280"/>
      <c r="AC579" s="280"/>
      <c r="AD579" s="281"/>
    </row>
    <row r="580" spans="1:30" s="29" customFormat="1" ht="15" customHeight="1">
      <c r="A580" s="79"/>
      <c r="C580" s="136" t="s">
        <v>144</v>
      </c>
      <c r="D580" s="360" t="s">
        <v>927</v>
      </c>
      <c r="E580" s="280"/>
      <c r="F580" s="280"/>
      <c r="G580" s="280"/>
      <c r="H580" s="280"/>
      <c r="I580" s="280"/>
      <c r="J580" s="280"/>
      <c r="K580" s="280"/>
      <c r="L580" s="281"/>
      <c r="M580" s="369"/>
      <c r="N580" s="280"/>
      <c r="O580" s="280"/>
      <c r="P580" s="280"/>
      <c r="Q580" s="280"/>
      <c r="R580" s="280"/>
      <c r="S580" s="369"/>
      <c r="T580" s="280"/>
      <c r="U580" s="280"/>
      <c r="V580" s="280"/>
      <c r="W580" s="280"/>
      <c r="X580" s="280"/>
      <c r="Y580" s="342"/>
      <c r="Z580" s="280"/>
      <c r="AA580" s="280"/>
      <c r="AB580" s="280"/>
      <c r="AC580" s="280"/>
      <c r="AD580" s="281"/>
    </row>
    <row r="581" spans="1:30" s="29" customFormat="1" ht="15" customHeight="1">
      <c r="A581" s="79"/>
      <c r="C581" s="136" t="s">
        <v>145</v>
      </c>
      <c r="D581" s="360" t="s">
        <v>928</v>
      </c>
      <c r="E581" s="280"/>
      <c r="F581" s="280"/>
      <c r="G581" s="280"/>
      <c r="H581" s="280"/>
      <c r="I581" s="280"/>
      <c r="J581" s="280"/>
      <c r="K581" s="280"/>
      <c r="L581" s="281"/>
      <c r="M581" s="369"/>
      <c r="N581" s="280"/>
      <c r="O581" s="280"/>
      <c r="P581" s="280"/>
      <c r="Q581" s="280"/>
      <c r="R581" s="280"/>
      <c r="S581" s="369"/>
      <c r="T581" s="280"/>
      <c r="U581" s="280"/>
      <c r="V581" s="280"/>
      <c r="W581" s="280"/>
      <c r="X581" s="280"/>
      <c r="Y581" s="342"/>
      <c r="Z581" s="280"/>
      <c r="AA581" s="280"/>
      <c r="AB581" s="280"/>
      <c r="AC581" s="280"/>
      <c r="AD581" s="281"/>
    </row>
    <row r="582" spans="1:30" s="29" customFormat="1" ht="15" customHeight="1">
      <c r="A582" s="79"/>
      <c r="C582" s="136" t="s">
        <v>146</v>
      </c>
      <c r="D582" s="360" t="s">
        <v>929</v>
      </c>
      <c r="E582" s="280"/>
      <c r="F582" s="280"/>
      <c r="G582" s="280"/>
      <c r="H582" s="280"/>
      <c r="I582" s="280"/>
      <c r="J582" s="280"/>
      <c r="K582" s="280"/>
      <c r="L582" s="281"/>
      <c r="M582" s="369"/>
      <c r="N582" s="280"/>
      <c r="O582" s="280"/>
      <c r="P582" s="280"/>
      <c r="Q582" s="280"/>
      <c r="R582" s="280"/>
      <c r="S582" s="369"/>
      <c r="T582" s="280"/>
      <c r="U582" s="280"/>
      <c r="V582" s="280"/>
      <c r="W582" s="280"/>
      <c r="X582" s="280"/>
      <c r="Y582" s="342"/>
      <c r="Z582" s="280"/>
      <c r="AA582" s="280"/>
      <c r="AB582" s="280"/>
      <c r="AC582" s="280"/>
      <c r="AD582" s="281"/>
    </row>
    <row r="583" spans="1:30" s="29" customFormat="1" ht="15" customHeight="1">
      <c r="A583" s="79"/>
      <c r="C583" s="136" t="s">
        <v>147</v>
      </c>
      <c r="D583" s="360" t="s">
        <v>930</v>
      </c>
      <c r="E583" s="280"/>
      <c r="F583" s="280"/>
      <c r="G583" s="280"/>
      <c r="H583" s="280"/>
      <c r="I583" s="280"/>
      <c r="J583" s="280"/>
      <c r="K583" s="280"/>
      <c r="L583" s="281"/>
      <c r="M583" s="369"/>
      <c r="N583" s="280"/>
      <c r="O583" s="280"/>
      <c r="P583" s="280"/>
      <c r="Q583" s="280"/>
      <c r="R583" s="280"/>
      <c r="S583" s="369"/>
      <c r="T583" s="280"/>
      <c r="U583" s="280"/>
      <c r="V583" s="280"/>
      <c r="W583" s="280"/>
      <c r="X583" s="280"/>
      <c r="Y583" s="342"/>
      <c r="Z583" s="280"/>
      <c r="AA583" s="280"/>
      <c r="AB583" s="280"/>
      <c r="AC583" s="280"/>
      <c r="AD583" s="281"/>
    </row>
    <row r="584" spans="1:30" s="29" customFormat="1" ht="15" customHeight="1">
      <c r="A584" s="79"/>
      <c r="C584" s="136" t="s">
        <v>148</v>
      </c>
      <c r="D584" s="360" t="s">
        <v>931</v>
      </c>
      <c r="E584" s="280"/>
      <c r="F584" s="280"/>
      <c r="G584" s="280"/>
      <c r="H584" s="280"/>
      <c r="I584" s="280"/>
      <c r="J584" s="280"/>
      <c r="K584" s="280"/>
      <c r="L584" s="281"/>
      <c r="M584" s="369"/>
      <c r="N584" s="280"/>
      <c r="O584" s="280"/>
      <c r="P584" s="280"/>
      <c r="Q584" s="280"/>
      <c r="R584" s="280"/>
      <c r="S584" s="369"/>
      <c r="T584" s="280"/>
      <c r="U584" s="280"/>
      <c r="V584" s="280"/>
      <c r="W584" s="280"/>
      <c r="X584" s="280"/>
      <c r="Y584" s="342"/>
      <c r="Z584" s="280"/>
      <c r="AA584" s="280"/>
      <c r="AB584" s="280"/>
      <c r="AC584" s="280"/>
      <c r="AD584" s="281"/>
    </row>
    <row r="585" spans="1:30" s="29" customFormat="1" ht="15" customHeight="1">
      <c r="A585" s="79"/>
      <c r="C585" s="136" t="s">
        <v>149</v>
      </c>
      <c r="D585" s="360" t="s">
        <v>932</v>
      </c>
      <c r="E585" s="280"/>
      <c r="F585" s="280"/>
      <c r="G585" s="280"/>
      <c r="H585" s="280"/>
      <c r="I585" s="280"/>
      <c r="J585" s="280"/>
      <c r="K585" s="280"/>
      <c r="L585" s="281"/>
      <c r="M585" s="369"/>
      <c r="N585" s="280"/>
      <c r="O585" s="280"/>
      <c r="P585" s="280"/>
      <c r="Q585" s="280"/>
      <c r="R585" s="280"/>
      <c r="S585" s="369"/>
      <c r="T585" s="280"/>
      <c r="U585" s="280"/>
      <c r="V585" s="280"/>
      <c r="W585" s="280"/>
      <c r="X585" s="280"/>
      <c r="Y585" s="342"/>
      <c r="Z585" s="280"/>
      <c r="AA585" s="280"/>
      <c r="AB585" s="280"/>
      <c r="AC585" s="280"/>
      <c r="AD585" s="281"/>
    </row>
    <row r="586" spans="1:30" s="29" customFormat="1" ht="15" customHeight="1">
      <c r="A586" s="79"/>
      <c r="C586" s="136" t="s">
        <v>150</v>
      </c>
      <c r="D586" s="360" t="s">
        <v>933</v>
      </c>
      <c r="E586" s="280"/>
      <c r="F586" s="280"/>
      <c r="G586" s="280"/>
      <c r="H586" s="280"/>
      <c r="I586" s="280"/>
      <c r="J586" s="280"/>
      <c r="K586" s="280"/>
      <c r="L586" s="281"/>
      <c r="M586" s="369"/>
      <c r="N586" s="280"/>
      <c r="O586" s="280"/>
      <c r="P586" s="280"/>
      <c r="Q586" s="280"/>
      <c r="R586" s="280"/>
      <c r="S586" s="369"/>
      <c r="T586" s="280"/>
      <c r="U586" s="280"/>
      <c r="V586" s="280"/>
      <c r="W586" s="280"/>
      <c r="X586" s="280"/>
      <c r="Y586" s="342"/>
      <c r="Z586" s="280"/>
      <c r="AA586" s="280"/>
      <c r="AB586" s="280"/>
      <c r="AC586" s="280"/>
      <c r="AD586" s="281"/>
    </row>
    <row r="587" spans="1:30" s="29" customFormat="1" ht="15" customHeight="1">
      <c r="A587" s="79"/>
      <c r="C587" s="136" t="s">
        <v>151</v>
      </c>
      <c r="D587" s="360" t="s">
        <v>934</v>
      </c>
      <c r="E587" s="280"/>
      <c r="F587" s="280"/>
      <c r="G587" s="280"/>
      <c r="H587" s="280"/>
      <c r="I587" s="280"/>
      <c r="J587" s="280"/>
      <c r="K587" s="280"/>
      <c r="L587" s="281"/>
      <c r="M587" s="369"/>
      <c r="N587" s="280"/>
      <c r="O587" s="280"/>
      <c r="P587" s="280"/>
      <c r="Q587" s="280"/>
      <c r="R587" s="280"/>
      <c r="S587" s="369"/>
      <c r="T587" s="280"/>
      <c r="U587" s="280"/>
      <c r="V587" s="280"/>
      <c r="W587" s="280"/>
      <c r="X587" s="280"/>
      <c r="Y587" s="342"/>
      <c r="Z587" s="280"/>
      <c r="AA587" s="280"/>
      <c r="AB587" s="280"/>
      <c r="AC587" s="280"/>
      <c r="AD587" s="281"/>
    </row>
    <row r="588" spans="1:30" s="29" customFormat="1" ht="24" customHeight="1">
      <c r="A588" s="79"/>
      <c r="C588" s="136" t="s">
        <v>152</v>
      </c>
      <c r="D588" s="360" t="s">
        <v>935</v>
      </c>
      <c r="E588" s="280"/>
      <c r="F588" s="280"/>
      <c r="G588" s="280"/>
      <c r="H588" s="280"/>
      <c r="I588" s="280"/>
      <c r="J588" s="280"/>
      <c r="K588" s="280"/>
      <c r="L588" s="281"/>
      <c r="M588" s="369"/>
      <c r="N588" s="280"/>
      <c r="O588" s="280"/>
      <c r="P588" s="280"/>
      <c r="Q588" s="280"/>
      <c r="R588" s="280"/>
      <c r="S588" s="369"/>
      <c r="T588" s="280"/>
      <c r="U588" s="280"/>
      <c r="V588" s="280"/>
      <c r="W588" s="280"/>
      <c r="X588" s="280"/>
      <c r="Y588" s="342"/>
      <c r="Z588" s="280"/>
      <c r="AA588" s="280"/>
      <c r="AB588" s="280"/>
      <c r="AC588" s="280"/>
      <c r="AD588" s="281"/>
    </row>
    <row r="589" spans="1:30" s="29" customFormat="1" ht="24" customHeight="1">
      <c r="A589" s="79"/>
      <c r="C589" s="136" t="s">
        <v>153</v>
      </c>
      <c r="D589" s="360" t="s">
        <v>936</v>
      </c>
      <c r="E589" s="280"/>
      <c r="F589" s="280"/>
      <c r="G589" s="280"/>
      <c r="H589" s="280"/>
      <c r="I589" s="280"/>
      <c r="J589" s="280"/>
      <c r="K589" s="280"/>
      <c r="L589" s="281"/>
      <c r="M589" s="369"/>
      <c r="N589" s="280"/>
      <c r="O589" s="280"/>
      <c r="P589" s="280"/>
      <c r="Q589" s="280"/>
      <c r="R589" s="280"/>
      <c r="S589" s="369"/>
      <c r="T589" s="280"/>
      <c r="U589" s="280"/>
      <c r="V589" s="280"/>
      <c r="W589" s="280"/>
      <c r="X589" s="280"/>
      <c r="Y589" s="342"/>
      <c r="Z589" s="280"/>
      <c r="AA589" s="280"/>
      <c r="AB589" s="280"/>
      <c r="AC589" s="280"/>
      <c r="AD589" s="281"/>
    </row>
    <row r="590" spans="1:30" s="29" customFormat="1" ht="24" customHeight="1">
      <c r="A590" s="79"/>
      <c r="C590" s="136" t="s">
        <v>154</v>
      </c>
      <c r="D590" s="360" t="s">
        <v>937</v>
      </c>
      <c r="E590" s="280"/>
      <c r="F590" s="280"/>
      <c r="G590" s="280"/>
      <c r="H590" s="280"/>
      <c r="I590" s="280"/>
      <c r="J590" s="280"/>
      <c r="K590" s="280"/>
      <c r="L590" s="281"/>
      <c r="M590" s="369"/>
      <c r="N590" s="280"/>
      <c r="O590" s="280"/>
      <c r="P590" s="280"/>
      <c r="Q590" s="280"/>
      <c r="R590" s="280"/>
      <c r="S590" s="369"/>
      <c r="T590" s="280"/>
      <c r="U590" s="280"/>
      <c r="V590" s="280"/>
      <c r="W590" s="280"/>
      <c r="X590" s="280"/>
      <c r="Y590" s="342"/>
      <c r="Z590" s="280"/>
      <c r="AA590" s="280"/>
      <c r="AB590" s="280"/>
      <c r="AC590" s="280"/>
      <c r="AD590" s="281"/>
    </row>
    <row r="591" spans="1:30" s="29" customFormat="1" ht="15" customHeight="1">
      <c r="A591" s="79"/>
      <c r="C591" s="136" t="s">
        <v>155</v>
      </c>
      <c r="D591" s="360" t="s">
        <v>938</v>
      </c>
      <c r="E591" s="280"/>
      <c r="F591" s="280"/>
      <c r="G591" s="280"/>
      <c r="H591" s="280"/>
      <c r="I591" s="280"/>
      <c r="J591" s="280"/>
      <c r="K591" s="280"/>
      <c r="L591" s="281"/>
      <c r="M591" s="369"/>
      <c r="N591" s="280"/>
      <c r="O591" s="280"/>
      <c r="P591" s="280"/>
      <c r="Q591" s="280"/>
      <c r="R591" s="280"/>
      <c r="S591" s="369"/>
      <c r="T591" s="280"/>
      <c r="U591" s="280"/>
      <c r="V591" s="280"/>
      <c r="W591" s="280"/>
      <c r="X591" s="280"/>
      <c r="Y591" s="342"/>
      <c r="Z591" s="280"/>
      <c r="AA591" s="280"/>
      <c r="AB591" s="280"/>
      <c r="AC591" s="280"/>
      <c r="AD591" s="281"/>
    </row>
    <row r="592" spans="1:30" s="29" customFormat="1" ht="15" customHeight="1">
      <c r="A592" s="79"/>
      <c r="C592" s="136" t="s">
        <v>156</v>
      </c>
      <c r="D592" s="360" t="s">
        <v>939</v>
      </c>
      <c r="E592" s="280"/>
      <c r="F592" s="280"/>
      <c r="G592" s="280"/>
      <c r="H592" s="280"/>
      <c r="I592" s="280"/>
      <c r="J592" s="280"/>
      <c r="K592" s="280"/>
      <c r="L592" s="281"/>
      <c r="M592" s="369"/>
      <c r="N592" s="280"/>
      <c r="O592" s="280"/>
      <c r="P592" s="280"/>
      <c r="Q592" s="280"/>
      <c r="R592" s="280"/>
      <c r="S592" s="369"/>
      <c r="T592" s="280"/>
      <c r="U592" s="280"/>
      <c r="V592" s="280"/>
      <c r="W592" s="280"/>
      <c r="X592" s="280"/>
      <c r="Y592" s="342"/>
      <c r="Z592" s="280"/>
      <c r="AA592" s="280"/>
      <c r="AB592" s="280"/>
      <c r="AC592" s="280"/>
      <c r="AD592" s="281"/>
    </row>
    <row r="593" spans="1:30" s="29" customFormat="1" ht="15" customHeight="1">
      <c r="A593" s="79"/>
      <c r="C593" s="136" t="s">
        <v>157</v>
      </c>
      <c r="D593" s="360" t="s">
        <v>940</v>
      </c>
      <c r="E593" s="280"/>
      <c r="F593" s="280"/>
      <c r="G593" s="280"/>
      <c r="H593" s="280"/>
      <c r="I593" s="280"/>
      <c r="J593" s="280"/>
      <c r="K593" s="280"/>
      <c r="L593" s="281"/>
      <c r="M593" s="369"/>
      <c r="N593" s="280"/>
      <c r="O593" s="280"/>
      <c r="P593" s="280"/>
      <c r="Q593" s="280"/>
      <c r="R593" s="280"/>
      <c r="S593" s="369"/>
      <c r="T593" s="280"/>
      <c r="U593" s="280"/>
      <c r="V593" s="280"/>
      <c r="W593" s="280"/>
      <c r="X593" s="280"/>
      <c r="Y593" s="342"/>
      <c r="Z593" s="280"/>
      <c r="AA593" s="280"/>
      <c r="AB593" s="280"/>
      <c r="AC593" s="280"/>
      <c r="AD593" s="281"/>
    </row>
    <row r="594" spans="1:30" s="29" customFormat="1" ht="15" customHeight="1">
      <c r="A594" s="79"/>
    </row>
    <row r="595" spans="1:30" s="29" customFormat="1" ht="45" customHeight="1">
      <c r="A595" s="79"/>
      <c r="C595" s="411" t="s">
        <v>941</v>
      </c>
      <c r="D595" s="350"/>
      <c r="E595" s="350"/>
      <c r="F595" s="282"/>
      <c r="G595" s="280"/>
      <c r="H595" s="280"/>
      <c r="I595" s="280"/>
      <c r="J595" s="280"/>
      <c r="K595" s="280"/>
      <c r="L595" s="280"/>
      <c r="M595" s="280"/>
      <c r="N595" s="280"/>
      <c r="O595" s="280"/>
      <c r="P595" s="280"/>
      <c r="Q595" s="280"/>
      <c r="R595" s="280"/>
      <c r="S595" s="280"/>
      <c r="T595" s="280"/>
      <c r="U595" s="280"/>
      <c r="V595" s="280"/>
      <c r="W595" s="280"/>
      <c r="X595" s="280"/>
      <c r="Y595" s="280"/>
      <c r="Z595" s="280"/>
      <c r="AA595" s="280"/>
      <c r="AB595" s="280"/>
      <c r="AC595" s="280"/>
      <c r="AD595" s="281"/>
    </row>
    <row r="596" spans="1:30" s="29" customFormat="1" ht="15" customHeight="1">
      <c r="A596" s="79"/>
    </row>
    <row r="597" spans="1:30" s="29" customFormat="1" ht="45" customHeight="1">
      <c r="A597" s="79"/>
      <c r="C597" s="411" t="s">
        <v>466</v>
      </c>
      <c r="D597" s="350"/>
      <c r="E597" s="350"/>
      <c r="F597" s="282"/>
      <c r="G597" s="280"/>
      <c r="H597" s="280"/>
      <c r="I597" s="280"/>
      <c r="J597" s="280"/>
      <c r="K597" s="280"/>
      <c r="L597" s="280"/>
      <c r="M597" s="280"/>
      <c r="N597" s="280"/>
      <c r="O597" s="280"/>
      <c r="P597" s="280"/>
      <c r="Q597" s="280"/>
      <c r="R597" s="280"/>
      <c r="S597" s="280"/>
      <c r="T597" s="280"/>
      <c r="U597" s="280"/>
      <c r="V597" s="280"/>
      <c r="W597" s="280"/>
      <c r="X597" s="280"/>
      <c r="Y597" s="280"/>
      <c r="Z597" s="280"/>
      <c r="AA597" s="280"/>
      <c r="AB597" s="280"/>
      <c r="AC597" s="280"/>
      <c r="AD597" s="281"/>
    </row>
    <row r="598" spans="1:30" s="29" customFormat="1" ht="15" customHeight="1">
      <c r="A598" s="79"/>
    </row>
    <row r="599" spans="1:30" s="29" customFormat="1" ht="15" customHeight="1">
      <c r="A599" s="79"/>
      <c r="C599" s="279" t="s">
        <v>942</v>
      </c>
      <c r="D599" s="280"/>
      <c r="E599" s="280"/>
      <c r="F599" s="280"/>
      <c r="G599" s="280"/>
      <c r="H599" s="280"/>
      <c r="I599" s="280"/>
      <c r="J599" s="280"/>
      <c r="K599" s="280"/>
      <c r="L599" s="280"/>
      <c r="M599" s="280"/>
      <c r="N599" s="280"/>
      <c r="O599" s="280"/>
      <c r="P599" s="280"/>
      <c r="Q599" s="280"/>
      <c r="R599" s="280"/>
      <c r="S599" s="280"/>
      <c r="T599" s="280"/>
      <c r="U599" s="280"/>
      <c r="V599" s="280"/>
      <c r="W599" s="280"/>
      <c r="X599" s="280"/>
      <c r="Y599" s="280"/>
      <c r="Z599" s="280"/>
      <c r="AA599" s="280"/>
      <c r="AB599" s="280"/>
      <c r="AC599" s="280"/>
      <c r="AD599" s="281"/>
    </row>
    <row r="600" spans="1:30" s="29" customFormat="1" ht="15" customHeight="1">
      <c r="A600" s="79"/>
      <c r="C600" s="92" t="s">
        <v>142</v>
      </c>
      <c r="D600" s="373" t="s">
        <v>943</v>
      </c>
      <c r="E600" s="280"/>
      <c r="F600" s="280"/>
      <c r="G600" s="280"/>
      <c r="H600" s="280"/>
      <c r="I600" s="280"/>
      <c r="J600" s="280"/>
      <c r="K600" s="280"/>
      <c r="L600" s="280"/>
      <c r="M600" s="280"/>
      <c r="N600" s="280"/>
      <c r="O600" s="281"/>
      <c r="P600" s="246" t="s">
        <v>147</v>
      </c>
      <c r="Q600" s="373" t="s">
        <v>944</v>
      </c>
      <c r="R600" s="280"/>
      <c r="S600" s="280"/>
      <c r="T600" s="280"/>
      <c r="U600" s="280"/>
      <c r="V600" s="280"/>
      <c r="W600" s="280"/>
      <c r="X600" s="280"/>
      <c r="Y600" s="280"/>
      <c r="Z600" s="280"/>
      <c r="AA600" s="280"/>
      <c r="AB600" s="280"/>
      <c r="AC600" s="280"/>
      <c r="AD600" s="281"/>
    </row>
    <row r="601" spans="1:30" s="29" customFormat="1" ht="15" customHeight="1">
      <c r="A601" s="79"/>
      <c r="C601" s="246" t="s">
        <v>143</v>
      </c>
      <c r="D601" s="373" t="s">
        <v>438</v>
      </c>
      <c r="E601" s="280"/>
      <c r="F601" s="280"/>
      <c r="G601" s="280"/>
      <c r="H601" s="280"/>
      <c r="I601" s="280"/>
      <c r="J601" s="280"/>
      <c r="K601" s="280"/>
      <c r="L601" s="280"/>
      <c r="M601" s="280"/>
      <c r="N601" s="280"/>
      <c r="O601" s="281"/>
      <c r="P601" s="246" t="s">
        <v>148</v>
      </c>
      <c r="Q601" s="373" t="s">
        <v>945</v>
      </c>
      <c r="R601" s="280"/>
      <c r="S601" s="280"/>
      <c r="T601" s="280"/>
      <c r="U601" s="280"/>
      <c r="V601" s="280"/>
      <c r="W601" s="280"/>
      <c r="X601" s="280"/>
      <c r="Y601" s="280"/>
      <c r="Z601" s="280"/>
      <c r="AA601" s="280"/>
      <c r="AB601" s="280"/>
      <c r="AC601" s="280"/>
      <c r="AD601" s="281"/>
    </row>
    <row r="602" spans="1:30" s="29" customFormat="1" ht="15" customHeight="1">
      <c r="A602" s="79"/>
      <c r="C602" s="246" t="s">
        <v>144</v>
      </c>
      <c r="D602" s="373" t="s">
        <v>440</v>
      </c>
      <c r="E602" s="280"/>
      <c r="F602" s="280"/>
      <c r="G602" s="280"/>
      <c r="H602" s="280"/>
      <c r="I602" s="280"/>
      <c r="J602" s="280"/>
      <c r="K602" s="280"/>
      <c r="L602" s="280"/>
      <c r="M602" s="280"/>
      <c r="N602" s="280"/>
      <c r="O602" s="281"/>
      <c r="P602" s="246" t="s">
        <v>149</v>
      </c>
      <c r="Q602" s="373" t="s">
        <v>946</v>
      </c>
      <c r="R602" s="280"/>
      <c r="S602" s="280"/>
      <c r="T602" s="280"/>
      <c r="U602" s="280"/>
      <c r="V602" s="280"/>
      <c r="W602" s="280"/>
      <c r="X602" s="280"/>
      <c r="Y602" s="280"/>
      <c r="Z602" s="280"/>
      <c r="AA602" s="280"/>
      <c r="AB602" s="280"/>
      <c r="AC602" s="280"/>
      <c r="AD602" s="281"/>
    </row>
    <row r="603" spans="1:30" s="29" customFormat="1" ht="15" customHeight="1">
      <c r="A603" s="79"/>
      <c r="C603" s="246" t="s">
        <v>145</v>
      </c>
      <c r="D603" s="373" t="s">
        <v>947</v>
      </c>
      <c r="E603" s="280"/>
      <c r="F603" s="280"/>
      <c r="G603" s="280"/>
      <c r="H603" s="280"/>
      <c r="I603" s="280"/>
      <c r="J603" s="280"/>
      <c r="K603" s="280"/>
      <c r="L603" s="280"/>
      <c r="M603" s="280"/>
      <c r="N603" s="280"/>
      <c r="O603" s="281"/>
      <c r="P603" s="246" t="s">
        <v>150</v>
      </c>
      <c r="Q603" s="373" t="s">
        <v>473</v>
      </c>
      <c r="R603" s="280"/>
      <c r="S603" s="280"/>
      <c r="T603" s="280"/>
      <c r="U603" s="280"/>
      <c r="V603" s="280"/>
      <c r="W603" s="280"/>
      <c r="X603" s="280"/>
      <c r="Y603" s="280"/>
      <c r="Z603" s="280"/>
      <c r="AA603" s="280"/>
      <c r="AB603" s="280"/>
      <c r="AC603" s="280"/>
      <c r="AD603" s="281"/>
    </row>
    <row r="604" spans="1:30" s="29" customFormat="1" ht="15" customHeight="1">
      <c r="A604" s="79"/>
      <c r="C604" s="246" t="s">
        <v>146</v>
      </c>
      <c r="D604" s="373" t="s">
        <v>948</v>
      </c>
      <c r="E604" s="280"/>
      <c r="F604" s="280"/>
      <c r="G604" s="280"/>
      <c r="H604" s="280"/>
      <c r="I604" s="280"/>
      <c r="J604" s="280"/>
      <c r="K604" s="280"/>
      <c r="L604" s="280"/>
      <c r="M604" s="280"/>
      <c r="N604" s="280"/>
      <c r="O604" s="281"/>
      <c r="P604" s="246" t="s">
        <v>244</v>
      </c>
      <c r="Q604" s="373" t="s">
        <v>236</v>
      </c>
      <c r="R604" s="280"/>
      <c r="S604" s="280"/>
      <c r="T604" s="280"/>
      <c r="U604" s="280"/>
      <c r="V604" s="280"/>
      <c r="W604" s="280"/>
      <c r="X604" s="280"/>
      <c r="Y604" s="280"/>
      <c r="Z604" s="280"/>
      <c r="AA604" s="280"/>
      <c r="AB604" s="280"/>
      <c r="AC604" s="280"/>
      <c r="AD604" s="281"/>
    </row>
    <row r="605" spans="1:30" s="29" customFormat="1" ht="15" customHeight="1">
      <c r="A605" s="79"/>
    </row>
    <row r="606" spans="1:30" s="29" customFormat="1" ht="24" customHeight="1">
      <c r="A606" s="79"/>
      <c r="C606" s="339" t="s">
        <v>248</v>
      </c>
      <c r="D606" s="350"/>
      <c r="E606" s="350"/>
      <c r="F606" s="350"/>
      <c r="G606" s="350"/>
      <c r="H606" s="350"/>
      <c r="I606" s="350"/>
      <c r="J606" s="350"/>
      <c r="K606" s="350"/>
      <c r="L606" s="350"/>
      <c r="M606" s="350"/>
      <c r="N606" s="350"/>
      <c r="O606" s="350"/>
      <c r="P606" s="350"/>
      <c r="Q606" s="350"/>
      <c r="R606" s="350"/>
      <c r="S606" s="350"/>
      <c r="T606" s="350"/>
      <c r="U606" s="350"/>
      <c r="V606" s="350"/>
      <c r="W606" s="350"/>
      <c r="X606" s="350"/>
      <c r="Y606" s="350"/>
      <c r="Z606" s="350"/>
      <c r="AA606" s="350"/>
      <c r="AB606" s="350"/>
      <c r="AC606" s="350"/>
      <c r="AD606" s="350"/>
    </row>
    <row r="607" spans="1:30" s="29" customFormat="1" ht="60" customHeight="1">
      <c r="A607" s="79"/>
      <c r="C607" s="373"/>
      <c r="D607" s="280"/>
      <c r="E607" s="280"/>
      <c r="F607" s="280"/>
      <c r="G607" s="280"/>
      <c r="H607" s="280"/>
      <c r="I607" s="280"/>
      <c r="J607" s="280"/>
      <c r="K607" s="280"/>
      <c r="L607" s="280"/>
      <c r="M607" s="280"/>
      <c r="N607" s="280"/>
      <c r="O607" s="280"/>
      <c r="P607" s="280"/>
      <c r="Q607" s="280"/>
      <c r="R607" s="280"/>
      <c r="S607" s="280"/>
      <c r="T607" s="280"/>
      <c r="U607" s="280"/>
      <c r="V607" s="280"/>
      <c r="W607" s="280"/>
      <c r="X607" s="280"/>
      <c r="Y607" s="280"/>
      <c r="Z607" s="280"/>
      <c r="AA607" s="280"/>
      <c r="AB607" s="280"/>
      <c r="AC607" s="280"/>
      <c r="AD607" s="281"/>
    </row>
    <row r="608" spans="1:30" s="29" customFormat="1" ht="15" customHeight="1">
      <c r="A608" s="79"/>
    </row>
    <row r="609" spans="1:38" s="29" customFormat="1" ht="15" customHeight="1">
      <c r="A609" s="79"/>
    </row>
    <row r="610" spans="1:38" s="29" customFormat="1" ht="15" customHeight="1">
      <c r="A610" s="79"/>
    </row>
    <row r="611" spans="1:38" s="29" customFormat="1" ht="15" customHeight="1">
      <c r="A611" s="79"/>
    </row>
    <row r="612" spans="1:38" s="29" customFormat="1" ht="15" customHeight="1">
      <c r="A612" s="79"/>
    </row>
    <row r="613" spans="1:38" s="29" customFormat="1" ht="15" customHeight="1">
      <c r="A613" s="79"/>
    </row>
    <row r="614" spans="1:38" s="29" customFormat="1" ht="48" customHeight="1">
      <c r="A614" s="32" t="s">
        <v>949</v>
      </c>
      <c r="B614" s="357" t="s">
        <v>950</v>
      </c>
      <c r="C614" s="350"/>
      <c r="D614" s="350"/>
      <c r="E614" s="350"/>
      <c r="F614" s="350"/>
      <c r="G614" s="350"/>
      <c r="H614" s="350"/>
      <c r="I614" s="350"/>
      <c r="J614" s="350"/>
      <c r="K614" s="350"/>
      <c r="L614" s="350"/>
      <c r="M614" s="350"/>
      <c r="N614" s="350"/>
      <c r="O614" s="350"/>
      <c r="P614" s="350"/>
      <c r="Q614" s="350"/>
      <c r="R614" s="350"/>
      <c r="S614" s="350"/>
      <c r="T614" s="350"/>
      <c r="U614" s="350"/>
      <c r="V614" s="350"/>
      <c r="W614" s="350"/>
      <c r="X614" s="350"/>
      <c r="Y614" s="350"/>
      <c r="Z614" s="350"/>
      <c r="AA614" s="350"/>
      <c r="AB614" s="350"/>
      <c r="AC614" s="350"/>
      <c r="AD614" s="350"/>
    </row>
    <row r="615" spans="1:38" s="131" customFormat="1" ht="36" customHeight="1">
      <c r="A615" s="222"/>
      <c r="B615" s="243"/>
      <c r="C615" s="364" t="s">
        <v>951</v>
      </c>
      <c r="D615" s="409"/>
      <c r="E615" s="409"/>
      <c r="F615" s="409"/>
      <c r="G615" s="409"/>
      <c r="H615" s="409"/>
      <c r="I615" s="409"/>
      <c r="J615" s="409"/>
      <c r="K615" s="409"/>
      <c r="L615" s="409"/>
      <c r="M615" s="409"/>
      <c r="N615" s="409"/>
      <c r="O615" s="409"/>
      <c r="P615" s="409"/>
      <c r="Q615" s="409"/>
      <c r="R615" s="409"/>
      <c r="S615" s="409"/>
      <c r="T615" s="409"/>
      <c r="U615" s="409"/>
      <c r="V615" s="409"/>
      <c r="W615" s="409"/>
      <c r="X615" s="409"/>
      <c r="Y615" s="409"/>
      <c r="Z615" s="409"/>
      <c r="AA615" s="409"/>
      <c r="AB615" s="409"/>
      <c r="AC615" s="409"/>
      <c r="AD615" s="409"/>
      <c r="AE615" s="29"/>
      <c r="AF615" s="248"/>
    </row>
    <row r="616" spans="1:38" s="29" customFormat="1" ht="36" customHeight="1">
      <c r="A616" s="79"/>
      <c r="C616" s="364" t="s">
        <v>952</v>
      </c>
      <c r="D616" s="350"/>
      <c r="E616" s="350"/>
      <c r="F616" s="350"/>
      <c r="G616" s="350"/>
      <c r="H616" s="350"/>
      <c r="I616" s="350"/>
      <c r="J616" s="350"/>
      <c r="K616" s="350"/>
      <c r="L616" s="350"/>
      <c r="M616" s="350"/>
      <c r="N616" s="350"/>
      <c r="O616" s="350"/>
      <c r="P616" s="350"/>
      <c r="Q616" s="350"/>
      <c r="R616" s="350"/>
      <c r="S616" s="350"/>
      <c r="T616" s="350"/>
      <c r="U616" s="350"/>
      <c r="V616" s="350"/>
      <c r="W616" s="350"/>
      <c r="X616" s="350"/>
      <c r="Y616" s="350"/>
      <c r="Z616" s="350"/>
      <c r="AA616" s="350"/>
      <c r="AB616" s="350"/>
      <c r="AC616" s="350"/>
      <c r="AD616" s="350"/>
    </row>
    <row r="617" spans="1:38" s="29" customFormat="1" ht="24" customHeight="1">
      <c r="A617" s="79"/>
      <c r="C617" s="339" t="s">
        <v>953</v>
      </c>
      <c r="D617" s="350"/>
      <c r="E617" s="350"/>
      <c r="F617" s="350"/>
      <c r="G617" s="350"/>
      <c r="H617" s="350"/>
      <c r="I617" s="350"/>
      <c r="J617" s="350"/>
      <c r="K617" s="350"/>
      <c r="L617" s="350"/>
      <c r="M617" s="350"/>
      <c r="N617" s="350"/>
      <c r="O617" s="350"/>
      <c r="P617" s="350"/>
      <c r="Q617" s="350"/>
      <c r="R617" s="350"/>
      <c r="S617" s="350"/>
      <c r="T617" s="350"/>
      <c r="U617" s="350"/>
      <c r="V617" s="350"/>
      <c r="W617" s="350"/>
      <c r="X617" s="350"/>
      <c r="Y617" s="350"/>
      <c r="Z617" s="350"/>
      <c r="AA617" s="350"/>
      <c r="AB617" s="350"/>
      <c r="AC617" s="350"/>
      <c r="AD617" s="350"/>
    </row>
    <row r="618" spans="1:38" s="29" customFormat="1" ht="15" customHeight="1">
      <c r="A618" s="79"/>
      <c r="C618" s="339" t="s">
        <v>954</v>
      </c>
      <c r="D618" s="350"/>
      <c r="E618" s="350"/>
      <c r="F618" s="350"/>
      <c r="G618" s="350"/>
      <c r="H618" s="350"/>
      <c r="I618" s="350"/>
      <c r="J618" s="350"/>
      <c r="K618" s="350"/>
      <c r="L618" s="350"/>
      <c r="M618" s="350"/>
      <c r="N618" s="350"/>
      <c r="O618" s="350"/>
      <c r="P618" s="350"/>
      <c r="Q618" s="350"/>
      <c r="R618" s="350"/>
      <c r="S618" s="350"/>
      <c r="T618" s="350"/>
      <c r="U618" s="350"/>
      <c r="V618" s="350"/>
      <c r="W618" s="350"/>
      <c r="X618" s="350"/>
      <c r="Y618" s="350"/>
      <c r="Z618" s="350"/>
      <c r="AA618" s="350"/>
      <c r="AB618" s="350"/>
      <c r="AC618" s="350"/>
      <c r="AD618" s="350"/>
    </row>
    <row r="619" spans="1:38" s="29" customFormat="1" ht="36" customHeight="1">
      <c r="A619" s="79"/>
      <c r="C619" s="364" t="s">
        <v>955</v>
      </c>
      <c r="D619" s="350"/>
      <c r="E619" s="350"/>
      <c r="F619" s="350"/>
      <c r="G619" s="350"/>
      <c r="H619" s="350"/>
      <c r="I619" s="350"/>
      <c r="J619" s="350"/>
      <c r="K619" s="350"/>
      <c r="L619" s="350"/>
      <c r="M619" s="350"/>
      <c r="N619" s="350"/>
      <c r="O619" s="350"/>
      <c r="P619" s="350"/>
      <c r="Q619" s="350"/>
      <c r="R619" s="350"/>
      <c r="S619" s="350"/>
      <c r="T619" s="350"/>
      <c r="U619" s="350"/>
      <c r="V619" s="350"/>
      <c r="W619" s="350"/>
      <c r="X619" s="350"/>
      <c r="Y619" s="350"/>
      <c r="Z619" s="350"/>
      <c r="AA619" s="350"/>
      <c r="AB619" s="350"/>
      <c r="AC619" s="350"/>
      <c r="AD619" s="350"/>
    </row>
    <row r="620" spans="1:38" s="29" customFormat="1" ht="36" customHeight="1">
      <c r="A620" s="79"/>
      <c r="C620" s="364" t="s">
        <v>956</v>
      </c>
      <c r="D620" s="350"/>
      <c r="E620" s="350"/>
      <c r="F620" s="350"/>
      <c r="G620" s="350"/>
      <c r="H620" s="350"/>
      <c r="I620" s="350"/>
      <c r="J620" s="350"/>
      <c r="K620" s="350"/>
      <c r="L620" s="350"/>
      <c r="M620" s="350"/>
      <c r="N620" s="350"/>
      <c r="O620" s="350"/>
      <c r="P620" s="350"/>
      <c r="Q620" s="350"/>
      <c r="R620" s="350"/>
      <c r="S620" s="350"/>
      <c r="T620" s="350"/>
      <c r="U620" s="350"/>
      <c r="V620" s="350"/>
      <c r="W620" s="350"/>
      <c r="X620" s="350"/>
      <c r="Y620" s="350"/>
      <c r="Z620" s="350"/>
      <c r="AA620" s="350"/>
      <c r="AB620" s="350"/>
      <c r="AC620" s="350"/>
      <c r="AD620" s="350"/>
    </row>
    <row r="621" spans="1:38" s="29" customFormat="1" ht="36" customHeight="1">
      <c r="A621" s="79"/>
      <c r="C621" s="339" t="s">
        <v>957</v>
      </c>
      <c r="D621" s="350"/>
      <c r="E621" s="350"/>
      <c r="F621" s="350"/>
      <c r="G621" s="350"/>
      <c r="H621" s="350"/>
      <c r="I621" s="350"/>
      <c r="J621" s="350"/>
      <c r="K621" s="350"/>
      <c r="L621" s="350"/>
      <c r="M621" s="350"/>
      <c r="N621" s="350"/>
      <c r="O621" s="350"/>
      <c r="P621" s="350"/>
      <c r="Q621" s="350"/>
      <c r="R621" s="350"/>
      <c r="S621" s="350"/>
      <c r="T621" s="350"/>
      <c r="U621" s="350"/>
      <c r="V621" s="350"/>
      <c r="W621" s="350"/>
      <c r="X621" s="350"/>
      <c r="Y621" s="350"/>
      <c r="Z621" s="350"/>
      <c r="AA621" s="350"/>
      <c r="AB621" s="350"/>
      <c r="AC621" s="350"/>
      <c r="AD621" s="350"/>
    </row>
    <row r="622" spans="1:38" s="29" customFormat="1" ht="15" customHeight="1">
      <c r="A622" s="79"/>
    </row>
    <row r="623" spans="1:38" s="29" customFormat="1" ht="84" customHeight="1">
      <c r="A623" s="79"/>
      <c r="C623" s="347" t="s">
        <v>958</v>
      </c>
      <c r="D623" s="295"/>
      <c r="E623" s="295"/>
      <c r="F623" s="295"/>
      <c r="G623" s="295"/>
      <c r="H623" s="295"/>
      <c r="I623" s="295"/>
      <c r="J623" s="295"/>
      <c r="K623" s="295"/>
      <c r="L623" s="296"/>
      <c r="M623" s="279" t="s">
        <v>959</v>
      </c>
      <c r="N623" s="295"/>
      <c r="O623" s="295"/>
      <c r="P623" s="296"/>
      <c r="Q623" s="279" t="s">
        <v>960</v>
      </c>
      <c r="R623" s="295"/>
      <c r="S623" s="295"/>
      <c r="T623" s="296"/>
      <c r="U623" s="279" t="s">
        <v>961</v>
      </c>
      <c r="V623" s="295"/>
      <c r="W623" s="295"/>
      <c r="X623" s="296"/>
      <c r="Y623" s="279" t="s">
        <v>962</v>
      </c>
      <c r="Z623" s="280"/>
      <c r="AA623" s="280"/>
      <c r="AB623" s="280"/>
      <c r="AC623" s="280"/>
      <c r="AD623" s="281"/>
    </row>
    <row r="624" spans="1:38" s="29" customFormat="1" ht="48" customHeight="1">
      <c r="A624" s="79"/>
      <c r="C624" s="299"/>
      <c r="D624" s="284"/>
      <c r="E624" s="284"/>
      <c r="F624" s="284"/>
      <c r="G624" s="284"/>
      <c r="H624" s="284"/>
      <c r="I624" s="284"/>
      <c r="J624" s="284"/>
      <c r="K624" s="284"/>
      <c r="L624" s="300"/>
      <c r="M624" s="299"/>
      <c r="N624" s="284"/>
      <c r="O624" s="284"/>
      <c r="P624" s="300"/>
      <c r="Q624" s="299"/>
      <c r="R624" s="284"/>
      <c r="S624" s="284"/>
      <c r="T624" s="300"/>
      <c r="U624" s="299"/>
      <c r="V624" s="284"/>
      <c r="W624" s="284"/>
      <c r="X624" s="300"/>
      <c r="Y624" s="346" t="s">
        <v>269</v>
      </c>
      <c r="Z624" s="281"/>
      <c r="AA624" s="368" t="s">
        <v>270</v>
      </c>
      <c r="AB624" s="281"/>
      <c r="AC624" s="410" t="s">
        <v>271</v>
      </c>
      <c r="AD624" s="281"/>
      <c r="AF624" t="s">
        <v>278</v>
      </c>
      <c r="AG624" t="s">
        <v>279</v>
      </c>
      <c r="AH624" t="s">
        <v>280</v>
      </c>
      <c r="AI624" t="s">
        <v>281</v>
      </c>
      <c r="AJ624" t="s">
        <v>282</v>
      </c>
      <c r="AK624" t="s">
        <v>283</v>
      </c>
      <c r="AL624" t="s">
        <v>284</v>
      </c>
    </row>
    <row r="625" spans="1:38" s="29" customFormat="1" ht="15" customHeight="1">
      <c r="A625" s="79"/>
      <c r="C625" s="368" t="s">
        <v>963</v>
      </c>
      <c r="D625" s="296"/>
      <c r="E625" s="206" t="s">
        <v>779</v>
      </c>
      <c r="F625" s="360" t="s">
        <v>964</v>
      </c>
      <c r="G625" s="280"/>
      <c r="H625" s="280"/>
      <c r="I625" s="280"/>
      <c r="J625" s="280"/>
      <c r="K625" s="280"/>
      <c r="L625" s="281"/>
      <c r="M625" s="342">
        <v>2</v>
      </c>
      <c r="N625" s="280"/>
      <c r="O625" s="280"/>
      <c r="P625" s="281"/>
      <c r="Q625" s="342"/>
      <c r="R625" s="280"/>
      <c r="S625" s="280"/>
      <c r="T625" s="281"/>
      <c r="U625" s="342"/>
      <c r="V625" s="280"/>
      <c r="W625" s="280"/>
      <c r="X625" s="281"/>
      <c r="Y625" s="342"/>
      <c r="Z625" s="281"/>
      <c r="AA625" s="342"/>
      <c r="AB625" s="281"/>
      <c r="AC625" s="342"/>
      <c r="AD625" s="281"/>
      <c r="AF625">
        <f>IF(AND(Y625=0,OR(SUM(AA625:AC625)&gt;0,COUNTIF(Y625:AC625,"NS")&gt;0)),1,0)</f>
        <v>0</v>
      </c>
      <c r="AG625">
        <f>IF(OR(AND(Y625="NS",SUM(AA625:AC625)&gt;0),AND(Y625="NS",COUNTIF(Y625:AC625,"NS")&lt;2)),1,0)</f>
        <v>0</v>
      </c>
      <c r="AH625">
        <f>IF(AND(Y625="NA",OR(SUM(AA625:AC625)&gt;0,COUNTIF(Y625:AC625,"NS")&gt;0,AND(COUNTIF(Y625:AC625,"NA")&gt;1,COUNTIF(Y625:AC625,"NA")&lt;3))),1,0)</f>
        <v>0</v>
      </c>
      <c r="AI625">
        <f>IF(AND(COUNTBLANK(Y625)+COUNTBLANK(AA625)+COUNTBLANK(AC625)&gt;0,COUNTBLANK(Y625)+COUNTBLANK(AA625)+COUNTBLANK(AC625)&lt;3,Y625&lt;&gt;"NA"),1,0)</f>
        <v>0</v>
      </c>
      <c r="AJ625">
        <f>IF(AND(IF(OR(SUM(AA625:AC625)=Y625,Y625="",AND(Y625&gt;0,COUNTIF(Y625:AC625,"NS")=2)),0,1)=1,Y625&lt;&gt;"NS",Y625&lt;&gt;"NA"),1,0)</f>
        <v>0</v>
      </c>
      <c r="AK625">
        <f>IF(COUNTIF(Y625:AC625,"=*")&lt;&gt;SUM(COUNTIF(Y625:AC625,"NS"),COUNTIF(Y625:AC625,"NA")),1,0)</f>
        <v>0</v>
      </c>
      <c r="AL625">
        <f>IF(SUM(AF625:AK625)&gt;0,1,0)</f>
        <v>0</v>
      </c>
    </row>
    <row r="626" spans="1:38" s="29" customFormat="1" ht="24" customHeight="1">
      <c r="A626" s="79"/>
      <c r="C626" s="297"/>
      <c r="D626" s="298"/>
      <c r="E626" s="207" t="s">
        <v>781</v>
      </c>
      <c r="F626" s="360" t="s">
        <v>965</v>
      </c>
      <c r="G626" s="280"/>
      <c r="H626" s="280"/>
      <c r="I626" s="280"/>
      <c r="J626" s="280"/>
      <c r="K626" s="280"/>
      <c r="L626" s="281"/>
      <c r="M626" s="342"/>
      <c r="N626" s="280"/>
      <c r="O626" s="280"/>
      <c r="P626" s="281"/>
      <c r="Q626" s="342"/>
      <c r="R626" s="280"/>
      <c r="S626" s="280"/>
      <c r="T626" s="281"/>
      <c r="U626" s="342"/>
      <c r="V626" s="280"/>
      <c r="W626" s="280"/>
      <c r="X626" s="281"/>
      <c r="Y626" s="342"/>
      <c r="Z626" s="281"/>
      <c r="AA626" s="342"/>
      <c r="AB626" s="281"/>
      <c r="AC626" s="342"/>
      <c r="AD626" s="281"/>
    </row>
    <row r="627" spans="1:38" s="29" customFormat="1" ht="15" customHeight="1">
      <c r="A627" s="79"/>
      <c r="C627" s="297"/>
      <c r="D627" s="298"/>
      <c r="E627" s="207" t="s">
        <v>783</v>
      </c>
      <c r="F627" s="360" t="s">
        <v>966</v>
      </c>
      <c r="G627" s="280"/>
      <c r="H627" s="280"/>
      <c r="I627" s="280"/>
      <c r="J627" s="280"/>
      <c r="K627" s="280"/>
      <c r="L627" s="281"/>
      <c r="M627" s="342"/>
      <c r="N627" s="280"/>
      <c r="O627" s="280"/>
      <c r="P627" s="281"/>
      <c r="Q627" s="342"/>
      <c r="R627" s="280"/>
      <c r="S627" s="280"/>
      <c r="T627" s="281"/>
      <c r="U627" s="342"/>
      <c r="V627" s="280"/>
      <c r="W627" s="280"/>
      <c r="X627" s="281"/>
      <c r="Y627" s="342"/>
      <c r="Z627" s="281"/>
      <c r="AA627" s="342"/>
      <c r="AB627" s="281"/>
      <c r="AC627" s="342"/>
      <c r="AD627" s="281"/>
    </row>
    <row r="628" spans="1:38" s="29" customFormat="1" ht="24" customHeight="1">
      <c r="A628" s="79"/>
      <c r="C628" s="297"/>
      <c r="D628" s="298"/>
      <c r="E628" s="207" t="s">
        <v>785</v>
      </c>
      <c r="F628" s="360" t="s">
        <v>967</v>
      </c>
      <c r="G628" s="280"/>
      <c r="H628" s="280"/>
      <c r="I628" s="280"/>
      <c r="J628" s="280"/>
      <c r="K628" s="280"/>
      <c r="L628" s="281"/>
      <c r="M628" s="342"/>
      <c r="N628" s="280"/>
      <c r="O628" s="280"/>
      <c r="P628" s="281"/>
      <c r="Q628" s="342"/>
      <c r="R628" s="280"/>
      <c r="S628" s="280"/>
      <c r="T628" s="281"/>
      <c r="U628" s="342"/>
      <c r="V628" s="280"/>
      <c r="W628" s="280"/>
      <c r="X628" s="281"/>
      <c r="Y628" s="342"/>
      <c r="Z628" s="281"/>
      <c r="AA628" s="342"/>
      <c r="AB628" s="281"/>
      <c r="AC628" s="342"/>
      <c r="AD628" s="281"/>
    </row>
    <row r="629" spans="1:38" s="29" customFormat="1" ht="24" customHeight="1">
      <c r="A629" s="79"/>
      <c r="C629" s="297"/>
      <c r="D629" s="298"/>
      <c r="E629" s="207" t="s">
        <v>968</v>
      </c>
      <c r="F629" s="360" t="s">
        <v>969</v>
      </c>
      <c r="G629" s="280"/>
      <c r="H629" s="280"/>
      <c r="I629" s="280"/>
      <c r="J629" s="280"/>
      <c r="K629" s="280"/>
      <c r="L629" s="281"/>
      <c r="M629" s="342"/>
      <c r="N629" s="280"/>
      <c r="O629" s="280"/>
      <c r="P629" s="281"/>
      <c r="Q629" s="342"/>
      <c r="R629" s="280"/>
      <c r="S629" s="280"/>
      <c r="T629" s="281"/>
      <c r="U629" s="342"/>
      <c r="V629" s="280"/>
      <c r="W629" s="280"/>
      <c r="X629" s="281"/>
      <c r="Y629" s="342"/>
      <c r="Z629" s="281"/>
      <c r="AA629" s="342"/>
      <c r="AB629" s="281"/>
      <c r="AC629" s="342"/>
      <c r="AD629" s="281"/>
    </row>
    <row r="630" spans="1:38" s="29" customFormat="1" ht="15" customHeight="1">
      <c r="A630" s="79"/>
      <c r="C630" s="297"/>
      <c r="D630" s="298"/>
      <c r="E630" s="207" t="s">
        <v>970</v>
      </c>
      <c r="F630" s="360" t="s">
        <v>971</v>
      </c>
      <c r="G630" s="280"/>
      <c r="H630" s="280"/>
      <c r="I630" s="280"/>
      <c r="J630" s="280"/>
      <c r="K630" s="280"/>
      <c r="L630" s="281"/>
      <c r="M630" s="342"/>
      <c r="N630" s="280"/>
      <c r="O630" s="280"/>
      <c r="P630" s="281"/>
      <c r="Q630" s="342"/>
      <c r="R630" s="280"/>
      <c r="S630" s="280"/>
      <c r="T630" s="281"/>
      <c r="U630" s="342"/>
      <c r="V630" s="280"/>
      <c r="W630" s="280"/>
      <c r="X630" s="281"/>
      <c r="Y630" s="342"/>
      <c r="Z630" s="281"/>
      <c r="AA630" s="342"/>
      <c r="AB630" s="281"/>
      <c r="AC630" s="342"/>
      <c r="AD630" s="281"/>
    </row>
    <row r="631" spans="1:38" s="29" customFormat="1" ht="15" customHeight="1">
      <c r="A631" s="79"/>
      <c r="C631" s="297"/>
      <c r="D631" s="298"/>
      <c r="E631" s="207" t="s">
        <v>972</v>
      </c>
      <c r="F631" s="360" t="s">
        <v>973</v>
      </c>
      <c r="G631" s="280"/>
      <c r="H631" s="280"/>
      <c r="I631" s="280"/>
      <c r="J631" s="280"/>
      <c r="K631" s="280"/>
      <c r="L631" s="281"/>
      <c r="M631" s="342"/>
      <c r="N631" s="280"/>
      <c r="O631" s="280"/>
      <c r="P631" s="281"/>
      <c r="Q631" s="342"/>
      <c r="R631" s="280"/>
      <c r="S631" s="280"/>
      <c r="T631" s="281"/>
      <c r="U631" s="342"/>
      <c r="V631" s="280"/>
      <c r="W631" s="280"/>
      <c r="X631" s="281"/>
      <c r="Y631" s="342"/>
      <c r="Z631" s="281"/>
      <c r="AA631" s="342"/>
      <c r="AB631" s="281"/>
      <c r="AC631" s="342"/>
      <c r="AD631" s="281"/>
    </row>
    <row r="632" spans="1:38" s="29" customFormat="1" ht="36" customHeight="1">
      <c r="A632" s="79"/>
      <c r="C632" s="299"/>
      <c r="D632" s="300"/>
      <c r="E632" s="208" t="s">
        <v>974</v>
      </c>
      <c r="F632" s="360" t="s">
        <v>975</v>
      </c>
      <c r="G632" s="280"/>
      <c r="H632" s="280"/>
      <c r="I632" s="280"/>
      <c r="J632" s="280"/>
      <c r="K632" s="280"/>
      <c r="L632" s="281"/>
      <c r="M632" s="342"/>
      <c r="N632" s="280"/>
      <c r="O632" s="280"/>
      <c r="P632" s="281"/>
      <c r="Q632" s="342"/>
      <c r="R632" s="280"/>
      <c r="S632" s="280"/>
      <c r="T632" s="281"/>
      <c r="U632" s="342"/>
      <c r="V632" s="280"/>
      <c r="W632" s="280"/>
      <c r="X632" s="281"/>
      <c r="Y632" s="342"/>
      <c r="Z632" s="281"/>
      <c r="AA632" s="342"/>
      <c r="AB632" s="281"/>
      <c r="AC632" s="342"/>
      <c r="AD632" s="281"/>
    </row>
    <row r="633" spans="1:38" s="29" customFormat="1" ht="24" customHeight="1">
      <c r="A633" s="79"/>
      <c r="C633" s="368" t="s">
        <v>976</v>
      </c>
      <c r="D633" s="296"/>
      <c r="E633" s="239" t="s">
        <v>977</v>
      </c>
      <c r="F633" s="360" t="s">
        <v>978</v>
      </c>
      <c r="G633" s="280"/>
      <c r="H633" s="280"/>
      <c r="I633" s="280"/>
      <c r="J633" s="280"/>
      <c r="K633" s="280"/>
      <c r="L633" s="281"/>
      <c r="M633" s="342"/>
      <c r="N633" s="280"/>
      <c r="O633" s="280"/>
      <c r="P633" s="281"/>
      <c r="Q633" s="342"/>
      <c r="R633" s="280"/>
      <c r="S633" s="280"/>
      <c r="T633" s="281"/>
      <c r="U633" s="342"/>
      <c r="V633" s="280"/>
      <c r="W633" s="280"/>
      <c r="X633" s="281"/>
      <c r="Y633" s="342"/>
      <c r="Z633" s="281"/>
      <c r="AA633" s="342"/>
      <c r="AB633" s="281"/>
      <c r="AC633" s="342"/>
      <c r="AD633" s="281"/>
    </row>
    <row r="634" spans="1:38" s="29" customFormat="1" ht="24" customHeight="1">
      <c r="A634" s="79"/>
      <c r="C634" s="297"/>
      <c r="D634" s="298"/>
      <c r="E634" s="239" t="s">
        <v>728</v>
      </c>
      <c r="F634" s="335" t="s">
        <v>979</v>
      </c>
      <c r="G634" s="280"/>
      <c r="H634" s="280"/>
      <c r="I634" s="280"/>
      <c r="J634" s="280"/>
      <c r="K634" s="280"/>
      <c r="L634" s="281"/>
      <c r="M634" s="342"/>
      <c r="N634" s="280"/>
      <c r="O634" s="280"/>
      <c r="P634" s="281"/>
      <c r="Q634" s="342"/>
      <c r="R634" s="280"/>
      <c r="S634" s="280"/>
      <c r="T634" s="281"/>
      <c r="U634" s="342"/>
      <c r="V634" s="280"/>
      <c r="W634" s="280"/>
      <c r="X634" s="281"/>
      <c r="Y634" s="342"/>
      <c r="Z634" s="281"/>
      <c r="AA634" s="342"/>
      <c r="AB634" s="281"/>
      <c r="AC634" s="342"/>
      <c r="AD634" s="281"/>
    </row>
    <row r="635" spans="1:38" s="29" customFormat="1" ht="15" customHeight="1">
      <c r="A635" s="79"/>
      <c r="C635" s="297"/>
      <c r="D635" s="298"/>
      <c r="E635" s="239" t="s">
        <v>730</v>
      </c>
      <c r="F635" s="335" t="s">
        <v>980</v>
      </c>
      <c r="G635" s="280"/>
      <c r="H635" s="280"/>
      <c r="I635" s="280"/>
      <c r="J635" s="280"/>
      <c r="K635" s="280"/>
      <c r="L635" s="281"/>
      <c r="M635" s="342"/>
      <c r="N635" s="280"/>
      <c r="O635" s="280"/>
      <c r="P635" s="281"/>
      <c r="Q635" s="342"/>
      <c r="R635" s="280"/>
      <c r="S635" s="280"/>
      <c r="T635" s="281"/>
      <c r="U635" s="342"/>
      <c r="V635" s="280"/>
      <c r="W635" s="280"/>
      <c r="X635" s="281"/>
      <c r="Y635" s="342"/>
      <c r="Z635" s="281"/>
      <c r="AA635" s="342"/>
      <c r="AB635" s="281"/>
      <c r="AC635" s="342"/>
      <c r="AD635" s="281"/>
    </row>
    <row r="636" spans="1:38" s="29" customFormat="1" ht="15" customHeight="1">
      <c r="A636" s="79"/>
      <c r="C636" s="297"/>
      <c r="D636" s="298"/>
      <c r="E636" s="239" t="s">
        <v>732</v>
      </c>
      <c r="F636" s="335" t="s">
        <v>981</v>
      </c>
      <c r="G636" s="280"/>
      <c r="H636" s="280"/>
      <c r="I636" s="280"/>
      <c r="J636" s="280"/>
      <c r="K636" s="280"/>
      <c r="L636" s="281"/>
      <c r="M636" s="342"/>
      <c r="N636" s="280"/>
      <c r="O636" s="280"/>
      <c r="P636" s="281"/>
      <c r="Q636" s="342"/>
      <c r="R636" s="280"/>
      <c r="S636" s="280"/>
      <c r="T636" s="281"/>
      <c r="U636" s="342"/>
      <c r="V636" s="280"/>
      <c r="W636" s="280"/>
      <c r="X636" s="281"/>
      <c r="Y636" s="342"/>
      <c r="Z636" s="281"/>
      <c r="AA636" s="342"/>
      <c r="AB636" s="281"/>
      <c r="AC636" s="342"/>
      <c r="AD636" s="281"/>
    </row>
    <row r="637" spans="1:38" s="29" customFormat="1" ht="15" customHeight="1">
      <c r="A637" s="79"/>
      <c r="C637" s="299"/>
      <c r="D637" s="300"/>
      <c r="E637" s="239" t="s">
        <v>734</v>
      </c>
      <c r="F637" s="360" t="s">
        <v>982</v>
      </c>
      <c r="G637" s="280"/>
      <c r="H637" s="280"/>
      <c r="I637" s="280"/>
      <c r="J637" s="280"/>
      <c r="K637" s="280"/>
      <c r="L637" s="281"/>
      <c r="M637" s="342"/>
      <c r="N637" s="280"/>
      <c r="O637" s="280"/>
      <c r="P637" s="281"/>
      <c r="Q637" s="342"/>
      <c r="R637" s="280"/>
      <c r="S637" s="280"/>
      <c r="T637" s="281"/>
      <c r="U637" s="342"/>
      <c r="V637" s="280"/>
      <c r="W637" s="280"/>
      <c r="X637" s="281"/>
      <c r="Y637" s="342"/>
      <c r="Z637" s="281"/>
      <c r="AA637" s="342"/>
      <c r="AB637" s="281"/>
      <c r="AC637" s="342"/>
      <c r="AD637" s="281"/>
    </row>
    <row r="638" spans="1:38" s="29" customFormat="1" ht="18" customHeight="1">
      <c r="A638" s="79"/>
      <c r="C638" s="368" t="s">
        <v>983</v>
      </c>
      <c r="D638" s="296"/>
      <c r="E638" s="239" t="s">
        <v>743</v>
      </c>
      <c r="F638" s="360" t="s">
        <v>984</v>
      </c>
      <c r="G638" s="280"/>
      <c r="H638" s="280"/>
      <c r="I638" s="280"/>
      <c r="J638" s="280"/>
      <c r="K638" s="280"/>
      <c r="L638" s="281"/>
      <c r="M638" s="342"/>
      <c r="N638" s="280"/>
      <c r="O638" s="280"/>
      <c r="P638" s="281"/>
      <c r="Q638" s="342"/>
      <c r="R638" s="280"/>
      <c r="S638" s="280"/>
      <c r="T638" s="281"/>
      <c r="U638" s="342"/>
      <c r="V638" s="280"/>
      <c r="W638" s="280"/>
      <c r="X638" s="281"/>
      <c r="Y638" s="342"/>
      <c r="Z638" s="281"/>
      <c r="AA638" s="342"/>
      <c r="AB638" s="281"/>
      <c r="AC638" s="342"/>
      <c r="AD638" s="281"/>
    </row>
    <row r="639" spans="1:38" s="29" customFormat="1" ht="18" customHeight="1">
      <c r="A639" s="79"/>
      <c r="C639" s="299"/>
      <c r="D639" s="300"/>
      <c r="E639" s="239" t="s">
        <v>745</v>
      </c>
      <c r="F639" s="360" t="s">
        <v>985</v>
      </c>
      <c r="G639" s="280"/>
      <c r="H639" s="280"/>
      <c r="I639" s="280"/>
      <c r="J639" s="280"/>
      <c r="K639" s="280"/>
      <c r="L639" s="281"/>
      <c r="M639" s="342"/>
      <c r="N639" s="280"/>
      <c r="O639" s="280"/>
      <c r="P639" s="281"/>
      <c r="Q639" s="342"/>
      <c r="R639" s="280"/>
      <c r="S639" s="280"/>
      <c r="T639" s="281"/>
      <c r="U639" s="342"/>
      <c r="V639" s="280"/>
      <c r="W639" s="280"/>
      <c r="X639" s="281"/>
      <c r="Y639" s="342"/>
      <c r="Z639" s="281"/>
      <c r="AA639" s="342"/>
      <c r="AB639" s="281"/>
      <c r="AC639" s="342"/>
      <c r="AD639" s="281"/>
    </row>
    <row r="640" spans="1:38" s="29" customFormat="1" ht="24" customHeight="1">
      <c r="A640" s="79"/>
      <c r="C640" s="407" t="s">
        <v>145</v>
      </c>
      <c r="D640" s="280"/>
      <c r="E640" s="281"/>
      <c r="F640" s="335" t="s">
        <v>986</v>
      </c>
      <c r="G640" s="280"/>
      <c r="H640" s="280"/>
      <c r="I640" s="280"/>
      <c r="J640" s="280"/>
      <c r="K640" s="280"/>
      <c r="L640" s="281"/>
      <c r="M640" s="342"/>
      <c r="N640" s="280"/>
      <c r="O640" s="280"/>
      <c r="P640" s="281"/>
      <c r="Q640" s="342"/>
      <c r="R640" s="280"/>
      <c r="S640" s="280"/>
      <c r="T640" s="281"/>
      <c r="U640" s="342"/>
      <c r="V640" s="280"/>
      <c r="W640" s="280"/>
      <c r="X640" s="281"/>
      <c r="Y640" s="342"/>
      <c r="Z640" s="281"/>
      <c r="AA640" s="342"/>
      <c r="AB640" s="281"/>
      <c r="AC640" s="342"/>
      <c r="AD640" s="281"/>
    </row>
    <row r="641" spans="1:37" s="29" customFormat="1" ht="15" customHeight="1">
      <c r="A641" s="79"/>
      <c r="AF641">
        <f>IF(SUM(AF625:AF640)&gt;0,1,0)</f>
        <v>0</v>
      </c>
      <c r="AG641">
        <f>IF(SUM(AG625:AG640)&gt;0,2,0)</f>
        <v>0</v>
      </c>
      <c r="AH641">
        <f>IF(SUM(AH625:AH640)&gt;0,4,0)</f>
        <v>0</v>
      </c>
      <c r="AI641">
        <f>IF(SUM(AI625:AI640)&gt;0,4,0)</f>
        <v>0</v>
      </c>
      <c r="AJ641">
        <f>IF(SUM(AJ625:AJ640)&gt;0,5,0)</f>
        <v>0</v>
      </c>
      <c r="AK641">
        <f>IF(SUM(AK625:AK640)&gt;0,6,0)</f>
        <v>0</v>
      </c>
    </row>
    <row r="642" spans="1:37" s="29" customFormat="1" ht="45" customHeight="1">
      <c r="A642" s="79"/>
      <c r="C642" s="408" t="s">
        <v>987</v>
      </c>
      <c r="D642" s="350"/>
      <c r="E642" s="350"/>
      <c r="F642" s="298"/>
      <c r="G642" s="282"/>
      <c r="H642" s="280"/>
      <c r="I642" s="280"/>
      <c r="J642" s="280"/>
      <c r="K642" s="280"/>
      <c r="L642" s="280"/>
      <c r="M642" s="280"/>
      <c r="N642" s="280"/>
      <c r="O642" s="280"/>
      <c r="P642" s="280"/>
      <c r="Q642" s="280"/>
      <c r="R642" s="280"/>
      <c r="S642" s="280"/>
      <c r="T642" s="280"/>
      <c r="U642" s="280"/>
      <c r="V642" s="280"/>
      <c r="W642" s="280"/>
      <c r="X642" s="280"/>
      <c r="Y642" s="280"/>
      <c r="Z642" s="280"/>
      <c r="AA642" s="280"/>
      <c r="AB642" s="280"/>
      <c r="AC642" s="280"/>
      <c r="AD642" s="281"/>
      <c r="AH642">
        <f>SUM(AF641:AH641)</f>
        <v>0</v>
      </c>
      <c r="AK642">
        <f>SUM(AI641:AK641)</f>
        <v>0</v>
      </c>
    </row>
    <row r="643" spans="1:37" s="29" customFormat="1" ht="15" customHeight="1">
      <c r="A643" s="79"/>
      <c r="AH643" t="e">
        <f ca="1">CAMBIAR(AH642,0,"",1,"El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643" t="e">
        <f ca="1">CAMBIAR(AK642,0,"",4,"Hay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644" spans="1:37" s="29" customFormat="1" ht="24" customHeight="1">
      <c r="A644" s="79"/>
      <c r="C644" s="339" t="s">
        <v>248</v>
      </c>
      <c r="D644" s="350"/>
      <c r="E644" s="350"/>
      <c r="F644" s="350"/>
      <c r="G644" s="350"/>
      <c r="H644" s="350"/>
      <c r="I644" s="350"/>
      <c r="J644" s="350"/>
      <c r="K644" s="350"/>
      <c r="L644" s="350"/>
      <c r="M644" s="350"/>
      <c r="N644" s="350"/>
      <c r="O644" s="350"/>
      <c r="P644" s="350"/>
      <c r="Q644" s="350"/>
      <c r="R644" s="350"/>
      <c r="S644" s="350"/>
      <c r="T644" s="350"/>
      <c r="U644" s="350"/>
      <c r="V644" s="350"/>
      <c r="W644" s="350"/>
      <c r="X644" s="350"/>
      <c r="Y644" s="350"/>
      <c r="Z644" s="350"/>
      <c r="AA644" s="350"/>
      <c r="AB644" s="350"/>
      <c r="AC644" s="350"/>
      <c r="AD644" s="350"/>
    </row>
    <row r="645" spans="1:37" s="29" customFormat="1" ht="60" customHeight="1">
      <c r="A645" s="79"/>
      <c r="C645" s="373"/>
      <c r="D645" s="280"/>
      <c r="E645" s="280"/>
      <c r="F645" s="280"/>
      <c r="G645" s="280"/>
      <c r="H645" s="280"/>
      <c r="I645" s="280"/>
      <c r="J645" s="280"/>
      <c r="K645" s="280"/>
      <c r="L645" s="280"/>
      <c r="M645" s="280"/>
      <c r="N645" s="280"/>
      <c r="O645" s="280"/>
      <c r="P645" s="280"/>
      <c r="Q645" s="280"/>
      <c r="R645" s="280"/>
      <c r="S645" s="280"/>
      <c r="T645" s="280"/>
      <c r="U645" s="280"/>
      <c r="V645" s="280"/>
      <c r="W645" s="280"/>
      <c r="X645" s="280"/>
      <c r="Y645" s="280"/>
      <c r="Z645" s="280"/>
      <c r="AA645" s="280"/>
      <c r="AB645" s="280"/>
      <c r="AC645" s="280"/>
      <c r="AD645" s="281"/>
    </row>
    <row r="646" spans="1:37" s="29" customFormat="1" ht="15" customHeight="1">
      <c r="A646" s="79"/>
      <c r="C646" s="212"/>
      <c r="D646" s="212"/>
      <c r="E646" s="212"/>
      <c r="F646" s="212"/>
      <c r="G646" s="212"/>
      <c r="H646" s="212"/>
      <c r="I646" s="212"/>
      <c r="J646" s="212"/>
      <c r="K646" s="212"/>
      <c r="L646" s="212"/>
      <c r="M646" s="212"/>
      <c r="N646" s="212"/>
      <c r="O646" s="212"/>
      <c r="P646" s="212"/>
      <c r="Q646" s="212"/>
      <c r="R646" s="212"/>
      <c r="S646" s="212"/>
      <c r="T646" s="212"/>
      <c r="U646" s="212"/>
      <c r="V646" s="212"/>
      <c r="W646" s="212"/>
      <c r="X646" s="212"/>
      <c r="Y646" s="212"/>
      <c r="Z646" s="212"/>
      <c r="AA646" s="212"/>
      <c r="AB646" s="212"/>
      <c r="AC646" s="212"/>
      <c r="AD646" s="212"/>
    </row>
    <row r="647" spans="1:37" s="29" customFormat="1" ht="15" customHeight="1">
      <c r="A647" s="79"/>
    </row>
    <row r="648" spans="1:37" s="29" customFormat="1" ht="15" customHeight="1">
      <c r="A648" s="79"/>
    </row>
    <row r="649" spans="1:37" s="29" customFormat="1" ht="15" customHeight="1">
      <c r="A649" s="79"/>
    </row>
    <row r="650" spans="1:37" s="29" customFormat="1" ht="15" customHeight="1">
      <c r="A650" s="209"/>
    </row>
    <row r="651" spans="1:37" s="29" customFormat="1" ht="15" customHeight="1" thickBot="1">
      <c r="A651" s="79"/>
    </row>
    <row r="652" spans="1:37" s="33" customFormat="1" ht="15" customHeight="1" thickBot="1">
      <c r="B652" s="351" t="s">
        <v>988</v>
      </c>
      <c r="C652" s="352"/>
      <c r="D652" s="352"/>
      <c r="E652" s="352"/>
      <c r="F652" s="352"/>
      <c r="G652" s="352"/>
      <c r="H652" s="352"/>
      <c r="I652" s="352"/>
      <c r="J652" s="352"/>
      <c r="K652" s="352"/>
      <c r="L652" s="352"/>
      <c r="M652" s="352"/>
      <c r="N652" s="352"/>
      <c r="O652" s="352"/>
      <c r="P652" s="352"/>
      <c r="Q652" s="352"/>
      <c r="R652" s="352"/>
      <c r="S652" s="352"/>
      <c r="T652" s="352"/>
      <c r="U652" s="352"/>
      <c r="V652" s="352"/>
      <c r="W652" s="352"/>
      <c r="X652" s="352"/>
      <c r="Y652" s="352"/>
      <c r="Z652" s="352"/>
      <c r="AA652" s="352"/>
      <c r="AB652" s="352"/>
      <c r="AC652" s="352"/>
      <c r="AD652" s="353"/>
    </row>
    <row r="653" spans="1:37" s="33" customFormat="1" ht="15" customHeight="1">
      <c r="B653" s="445" t="s">
        <v>189</v>
      </c>
      <c r="C653" s="355"/>
      <c r="D653" s="355"/>
      <c r="E653" s="355"/>
      <c r="F653" s="355"/>
      <c r="G653" s="355"/>
      <c r="H653" s="355"/>
      <c r="I653" s="355"/>
      <c r="J653" s="355"/>
      <c r="K653" s="355"/>
      <c r="L653" s="355"/>
      <c r="M653" s="355"/>
      <c r="N653" s="355"/>
      <c r="O653" s="355"/>
      <c r="P653" s="355"/>
      <c r="Q653" s="355"/>
      <c r="R653" s="355"/>
      <c r="S653" s="355"/>
      <c r="T653" s="355"/>
      <c r="U653" s="355"/>
      <c r="V653" s="355"/>
      <c r="W653" s="355"/>
      <c r="X653" s="355"/>
      <c r="Y653" s="355"/>
      <c r="Z653" s="355"/>
      <c r="AA653" s="355"/>
      <c r="AB653" s="355"/>
      <c r="AC653" s="355"/>
      <c r="AD653" s="356"/>
    </row>
    <row r="654" spans="1:37" s="33" customFormat="1" ht="60" customHeight="1">
      <c r="B654" s="135"/>
      <c r="C654" s="443" t="s">
        <v>989</v>
      </c>
      <c r="D654" s="284"/>
      <c r="E654" s="284"/>
      <c r="F654" s="284"/>
      <c r="G654" s="284"/>
      <c r="H654" s="284"/>
      <c r="I654" s="284"/>
      <c r="J654" s="284"/>
      <c r="K654" s="284"/>
      <c r="L654" s="284"/>
      <c r="M654" s="284"/>
      <c r="N654" s="284"/>
      <c r="O654" s="284"/>
      <c r="P654" s="284"/>
      <c r="Q654" s="284"/>
      <c r="R654" s="284"/>
      <c r="S654" s="284"/>
      <c r="T654" s="284"/>
      <c r="U654" s="284"/>
      <c r="V654" s="284"/>
      <c r="W654" s="284"/>
      <c r="X654" s="284"/>
      <c r="Y654" s="284"/>
      <c r="Z654" s="284"/>
      <c r="AA654" s="284"/>
      <c r="AB654" s="284"/>
      <c r="AC654" s="284"/>
      <c r="AD654" s="300"/>
    </row>
    <row r="655" spans="1:37" s="33" customFormat="1" ht="15" customHeight="1" thickBot="1">
      <c r="B655" s="130"/>
      <c r="C655" s="260"/>
      <c r="D655" s="260"/>
      <c r="E655" s="260"/>
      <c r="F655" s="260"/>
      <c r="G655" s="260"/>
      <c r="H655" s="260"/>
      <c r="I655" s="260"/>
      <c r="J655" s="260"/>
      <c r="K655" s="260"/>
      <c r="L655" s="260"/>
      <c r="M655" s="260"/>
      <c r="N655" s="260"/>
      <c r="O655" s="260"/>
      <c r="P655" s="260"/>
      <c r="Q655" s="260"/>
      <c r="R655" s="260"/>
      <c r="S655" s="260"/>
      <c r="T655" s="260"/>
      <c r="U655" s="260"/>
      <c r="V655" s="260"/>
      <c r="W655" s="260"/>
      <c r="X655" s="260"/>
      <c r="Y655" s="260"/>
      <c r="Z655" s="260"/>
      <c r="AA655" s="260"/>
      <c r="AB655" s="260"/>
      <c r="AC655" s="260"/>
      <c r="AD655" s="260"/>
    </row>
    <row r="656" spans="1:37" s="33" customFormat="1" ht="15" customHeight="1" thickBot="1">
      <c r="A656" s="87"/>
      <c r="B656" s="414" t="s">
        <v>990</v>
      </c>
      <c r="C656" s="352"/>
      <c r="D656" s="352"/>
      <c r="E656" s="352"/>
      <c r="F656" s="352"/>
      <c r="G656" s="352"/>
      <c r="H656" s="352"/>
      <c r="I656" s="352"/>
      <c r="J656" s="352"/>
      <c r="K656" s="352"/>
      <c r="L656" s="352"/>
      <c r="M656" s="352"/>
      <c r="N656" s="352"/>
      <c r="O656" s="352"/>
      <c r="P656" s="352"/>
      <c r="Q656" s="352"/>
      <c r="R656" s="352"/>
      <c r="S656" s="352"/>
      <c r="T656" s="352"/>
      <c r="U656" s="352"/>
      <c r="V656" s="352"/>
      <c r="W656" s="352"/>
      <c r="X656" s="352"/>
      <c r="Y656" s="352"/>
      <c r="Z656" s="352"/>
      <c r="AA656" s="352"/>
      <c r="AB656" s="352"/>
      <c r="AC656" s="352"/>
      <c r="AD656" s="353"/>
    </row>
    <row r="657" spans="1:30" ht="15" customHeight="1">
      <c r="A657" s="134"/>
    </row>
    <row r="658" spans="1:30" s="33" customFormat="1" ht="36" customHeight="1">
      <c r="A658" s="32" t="s">
        <v>991</v>
      </c>
      <c r="B658" s="357" t="s">
        <v>992</v>
      </c>
      <c r="C658" s="358"/>
      <c r="D658" s="348"/>
      <c r="E658" s="348"/>
      <c r="F658" s="348"/>
      <c r="G658" s="348"/>
      <c r="H658" s="348"/>
      <c r="I658" s="348"/>
      <c r="J658" s="348"/>
      <c r="K658" s="348"/>
      <c r="L658" s="348"/>
      <c r="M658" s="348"/>
      <c r="N658" s="348"/>
      <c r="O658" s="348"/>
      <c r="P658" s="348"/>
      <c r="Q658" s="348"/>
      <c r="R658" s="348"/>
      <c r="S658" s="348"/>
      <c r="T658" s="348"/>
      <c r="U658" s="348"/>
      <c r="V658" s="348"/>
      <c r="W658" s="348"/>
      <c r="X658" s="348"/>
      <c r="Y658" s="348"/>
      <c r="Z658" s="348"/>
      <c r="AA658" s="348"/>
      <c r="AB658" s="348"/>
      <c r="AC658" s="348"/>
      <c r="AD658" s="348"/>
    </row>
    <row r="659" spans="1:30" s="33" customFormat="1" ht="15" customHeight="1">
      <c r="A659" s="87"/>
      <c r="C659" s="444" t="s">
        <v>993</v>
      </c>
      <c r="D659" s="348"/>
      <c r="E659" s="348"/>
      <c r="F659" s="348"/>
      <c r="G659" s="348"/>
      <c r="H659" s="348"/>
      <c r="I659" s="348"/>
      <c r="J659" s="348"/>
      <c r="K659" s="348"/>
      <c r="L659" s="348"/>
      <c r="M659" s="348"/>
      <c r="N659" s="348"/>
      <c r="O659" s="348"/>
      <c r="P659" s="348"/>
      <c r="Q659" s="348"/>
      <c r="R659" s="348"/>
      <c r="S659" s="348"/>
      <c r="T659" s="348"/>
      <c r="U659" s="348"/>
      <c r="V659" s="348"/>
      <c r="W659" s="348"/>
      <c r="X659" s="348"/>
      <c r="Y659" s="348"/>
      <c r="Z659" s="348"/>
      <c r="AA659" s="348"/>
      <c r="AB659" s="348"/>
      <c r="AC659" s="348"/>
      <c r="AD659" s="348"/>
    </row>
    <row r="660" spans="1:30" s="33" customFormat="1" ht="15" customHeight="1">
      <c r="A660" s="87"/>
      <c r="C660" s="444" t="s">
        <v>994</v>
      </c>
      <c r="D660" s="348"/>
      <c r="E660" s="348"/>
      <c r="F660" s="348"/>
      <c r="G660" s="348"/>
      <c r="H660" s="348"/>
      <c r="I660" s="348"/>
      <c r="J660" s="348"/>
      <c r="K660" s="348"/>
      <c r="L660" s="348"/>
      <c r="M660" s="348"/>
      <c r="N660" s="348"/>
      <c r="O660" s="348"/>
      <c r="P660" s="348"/>
      <c r="Q660" s="348"/>
      <c r="R660" s="348"/>
      <c r="S660" s="348"/>
      <c r="T660" s="348"/>
      <c r="U660" s="348"/>
      <c r="V660" s="348"/>
      <c r="W660" s="348"/>
      <c r="X660" s="348"/>
      <c r="Y660" s="348"/>
      <c r="Z660" s="348"/>
      <c r="AA660" s="348"/>
      <c r="AB660" s="348"/>
      <c r="AC660" s="348"/>
      <c r="AD660" s="348"/>
    </row>
    <row r="661" spans="1:30" s="33" customFormat="1" ht="15.75" customHeight="1" thickBot="1">
      <c r="A661" s="87"/>
    </row>
    <row r="662" spans="1:30" s="33" customFormat="1" ht="15" customHeight="1" thickBot="1">
      <c r="A662" s="87"/>
      <c r="C662" s="190"/>
      <c r="D662" s="212" t="s">
        <v>995</v>
      </c>
      <c r="E662" s="117"/>
      <c r="F662" s="117"/>
      <c r="G662" s="117"/>
      <c r="H662" s="117"/>
      <c r="I662" s="117"/>
      <c r="J662" s="117"/>
      <c r="K662" s="117"/>
      <c r="L662" s="117"/>
      <c r="M662" s="117"/>
      <c r="N662" s="117"/>
      <c r="O662" s="117"/>
      <c r="P662" s="117"/>
      <c r="Q662" s="117"/>
      <c r="R662" s="117"/>
    </row>
    <row r="663" spans="1:30" s="33" customFormat="1" ht="15" customHeight="1" thickBot="1">
      <c r="A663" s="87"/>
      <c r="C663" s="190"/>
      <c r="D663" s="212" t="s">
        <v>996</v>
      </c>
    </row>
    <row r="664" spans="1:30" s="33" customFormat="1" ht="15" customHeight="1" thickBot="1">
      <c r="A664" s="87"/>
      <c r="C664" s="190"/>
      <c r="D664" s="218" t="s">
        <v>997</v>
      </c>
      <c r="E664" s="212"/>
      <c r="F664" s="212"/>
      <c r="G664" s="212"/>
      <c r="H664" s="212"/>
      <c r="I664" s="212"/>
      <c r="J664" s="212"/>
      <c r="K664" s="212"/>
      <c r="L664" s="212"/>
      <c r="M664" s="212"/>
      <c r="N664" s="212"/>
      <c r="O664" s="212"/>
      <c r="P664" s="212"/>
      <c r="Q664" s="212"/>
      <c r="R664" s="212"/>
      <c r="S664" s="212"/>
      <c r="T664" s="212"/>
      <c r="U664" s="212"/>
      <c r="V664" s="212"/>
      <c r="W664" s="212"/>
      <c r="X664" s="212"/>
      <c r="Y664" s="212"/>
      <c r="Z664" s="212"/>
      <c r="AA664" s="212"/>
      <c r="AB664" s="212"/>
      <c r="AC664" s="212"/>
      <c r="AD664" s="212"/>
    </row>
    <row r="665" spans="1:30" s="33" customFormat="1" ht="15" customHeight="1" thickBot="1">
      <c r="A665" s="87"/>
      <c r="C665" s="190"/>
      <c r="D665" s="218" t="s">
        <v>998</v>
      </c>
      <c r="E665" s="212"/>
      <c r="F665" s="212"/>
      <c r="G665" s="212"/>
      <c r="H665" s="212"/>
      <c r="I665" s="212"/>
      <c r="J665" s="212"/>
      <c r="K665" s="212"/>
      <c r="L665" s="212"/>
      <c r="M665" s="212"/>
      <c r="N665" s="212"/>
      <c r="O665" s="212"/>
      <c r="P665" s="212"/>
      <c r="Q665" s="212"/>
      <c r="R665" s="212"/>
      <c r="S665" s="212"/>
      <c r="T665" s="212"/>
      <c r="U665" s="212"/>
      <c r="V665" s="212"/>
      <c r="W665" s="212"/>
      <c r="X665" s="212"/>
      <c r="Y665" s="212"/>
      <c r="Z665" s="212"/>
      <c r="AA665" s="212"/>
      <c r="AB665" s="212"/>
      <c r="AC665" s="212"/>
      <c r="AD665" s="212"/>
    </row>
    <row r="666" spans="1:30" s="33" customFormat="1" ht="15" customHeight="1" thickBot="1">
      <c r="A666" s="87"/>
      <c r="C666" s="190"/>
      <c r="D666" s="218" t="s">
        <v>999</v>
      </c>
      <c r="E666" s="212"/>
      <c r="F666" s="212"/>
      <c r="G666" s="212"/>
      <c r="H666" s="212"/>
      <c r="I666" s="212"/>
      <c r="J666" s="212"/>
      <c r="K666" s="212"/>
      <c r="L666" s="212"/>
      <c r="M666" s="212"/>
      <c r="N666" s="212"/>
      <c r="O666" s="212"/>
      <c r="P666" s="212"/>
      <c r="Q666" s="212"/>
      <c r="R666" s="212"/>
      <c r="S666" s="212"/>
      <c r="T666" s="212"/>
      <c r="U666" s="212"/>
      <c r="V666" s="212"/>
      <c r="W666" s="212"/>
      <c r="X666" s="212"/>
      <c r="Y666" s="212"/>
      <c r="Z666" s="212"/>
      <c r="AA666" s="212"/>
      <c r="AB666" s="212"/>
      <c r="AC666" s="212"/>
      <c r="AD666" s="212"/>
    </row>
    <row r="667" spans="1:30" s="33" customFormat="1" ht="15" customHeight="1" thickBot="1">
      <c r="A667" s="87"/>
      <c r="C667" s="190"/>
      <c r="D667" s="212" t="s">
        <v>1000</v>
      </c>
    </row>
    <row r="668" spans="1:30" s="33" customFormat="1" ht="15" customHeight="1" thickBot="1">
      <c r="A668" s="87"/>
      <c r="C668" s="190"/>
      <c r="D668" s="212" t="s">
        <v>1001</v>
      </c>
      <c r="L668" s="435"/>
      <c r="M668" s="284"/>
      <c r="N668" s="284"/>
      <c r="O668" s="284"/>
      <c r="P668" s="284"/>
      <c r="Q668" s="284"/>
      <c r="R668" s="284"/>
      <c r="S668" s="284"/>
      <c r="T668" s="284"/>
      <c r="U668" s="284"/>
      <c r="V668" s="284"/>
      <c r="W668" s="284"/>
      <c r="X668" s="284"/>
      <c r="Y668" s="284"/>
      <c r="Z668" s="284"/>
      <c r="AA668" s="284"/>
      <c r="AB668" s="284"/>
      <c r="AC668" s="284"/>
      <c r="AD668" s="284"/>
    </row>
    <row r="669" spans="1:30" s="33" customFormat="1" ht="15" customHeight="1" thickBot="1">
      <c r="A669" s="87"/>
      <c r="C669" s="190"/>
      <c r="D669" s="218" t="s">
        <v>1002</v>
      </c>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row>
    <row r="670" spans="1:30" s="33" customFormat="1" ht="15" customHeight="1" thickBot="1">
      <c r="A670" s="87"/>
      <c r="C670" s="190"/>
      <c r="D670" s="84" t="s">
        <v>1003</v>
      </c>
    </row>
    <row r="671" spans="1:30" s="33" customFormat="1">
      <c r="A671" s="87"/>
    </row>
    <row r="672" spans="1:30" s="33" customFormat="1" ht="24" customHeight="1">
      <c r="A672" s="87"/>
      <c r="C672" s="339" t="s">
        <v>248</v>
      </c>
      <c r="D672" s="348"/>
      <c r="E672" s="348"/>
      <c r="F672" s="348"/>
      <c r="G672" s="348"/>
      <c r="H672" s="348"/>
      <c r="I672" s="348"/>
      <c r="J672" s="348"/>
      <c r="K672" s="348"/>
      <c r="L672" s="348"/>
      <c r="M672" s="348"/>
      <c r="N672" s="348"/>
      <c r="O672" s="348"/>
      <c r="P672" s="348"/>
      <c r="Q672" s="348"/>
      <c r="R672" s="348"/>
      <c r="S672" s="348"/>
      <c r="T672" s="348"/>
      <c r="U672" s="348"/>
      <c r="V672" s="348"/>
      <c r="W672" s="348"/>
      <c r="X672" s="348"/>
      <c r="Y672" s="348"/>
      <c r="Z672" s="348"/>
      <c r="AA672" s="348"/>
      <c r="AB672" s="348"/>
      <c r="AC672" s="348"/>
      <c r="AD672" s="348"/>
    </row>
    <row r="673" spans="1:30" s="33" customFormat="1" ht="60" customHeight="1">
      <c r="A673" s="87"/>
      <c r="C673" s="340"/>
      <c r="D673" s="337"/>
      <c r="E673" s="337"/>
      <c r="F673" s="337"/>
      <c r="G673" s="337"/>
      <c r="H673" s="337"/>
      <c r="I673" s="337"/>
      <c r="J673" s="337"/>
      <c r="K673" s="337"/>
      <c r="L673" s="337"/>
      <c r="M673" s="337"/>
      <c r="N673" s="337"/>
      <c r="O673" s="337"/>
      <c r="P673" s="337"/>
      <c r="Q673" s="337"/>
      <c r="R673" s="337"/>
      <c r="S673" s="337"/>
      <c r="T673" s="337"/>
      <c r="U673" s="337"/>
      <c r="V673" s="337"/>
      <c r="W673" s="337"/>
      <c r="X673" s="337"/>
      <c r="Y673" s="337"/>
      <c r="Z673" s="337"/>
      <c r="AA673" s="337"/>
      <c r="AB673" s="337"/>
      <c r="AC673" s="337"/>
      <c r="AD673" s="338"/>
    </row>
    <row r="674" spans="1:30" s="33" customFormat="1">
      <c r="A674" s="87"/>
    </row>
    <row r="675" spans="1:30" s="33" customFormat="1">
      <c r="A675" s="87"/>
    </row>
    <row r="676" spans="1:30" s="33" customFormat="1">
      <c r="A676" s="87"/>
    </row>
    <row r="677" spans="1:30" s="33" customFormat="1">
      <c r="A677" s="87"/>
    </row>
    <row r="678" spans="1:30" s="33" customFormat="1">
      <c r="A678" s="87"/>
    </row>
    <row r="679" spans="1:30" s="33" customFormat="1" ht="15.75" customHeight="1" thickBot="1">
      <c r="A679" s="87"/>
    </row>
    <row r="680" spans="1:30" s="33" customFormat="1" ht="15" customHeight="1" thickBot="1">
      <c r="B680" s="414" t="s">
        <v>1004</v>
      </c>
      <c r="C680" s="352"/>
      <c r="D680" s="352"/>
      <c r="E680" s="352"/>
      <c r="F680" s="352"/>
      <c r="G680" s="352"/>
      <c r="H680" s="352"/>
      <c r="I680" s="352"/>
      <c r="J680" s="352"/>
      <c r="K680" s="352"/>
      <c r="L680" s="352"/>
      <c r="M680" s="352"/>
      <c r="N680" s="352"/>
      <c r="O680" s="352"/>
      <c r="P680" s="352"/>
      <c r="Q680" s="352"/>
      <c r="R680" s="352"/>
      <c r="S680" s="352"/>
      <c r="T680" s="352"/>
      <c r="U680" s="352"/>
      <c r="V680" s="352"/>
      <c r="W680" s="352"/>
      <c r="X680" s="352"/>
      <c r="Y680" s="352"/>
      <c r="Z680" s="352"/>
      <c r="AA680" s="352"/>
      <c r="AB680" s="352"/>
      <c r="AC680" s="352"/>
      <c r="AD680" s="353"/>
    </row>
    <row r="681" spans="1:30" s="33" customFormat="1" ht="15" customHeight="1">
      <c r="B681" s="394" t="s">
        <v>1005</v>
      </c>
      <c r="C681" s="295"/>
      <c r="D681" s="295"/>
      <c r="E681" s="295"/>
      <c r="F681" s="295"/>
      <c r="G681" s="295"/>
      <c r="H681" s="295"/>
      <c r="I681" s="295"/>
      <c r="J681" s="295"/>
      <c r="K681" s="295"/>
      <c r="L681" s="295"/>
      <c r="M681" s="295"/>
      <c r="N681" s="295"/>
      <c r="O681" s="295"/>
      <c r="P681" s="295"/>
      <c r="Q681" s="295"/>
      <c r="R681" s="295"/>
      <c r="S681" s="295"/>
      <c r="T681" s="295"/>
      <c r="U681" s="295"/>
      <c r="V681" s="295"/>
      <c r="W681" s="295"/>
      <c r="X681" s="295"/>
      <c r="Y681" s="295"/>
      <c r="Z681" s="295"/>
      <c r="AA681" s="295"/>
      <c r="AB681" s="295"/>
      <c r="AC681" s="295"/>
      <c r="AD681" s="296"/>
    </row>
    <row r="682" spans="1:30" s="33" customFormat="1" ht="24" customHeight="1">
      <c r="B682" s="128"/>
      <c r="C682" s="400" t="s">
        <v>1006</v>
      </c>
      <c r="D682" s="284"/>
      <c r="E682" s="284"/>
      <c r="F682" s="284"/>
      <c r="G682" s="284"/>
      <c r="H682" s="284"/>
      <c r="I682" s="284"/>
      <c r="J682" s="284"/>
      <c r="K682" s="284"/>
      <c r="L682" s="284"/>
      <c r="M682" s="284"/>
      <c r="N682" s="284"/>
      <c r="O682" s="284"/>
      <c r="P682" s="284"/>
      <c r="Q682" s="284"/>
      <c r="R682" s="284"/>
      <c r="S682" s="284"/>
      <c r="T682" s="284"/>
      <c r="U682" s="284"/>
      <c r="V682" s="284"/>
      <c r="W682" s="284"/>
      <c r="X682" s="284"/>
      <c r="Y682" s="284"/>
      <c r="Z682" s="284"/>
      <c r="AA682" s="284"/>
      <c r="AB682" s="284"/>
      <c r="AC682" s="284"/>
      <c r="AD682" s="300"/>
    </row>
    <row r="683" spans="1:30" s="33" customFormat="1" ht="15" customHeight="1">
      <c r="B683" s="441" t="s">
        <v>752</v>
      </c>
      <c r="C683" s="348"/>
      <c r="D683" s="348"/>
      <c r="E683" s="348"/>
      <c r="F683" s="348"/>
      <c r="G683" s="348"/>
      <c r="H683" s="348"/>
      <c r="I683" s="348"/>
      <c r="J683" s="348"/>
      <c r="K683" s="348"/>
      <c r="L683" s="348"/>
      <c r="M683" s="348"/>
      <c r="N683" s="348"/>
      <c r="O683" s="348"/>
      <c r="P683" s="348"/>
      <c r="Q683" s="348"/>
      <c r="R683" s="348"/>
      <c r="S683" s="348"/>
      <c r="T683" s="348"/>
      <c r="U683" s="348"/>
      <c r="V683" s="348"/>
      <c r="W683" s="348"/>
      <c r="X683" s="348"/>
      <c r="Y683" s="348"/>
      <c r="Z683" s="348"/>
      <c r="AA683" s="348"/>
      <c r="AB683" s="348"/>
      <c r="AC683" s="348"/>
      <c r="AD683" s="396"/>
    </row>
    <row r="684" spans="1:30" s="33" customFormat="1" ht="36" customHeight="1">
      <c r="A684" s="87"/>
      <c r="B684" s="129"/>
      <c r="C684" s="419" t="s">
        <v>1007</v>
      </c>
      <c r="D684" s="348"/>
      <c r="E684" s="348"/>
      <c r="F684" s="348"/>
      <c r="G684" s="348"/>
      <c r="H684" s="348"/>
      <c r="I684" s="348"/>
      <c r="J684" s="348"/>
      <c r="K684" s="348"/>
      <c r="L684" s="348"/>
      <c r="M684" s="348"/>
      <c r="N684" s="348"/>
      <c r="O684" s="348"/>
      <c r="P684" s="348"/>
      <c r="Q684" s="348"/>
      <c r="R684" s="348"/>
      <c r="S684" s="348"/>
      <c r="T684" s="348"/>
      <c r="U684" s="348"/>
      <c r="V684" s="348"/>
      <c r="W684" s="348"/>
      <c r="X684" s="348"/>
      <c r="Y684" s="348"/>
      <c r="Z684" s="348"/>
      <c r="AA684" s="348"/>
      <c r="AB684" s="348"/>
      <c r="AC684" s="348"/>
      <c r="AD684" s="396"/>
    </row>
    <row r="685" spans="1:30" s="33" customFormat="1" ht="24" customHeight="1">
      <c r="B685" s="129"/>
      <c r="C685" s="260"/>
      <c r="D685" s="419" t="s">
        <v>1008</v>
      </c>
      <c r="E685" s="348"/>
      <c r="F685" s="348"/>
      <c r="G685" s="348"/>
      <c r="H685" s="348"/>
      <c r="I685" s="348"/>
      <c r="J685" s="348"/>
      <c r="K685" s="348"/>
      <c r="L685" s="348"/>
      <c r="M685" s="348"/>
      <c r="N685" s="348"/>
      <c r="O685" s="348"/>
      <c r="P685" s="348"/>
      <c r="Q685" s="348"/>
      <c r="R685" s="348"/>
      <c r="S685" s="348"/>
      <c r="T685" s="348"/>
      <c r="U685" s="348"/>
      <c r="V685" s="348"/>
      <c r="W685" s="348"/>
      <c r="X685" s="348"/>
      <c r="Y685" s="348"/>
      <c r="Z685" s="348"/>
      <c r="AA685" s="348"/>
      <c r="AB685" s="348"/>
      <c r="AC685" s="348"/>
      <c r="AD685" s="396"/>
    </row>
    <row r="686" spans="1:30" s="33" customFormat="1" ht="24" customHeight="1">
      <c r="B686" s="129"/>
      <c r="C686" s="260"/>
      <c r="D686" s="419" t="s">
        <v>1009</v>
      </c>
      <c r="E686" s="348"/>
      <c r="F686" s="348"/>
      <c r="G686" s="348"/>
      <c r="H686" s="348"/>
      <c r="I686" s="348"/>
      <c r="J686" s="348"/>
      <c r="K686" s="348"/>
      <c r="L686" s="348"/>
      <c r="M686" s="348"/>
      <c r="N686" s="348"/>
      <c r="O686" s="348"/>
      <c r="P686" s="348"/>
      <c r="Q686" s="348"/>
      <c r="R686" s="348"/>
      <c r="S686" s="348"/>
      <c r="T686" s="348"/>
      <c r="U686" s="348"/>
      <c r="V686" s="348"/>
      <c r="W686" s="348"/>
      <c r="X686" s="348"/>
      <c r="Y686" s="348"/>
      <c r="Z686" s="348"/>
      <c r="AA686" s="348"/>
      <c r="AB686" s="348"/>
      <c r="AC686" s="348"/>
      <c r="AD686" s="396"/>
    </row>
    <row r="687" spans="1:30" s="33" customFormat="1" ht="48" customHeight="1">
      <c r="B687" s="116"/>
      <c r="C687" s="226"/>
      <c r="D687" s="442" t="s">
        <v>1010</v>
      </c>
      <c r="E687" s="379"/>
      <c r="F687" s="379"/>
      <c r="G687" s="379"/>
      <c r="H687" s="379"/>
      <c r="I687" s="379"/>
      <c r="J687" s="379"/>
      <c r="K687" s="379"/>
      <c r="L687" s="379"/>
      <c r="M687" s="379"/>
      <c r="N687" s="379"/>
      <c r="O687" s="379"/>
      <c r="P687" s="379"/>
      <c r="Q687" s="379"/>
      <c r="R687" s="379"/>
      <c r="S687" s="379"/>
      <c r="T687" s="379"/>
      <c r="U687" s="379"/>
      <c r="V687" s="379"/>
      <c r="W687" s="379"/>
      <c r="X687" s="379"/>
      <c r="Y687" s="379"/>
      <c r="Z687" s="379"/>
      <c r="AA687" s="379"/>
      <c r="AB687" s="379"/>
      <c r="AC687" s="379"/>
      <c r="AD687" s="399"/>
    </row>
    <row r="688" spans="1:30" s="33" customFormat="1" ht="15" customHeight="1">
      <c r="B688" s="130"/>
      <c r="C688" s="260"/>
      <c r="D688" s="260"/>
      <c r="E688" s="260"/>
      <c r="F688" s="260"/>
      <c r="G688" s="260"/>
      <c r="H688" s="260"/>
      <c r="I688" s="260"/>
      <c r="J688" s="260"/>
      <c r="K688" s="260"/>
      <c r="L688" s="260"/>
      <c r="M688" s="260"/>
      <c r="N688" s="260"/>
      <c r="O688" s="260"/>
      <c r="P688" s="260"/>
      <c r="Q688" s="260"/>
      <c r="R688" s="260"/>
      <c r="S688" s="260"/>
      <c r="T688" s="260"/>
      <c r="U688" s="260"/>
      <c r="V688" s="260"/>
      <c r="W688" s="260"/>
      <c r="X688" s="260"/>
      <c r="Y688" s="260"/>
      <c r="Z688" s="260"/>
      <c r="AA688" s="260"/>
      <c r="AB688" s="260"/>
      <c r="AC688" s="260"/>
      <c r="AD688" s="260"/>
    </row>
    <row r="689" spans="1:30" ht="36" customHeight="1">
      <c r="A689" s="108" t="s">
        <v>1011</v>
      </c>
      <c r="B689" s="357" t="s">
        <v>1012</v>
      </c>
      <c r="C689" s="270"/>
      <c r="D689" s="270"/>
      <c r="E689" s="270"/>
      <c r="F689" s="270"/>
      <c r="G689" s="270"/>
      <c r="H689" s="270"/>
      <c r="I689" s="270"/>
      <c r="J689" s="270"/>
      <c r="K689" s="270"/>
      <c r="L689" s="270"/>
      <c r="M689" s="270"/>
      <c r="N689" s="270"/>
      <c r="O689" s="270"/>
      <c r="P689" s="270"/>
      <c r="Q689" s="270"/>
      <c r="R689" s="270"/>
      <c r="S689" s="270"/>
      <c r="T689" s="270"/>
      <c r="U689" s="270"/>
      <c r="V689" s="270"/>
      <c r="W689" s="270"/>
      <c r="X689" s="270"/>
      <c r="Y689" s="270"/>
      <c r="Z689" s="270"/>
      <c r="AA689" s="270"/>
      <c r="AB689" s="270"/>
      <c r="AC689" s="270"/>
      <c r="AD689" s="270"/>
    </row>
    <row r="690" spans="1:30" ht="24" customHeight="1">
      <c r="A690" s="107"/>
      <c r="B690" s="211"/>
      <c r="C690" s="364" t="s">
        <v>1013</v>
      </c>
      <c r="D690" s="270"/>
      <c r="E690" s="270"/>
      <c r="F690" s="270"/>
      <c r="G690" s="270"/>
      <c r="H690" s="270"/>
      <c r="I690" s="270"/>
      <c r="J690" s="270"/>
      <c r="K690" s="270"/>
      <c r="L690" s="270"/>
      <c r="M690" s="270"/>
      <c r="N690" s="270"/>
      <c r="O690" s="270"/>
      <c r="P690" s="270"/>
      <c r="Q690" s="270"/>
      <c r="R690" s="270"/>
      <c r="S690" s="270"/>
      <c r="T690" s="270"/>
      <c r="U690" s="270"/>
      <c r="V690" s="270"/>
      <c r="W690" s="270"/>
      <c r="X690" s="270"/>
      <c r="Y690" s="270"/>
      <c r="Z690" s="270"/>
      <c r="AA690" s="270"/>
      <c r="AB690" s="270"/>
      <c r="AC690" s="270"/>
      <c r="AD690" s="270"/>
    </row>
    <row r="691" spans="1:30" ht="15" customHeight="1">
      <c r="A691" s="107"/>
      <c r="B691" s="21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row>
    <row r="692" spans="1:30" ht="24" customHeight="1">
      <c r="A692" s="107"/>
      <c r="B692" s="211"/>
      <c r="C692" s="439" t="s">
        <v>1014</v>
      </c>
      <c r="D692" s="295"/>
      <c r="E692" s="295"/>
      <c r="F692" s="295"/>
      <c r="G692" s="295"/>
      <c r="H692" s="295"/>
      <c r="I692" s="295"/>
      <c r="J692" s="295"/>
      <c r="K692" s="295"/>
      <c r="L692" s="295"/>
      <c r="M692" s="295"/>
      <c r="N692" s="295"/>
      <c r="O692" s="295"/>
      <c r="P692" s="296"/>
      <c r="Q692" s="439" t="s">
        <v>1015</v>
      </c>
      <c r="R692" s="295"/>
      <c r="S692" s="295"/>
      <c r="T692" s="295"/>
      <c r="U692" s="295"/>
      <c r="V692" s="295"/>
      <c r="W692" s="295"/>
      <c r="X692" s="295"/>
      <c r="Y692" s="295"/>
      <c r="Z692" s="295"/>
      <c r="AA692" s="295"/>
      <c r="AB692" s="295"/>
      <c r="AC692" s="295"/>
      <c r="AD692" s="296"/>
    </row>
    <row r="693" spans="1:30" ht="15" customHeight="1">
      <c r="A693" s="107"/>
      <c r="B693" s="211"/>
      <c r="C693" s="282">
        <v>3</v>
      </c>
      <c r="D693" s="280"/>
      <c r="E693" s="280"/>
      <c r="F693" s="280"/>
      <c r="G693" s="280"/>
      <c r="H693" s="280"/>
      <c r="I693" s="280"/>
      <c r="J693" s="280"/>
      <c r="K693" s="280"/>
      <c r="L693" s="280"/>
      <c r="M693" s="280"/>
      <c r="N693" s="280"/>
      <c r="O693" s="280"/>
      <c r="P693" s="281"/>
      <c r="Q693" s="282"/>
      <c r="R693" s="280"/>
      <c r="S693" s="280"/>
      <c r="T693" s="280"/>
      <c r="U693" s="280"/>
      <c r="V693" s="280"/>
      <c r="W693" s="280"/>
      <c r="X693" s="280"/>
      <c r="Y693" s="280"/>
      <c r="Z693" s="280"/>
      <c r="AA693" s="280"/>
      <c r="AB693" s="280"/>
      <c r="AC693" s="280"/>
      <c r="AD693" s="281"/>
    </row>
    <row r="694" spans="1:30" ht="15" customHeight="1">
      <c r="A694" s="107"/>
      <c r="B694" s="21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row>
    <row r="695" spans="1:30" ht="24" customHeight="1">
      <c r="A695" s="107"/>
      <c r="B695" s="211"/>
      <c r="C695" s="339" t="s">
        <v>248</v>
      </c>
      <c r="D695" s="270"/>
      <c r="E695" s="270"/>
      <c r="F695" s="270"/>
      <c r="G695" s="270"/>
      <c r="H695" s="270"/>
      <c r="I695" s="270"/>
      <c r="J695" s="270"/>
      <c r="K695" s="270"/>
      <c r="L695" s="270"/>
      <c r="M695" s="270"/>
      <c r="N695" s="270"/>
      <c r="O695" s="270"/>
      <c r="P695" s="270"/>
      <c r="Q695" s="270"/>
      <c r="R695" s="270"/>
      <c r="S695" s="270"/>
      <c r="T695" s="270"/>
      <c r="U695" s="270"/>
      <c r="V695" s="270"/>
      <c r="W695" s="270"/>
      <c r="X695" s="270"/>
      <c r="Y695" s="270"/>
      <c r="Z695" s="270"/>
      <c r="AA695" s="270"/>
      <c r="AB695" s="270"/>
      <c r="AC695" s="270"/>
      <c r="AD695" s="270"/>
    </row>
    <row r="696" spans="1:30" ht="60" customHeight="1">
      <c r="A696" s="107"/>
      <c r="B696" s="211"/>
      <c r="C696" s="340"/>
      <c r="D696" s="337"/>
      <c r="E696" s="337"/>
      <c r="F696" s="337"/>
      <c r="G696" s="337"/>
      <c r="H696" s="337"/>
      <c r="I696" s="337"/>
      <c r="J696" s="337"/>
      <c r="K696" s="337"/>
      <c r="L696" s="337"/>
      <c r="M696" s="337"/>
      <c r="N696" s="337"/>
      <c r="O696" s="337"/>
      <c r="P696" s="337"/>
      <c r="Q696" s="337"/>
      <c r="R696" s="337"/>
      <c r="S696" s="337"/>
      <c r="T696" s="337"/>
      <c r="U696" s="337"/>
      <c r="V696" s="337"/>
      <c r="W696" s="337"/>
      <c r="X696" s="337"/>
      <c r="Y696" s="337"/>
      <c r="Z696" s="337"/>
      <c r="AA696" s="337"/>
      <c r="AB696" s="337"/>
      <c r="AC696" s="337"/>
      <c r="AD696" s="338"/>
    </row>
    <row r="697" spans="1:30" ht="15" customHeight="1">
      <c r="A697" s="107"/>
      <c r="B697" s="211"/>
      <c r="C697" s="211"/>
      <c r="D697" s="211"/>
      <c r="E697" s="211"/>
      <c r="F697" s="211"/>
      <c r="G697" s="211"/>
      <c r="H697" s="211"/>
      <c r="I697" s="211"/>
      <c r="J697" s="211"/>
      <c r="K697" s="211"/>
      <c r="L697" s="211"/>
      <c r="M697" s="211"/>
      <c r="N697" s="211"/>
      <c r="O697" s="211"/>
      <c r="P697" s="211"/>
      <c r="Q697" s="211"/>
      <c r="R697" s="211"/>
      <c r="S697" s="211"/>
      <c r="T697" s="211"/>
      <c r="U697" s="211"/>
      <c r="V697" s="211"/>
      <c r="W697" s="211"/>
      <c r="X697" s="211"/>
      <c r="Y697" s="211"/>
      <c r="Z697" s="211"/>
      <c r="AA697" s="211"/>
      <c r="AB697" s="211"/>
      <c r="AC697" s="211"/>
      <c r="AD697" s="211"/>
    </row>
    <row r="698" spans="1:30" ht="15" customHeight="1">
      <c r="A698" s="107"/>
      <c r="B698" s="211"/>
      <c r="C698" s="211"/>
      <c r="D698" s="211"/>
      <c r="E698" s="211"/>
      <c r="F698" s="211"/>
      <c r="G698" s="211"/>
      <c r="H698" s="211"/>
      <c r="I698" s="211"/>
      <c r="J698" s="211"/>
      <c r="K698" s="211"/>
      <c r="L698" s="211"/>
      <c r="M698" s="211"/>
      <c r="N698" s="211"/>
      <c r="O698" s="211"/>
      <c r="P698" s="211"/>
      <c r="Q698" s="211"/>
      <c r="R698" s="211"/>
      <c r="S698" s="211"/>
      <c r="T698" s="211"/>
      <c r="U698" s="211"/>
      <c r="V698" s="211"/>
      <c r="W698" s="211"/>
      <c r="X698" s="211"/>
      <c r="Y698" s="211"/>
      <c r="Z698" s="211"/>
      <c r="AA698" s="211"/>
      <c r="AB698" s="211"/>
      <c r="AC698" s="211"/>
      <c r="AD698" s="211"/>
    </row>
    <row r="699" spans="1:30" ht="15" customHeight="1">
      <c r="A699" s="107"/>
      <c r="B699" s="211"/>
      <c r="C699" s="211"/>
      <c r="D699" s="211"/>
      <c r="E699" s="211"/>
      <c r="F699" s="211"/>
      <c r="G699" s="211"/>
      <c r="H699" s="211"/>
      <c r="I699" s="211"/>
      <c r="J699" s="211"/>
      <c r="K699" s="211"/>
      <c r="L699" s="211"/>
      <c r="M699" s="211"/>
      <c r="N699" s="211"/>
      <c r="O699" s="211"/>
      <c r="P699" s="211"/>
      <c r="Q699" s="211"/>
      <c r="R699" s="211"/>
      <c r="S699" s="211"/>
      <c r="T699" s="211"/>
      <c r="U699" s="211"/>
      <c r="V699" s="211"/>
      <c r="W699" s="211"/>
      <c r="X699" s="211"/>
      <c r="Y699" s="211"/>
      <c r="Z699" s="211"/>
      <c r="AA699" s="211"/>
      <c r="AB699" s="211"/>
      <c r="AC699" s="211"/>
      <c r="AD699" s="211"/>
    </row>
    <row r="700" spans="1:30" ht="15" customHeight="1">
      <c r="A700" s="107"/>
      <c r="B700" s="211"/>
      <c r="C700" s="211"/>
      <c r="D700" s="211"/>
      <c r="E700" s="211"/>
      <c r="F700" s="211"/>
      <c r="G700" s="211"/>
      <c r="H700" s="211"/>
      <c r="I700" s="211"/>
      <c r="J700" s="211"/>
      <c r="K700" s="211"/>
      <c r="L700" s="211"/>
      <c r="M700" s="211"/>
      <c r="N700" s="211"/>
      <c r="O700" s="211"/>
      <c r="P700" s="211"/>
      <c r="Q700" s="211"/>
      <c r="R700" s="211"/>
      <c r="S700" s="211"/>
      <c r="T700" s="211"/>
      <c r="U700" s="211"/>
      <c r="V700" s="211"/>
      <c r="W700" s="211"/>
      <c r="X700" s="211"/>
      <c r="Y700" s="211"/>
      <c r="Z700" s="211"/>
      <c r="AA700" s="211"/>
      <c r="AB700" s="211"/>
      <c r="AC700" s="211"/>
      <c r="AD700" s="211"/>
    </row>
    <row r="701" spans="1:30" ht="15" customHeight="1">
      <c r="A701" s="107"/>
      <c r="B701" s="211"/>
      <c r="C701" s="211"/>
      <c r="D701" s="211"/>
      <c r="E701" s="211"/>
      <c r="F701" s="211"/>
      <c r="G701" s="211"/>
      <c r="H701" s="211"/>
      <c r="I701" s="211"/>
      <c r="J701" s="211"/>
      <c r="K701" s="211"/>
      <c r="L701" s="211"/>
      <c r="M701" s="211"/>
      <c r="N701" s="211"/>
      <c r="O701" s="211"/>
      <c r="P701" s="211"/>
      <c r="Q701" s="211"/>
      <c r="R701" s="211"/>
      <c r="S701" s="211"/>
      <c r="T701" s="211"/>
      <c r="U701" s="211"/>
      <c r="V701" s="211"/>
      <c r="W701" s="211"/>
      <c r="X701" s="211"/>
      <c r="Y701" s="211"/>
      <c r="Z701" s="211"/>
      <c r="AA701" s="211"/>
      <c r="AB701" s="211"/>
      <c r="AC701" s="211"/>
      <c r="AD701" s="211"/>
    </row>
    <row r="702" spans="1:30" ht="15" customHeight="1">
      <c r="A702" s="107"/>
      <c r="B702" s="211"/>
      <c r="C702" s="211"/>
      <c r="D702" s="211"/>
      <c r="E702" s="211"/>
      <c r="F702" s="211"/>
      <c r="G702" s="211"/>
      <c r="H702" s="211"/>
      <c r="I702" s="211"/>
      <c r="J702" s="211"/>
      <c r="K702" s="211"/>
      <c r="L702" s="211"/>
      <c r="M702" s="211"/>
      <c r="N702" s="211"/>
      <c r="O702" s="211"/>
      <c r="P702" s="211"/>
      <c r="Q702" s="211"/>
      <c r="R702" s="211"/>
      <c r="S702" s="211"/>
      <c r="T702" s="211"/>
      <c r="U702" s="211"/>
      <c r="V702" s="211"/>
      <c r="W702" s="211"/>
      <c r="X702" s="211"/>
      <c r="Y702" s="211"/>
      <c r="Z702" s="211"/>
      <c r="AA702" s="211"/>
      <c r="AB702" s="211"/>
      <c r="AC702" s="211"/>
      <c r="AD702" s="211"/>
    </row>
    <row r="703" spans="1:30" ht="24" customHeight="1">
      <c r="A703" s="108" t="s">
        <v>1016</v>
      </c>
      <c r="B703" s="440" t="s">
        <v>1017</v>
      </c>
      <c r="C703" s="270"/>
      <c r="D703" s="270"/>
      <c r="E703" s="270"/>
      <c r="F703" s="270"/>
      <c r="G703" s="270"/>
      <c r="H703" s="270"/>
      <c r="I703" s="270"/>
      <c r="J703" s="270"/>
      <c r="K703" s="270"/>
      <c r="L703" s="270"/>
      <c r="M703" s="270"/>
      <c r="N703" s="270"/>
      <c r="O703" s="270"/>
      <c r="P703" s="270"/>
      <c r="Q703" s="270"/>
      <c r="R703" s="270"/>
      <c r="S703" s="270"/>
      <c r="T703" s="270"/>
      <c r="U703" s="270"/>
      <c r="V703" s="270"/>
      <c r="W703" s="270"/>
      <c r="X703" s="270"/>
      <c r="Y703" s="270"/>
      <c r="Z703" s="270"/>
      <c r="AA703" s="270"/>
      <c r="AB703" s="270"/>
      <c r="AC703" s="270"/>
      <c r="AD703" s="270"/>
    </row>
    <row r="704" spans="1:30" ht="15" customHeight="1" thickBot="1">
      <c r="A704" s="107"/>
      <c r="B704" s="21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row>
    <row r="705" spans="1:38" ht="15" customHeight="1" thickBot="1">
      <c r="A705" s="107"/>
      <c r="B705" s="211"/>
      <c r="C705" s="391"/>
      <c r="D705" s="392"/>
      <c r="E705" s="392"/>
      <c r="F705" s="393"/>
      <c r="G705" s="132" t="s">
        <v>1018</v>
      </c>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row>
    <row r="706" spans="1:38" ht="15" customHeight="1">
      <c r="A706" s="107"/>
      <c r="B706" s="21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row>
    <row r="707" spans="1:38" ht="15" customHeight="1">
      <c r="A707" s="107"/>
      <c r="B707" s="211"/>
      <c r="C707" s="131"/>
      <c r="D707" s="131"/>
      <c r="E707" s="282"/>
      <c r="F707" s="280"/>
      <c r="G707" s="280"/>
      <c r="H707" s="281"/>
      <c r="I707" s="212" t="s">
        <v>642</v>
      </c>
      <c r="J707" s="131"/>
      <c r="K707" s="131"/>
      <c r="L707" s="131"/>
      <c r="M707" s="131"/>
      <c r="N707" s="131"/>
      <c r="O707" s="131"/>
      <c r="P707" s="131"/>
      <c r="Q707" s="131"/>
      <c r="R707" s="131"/>
      <c r="S707" s="131"/>
      <c r="T707" s="131"/>
      <c r="U707" s="131"/>
      <c r="V707" s="131"/>
      <c r="W707" s="131"/>
      <c r="X707" s="131"/>
      <c r="Y707" s="131"/>
      <c r="Z707" s="131"/>
      <c r="AA707" s="131"/>
      <c r="AB707" s="131"/>
      <c r="AC707" s="131"/>
      <c r="AD707" s="131"/>
      <c r="AF707" t="s">
        <v>278</v>
      </c>
      <c r="AG707" t="s">
        <v>279</v>
      </c>
      <c r="AH707" t="s">
        <v>280</v>
      </c>
      <c r="AI707" t="s">
        <v>281</v>
      </c>
      <c r="AJ707" t="s">
        <v>282</v>
      </c>
      <c r="AK707" t="s">
        <v>283</v>
      </c>
      <c r="AL707" t="s">
        <v>284</v>
      </c>
    </row>
    <row r="708" spans="1:38" ht="15" customHeight="1">
      <c r="A708" s="107"/>
      <c r="B708" s="21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c r="AF708">
        <f>IF(AND(C705=0,OR(SUM(E707:E709)&gt;0,COUNTIF(C705:E709,"NS")&gt;0)),1,0)</f>
        <v>0</v>
      </c>
      <c r="AG708">
        <f>IF(OR(AND(C705="NS",SUM(E707:E709)&gt;0),AND(C705="NS",COUNTIF(C705:E709,"NS")&lt;2)),1,0)</f>
        <v>0</v>
      </c>
      <c r="AH708">
        <f>IF(AND(C705="NA",OR(SUM(E707:E709)&gt;0,COUNTIF(C705:E709,"NS")&gt;0,AND(COUNTIF(C705:E709,"NA")&gt;1,COUNTIF(C705:E709,"NA")&lt;3))),1,0)</f>
        <v>0</v>
      </c>
      <c r="AI708">
        <f>IF(AND(COUNTBLANK(C705)+COUNTBLANK(E707)+COUNTBLANK(E709)&gt;0,COUNTBLANK(C705)+COUNTBLANK(E707)+COUNTBLANK(E709)&lt;3,C705&lt;&gt;"NA"),1,0)</f>
        <v>0</v>
      </c>
      <c r="AJ708">
        <f>IF(AND(IF(OR(SUM(E707:E709)=C705,C705="",AND(C705&gt;0,COUNTIF(C705:E709,"NS")=2)),0,1)=1,C705&lt;&gt;"NS",C705&lt;&gt;"NA"),1,0)</f>
        <v>0</v>
      </c>
      <c r="AK708">
        <f>IF(COUNTIF(C705:E709,"=*")&lt;&gt;SUM(COUNTIF(C705:E709,"NS"),COUNTIF(C705:E709,"NA")),1,0)</f>
        <v>0</v>
      </c>
      <c r="AL708">
        <f>IF(SUM(AF708:AK708)&gt;0,1,0)</f>
        <v>0</v>
      </c>
    </row>
    <row r="709" spans="1:38" ht="15" customHeight="1">
      <c r="A709" s="107"/>
      <c r="B709" s="211"/>
      <c r="C709" s="131"/>
      <c r="D709" s="131"/>
      <c r="E709" s="282"/>
      <c r="F709" s="280"/>
      <c r="G709" s="280"/>
      <c r="H709" s="281"/>
      <c r="I709" s="212" t="s">
        <v>643</v>
      </c>
      <c r="J709" s="131"/>
      <c r="K709" s="131"/>
      <c r="L709" s="131"/>
      <c r="M709" s="131"/>
      <c r="N709" s="131"/>
      <c r="O709" s="131"/>
      <c r="P709" s="131"/>
      <c r="Q709" s="131"/>
      <c r="R709" s="131"/>
      <c r="S709" s="131"/>
      <c r="T709" s="131"/>
      <c r="U709" s="131"/>
      <c r="V709" s="131"/>
      <c r="W709" s="131"/>
      <c r="X709" s="131"/>
      <c r="Y709" s="131"/>
      <c r="Z709" s="131"/>
      <c r="AA709" s="131"/>
      <c r="AB709" s="131"/>
      <c r="AC709" s="131"/>
      <c r="AD709" s="131"/>
    </row>
    <row r="710" spans="1:38" ht="15" customHeight="1">
      <c r="A710" s="107"/>
      <c r="B710" s="211"/>
      <c r="C710" s="211"/>
      <c r="D710" s="211"/>
      <c r="E710" s="211"/>
      <c r="F710" s="211"/>
      <c r="G710" s="211"/>
      <c r="H710" s="211"/>
      <c r="I710" s="211"/>
      <c r="J710" s="211"/>
      <c r="K710" s="211"/>
      <c r="L710" s="211"/>
      <c r="M710" s="211"/>
      <c r="N710" s="211"/>
      <c r="O710" s="211"/>
      <c r="P710" s="211"/>
      <c r="Q710" s="211"/>
      <c r="R710" s="211"/>
      <c r="S710" s="211"/>
      <c r="T710" s="211"/>
      <c r="U710" s="211"/>
      <c r="V710" s="211"/>
      <c r="W710" s="211"/>
      <c r="X710" s="211"/>
      <c r="Y710" s="211"/>
      <c r="Z710" s="211"/>
      <c r="AA710" s="211"/>
      <c r="AB710" s="211"/>
      <c r="AC710" s="211"/>
      <c r="AD710" s="211"/>
      <c r="AF710">
        <f>IF(SUM(AF708:AF709)&gt;0,1,0)</f>
        <v>0</v>
      </c>
      <c r="AG710">
        <f>IF(SUM(AG708:AG709)&gt;0,2,0)</f>
        <v>0</v>
      </c>
      <c r="AH710">
        <f>IF(SUM(AH708:AH709)&gt;0,4,0)</f>
        <v>0</v>
      </c>
      <c r="AI710">
        <f>IF(SUM(AI708:AI709)&gt;0,4,0)</f>
        <v>0</v>
      </c>
      <c r="AJ710">
        <f>IF(SUM(AJ708:AJ709)&gt;0,5,0)</f>
        <v>0</v>
      </c>
      <c r="AK710">
        <f>IF(SUM(AK708:AK709)&gt;0,6,0)</f>
        <v>0</v>
      </c>
    </row>
    <row r="711" spans="1:38" ht="24" customHeight="1">
      <c r="A711" s="107"/>
      <c r="B711" s="211"/>
      <c r="C711" s="339" t="s">
        <v>248</v>
      </c>
      <c r="D711" s="270"/>
      <c r="E711" s="270"/>
      <c r="F711" s="270"/>
      <c r="G711" s="270"/>
      <c r="H711" s="270"/>
      <c r="I711" s="270"/>
      <c r="J711" s="270"/>
      <c r="K711" s="270"/>
      <c r="L711" s="270"/>
      <c r="M711" s="270"/>
      <c r="N711" s="270"/>
      <c r="O711" s="270"/>
      <c r="P711" s="270"/>
      <c r="Q711" s="270"/>
      <c r="R711" s="270"/>
      <c r="S711" s="270"/>
      <c r="T711" s="270"/>
      <c r="U711" s="270"/>
      <c r="V711" s="270"/>
      <c r="W711" s="270"/>
      <c r="X711" s="270"/>
      <c r="Y711" s="270"/>
      <c r="Z711" s="270"/>
      <c r="AA711" s="270"/>
      <c r="AB711" s="270"/>
      <c r="AC711" s="270"/>
      <c r="AD711" s="270"/>
      <c r="AH711">
        <f>SUM(AF710:AH710)</f>
        <v>0</v>
      </c>
      <c r="AK711">
        <f>SUM(AI710:AK710)</f>
        <v>0</v>
      </c>
    </row>
    <row r="712" spans="1:38" ht="60" customHeight="1">
      <c r="A712" s="107"/>
      <c r="B712" s="211"/>
      <c r="C712" s="340"/>
      <c r="D712" s="337"/>
      <c r="E712" s="337"/>
      <c r="F712" s="337"/>
      <c r="G712" s="337"/>
      <c r="H712" s="337"/>
      <c r="I712" s="337"/>
      <c r="J712" s="337"/>
      <c r="K712" s="337"/>
      <c r="L712" s="337"/>
      <c r="M712" s="337"/>
      <c r="N712" s="337"/>
      <c r="O712" s="337"/>
      <c r="P712" s="337"/>
      <c r="Q712" s="337"/>
      <c r="R712" s="337"/>
      <c r="S712" s="337"/>
      <c r="T712" s="337"/>
      <c r="U712" s="337"/>
      <c r="V712" s="337"/>
      <c r="W712" s="337"/>
      <c r="X712" s="337"/>
      <c r="Y712" s="337"/>
      <c r="Z712" s="337"/>
      <c r="AA712" s="337"/>
      <c r="AB712" s="337"/>
      <c r="AC712" s="337"/>
      <c r="AD712" s="338"/>
      <c r="AH712" t="e">
        <f ca="1">CAMBIAR(AH711,0,"",1,"El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#NAME?</v>
      </c>
      <c r="AK712" t="e">
        <f ca="1">CAMBIAR(AK711,0,"",4,"Hay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713" spans="1:38" ht="15" customHeight="1">
      <c r="A713" s="107"/>
      <c r="B713" s="211"/>
      <c r="C713" s="266" t="e">
        <f ca="1">AH712</f>
        <v>#NAME?</v>
      </c>
      <c r="D713" s="211"/>
      <c r="E713" s="211"/>
      <c r="F713" s="211"/>
      <c r="G713" s="211"/>
      <c r="H713" s="211"/>
      <c r="I713" s="211"/>
      <c r="J713" s="211"/>
      <c r="K713" s="211"/>
      <c r="L713" s="211"/>
      <c r="M713" s="211"/>
      <c r="N713" s="211"/>
      <c r="O713" s="211"/>
      <c r="P713" s="211"/>
      <c r="Q713" s="211"/>
      <c r="R713" s="211"/>
      <c r="S713" s="211"/>
      <c r="T713" s="211"/>
      <c r="U713" s="211"/>
      <c r="V713" s="211"/>
      <c r="W713" s="211"/>
      <c r="X713" s="211"/>
      <c r="Y713" s="211"/>
      <c r="Z713" s="211"/>
      <c r="AA713" s="211"/>
      <c r="AB713" s="211"/>
      <c r="AC713" s="211"/>
      <c r="AD713" s="211"/>
    </row>
    <row r="714" spans="1:38" ht="15" customHeight="1">
      <c r="A714" s="107"/>
      <c r="B714" s="211"/>
      <c r="C714" s="266" t="e">
        <f ca="1">AK712</f>
        <v>#NAME?</v>
      </c>
      <c r="D714" s="211"/>
      <c r="E714" s="211"/>
      <c r="F714" s="211"/>
      <c r="G714" s="211"/>
      <c r="H714" s="211"/>
      <c r="I714" s="211"/>
      <c r="J714" s="211"/>
      <c r="K714" s="211"/>
      <c r="L714" s="211"/>
      <c r="M714" s="211"/>
      <c r="N714" s="211"/>
      <c r="O714" s="211"/>
      <c r="P714" s="211"/>
      <c r="Q714" s="211"/>
      <c r="R714" s="211"/>
      <c r="S714" s="211"/>
      <c r="T714" s="211"/>
      <c r="U714" s="211"/>
      <c r="V714" s="211"/>
      <c r="W714" s="211"/>
      <c r="X714" s="211"/>
      <c r="Y714" s="211"/>
      <c r="Z714" s="211"/>
      <c r="AA714" s="211"/>
      <c r="AB714" s="211"/>
      <c r="AC714" s="211"/>
      <c r="AD714" s="211"/>
    </row>
    <row r="715" spans="1:38" ht="15" customHeight="1">
      <c r="A715" s="107"/>
      <c r="B715" s="211"/>
      <c r="C715" s="211"/>
      <c r="D715" s="211"/>
      <c r="E715" s="211"/>
      <c r="F715" s="211"/>
      <c r="G715" s="211"/>
      <c r="H715" s="211"/>
      <c r="I715" s="211"/>
      <c r="J715" s="211"/>
      <c r="K715" s="211"/>
      <c r="L715" s="211"/>
      <c r="M715" s="211"/>
      <c r="N715" s="211"/>
      <c r="O715" s="211"/>
      <c r="P715" s="211"/>
      <c r="Q715" s="211"/>
      <c r="R715" s="211"/>
      <c r="S715" s="211"/>
      <c r="T715" s="211"/>
      <c r="U715" s="211"/>
      <c r="V715" s="211"/>
      <c r="W715" s="211"/>
      <c r="X715" s="211"/>
      <c r="Y715" s="211"/>
      <c r="Z715" s="211"/>
      <c r="AA715" s="211"/>
      <c r="AB715" s="211"/>
      <c r="AC715" s="211"/>
      <c r="AD715" s="211"/>
    </row>
    <row r="716" spans="1:38" ht="15" customHeight="1">
      <c r="A716" s="107"/>
      <c r="B716" s="211"/>
      <c r="C716" s="211"/>
      <c r="D716" s="211"/>
      <c r="E716" s="211"/>
      <c r="F716" s="211"/>
      <c r="G716" s="211"/>
      <c r="H716" s="211"/>
      <c r="I716" s="211"/>
      <c r="J716" s="211"/>
      <c r="K716" s="211"/>
      <c r="L716" s="211"/>
      <c r="M716" s="211"/>
      <c r="N716" s="211"/>
      <c r="O716" s="211"/>
      <c r="P716" s="211"/>
      <c r="Q716" s="211"/>
      <c r="R716" s="211"/>
      <c r="S716" s="211"/>
      <c r="T716" s="211"/>
      <c r="U716" s="211"/>
      <c r="V716" s="211"/>
      <c r="W716" s="211"/>
      <c r="X716" s="211"/>
      <c r="Y716" s="211"/>
      <c r="Z716" s="211"/>
      <c r="AA716" s="211"/>
      <c r="AB716" s="211"/>
      <c r="AC716" s="211"/>
      <c r="AD716" s="211"/>
    </row>
    <row r="717" spans="1:38" ht="15" customHeight="1">
      <c r="A717" s="107"/>
      <c r="B717" s="211"/>
      <c r="C717" s="211"/>
      <c r="D717" s="211"/>
      <c r="E717" s="211"/>
      <c r="F717" s="211"/>
      <c r="G717" s="211"/>
      <c r="H717" s="211"/>
      <c r="I717" s="211"/>
      <c r="J717" s="211"/>
      <c r="K717" s="211"/>
      <c r="L717" s="211"/>
      <c r="M717" s="211"/>
      <c r="N717" s="211"/>
      <c r="O717" s="211"/>
      <c r="P717" s="211"/>
      <c r="Q717" s="211"/>
      <c r="R717" s="211"/>
      <c r="S717" s="211"/>
      <c r="T717" s="211"/>
      <c r="U717" s="211"/>
      <c r="V717" s="211"/>
      <c r="W717" s="211"/>
      <c r="X717" s="211"/>
      <c r="Y717" s="211"/>
      <c r="Z717" s="211"/>
      <c r="AA717" s="211"/>
      <c r="AB717" s="211"/>
      <c r="AC717" s="211"/>
      <c r="AD717" s="211"/>
    </row>
    <row r="718" spans="1:38" ht="15" customHeight="1">
      <c r="A718" s="107"/>
      <c r="B718" s="211"/>
      <c r="C718" s="211"/>
      <c r="D718" s="211"/>
      <c r="E718" s="211"/>
      <c r="F718" s="211"/>
      <c r="G718" s="211"/>
      <c r="H718" s="211"/>
      <c r="I718" s="211"/>
      <c r="J718" s="211"/>
      <c r="K718" s="211"/>
      <c r="L718" s="211"/>
      <c r="M718" s="211"/>
      <c r="N718" s="211"/>
      <c r="O718" s="211"/>
      <c r="P718" s="211"/>
      <c r="Q718" s="211"/>
      <c r="R718" s="211"/>
      <c r="S718" s="211"/>
      <c r="T718" s="211"/>
      <c r="U718" s="211"/>
      <c r="V718" s="211"/>
      <c r="W718" s="211"/>
      <c r="X718" s="211"/>
      <c r="Y718" s="211"/>
      <c r="Z718" s="211"/>
      <c r="AA718" s="211"/>
      <c r="AB718" s="211"/>
      <c r="AC718" s="211"/>
      <c r="AD718" s="211"/>
    </row>
    <row r="719" spans="1:38" ht="24" customHeight="1">
      <c r="A719" s="108" t="s">
        <v>1019</v>
      </c>
      <c r="B719" s="440" t="s">
        <v>1020</v>
      </c>
      <c r="C719" s="270"/>
      <c r="D719" s="270"/>
      <c r="E719" s="270"/>
      <c r="F719" s="270"/>
      <c r="G719" s="270"/>
      <c r="H719" s="270"/>
      <c r="I719" s="270"/>
      <c r="J719" s="270"/>
      <c r="K719" s="270"/>
      <c r="L719" s="270"/>
      <c r="M719" s="270"/>
      <c r="N719" s="270"/>
      <c r="O719" s="270"/>
      <c r="P719" s="270"/>
      <c r="Q719" s="270"/>
      <c r="R719" s="270"/>
      <c r="S719" s="270"/>
      <c r="T719" s="270"/>
      <c r="U719" s="270"/>
      <c r="V719" s="270"/>
      <c r="W719" s="270"/>
      <c r="X719" s="270"/>
      <c r="Y719" s="270"/>
      <c r="Z719" s="270"/>
      <c r="AA719" s="270"/>
      <c r="AB719" s="270"/>
      <c r="AC719" s="270"/>
      <c r="AD719" s="270"/>
    </row>
    <row r="720" spans="1:38" ht="36" customHeight="1">
      <c r="A720" s="107"/>
      <c r="B720" s="211"/>
      <c r="C720" s="339" t="s">
        <v>1021</v>
      </c>
      <c r="D720" s="270"/>
      <c r="E720" s="270"/>
      <c r="F720" s="270"/>
      <c r="G720" s="270"/>
      <c r="H720" s="270"/>
      <c r="I720" s="270"/>
      <c r="J720" s="270"/>
      <c r="K720" s="270"/>
      <c r="L720" s="270"/>
      <c r="M720" s="270"/>
      <c r="N720" s="270"/>
      <c r="O720" s="270"/>
      <c r="P720" s="270"/>
      <c r="Q720" s="270"/>
      <c r="R720" s="270"/>
      <c r="S720" s="270"/>
      <c r="T720" s="270"/>
      <c r="U720" s="270"/>
      <c r="V720" s="270"/>
      <c r="W720" s="270"/>
      <c r="X720" s="270"/>
      <c r="Y720" s="270"/>
      <c r="Z720" s="270"/>
      <c r="AA720" s="270"/>
      <c r="AB720" s="270"/>
      <c r="AC720" s="270"/>
      <c r="AD720" s="270"/>
    </row>
    <row r="721" spans="1:38" ht="24" customHeight="1">
      <c r="A721" s="107"/>
      <c r="B721" s="211"/>
      <c r="C721" s="339" t="s">
        <v>1022</v>
      </c>
      <c r="D721" s="270"/>
      <c r="E721" s="270"/>
      <c r="F721" s="270"/>
      <c r="G721" s="270"/>
      <c r="H721" s="270"/>
      <c r="I721" s="270"/>
      <c r="J721" s="270"/>
      <c r="K721" s="270"/>
      <c r="L721" s="270"/>
      <c r="M721" s="270"/>
      <c r="N721" s="270"/>
      <c r="O721" s="270"/>
      <c r="P721" s="270"/>
      <c r="Q721" s="270"/>
      <c r="R721" s="270"/>
      <c r="S721" s="270"/>
      <c r="T721" s="270"/>
      <c r="U721" s="270"/>
      <c r="V721" s="270"/>
      <c r="W721" s="270"/>
      <c r="X721" s="270"/>
      <c r="Y721" s="270"/>
      <c r="Z721" s="270"/>
      <c r="AA721" s="270"/>
      <c r="AB721" s="270"/>
      <c r="AC721" s="270"/>
      <c r="AD721" s="270"/>
    </row>
    <row r="722" spans="1:38" ht="15" customHeight="1">
      <c r="A722" s="107"/>
      <c r="B722" s="211"/>
      <c r="C722" s="211"/>
      <c r="D722" s="211"/>
      <c r="E722" s="211"/>
      <c r="F722" s="211"/>
      <c r="G722" s="211"/>
      <c r="H722" s="211"/>
      <c r="I722" s="211"/>
      <c r="J722" s="211"/>
      <c r="K722" s="211"/>
      <c r="L722" s="211"/>
      <c r="M722" s="211"/>
      <c r="N722" s="211"/>
      <c r="O722" s="211"/>
      <c r="P722" s="211"/>
      <c r="Q722" s="211"/>
      <c r="R722" s="211"/>
      <c r="S722" s="211"/>
      <c r="T722" s="211"/>
      <c r="U722" s="211"/>
      <c r="V722" s="211"/>
      <c r="W722" s="211"/>
      <c r="X722" s="211"/>
      <c r="Y722" s="211"/>
      <c r="Z722" s="211"/>
      <c r="AA722" s="211"/>
      <c r="AB722" s="211"/>
      <c r="AC722" s="211"/>
      <c r="AD722" s="211"/>
    </row>
    <row r="723" spans="1:38" ht="60" customHeight="1">
      <c r="A723" s="107"/>
      <c r="B723" s="211"/>
      <c r="C723" s="279" t="s">
        <v>1023</v>
      </c>
      <c r="D723" s="295"/>
      <c r="E723" s="295"/>
      <c r="F723" s="295"/>
      <c r="G723" s="295"/>
      <c r="H723" s="295"/>
      <c r="I723" s="295"/>
      <c r="J723" s="295"/>
      <c r="K723" s="295"/>
      <c r="L723" s="296"/>
      <c r="M723" s="279" t="s">
        <v>1024</v>
      </c>
      <c r="N723" s="295"/>
      <c r="O723" s="295"/>
      <c r="P723" s="295"/>
      <c r="Q723" s="295"/>
      <c r="R723" s="296"/>
      <c r="S723" s="279" t="s">
        <v>1025</v>
      </c>
      <c r="T723" s="280"/>
      <c r="U723" s="280"/>
      <c r="V723" s="280"/>
      <c r="W723" s="280"/>
      <c r="X723" s="280"/>
      <c r="Y723" s="280"/>
      <c r="Z723" s="280"/>
      <c r="AA723" s="280"/>
      <c r="AB723" s="280"/>
      <c r="AC723" s="280"/>
      <c r="AD723" s="281"/>
    </row>
    <row r="724" spans="1:38" ht="15" customHeight="1">
      <c r="A724" s="107"/>
      <c r="B724" s="211"/>
      <c r="C724" s="299"/>
      <c r="D724" s="284"/>
      <c r="E724" s="284"/>
      <c r="F724" s="284"/>
      <c r="G724" s="284"/>
      <c r="H724" s="284"/>
      <c r="I724" s="284"/>
      <c r="J724" s="284"/>
      <c r="K724" s="284"/>
      <c r="L724" s="300"/>
      <c r="M724" s="299"/>
      <c r="N724" s="284"/>
      <c r="O724" s="284"/>
      <c r="P724" s="284"/>
      <c r="Q724" s="284"/>
      <c r="R724" s="300"/>
      <c r="S724" s="279" t="s">
        <v>269</v>
      </c>
      <c r="T724" s="280"/>
      <c r="U724" s="280"/>
      <c r="V724" s="281"/>
      <c r="W724" s="282" t="s">
        <v>270</v>
      </c>
      <c r="X724" s="280"/>
      <c r="Y724" s="280"/>
      <c r="Z724" s="281"/>
      <c r="AA724" s="282" t="s">
        <v>271</v>
      </c>
      <c r="AB724" s="280"/>
      <c r="AC724" s="280"/>
      <c r="AD724" s="281"/>
      <c r="AF724" t="s">
        <v>278</v>
      </c>
      <c r="AG724" t="s">
        <v>279</v>
      </c>
      <c r="AH724" t="s">
        <v>280</v>
      </c>
      <c r="AI724" t="s">
        <v>281</v>
      </c>
      <c r="AJ724" t="s">
        <v>282</v>
      </c>
      <c r="AK724" t="s">
        <v>283</v>
      </c>
      <c r="AL724" t="s">
        <v>284</v>
      </c>
    </row>
    <row r="725" spans="1:38" ht="15" customHeight="1">
      <c r="A725" s="107"/>
      <c r="B725" s="211"/>
      <c r="C725" s="204" t="s">
        <v>142</v>
      </c>
      <c r="D725" s="371" t="s">
        <v>1026</v>
      </c>
      <c r="E725" s="280"/>
      <c r="F725" s="280"/>
      <c r="G725" s="280"/>
      <c r="H725" s="280"/>
      <c r="I725" s="280"/>
      <c r="J725" s="280"/>
      <c r="K725" s="280"/>
      <c r="L725" s="281"/>
      <c r="M725" s="282">
        <v>3</v>
      </c>
      <c r="N725" s="280"/>
      <c r="O725" s="280"/>
      <c r="P725" s="280"/>
      <c r="Q725" s="280"/>
      <c r="R725" s="281"/>
      <c r="S725" s="282"/>
      <c r="T725" s="280"/>
      <c r="U725" s="280"/>
      <c r="V725" s="281"/>
      <c r="W725" s="282"/>
      <c r="X725" s="280"/>
      <c r="Y725" s="280"/>
      <c r="Z725" s="281"/>
      <c r="AA725" s="282"/>
      <c r="AB725" s="280"/>
      <c r="AC725" s="280"/>
      <c r="AD725" s="281"/>
      <c r="AF725">
        <f>IF(AND(S725=0,OR(SUM(W725:AA725)&gt;0,COUNTIF(S725:AA725,"NS")&gt;0)),1,0)</f>
        <v>0</v>
      </c>
      <c r="AG725">
        <f>IF(OR(AND(S725="NS",SUM(W725:AA725)&gt;0),AND(S725="NS",COUNTIF(S725:AA725,"NS")&lt;2)),1,0)</f>
        <v>0</v>
      </c>
      <c r="AH725">
        <f>IF(AND(S725="NA",OR(SUM(W725:AA725)&gt;0,COUNTIF(S725:AA725,"NS")&gt;0,AND(COUNTIF(S725:AA725,"NA")&gt;1,COUNTIF(S725:AA725,"NA")&lt;3))),1,0)</f>
        <v>0</v>
      </c>
      <c r="AI725">
        <f>IF(AND(COUNTBLANK(S725)+COUNTBLANK(W725)+COUNTBLANK(AA725)&gt;0,COUNTBLANK(S725)+COUNTBLANK(W725)+COUNTBLANK(AA725)&lt;3,S725&lt;&gt;"NA"),1,0)</f>
        <v>0</v>
      </c>
      <c r="AJ725">
        <f>IF(AND(IF(OR(SUM(W725:AA725)=S725,S725="",AND(S725&gt;0,COUNTIF(S725:AA725,"NS")=2)),0,1)=1,S725&lt;&gt;"NS",S725&lt;&gt;"NA"),1,0)</f>
        <v>0</v>
      </c>
      <c r="AK725">
        <f>IF(COUNTIF(S725:AA725,"=*")&lt;&gt;SUM(COUNTIF(S725:AA725,"NS"),COUNTIF(S725:AA725,"NA")),1,0)</f>
        <v>0</v>
      </c>
      <c r="AL725">
        <f>IF(SUM(AF725:AK725)&gt;0,1,0)</f>
        <v>0</v>
      </c>
    </row>
    <row r="726" spans="1:38" ht="15" customHeight="1">
      <c r="A726" s="107"/>
      <c r="B726" s="211"/>
      <c r="C726" s="205" t="s">
        <v>143</v>
      </c>
      <c r="D726" s="371" t="s">
        <v>1027</v>
      </c>
      <c r="E726" s="280"/>
      <c r="F726" s="280"/>
      <c r="G726" s="280"/>
      <c r="H726" s="280"/>
      <c r="I726" s="280"/>
      <c r="J726" s="280"/>
      <c r="K726" s="280"/>
      <c r="L726" s="281"/>
      <c r="M726" s="282"/>
      <c r="N726" s="280"/>
      <c r="O726" s="280"/>
      <c r="P726" s="280"/>
      <c r="Q726" s="280"/>
      <c r="R726" s="281"/>
      <c r="S726" s="282"/>
      <c r="T726" s="280"/>
      <c r="U726" s="280"/>
      <c r="V726" s="281"/>
      <c r="W726" s="282"/>
      <c r="X726" s="280"/>
      <c r="Y726" s="280"/>
      <c r="Z726" s="281"/>
      <c r="AA726" s="282"/>
      <c r="AB726" s="280"/>
      <c r="AC726" s="280"/>
      <c r="AD726" s="281"/>
    </row>
    <row r="727" spans="1:38" ht="15" customHeight="1">
      <c r="A727" s="107"/>
      <c r="B727" s="211"/>
      <c r="C727" s="205" t="s">
        <v>144</v>
      </c>
      <c r="D727" s="371" t="s">
        <v>1028</v>
      </c>
      <c r="E727" s="280"/>
      <c r="F727" s="280"/>
      <c r="G727" s="280"/>
      <c r="H727" s="280"/>
      <c r="I727" s="280"/>
      <c r="J727" s="280"/>
      <c r="K727" s="280"/>
      <c r="L727" s="281"/>
      <c r="M727" s="282"/>
      <c r="N727" s="280"/>
      <c r="O727" s="280"/>
      <c r="P727" s="280"/>
      <c r="Q727" s="280"/>
      <c r="R727" s="281"/>
      <c r="S727" s="282"/>
      <c r="T727" s="280"/>
      <c r="U727" s="280"/>
      <c r="V727" s="281"/>
      <c r="W727" s="282"/>
      <c r="X727" s="280"/>
      <c r="Y727" s="280"/>
      <c r="Z727" s="281"/>
      <c r="AA727" s="282"/>
      <c r="AB727" s="280"/>
      <c r="AC727" s="280"/>
      <c r="AD727" s="281"/>
    </row>
    <row r="728" spans="1:38" ht="15" customHeight="1">
      <c r="A728" s="107"/>
      <c r="B728" s="211"/>
      <c r="C728" s="211"/>
      <c r="D728" s="211"/>
      <c r="E728" s="211"/>
      <c r="F728" s="211"/>
      <c r="G728" s="211"/>
      <c r="H728" s="211"/>
      <c r="I728" s="211"/>
      <c r="J728" s="211"/>
      <c r="K728" s="211"/>
      <c r="L728" s="211"/>
      <c r="M728" s="211"/>
      <c r="N728" s="211"/>
      <c r="O728" s="211"/>
      <c r="P728" s="42"/>
      <c r="R728" s="145" t="s">
        <v>285</v>
      </c>
      <c r="S728" s="282">
        <f>IF(AND(SUM(S725:S727)=0,COUNTIF(S725:S727,"NS")&gt;0),"NS",IF(AND(SUM(S725:S727)=0, COUNTIF(S725:S727,"NA")&gt;0),"NA",SUM(S725:S727)))</f>
        <v>0</v>
      </c>
      <c r="T728" s="280"/>
      <c r="U728" s="280"/>
      <c r="V728" s="281"/>
      <c r="W728" s="282">
        <f>IF(AND(SUM(W725:W727)=0,COUNTIF(W725:W727,"NS")&gt;0),"NS",IF(AND(SUM(W725:W727)=0, COUNTIF(W725:W727,"NA")&gt;0),"NA",SUM(W725:W727)))</f>
        <v>0</v>
      </c>
      <c r="X728" s="280"/>
      <c r="Y728" s="280"/>
      <c r="Z728" s="281"/>
      <c r="AA728" s="282">
        <f>IF(AND(SUM(AA725:AA727)=0,COUNTIF(AA725:AA727,"NS")&gt;0),"NS",IF(AND(SUM(AA725:AA727)=0, COUNTIF(AA725:AA727,"NA")&gt;0),"NA",SUM(AA725:AA727)))</f>
        <v>0</v>
      </c>
      <c r="AB728" s="280"/>
      <c r="AC728" s="280"/>
      <c r="AD728" s="281"/>
    </row>
    <row r="729" spans="1:38" ht="15" customHeight="1">
      <c r="A729" s="107"/>
      <c r="B729" s="211"/>
      <c r="C729" s="211"/>
      <c r="D729" s="211"/>
      <c r="E729" s="211"/>
      <c r="F729" s="211"/>
      <c r="G729" s="211"/>
      <c r="H729" s="211"/>
      <c r="I729" s="211"/>
      <c r="J729" s="211"/>
      <c r="K729" s="211"/>
      <c r="L729" s="211"/>
      <c r="M729" s="211"/>
      <c r="N729" s="211"/>
      <c r="O729" s="211"/>
      <c r="P729" s="211"/>
      <c r="Q729" s="211"/>
      <c r="R729" s="211"/>
      <c r="S729" s="211"/>
      <c r="T729" s="211"/>
      <c r="U729" s="211"/>
      <c r="V729" s="211"/>
      <c r="W729" s="211"/>
      <c r="X729" s="211"/>
      <c r="Y729" s="211"/>
      <c r="Z729" s="211"/>
      <c r="AA729" s="211"/>
      <c r="AB729" s="211"/>
      <c r="AC729" s="211"/>
      <c r="AD729" s="211"/>
      <c r="AF729">
        <f>IF(SUM(AF725:AF728)&gt;0,1,0)</f>
        <v>0</v>
      </c>
      <c r="AG729">
        <f>IF(SUM(AG725:AG728)&gt;0,2,0)</f>
        <v>0</v>
      </c>
      <c r="AH729">
        <f>IF(SUM(AH725:AH728)&gt;0,4,0)</f>
        <v>0</v>
      </c>
      <c r="AI729">
        <f>IF(SUM(AI725:AI728)&gt;0,4,0)</f>
        <v>0</v>
      </c>
      <c r="AJ729">
        <f>IF(SUM(AJ725:AJ728)&gt;0,5,0)</f>
        <v>0</v>
      </c>
      <c r="AK729">
        <f>IF(SUM(AK725:AK728)&gt;0,6,0)</f>
        <v>0</v>
      </c>
    </row>
    <row r="730" spans="1:38" ht="24" customHeight="1">
      <c r="A730" s="107"/>
      <c r="B730" s="211"/>
      <c r="C730" s="384" t="s">
        <v>248</v>
      </c>
      <c r="D730" s="379"/>
      <c r="E730" s="379"/>
      <c r="F730" s="379"/>
      <c r="G730" s="379"/>
      <c r="H730" s="379"/>
      <c r="I730" s="379"/>
      <c r="J730" s="379"/>
      <c r="K730" s="379"/>
      <c r="L730" s="379"/>
      <c r="M730" s="379"/>
      <c r="N730" s="379"/>
      <c r="O730" s="379"/>
      <c r="P730" s="379"/>
      <c r="Q730" s="379"/>
      <c r="R730" s="379"/>
      <c r="S730" s="379"/>
      <c r="T730" s="379"/>
      <c r="U730" s="379"/>
      <c r="V730" s="379"/>
      <c r="W730" s="379"/>
      <c r="X730" s="379"/>
      <c r="Y730" s="379"/>
      <c r="Z730" s="379"/>
      <c r="AA730" s="379"/>
      <c r="AB730" s="379"/>
      <c r="AC730" s="379"/>
      <c r="AD730" s="379"/>
      <c r="AH730">
        <f>SUM(AF729:AH729)</f>
        <v>0</v>
      </c>
      <c r="AK730">
        <f>SUM(AI729:AK729)</f>
        <v>0</v>
      </c>
    </row>
    <row r="731" spans="1:38" ht="60" customHeight="1">
      <c r="A731" s="107"/>
      <c r="B731" s="211"/>
      <c r="C731" s="340"/>
      <c r="D731" s="337"/>
      <c r="E731" s="337"/>
      <c r="F731" s="337"/>
      <c r="G731" s="337"/>
      <c r="H731" s="337"/>
      <c r="I731" s="337"/>
      <c r="J731" s="337"/>
      <c r="K731" s="337"/>
      <c r="L731" s="337"/>
      <c r="M731" s="337"/>
      <c r="N731" s="337"/>
      <c r="O731" s="337"/>
      <c r="P731" s="337"/>
      <c r="Q731" s="337"/>
      <c r="R731" s="337"/>
      <c r="S731" s="337"/>
      <c r="T731" s="337"/>
      <c r="U731" s="337"/>
      <c r="V731" s="337"/>
      <c r="W731" s="337"/>
      <c r="X731" s="337"/>
      <c r="Y731" s="337"/>
      <c r="Z731" s="337"/>
      <c r="AA731" s="337"/>
      <c r="AB731" s="337"/>
      <c r="AC731" s="337"/>
      <c r="AD731" s="338"/>
      <c r="AH731" t="e">
        <f ca="1">CAMBIAR(AH730,0,"",1,"El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731" t="e">
        <f ca="1">CAMBIAR(AK730,0,"",4,"Hay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732" spans="1:38" ht="15" customHeight="1">
      <c r="A732" s="107"/>
      <c r="B732" s="211"/>
      <c r="C732" s="266" t="e">
        <f ca="1">AH731</f>
        <v>#NAME?</v>
      </c>
      <c r="D732" s="211"/>
      <c r="E732" s="211"/>
      <c r="F732" s="211"/>
      <c r="G732" s="211"/>
      <c r="H732" s="211"/>
      <c r="I732" s="211"/>
      <c r="J732" s="211"/>
      <c r="K732" s="211"/>
      <c r="L732" s="211"/>
      <c r="M732" s="211"/>
      <c r="N732" s="211"/>
      <c r="O732" s="211"/>
      <c r="P732" s="211"/>
      <c r="Q732" s="211"/>
      <c r="R732" s="211"/>
      <c r="S732" s="211"/>
      <c r="T732" s="211"/>
      <c r="U732" s="211"/>
      <c r="V732" s="211"/>
      <c r="W732" s="211"/>
      <c r="X732" s="211"/>
      <c r="Y732" s="211"/>
      <c r="Z732" s="211"/>
      <c r="AA732" s="211"/>
      <c r="AB732" s="211"/>
      <c r="AC732" s="211"/>
      <c r="AD732" s="211"/>
    </row>
    <row r="733" spans="1:38" ht="15" customHeight="1">
      <c r="A733" s="107"/>
      <c r="B733" s="211"/>
      <c r="C733" s="266" t="e">
        <f ca="1">AK731</f>
        <v>#NAME?</v>
      </c>
      <c r="D733" s="211"/>
      <c r="E733" s="211"/>
      <c r="F733" s="211"/>
      <c r="G733" s="211"/>
      <c r="H733" s="211"/>
      <c r="I733" s="211"/>
      <c r="J733" s="211"/>
      <c r="K733" s="211"/>
      <c r="L733" s="211"/>
      <c r="M733" s="211"/>
      <c r="N733" s="211"/>
      <c r="O733" s="211"/>
      <c r="P733" s="211"/>
      <c r="Q733" s="211"/>
      <c r="R733" s="211"/>
      <c r="S733" s="211"/>
      <c r="T733" s="211"/>
      <c r="U733" s="211"/>
      <c r="V733" s="211"/>
      <c r="W733" s="211"/>
      <c r="X733" s="211"/>
      <c r="Y733" s="211"/>
      <c r="Z733" s="211"/>
      <c r="AA733" s="211"/>
      <c r="AB733" s="211"/>
      <c r="AC733" s="211"/>
      <c r="AD733" s="211"/>
    </row>
    <row r="734" spans="1:38" ht="15" customHeight="1">
      <c r="A734" s="107"/>
      <c r="B734" s="211"/>
      <c r="C734" s="211"/>
      <c r="D734" s="211"/>
      <c r="E734" s="211"/>
      <c r="F734" s="211"/>
      <c r="G734" s="211"/>
      <c r="H734" s="211"/>
      <c r="I734" s="211"/>
      <c r="J734" s="211"/>
      <c r="K734" s="211"/>
      <c r="L734" s="211"/>
      <c r="M734" s="211"/>
      <c r="N734" s="211"/>
      <c r="O734" s="211"/>
      <c r="P734" s="211"/>
      <c r="Q734" s="211"/>
      <c r="R734" s="211"/>
      <c r="S734" s="211"/>
      <c r="T734" s="211"/>
      <c r="U734" s="211"/>
      <c r="V734" s="211"/>
      <c r="W734" s="211"/>
      <c r="X734" s="211"/>
      <c r="Y734" s="211"/>
      <c r="Z734" s="211"/>
      <c r="AA734" s="211"/>
      <c r="AB734" s="211"/>
      <c r="AC734" s="211"/>
      <c r="AD734" s="211"/>
    </row>
    <row r="735" spans="1:38" ht="15" customHeight="1">
      <c r="A735" s="107"/>
      <c r="B735" s="211"/>
      <c r="C735" s="211"/>
      <c r="D735" s="211"/>
      <c r="E735" s="211"/>
      <c r="F735" s="211"/>
      <c r="G735" s="211"/>
      <c r="H735" s="211"/>
      <c r="I735" s="211"/>
      <c r="J735" s="211"/>
      <c r="K735" s="211"/>
      <c r="L735" s="211"/>
      <c r="M735" s="211"/>
      <c r="N735" s="211"/>
      <c r="O735" s="211"/>
      <c r="P735" s="211"/>
      <c r="Q735" s="211"/>
      <c r="R735" s="211"/>
      <c r="S735" s="211"/>
      <c r="T735" s="211"/>
      <c r="U735" s="211"/>
      <c r="V735" s="211"/>
      <c r="W735" s="211"/>
      <c r="X735" s="211"/>
      <c r="Y735" s="211"/>
      <c r="Z735" s="211"/>
      <c r="AA735" s="211"/>
      <c r="AB735" s="211"/>
      <c r="AC735" s="211"/>
      <c r="AD735" s="211"/>
    </row>
    <row r="736" spans="1:38" ht="15" customHeight="1">
      <c r="A736" s="107"/>
      <c r="B736" s="211"/>
      <c r="C736" s="211"/>
      <c r="D736" s="211"/>
      <c r="E736" s="211"/>
      <c r="F736" s="211"/>
      <c r="G736" s="211"/>
      <c r="H736" s="211"/>
      <c r="I736" s="211"/>
      <c r="J736" s="211"/>
      <c r="K736" s="211"/>
      <c r="L736" s="211"/>
      <c r="M736" s="211"/>
      <c r="N736" s="211"/>
      <c r="O736" s="211"/>
      <c r="P736" s="211"/>
      <c r="Q736" s="211"/>
      <c r="R736" s="211"/>
      <c r="S736" s="211"/>
      <c r="T736" s="211"/>
      <c r="U736" s="211"/>
      <c r="V736" s="211"/>
      <c r="W736" s="211"/>
      <c r="X736" s="211"/>
      <c r="Y736" s="211"/>
      <c r="Z736" s="211"/>
      <c r="AA736" s="211"/>
      <c r="AB736" s="211"/>
      <c r="AC736" s="211"/>
      <c r="AD736" s="211"/>
    </row>
    <row r="737" spans="1:30" ht="15" customHeight="1">
      <c r="A737" s="107"/>
      <c r="B737" s="211"/>
      <c r="C737" s="211"/>
      <c r="D737" s="211"/>
      <c r="E737" s="211"/>
      <c r="F737" s="211"/>
      <c r="G737" s="211"/>
      <c r="H737" s="211"/>
      <c r="I737" s="211"/>
      <c r="J737" s="211"/>
      <c r="K737" s="211"/>
      <c r="L737" s="211"/>
      <c r="M737" s="211"/>
      <c r="N737" s="211"/>
      <c r="O737" s="211"/>
      <c r="P737" s="211"/>
      <c r="Q737" s="211"/>
      <c r="R737" s="211"/>
      <c r="S737" s="211"/>
      <c r="T737" s="211"/>
      <c r="U737" s="211"/>
      <c r="V737" s="211"/>
      <c r="W737" s="211"/>
      <c r="X737" s="211"/>
      <c r="Y737" s="211"/>
      <c r="Z737" s="211"/>
      <c r="AA737" s="211"/>
      <c r="AB737" s="211"/>
      <c r="AC737" s="211"/>
      <c r="AD737" s="211"/>
    </row>
    <row r="738" spans="1:30" ht="36" customHeight="1">
      <c r="A738" s="108" t="s">
        <v>1029</v>
      </c>
      <c r="B738" s="438" t="s">
        <v>1030</v>
      </c>
      <c r="C738" s="270"/>
      <c r="D738" s="270"/>
      <c r="E738" s="270"/>
      <c r="F738" s="270"/>
      <c r="G738" s="270"/>
      <c r="H738" s="270"/>
      <c r="I738" s="270"/>
      <c r="J738" s="270"/>
      <c r="K738" s="270"/>
      <c r="L738" s="270"/>
      <c r="M738" s="270"/>
      <c r="N738" s="270"/>
      <c r="O738" s="270"/>
      <c r="P738" s="270"/>
      <c r="Q738" s="270"/>
      <c r="R738" s="270"/>
      <c r="S738" s="270"/>
      <c r="T738" s="270"/>
      <c r="U738" s="270"/>
      <c r="V738" s="270"/>
      <c r="W738" s="270"/>
      <c r="X738" s="270"/>
      <c r="Y738" s="270"/>
      <c r="Z738" s="270"/>
      <c r="AA738" s="270"/>
      <c r="AB738" s="270"/>
      <c r="AC738" s="270"/>
      <c r="AD738" s="270"/>
    </row>
    <row r="739" spans="1:30" ht="36" customHeight="1">
      <c r="A739" s="107"/>
      <c r="B739" s="42"/>
      <c r="C739" s="364" t="s">
        <v>1031</v>
      </c>
      <c r="D739" s="270"/>
      <c r="E739" s="270"/>
      <c r="F739" s="270"/>
      <c r="G739" s="270"/>
      <c r="H739" s="270"/>
      <c r="I739" s="270"/>
      <c r="J739" s="270"/>
      <c r="K739" s="270"/>
      <c r="L739" s="270"/>
      <c r="M739" s="270"/>
      <c r="N739" s="270"/>
      <c r="O739" s="270"/>
      <c r="P739" s="270"/>
      <c r="Q739" s="270"/>
      <c r="R739" s="270"/>
      <c r="S739" s="270"/>
      <c r="T739" s="270"/>
      <c r="U739" s="270"/>
      <c r="V739" s="270"/>
      <c r="W739" s="270"/>
      <c r="X739" s="270"/>
      <c r="Y739" s="270"/>
      <c r="Z739" s="270"/>
      <c r="AA739" s="270"/>
      <c r="AB739" s="270"/>
      <c r="AC739" s="270"/>
      <c r="AD739" s="270"/>
    </row>
    <row r="740" spans="1:30" ht="15" customHeight="1">
      <c r="A740" s="107"/>
      <c r="B740" s="211"/>
      <c r="C740" s="211"/>
      <c r="D740" s="211"/>
      <c r="E740" s="211"/>
      <c r="F740" s="211"/>
      <c r="G740" s="211"/>
      <c r="H740" s="211"/>
      <c r="I740" s="211"/>
      <c r="J740" s="211"/>
      <c r="K740" s="211"/>
      <c r="L740" s="211"/>
      <c r="M740" s="211"/>
      <c r="N740" s="211"/>
      <c r="O740" s="211"/>
      <c r="P740" s="211"/>
      <c r="Q740" s="211"/>
      <c r="R740" s="211"/>
      <c r="S740" s="211"/>
      <c r="T740" s="211"/>
      <c r="U740" s="211"/>
      <c r="V740" s="211"/>
      <c r="W740" s="211"/>
      <c r="X740" s="211"/>
      <c r="Y740" s="211"/>
      <c r="Z740" s="211"/>
      <c r="AA740" s="211"/>
      <c r="AB740" s="211"/>
      <c r="AC740" s="211"/>
      <c r="AD740" s="211"/>
    </row>
    <row r="741" spans="1:30" ht="96" customHeight="1">
      <c r="A741" s="107"/>
      <c r="B741" s="211"/>
      <c r="C741" s="347" t="s">
        <v>211</v>
      </c>
      <c r="D741" s="280"/>
      <c r="E741" s="280"/>
      <c r="F741" s="280"/>
      <c r="G741" s="280"/>
      <c r="H741" s="280"/>
      <c r="I741" s="280"/>
      <c r="J741" s="280"/>
      <c r="K741" s="280"/>
      <c r="L741" s="280"/>
      <c r="M741" s="280"/>
      <c r="N741" s="280"/>
      <c r="O741" s="280"/>
      <c r="P741" s="280"/>
      <c r="Q741" s="280"/>
      <c r="R741" s="281"/>
      <c r="S741" s="425" t="s">
        <v>1032</v>
      </c>
      <c r="T741" s="295"/>
      <c r="U741" s="295"/>
      <c r="V741" s="295"/>
      <c r="W741" s="295"/>
      <c r="X741" s="296"/>
      <c r="Y741" s="439" t="s">
        <v>1033</v>
      </c>
      <c r="Z741" s="295"/>
      <c r="AA741" s="295"/>
      <c r="AB741" s="295"/>
      <c r="AC741" s="295"/>
      <c r="AD741" s="296"/>
    </row>
    <row r="742" spans="1:30" ht="15" customHeight="1">
      <c r="A742" s="107"/>
      <c r="B742" s="211"/>
      <c r="C742" s="97" t="s">
        <v>142</v>
      </c>
      <c r="D742" s="422"/>
      <c r="E742" s="280"/>
      <c r="F742" s="280"/>
      <c r="G742" s="280"/>
      <c r="H742" s="280"/>
      <c r="I742" s="280"/>
      <c r="J742" s="280"/>
      <c r="K742" s="280"/>
      <c r="L742" s="280"/>
      <c r="M742" s="280"/>
      <c r="N742" s="280"/>
      <c r="O742" s="280"/>
      <c r="P742" s="280"/>
      <c r="Q742" s="280"/>
      <c r="R742" s="280"/>
      <c r="S742" s="342"/>
      <c r="T742" s="280"/>
      <c r="U742" s="280"/>
      <c r="V742" s="280"/>
      <c r="W742" s="280"/>
      <c r="X742" s="281"/>
      <c r="Y742" s="342"/>
      <c r="Z742" s="280"/>
      <c r="AA742" s="280"/>
      <c r="AB742" s="280"/>
      <c r="AC742" s="280"/>
      <c r="AD742" s="281"/>
    </row>
    <row r="743" spans="1:30" ht="15" customHeight="1">
      <c r="A743" s="107"/>
      <c r="B743" s="211"/>
      <c r="C743" s="100" t="s">
        <v>143</v>
      </c>
      <c r="D743" s="422"/>
      <c r="E743" s="280"/>
      <c r="F743" s="280"/>
      <c r="G743" s="280"/>
      <c r="H743" s="280"/>
      <c r="I743" s="280"/>
      <c r="J743" s="280"/>
      <c r="K743" s="280"/>
      <c r="L743" s="280"/>
      <c r="M743" s="280"/>
      <c r="N743" s="280"/>
      <c r="O743" s="280"/>
      <c r="P743" s="280"/>
      <c r="Q743" s="280"/>
      <c r="R743" s="280"/>
      <c r="S743" s="342"/>
      <c r="T743" s="280"/>
      <c r="U743" s="280"/>
      <c r="V743" s="280"/>
      <c r="W743" s="280"/>
      <c r="X743" s="281"/>
      <c r="Y743" s="342"/>
      <c r="Z743" s="280"/>
      <c r="AA743" s="280"/>
      <c r="AB743" s="280"/>
      <c r="AC743" s="280"/>
      <c r="AD743" s="281"/>
    </row>
    <row r="744" spans="1:30" ht="15" customHeight="1">
      <c r="A744" s="107"/>
      <c r="B744" s="211"/>
      <c r="C744" s="100" t="s">
        <v>144</v>
      </c>
      <c r="D744" s="422"/>
      <c r="E744" s="280"/>
      <c r="F744" s="280"/>
      <c r="G744" s="280"/>
      <c r="H744" s="280"/>
      <c r="I744" s="280"/>
      <c r="J744" s="280"/>
      <c r="K744" s="280"/>
      <c r="L744" s="280"/>
      <c r="M744" s="280"/>
      <c r="N744" s="280"/>
      <c r="O744" s="280"/>
      <c r="P744" s="280"/>
      <c r="Q744" s="280"/>
      <c r="R744" s="280"/>
      <c r="S744" s="342"/>
      <c r="T744" s="280"/>
      <c r="U744" s="280"/>
      <c r="V744" s="280"/>
      <c r="W744" s="280"/>
      <c r="X744" s="281"/>
      <c r="Y744" s="342"/>
      <c r="Z744" s="280"/>
      <c r="AA744" s="280"/>
      <c r="AB744" s="280"/>
      <c r="AC744" s="280"/>
      <c r="AD744" s="281"/>
    </row>
    <row r="745" spans="1:30" ht="15" customHeight="1">
      <c r="A745" s="107"/>
      <c r="B745" s="211"/>
      <c r="C745" s="100" t="s">
        <v>145</v>
      </c>
      <c r="D745" s="422"/>
      <c r="E745" s="280"/>
      <c r="F745" s="280"/>
      <c r="G745" s="280"/>
      <c r="H745" s="280"/>
      <c r="I745" s="280"/>
      <c r="J745" s="280"/>
      <c r="K745" s="280"/>
      <c r="L745" s="280"/>
      <c r="M745" s="280"/>
      <c r="N745" s="280"/>
      <c r="O745" s="280"/>
      <c r="P745" s="280"/>
      <c r="Q745" s="280"/>
      <c r="R745" s="280"/>
      <c r="S745" s="342"/>
      <c r="T745" s="280"/>
      <c r="U745" s="280"/>
      <c r="V745" s="280"/>
      <c r="W745" s="280"/>
      <c r="X745" s="281"/>
      <c r="Y745" s="342"/>
      <c r="Z745" s="280"/>
      <c r="AA745" s="280"/>
      <c r="AB745" s="280"/>
      <c r="AC745" s="280"/>
      <c r="AD745" s="281"/>
    </row>
    <row r="746" spans="1:30" ht="15" customHeight="1">
      <c r="A746" s="107"/>
      <c r="B746" s="211"/>
      <c r="C746" s="100" t="s">
        <v>146</v>
      </c>
      <c r="D746" s="422"/>
      <c r="E746" s="280"/>
      <c r="F746" s="280"/>
      <c r="G746" s="280"/>
      <c r="H746" s="280"/>
      <c r="I746" s="280"/>
      <c r="J746" s="280"/>
      <c r="K746" s="280"/>
      <c r="L746" s="280"/>
      <c r="M746" s="280"/>
      <c r="N746" s="280"/>
      <c r="O746" s="280"/>
      <c r="P746" s="280"/>
      <c r="Q746" s="280"/>
      <c r="R746" s="280"/>
      <c r="S746" s="342"/>
      <c r="T746" s="280"/>
      <c r="U746" s="280"/>
      <c r="V746" s="280"/>
      <c r="W746" s="280"/>
      <c r="X746" s="281"/>
      <c r="Y746" s="342"/>
      <c r="Z746" s="280"/>
      <c r="AA746" s="280"/>
      <c r="AB746" s="280"/>
      <c r="AC746" s="280"/>
      <c r="AD746" s="281"/>
    </row>
    <row r="747" spans="1:30" ht="15" customHeight="1">
      <c r="A747" s="107"/>
      <c r="B747" s="211"/>
      <c r="C747" s="100" t="s">
        <v>147</v>
      </c>
      <c r="D747" s="422"/>
      <c r="E747" s="280"/>
      <c r="F747" s="280"/>
      <c r="G747" s="280"/>
      <c r="H747" s="280"/>
      <c r="I747" s="280"/>
      <c r="J747" s="280"/>
      <c r="K747" s="280"/>
      <c r="L747" s="280"/>
      <c r="M747" s="280"/>
      <c r="N747" s="280"/>
      <c r="O747" s="280"/>
      <c r="P747" s="280"/>
      <c r="Q747" s="280"/>
      <c r="R747" s="280"/>
      <c r="S747" s="342"/>
      <c r="T747" s="280"/>
      <c r="U747" s="280"/>
      <c r="V747" s="280"/>
      <c r="W747" s="280"/>
      <c r="X747" s="281"/>
      <c r="Y747" s="342"/>
      <c r="Z747" s="280"/>
      <c r="AA747" s="280"/>
      <c r="AB747" s="280"/>
      <c r="AC747" s="280"/>
      <c r="AD747" s="281"/>
    </row>
    <row r="748" spans="1:30" ht="15" customHeight="1">
      <c r="A748" s="107"/>
      <c r="B748" s="211"/>
      <c r="C748" s="100" t="s">
        <v>148</v>
      </c>
      <c r="D748" s="422"/>
      <c r="E748" s="280"/>
      <c r="F748" s="280"/>
      <c r="G748" s="280"/>
      <c r="H748" s="280"/>
      <c r="I748" s="280"/>
      <c r="J748" s="280"/>
      <c r="K748" s="280"/>
      <c r="L748" s="280"/>
      <c r="M748" s="280"/>
      <c r="N748" s="280"/>
      <c r="O748" s="280"/>
      <c r="P748" s="280"/>
      <c r="Q748" s="280"/>
      <c r="R748" s="280"/>
      <c r="S748" s="342"/>
      <c r="T748" s="280"/>
      <c r="U748" s="280"/>
      <c r="V748" s="280"/>
      <c r="W748" s="280"/>
      <c r="X748" s="281"/>
      <c r="Y748" s="342"/>
      <c r="Z748" s="280"/>
      <c r="AA748" s="280"/>
      <c r="AB748" s="280"/>
      <c r="AC748" s="280"/>
      <c r="AD748" s="281"/>
    </row>
    <row r="749" spans="1:30" ht="15" customHeight="1">
      <c r="A749" s="107"/>
      <c r="B749" s="211"/>
      <c r="C749" s="100" t="s">
        <v>149</v>
      </c>
      <c r="D749" s="422"/>
      <c r="E749" s="280"/>
      <c r="F749" s="280"/>
      <c r="G749" s="280"/>
      <c r="H749" s="280"/>
      <c r="I749" s="280"/>
      <c r="J749" s="280"/>
      <c r="K749" s="280"/>
      <c r="L749" s="280"/>
      <c r="M749" s="280"/>
      <c r="N749" s="280"/>
      <c r="O749" s="280"/>
      <c r="P749" s="280"/>
      <c r="Q749" s="280"/>
      <c r="R749" s="280"/>
      <c r="S749" s="342"/>
      <c r="T749" s="280"/>
      <c r="U749" s="280"/>
      <c r="V749" s="280"/>
      <c r="W749" s="280"/>
      <c r="X749" s="281"/>
      <c r="Y749" s="342"/>
      <c r="Z749" s="280"/>
      <c r="AA749" s="280"/>
      <c r="AB749" s="280"/>
      <c r="AC749" s="280"/>
      <c r="AD749" s="281"/>
    </row>
    <row r="750" spans="1:30" ht="15" customHeight="1">
      <c r="A750" s="107"/>
      <c r="B750" s="211"/>
      <c r="C750" s="100" t="s">
        <v>150</v>
      </c>
      <c r="D750" s="422"/>
      <c r="E750" s="280"/>
      <c r="F750" s="280"/>
      <c r="G750" s="280"/>
      <c r="H750" s="280"/>
      <c r="I750" s="280"/>
      <c r="J750" s="280"/>
      <c r="K750" s="280"/>
      <c r="L750" s="280"/>
      <c r="M750" s="280"/>
      <c r="N750" s="280"/>
      <c r="O750" s="280"/>
      <c r="P750" s="280"/>
      <c r="Q750" s="280"/>
      <c r="R750" s="280"/>
      <c r="S750" s="342"/>
      <c r="T750" s="280"/>
      <c r="U750" s="280"/>
      <c r="V750" s="280"/>
      <c r="W750" s="280"/>
      <c r="X750" s="281"/>
      <c r="Y750" s="342"/>
      <c r="Z750" s="280"/>
      <c r="AA750" s="280"/>
      <c r="AB750" s="280"/>
      <c r="AC750" s="280"/>
      <c r="AD750" s="281"/>
    </row>
    <row r="751" spans="1:30" ht="15" customHeight="1">
      <c r="A751" s="107"/>
      <c r="B751" s="211"/>
      <c r="C751" s="100" t="s">
        <v>151</v>
      </c>
      <c r="D751" s="422"/>
      <c r="E751" s="280"/>
      <c r="F751" s="280"/>
      <c r="G751" s="280"/>
      <c r="H751" s="280"/>
      <c r="I751" s="280"/>
      <c r="J751" s="280"/>
      <c r="K751" s="280"/>
      <c r="L751" s="280"/>
      <c r="M751" s="280"/>
      <c r="N751" s="280"/>
      <c r="O751" s="280"/>
      <c r="P751" s="280"/>
      <c r="Q751" s="280"/>
      <c r="R751" s="280"/>
      <c r="S751" s="342"/>
      <c r="T751" s="280"/>
      <c r="U751" s="280"/>
      <c r="V751" s="280"/>
      <c r="W751" s="280"/>
      <c r="X751" s="281"/>
      <c r="Y751" s="342"/>
      <c r="Z751" s="280"/>
      <c r="AA751" s="280"/>
      <c r="AB751" s="280"/>
      <c r="AC751" s="280"/>
      <c r="AD751" s="281"/>
    </row>
    <row r="752" spans="1:30" ht="15" customHeight="1">
      <c r="A752" s="107"/>
      <c r="B752" s="211"/>
      <c r="C752" s="100" t="s">
        <v>152</v>
      </c>
      <c r="D752" s="422"/>
      <c r="E752" s="280"/>
      <c r="F752" s="280"/>
      <c r="G752" s="280"/>
      <c r="H752" s="280"/>
      <c r="I752" s="280"/>
      <c r="J752" s="280"/>
      <c r="K752" s="280"/>
      <c r="L752" s="280"/>
      <c r="M752" s="280"/>
      <c r="N752" s="280"/>
      <c r="O752" s="280"/>
      <c r="P752" s="280"/>
      <c r="Q752" s="280"/>
      <c r="R752" s="280"/>
      <c r="S752" s="342"/>
      <c r="T752" s="280"/>
      <c r="U752" s="280"/>
      <c r="V752" s="280"/>
      <c r="W752" s="280"/>
      <c r="X752" s="281"/>
      <c r="Y752" s="342"/>
      <c r="Z752" s="280"/>
      <c r="AA752" s="280"/>
      <c r="AB752" s="280"/>
      <c r="AC752" s="280"/>
      <c r="AD752" s="281"/>
    </row>
    <row r="753" spans="1:30" ht="15" customHeight="1">
      <c r="A753" s="107"/>
      <c r="B753" s="211"/>
      <c r="C753" s="100" t="s">
        <v>153</v>
      </c>
      <c r="D753" s="422"/>
      <c r="E753" s="280"/>
      <c r="F753" s="280"/>
      <c r="G753" s="280"/>
      <c r="H753" s="280"/>
      <c r="I753" s="280"/>
      <c r="J753" s="280"/>
      <c r="K753" s="280"/>
      <c r="L753" s="280"/>
      <c r="M753" s="280"/>
      <c r="N753" s="280"/>
      <c r="O753" s="280"/>
      <c r="P753" s="280"/>
      <c r="Q753" s="280"/>
      <c r="R753" s="280"/>
      <c r="S753" s="342"/>
      <c r="T753" s="280"/>
      <c r="U753" s="280"/>
      <c r="V753" s="280"/>
      <c r="W753" s="280"/>
      <c r="X753" s="281"/>
      <c r="Y753" s="342"/>
      <c r="Z753" s="280"/>
      <c r="AA753" s="280"/>
      <c r="AB753" s="280"/>
      <c r="AC753" s="280"/>
      <c r="AD753" s="281"/>
    </row>
    <row r="754" spans="1:30" ht="15" customHeight="1">
      <c r="A754" s="107"/>
      <c r="B754" s="211"/>
      <c r="C754" s="100" t="s">
        <v>154</v>
      </c>
      <c r="D754" s="422"/>
      <c r="E754" s="280"/>
      <c r="F754" s="280"/>
      <c r="G754" s="280"/>
      <c r="H754" s="280"/>
      <c r="I754" s="280"/>
      <c r="J754" s="280"/>
      <c r="K754" s="280"/>
      <c r="L754" s="280"/>
      <c r="M754" s="280"/>
      <c r="N754" s="280"/>
      <c r="O754" s="280"/>
      <c r="P754" s="280"/>
      <c r="Q754" s="280"/>
      <c r="R754" s="280"/>
      <c r="S754" s="342"/>
      <c r="T754" s="280"/>
      <c r="U754" s="280"/>
      <c r="V754" s="280"/>
      <c r="W754" s="280"/>
      <c r="X754" s="281"/>
      <c r="Y754" s="342"/>
      <c r="Z754" s="280"/>
      <c r="AA754" s="280"/>
      <c r="AB754" s="280"/>
      <c r="AC754" s="280"/>
      <c r="AD754" s="281"/>
    </row>
    <row r="755" spans="1:30" ht="15" customHeight="1">
      <c r="A755" s="107"/>
      <c r="B755" s="211"/>
      <c r="C755" s="100" t="s">
        <v>155</v>
      </c>
      <c r="D755" s="422"/>
      <c r="E755" s="280"/>
      <c r="F755" s="280"/>
      <c r="G755" s="280"/>
      <c r="H755" s="280"/>
      <c r="I755" s="280"/>
      <c r="J755" s="280"/>
      <c r="K755" s="280"/>
      <c r="L755" s="280"/>
      <c r="M755" s="280"/>
      <c r="N755" s="280"/>
      <c r="O755" s="280"/>
      <c r="P755" s="280"/>
      <c r="Q755" s="280"/>
      <c r="R755" s="280"/>
      <c r="S755" s="342"/>
      <c r="T755" s="280"/>
      <c r="U755" s="280"/>
      <c r="V755" s="280"/>
      <c r="W755" s="280"/>
      <c r="X755" s="281"/>
      <c r="Y755" s="342"/>
      <c r="Z755" s="280"/>
      <c r="AA755" s="280"/>
      <c r="AB755" s="280"/>
      <c r="AC755" s="280"/>
      <c r="AD755" s="281"/>
    </row>
    <row r="756" spans="1:30" ht="15" customHeight="1">
      <c r="A756" s="107"/>
      <c r="B756" s="211"/>
      <c r="C756" s="100" t="s">
        <v>156</v>
      </c>
      <c r="D756" s="422"/>
      <c r="E756" s="280"/>
      <c r="F756" s="280"/>
      <c r="G756" s="280"/>
      <c r="H756" s="280"/>
      <c r="I756" s="280"/>
      <c r="J756" s="280"/>
      <c r="K756" s="280"/>
      <c r="L756" s="280"/>
      <c r="M756" s="280"/>
      <c r="N756" s="280"/>
      <c r="O756" s="280"/>
      <c r="P756" s="280"/>
      <c r="Q756" s="280"/>
      <c r="R756" s="280"/>
      <c r="S756" s="342"/>
      <c r="T756" s="280"/>
      <c r="U756" s="280"/>
      <c r="V756" s="280"/>
      <c r="W756" s="280"/>
      <c r="X756" s="281"/>
      <c r="Y756" s="342"/>
      <c r="Z756" s="280"/>
      <c r="AA756" s="280"/>
      <c r="AB756" s="280"/>
      <c r="AC756" s="280"/>
      <c r="AD756" s="281"/>
    </row>
    <row r="757" spans="1:30" ht="15" customHeight="1">
      <c r="A757" s="107"/>
      <c r="B757" s="211"/>
      <c r="C757" s="100" t="s">
        <v>157</v>
      </c>
      <c r="D757" s="422"/>
      <c r="E757" s="280"/>
      <c r="F757" s="280"/>
      <c r="G757" s="280"/>
      <c r="H757" s="280"/>
      <c r="I757" s="280"/>
      <c r="J757" s="280"/>
      <c r="K757" s="280"/>
      <c r="L757" s="280"/>
      <c r="M757" s="280"/>
      <c r="N757" s="280"/>
      <c r="O757" s="280"/>
      <c r="P757" s="280"/>
      <c r="Q757" s="280"/>
      <c r="R757" s="280"/>
      <c r="S757" s="342"/>
      <c r="T757" s="280"/>
      <c r="U757" s="280"/>
      <c r="V757" s="280"/>
      <c r="W757" s="280"/>
      <c r="X757" s="281"/>
      <c r="Y757" s="342"/>
      <c r="Z757" s="280"/>
      <c r="AA757" s="280"/>
      <c r="AB757" s="280"/>
      <c r="AC757" s="280"/>
      <c r="AD757" s="281"/>
    </row>
    <row r="758" spans="1:30" ht="15" customHeight="1">
      <c r="A758" s="107"/>
      <c r="B758" s="211"/>
      <c r="C758" s="118" t="s">
        <v>158</v>
      </c>
      <c r="D758" s="422"/>
      <c r="E758" s="280"/>
      <c r="F758" s="280"/>
      <c r="G758" s="280"/>
      <c r="H758" s="280"/>
      <c r="I758" s="280"/>
      <c r="J758" s="280"/>
      <c r="K758" s="280"/>
      <c r="L758" s="280"/>
      <c r="M758" s="280"/>
      <c r="N758" s="280"/>
      <c r="O758" s="280"/>
      <c r="P758" s="280"/>
      <c r="Q758" s="280"/>
      <c r="R758" s="280"/>
      <c r="S758" s="342"/>
      <c r="T758" s="280"/>
      <c r="U758" s="280"/>
      <c r="V758" s="280"/>
      <c r="W758" s="280"/>
      <c r="X758" s="281"/>
      <c r="Y758" s="342"/>
      <c r="Z758" s="280"/>
      <c r="AA758" s="280"/>
      <c r="AB758" s="280"/>
      <c r="AC758" s="280"/>
      <c r="AD758" s="281"/>
    </row>
    <row r="759" spans="1:30" ht="15" customHeight="1">
      <c r="A759" s="107"/>
      <c r="B759" s="211"/>
      <c r="C759" s="100" t="s">
        <v>159</v>
      </c>
      <c r="D759" s="422"/>
      <c r="E759" s="280"/>
      <c r="F759" s="280"/>
      <c r="G759" s="280"/>
      <c r="H759" s="280"/>
      <c r="I759" s="280"/>
      <c r="J759" s="280"/>
      <c r="K759" s="280"/>
      <c r="L759" s="280"/>
      <c r="M759" s="280"/>
      <c r="N759" s="280"/>
      <c r="O759" s="280"/>
      <c r="P759" s="280"/>
      <c r="Q759" s="280"/>
      <c r="R759" s="280"/>
      <c r="S759" s="342"/>
      <c r="T759" s="280"/>
      <c r="U759" s="280"/>
      <c r="V759" s="280"/>
      <c r="W759" s="280"/>
      <c r="X759" s="281"/>
      <c r="Y759" s="342"/>
      <c r="Z759" s="280"/>
      <c r="AA759" s="280"/>
      <c r="AB759" s="280"/>
      <c r="AC759" s="280"/>
      <c r="AD759" s="281"/>
    </row>
    <row r="760" spans="1:30" ht="15" customHeight="1">
      <c r="A760" s="107"/>
      <c r="B760" s="211"/>
      <c r="C760" s="100" t="s">
        <v>160</v>
      </c>
      <c r="D760" s="422"/>
      <c r="E760" s="280"/>
      <c r="F760" s="280"/>
      <c r="G760" s="280"/>
      <c r="H760" s="280"/>
      <c r="I760" s="280"/>
      <c r="J760" s="280"/>
      <c r="K760" s="280"/>
      <c r="L760" s="280"/>
      <c r="M760" s="280"/>
      <c r="N760" s="280"/>
      <c r="O760" s="280"/>
      <c r="P760" s="280"/>
      <c r="Q760" s="280"/>
      <c r="R760" s="280"/>
      <c r="S760" s="342"/>
      <c r="T760" s="280"/>
      <c r="U760" s="280"/>
      <c r="V760" s="280"/>
      <c r="W760" s="280"/>
      <c r="X760" s="281"/>
      <c r="Y760" s="342"/>
      <c r="Z760" s="280"/>
      <c r="AA760" s="280"/>
      <c r="AB760" s="280"/>
      <c r="AC760" s="280"/>
      <c r="AD760" s="281"/>
    </row>
    <row r="761" spans="1:30" ht="15" customHeight="1">
      <c r="A761" s="107"/>
      <c r="B761" s="211"/>
      <c r="C761" s="100" t="s">
        <v>161</v>
      </c>
      <c r="D761" s="422"/>
      <c r="E761" s="280"/>
      <c r="F761" s="280"/>
      <c r="G761" s="280"/>
      <c r="H761" s="280"/>
      <c r="I761" s="280"/>
      <c r="J761" s="280"/>
      <c r="K761" s="280"/>
      <c r="L761" s="280"/>
      <c r="M761" s="280"/>
      <c r="N761" s="280"/>
      <c r="O761" s="280"/>
      <c r="P761" s="280"/>
      <c r="Q761" s="280"/>
      <c r="R761" s="280"/>
      <c r="S761" s="342"/>
      <c r="T761" s="280"/>
      <c r="U761" s="280"/>
      <c r="V761" s="280"/>
      <c r="W761" s="280"/>
      <c r="X761" s="281"/>
      <c r="Y761" s="342"/>
      <c r="Z761" s="280"/>
      <c r="AA761" s="280"/>
      <c r="AB761" s="280"/>
      <c r="AC761" s="280"/>
      <c r="AD761" s="281"/>
    </row>
    <row r="762" spans="1:30" ht="15" customHeight="1">
      <c r="A762" s="107"/>
      <c r="B762" s="211"/>
      <c r="C762" s="100" t="s">
        <v>162</v>
      </c>
      <c r="D762" s="422"/>
      <c r="E762" s="280"/>
      <c r="F762" s="280"/>
      <c r="G762" s="280"/>
      <c r="H762" s="280"/>
      <c r="I762" s="280"/>
      <c r="J762" s="280"/>
      <c r="K762" s="280"/>
      <c r="L762" s="280"/>
      <c r="M762" s="280"/>
      <c r="N762" s="280"/>
      <c r="O762" s="280"/>
      <c r="P762" s="280"/>
      <c r="Q762" s="280"/>
      <c r="R762" s="280"/>
      <c r="S762" s="342"/>
      <c r="T762" s="280"/>
      <c r="U762" s="280"/>
      <c r="V762" s="280"/>
      <c r="W762" s="280"/>
      <c r="X762" s="281"/>
      <c r="Y762" s="342"/>
      <c r="Z762" s="280"/>
      <c r="AA762" s="280"/>
      <c r="AB762" s="280"/>
      <c r="AC762" s="280"/>
      <c r="AD762" s="281"/>
    </row>
    <row r="763" spans="1:30" ht="15" customHeight="1">
      <c r="A763" s="107"/>
      <c r="B763" s="211"/>
      <c r="C763" s="100" t="s">
        <v>163</v>
      </c>
      <c r="D763" s="422"/>
      <c r="E763" s="280"/>
      <c r="F763" s="280"/>
      <c r="G763" s="280"/>
      <c r="H763" s="280"/>
      <c r="I763" s="280"/>
      <c r="J763" s="280"/>
      <c r="K763" s="280"/>
      <c r="L763" s="280"/>
      <c r="M763" s="280"/>
      <c r="N763" s="280"/>
      <c r="O763" s="280"/>
      <c r="P763" s="280"/>
      <c r="Q763" s="280"/>
      <c r="R763" s="280"/>
      <c r="S763" s="342"/>
      <c r="T763" s="280"/>
      <c r="U763" s="280"/>
      <c r="V763" s="280"/>
      <c r="W763" s="280"/>
      <c r="X763" s="281"/>
      <c r="Y763" s="342"/>
      <c r="Z763" s="280"/>
      <c r="AA763" s="280"/>
      <c r="AB763" s="280"/>
      <c r="AC763" s="280"/>
      <c r="AD763" s="281"/>
    </row>
    <row r="764" spans="1:30" ht="15" customHeight="1">
      <c r="A764" s="107"/>
      <c r="B764" s="211"/>
      <c r="C764" s="100" t="s">
        <v>164</v>
      </c>
      <c r="D764" s="422"/>
      <c r="E764" s="280"/>
      <c r="F764" s="280"/>
      <c r="G764" s="280"/>
      <c r="H764" s="280"/>
      <c r="I764" s="280"/>
      <c r="J764" s="280"/>
      <c r="K764" s="280"/>
      <c r="L764" s="280"/>
      <c r="M764" s="280"/>
      <c r="N764" s="280"/>
      <c r="O764" s="280"/>
      <c r="P764" s="280"/>
      <c r="Q764" s="280"/>
      <c r="R764" s="280"/>
      <c r="S764" s="342"/>
      <c r="T764" s="280"/>
      <c r="U764" s="280"/>
      <c r="V764" s="280"/>
      <c r="W764" s="280"/>
      <c r="X764" s="281"/>
      <c r="Y764" s="342"/>
      <c r="Z764" s="280"/>
      <c r="AA764" s="280"/>
      <c r="AB764" s="280"/>
      <c r="AC764" s="280"/>
      <c r="AD764" s="281"/>
    </row>
    <row r="765" spans="1:30" ht="15" customHeight="1">
      <c r="A765" s="107"/>
      <c r="B765" s="211"/>
      <c r="C765" s="100" t="s">
        <v>165</v>
      </c>
      <c r="D765" s="422"/>
      <c r="E765" s="280"/>
      <c r="F765" s="280"/>
      <c r="G765" s="280"/>
      <c r="H765" s="280"/>
      <c r="I765" s="280"/>
      <c r="J765" s="280"/>
      <c r="K765" s="280"/>
      <c r="L765" s="280"/>
      <c r="M765" s="280"/>
      <c r="N765" s="280"/>
      <c r="O765" s="280"/>
      <c r="P765" s="280"/>
      <c r="Q765" s="280"/>
      <c r="R765" s="280"/>
      <c r="S765" s="342"/>
      <c r="T765" s="280"/>
      <c r="U765" s="280"/>
      <c r="V765" s="280"/>
      <c r="W765" s="280"/>
      <c r="X765" s="281"/>
      <c r="Y765" s="342"/>
      <c r="Z765" s="280"/>
      <c r="AA765" s="280"/>
      <c r="AB765" s="280"/>
      <c r="AC765" s="280"/>
      <c r="AD765" s="281"/>
    </row>
    <row r="766" spans="1:30" ht="15" customHeight="1">
      <c r="A766" s="107"/>
      <c r="B766" s="211"/>
      <c r="C766" s="100" t="s">
        <v>166</v>
      </c>
      <c r="D766" s="422"/>
      <c r="E766" s="280"/>
      <c r="F766" s="280"/>
      <c r="G766" s="280"/>
      <c r="H766" s="280"/>
      <c r="I766" s="280"/>
      <c r="J766" s="280"/>
      <c r="K766" s="280"/>
      <c r="L766" s="280"/>
      <c r="M766" s="280"/>
      <c r="N766" s="280"/>
      <c r="O766" s="280"/>
      <c r="P766" s="280"/>
      <c r="Q766" s="280"/>
      <c r="R766" s="280"/>
      <c r="S766" s="342"/>
      <c r="T766" s="280"/>
      <c r="U766" s="280"/>
      <c r="V766" s="280"/>
      <c r="W766" s="280"/>
      <c r="X766" s="281"/>
      <c r="Y766" s="342"/>
      <c r="Z766" s="280"/>
      <c r="AA766" s="280"/>
      <c r="AB766" s="280"/>
      <c r="AC766" s="280"/>
      <c r="AD766" s="281"/>
    </row>
    <row r="767" spans="1:30" ht="15" customHeight="1">
      <c r="A767" s="107"/>
      <c r="B767" s="211"/>
      <c r="C767" s="249"/>
      <c r="D767" s="249"/>
      <c r="E767" s="249"/>
      <c r="F767" s="249"/>
      <c r="G767" s="249"/>
      <c r="H767" s="249"/>
      <c r="I767" s="249"/>
      <c r="J767" s="249"/>
      <c r="K767" s="249"/>
      <c r="L767" s="249"/>
      <c r="M767" s="249"/>
      <c r="N767" s="249"/>
      <c r="O767" s="249"/>
      <c r="P767" s="249"/>
      <c r="Q767" s="249"/>
      <c r="R767" s="249"/>
      <c r="S767" s="249"/>
      <c r="T767" s="249"/>
      <c r="U767" s="249"/>
      <c r="V767" s="249"/>
      <c r="W767" s="249"/>
      <c r="X767" s="101" t="s">
        <v>285</v>
      </c>
      <c r="Y767" s="342">
        <f>IF(AND(SUM(Y742:Y766)=0,COUNTIF(Y742:Y766,"NS")&gt;0),"NS",IF(AND(SUM(Y742:Y766)=0, COUNTIF(Y742:Y766,"NA")&gt;0),"NA",SUM(Y742:Y766)))</f>
        <v>0</v>
      </c>
      <c r="Z767" s="280"/>
      <c r="AA767" s="280"/>
      <c r="AB767" s="280"/>
      <c r="AC767" s="280"/>
      <c r="AD767" s="281"/>
    </row>
    <row r="768" spans="1:30" ht="15" customHeight="1">
      <c r="A768" s="107"/>
      <c r="B768" s="211"/>
      <c r="C768" s="211"/>
      <c r="D768" s="211"/>
      <c r="E768" s="211"/>
      <c r="F768" s="211"/>
      <c r="G768" s="211"/>
      <c r="H768" s="211"/>
      <c r="I768" s="211"/>
      <c r="J768" s="211"/>
      <c r="K768" s="211"/>
      <c r="L768" s="211"/>
      <c r="M768" s="211"/>
      <c r="N768" s="211"/>
      <c r="O768" s="211"/>
      <c r="P768" s="211"/>
      <c r="Q768" s="211"/>
      <c r="R768" s="211"/>
      <c r="S768" s="211"/>
      <c r="T768" s="211"/>
      <c r="U768" s="211"/>
      <c r="V768" s="211"/>
      <c r="W768" s="211"/>
      <c r="X768" s="211"/>
      <c r="Y768" s="211"/>
      <c r="Z768" s="211"/>
      <c r="AA768" s="211"/>
      <c r="AB768" s="211"/>
      <c r="AC768" s="211"/>
      <c r="AD768" s="211"/>
    </row>
    <row r="769" spans="1:30" ht="24" customHeight="1">
      <c r="A769" s="107"/>
      <c r="B769" s="211"/>
      <c r="C769" s="339" t="s">
        <v>248</v>
      </c>
      <c r="D769" s="270"/>
      <c r="E769" s="270"/>
      <c r="F769" s="270"/>
      <c r="G769" s="270"/>
      <c r="H769" s="270"/>
      <c r="I769" s="270"/>
      <c r="J769" s="270"/>
      <c r="K769" s="270"/>
      <c r="L769" s="270"/>
      <c r="M769" s="270"/>
      <c r="N769" s="270"/>
      <c r="O769" s="270"/>
      <c r="P769" s="270"/>
      <c r="Q769" s="270"/>
      <c r="R769" s="270"/>
      <c r="S769" s="270"/>
      <c r="T769" s="270"/>
      <c r="U769" s="270"/>
      <c r="V769" s="270"/>
      <c r="W769" s="270"/>
      <c r="X769" s="270"/>
      <c r="Y769" s="270"/>
      <c r="Z769" s="270"/>
      <c r="AA769" s="270"/>
      <c r="AB769" s="270"/>
      <c r="AC769" s="270"/>
      <c r="AD769" s="270"/>
    </row>
    <row r="770" spans="1:30" ht="60" customHeight="1">
      <c r="A770" s="107"/>
      <c r="B770" s="211"/>
      <c r="C770" s="340"/>
      <c r="D770" s="337"/>
      <c r="E770" s="337"/>
      <c r="F770" s="337"/>
      <c r="G770" s="337"/>
      <c r="H770" s="337"/>
      <c r="I770" s="337"/>
      <c r="J770" s="337"/>
      <c r="K770" s="337"/>
      <c r="L770" s="337"/>
      <c r="M770" s="337"/>
      <c r="N770" s="337"/>
      <c r="O770" s="337"/>
      <c r="P770" s="337"/>
      <c r="Q770" s="337"/>
      <c r="R770" s="337"/>
      <c r="S770" s="337"/>
      <c r="T770" s="337"/>
      <c r="U770" s="337"/>
      <c r="V770" s="337"/>
      <c r="W770" s="337"/>
      <c r="X770" s="337"/>
      <c r="Y770" s="337"/>
      <c r="Z770" s="337"/>
      <c r="AA770" s="337"/>
      <c r="AB770" s="337"/>
      <c r="AC770" s="337"/>
      <c r="AD770" s="338"/>
    </row>
    <row r="771" spans="1:30" ht="15" customHeight="1">
      <c r="A771" s="107"/>
      <c r="B771" s="211"/>
      <c r="C771" s="211"/>
      <c r="D771" s="211"/>
      <c r="E771" s="211"/>
      <c r="F771" s="211"/>
      <c r="G771" s="211"/>
      <c r="H771" s="211"/>
      <c r="I771" s="211"/>
      <c r="J771" s="211"/>
      <c r="K771" s="211"/>
      <c r="L771" s="211"/>
      <c r="M771" s="211"/>
      <c r="N771" s="211"/>
      <c r="O771" s="211"/>
      <c r="P771" s="211"/>
      <c r="Q771" s="211"/>
      <c r="R771" s="211"/>
      <c r="S771" s="211"/>
      <c r="T771" s="211"/>
      <c r="U771" s="211"/>
      <c r="V771" s="211"/>
      <c r="W771" s="211"/>
      <c r="X771" s="211"/>
      <c r="Y771" s="211"/>
      <c r="Z771" s="211"/>
      <c r="AA771" s="211"/>
      <c r="AB771" s="211"/>
      <c r="AC771" s="211"/>
      <c r="AD771" s="211"/>
    </row>
    <row r="772" spans="1:30" ht="15" customHeight="1">
      <c r="A772" s="107"/>
      <c r="B772" s="211"/>
      <c r="C772" s="211"/>
      <c r="D772" s="211"/>
      <c r="E772" s="211"/>
      <c r="F772" s="211"/>
      <c r="G772" s="211"/>
      <c r="H772" s="211"/>
      <c r="I772" s="211"/>
      <c r="J772" s="211"/>
      <c r="K772" s="211"/>
      <c r="L772" s="211"/>
      <c r="M772" s="211"/>
      <c r="N772" s="211"/>
      <c r="O772" s="211"/>
      <c r="P772" s="211"/>
      <c r="Q772" s="211"/>
      <c r="R772" s="211"/>
      <c r="S772" s="211"/>
      <c r="T772" s="211"/>
      <c r="U772" s="211"/>
      <c r="V772" s="211"/>
      <c r="W772" s="211"/>
      <c r="X772" s="211"/>
      <c r="Y772" s="211"/>
      <c r="Z772" s="211"/>
      <c r="AA772" s="211"/>
      <c r="AB772" s="211"/>
      <c r="AC772" s="211"/>
      <c r="AD772" s="211"/>
    </row>
    <row r="773" spans="1:30" ht="15" customHeight="1">
      <c r="A773" s="107"/>
      <c r="B773" s="211"/>
      <c r="C773" s="211"/>
      <c r="D773" s="211"/>
      <c r="E773" s="211"/>
      <c r="F773" s="211"/>
      <c r="G773" s="211"/>
      <c r="H773" s="211"/>
      <c r="I773" s="211"/>
      <c r="J773" s="211"/>
      <c r="K773" s="211"/>
      <c r="L773" s="211"/>
      <c r="M773" s="211"/>
      <c r="N773" s="211"/>
      <c r="O773" s="211"/>
      <c r="P773" s="211"/>
      <c r="Q773" s="211"/>
      <c r="R773" s="211"/>
      <c r="S773" s="211"/>
      <c r="T773" s="211"/>
      <c r="U773" s="211"/>
      <c r="V773" s="211"/>
      <c r="W773" s="211"/>
      <c r="X773" s="211"/>
      <c r="Y773" s="211"/>
      <c r="Z773" s="211"/>
      <c r="AA773" s="211"/>
      <c r="AB773" s="211"/>
      <c r="AC773" s="211"/>
      <c r="AD773" s="211"/>
    </row>
    <row r="774" spans="1:30" ht="15" customHeight="1">
      <c r="A774" s="107"/>
      <c r="B774" s="211"/>
      <c r="C774" s="211"/>
      <c r="D774" s="211"/>
      <c r="E774" s="211"/>
      <c r="F774" s="211"/>
      <c r="G774" s="211"/>
      <c r="H774" s="211"/>
      <c r="I774" s="211"/>
      <c r="J774" s="211"/>
      <c r="K774" s="211"/>
      <c r="L774" s="211"/>
      <c r="M774" s="211"/>
      <c r="N774" s="211"/>
      <c r="O774" s="211"/>
      <c r="P774" s="211"/>
      <c r="Q774" s="211"/>
      <c r="R774" s="211"/>
      <c r="S774" s="211"/>
      <c r="T774" s="211"/>
      <c r="U774" s="211"/>
      <c r="V774" s="211"/>
      <c r="W774" s="211"/>
      <c r="X774" s="211"/>
      <c r="Y774" s="211"/>
      <c r="Z774" s="211"/>
      <c r="AA774" s="211"/>
      <c r="AB774" s="211"/>
      <c r="AC774" s="211"/>
      <c r="AD774" s="211"/>
    </row>
    <row r="775" spans="1:30" ht="15" customHeight="1">
      <c r="A775" s="133"/>
      <c r="B775" s="211"/>
      <c r="C775" s="211"/>
      <c r="D775" s="211"/>
      <c r="E775" s="211"/>
      <c r="F775" s="211"/>
      <c r="G775" s="211"/>
      <c r="H775" s="211"/>
      <c r="I775" s="211"/>
      <c r="J775" s="211"/>
      <c r="K775" s="211"/>
      <c r="L775" s="211"/>
      <c r="M775" s="211"/>
      <c r="N775" s="211"/>
      <c r="O775" s="211"/>
      <c r="P775" s="211"/>
      <c r="Q775" s="211"/>
      <c r="R775" s="211"/>
      <c r="S775" s="211"/>
      <c r="T775" s="211"/>
      <c r="U775" s="211"/>
      <c r="V775" s="211"/>
      <c r="W775" s="211"/>
      <c r="X775" s="211"/>
      <c r="Y775" s="211"/>
      <c r="Z775" s="211"/>
      <c r="AA775" s="211"/>
      <c r="AB775" s="211"/>
      <c r="AC775" s="211"/>
      <c r="AD775" s="211"/>
    </row>
    <row r="776" spans="1:30" ht="15" customHeight="1">
      <c r="A776" s="107"/>
      <c r="B776" s="211"/>
      <c r="C776" s="211"/>
      <c r="D776" s="211"/>
      <c r="E776" s="211"/>
      <c r="F776" s="211"/>
      <c r="G776" s="211"/>
      <c r="H776" s="211"/>
      <c r="I776" s="211"/>
      <c r="J776" s="211"/>
      <c r="K776" s="211"/>
      <c r="L776" s="211"/>
      <c r="M776" s="211"/>
      <c r="N776" s="211"/>
      <c r="O776" s="211"/>
      <c r="P776" s="211"/>
      <c r="Q776" s="211"/>
      <c r="R776" s="211"/>
      <c r="S776" s="211"/>
      <c r="T776" s="211"/>
      <c r="U776" s="211"/>
      <c r="V776" s="211"/>
      <c r="W776" s="211"/>
      <c r="X776" s="211"/>
      <c r="Y776" s="211"/>
      <c r="Z776" s="211"/>
      <c r="AA776" s="211"/>
      <c r="AB776" s="211"/>
      <c r="AC776" s="211"/>
      <c r="AD776" s="211"/>
    </row>
    <row r="777" spans="1:30" ht="36" customHeight="1">
      <c r="A777" s="108" t="s">
        <v>1034</v>
      </c>
      <c r="B777" s="438" t="s">
        <v>1035</v>
      </c>
      <c r="C777" s="270"/>
      <c r="D777" s="270"/>
      <c r="E777" s="270"/>
      <c r="F777" s="270"/>
      <c r="G777" s="270"/>
      <c r="H777" s="270"/>
      <c r="I777" s="270"/>
      <c r="J777" s="270"/>
      <c r="K777" s="270"/>
      <c r="L777" s="270"/>
      <c r="M777" s="270"/>
      <c r="N777" s="270"/>
      <c r="O777" s="270"/>
      <c r="P777" s="270"/>
      <c r="Q777" s="270"/>
      <c r="R777" s="270"/>
      <c r="S777" s="270"/>
      <c r="T777" s="270"/>
      <c r="U777" s="270"/>
      <c r="V777" s="270"/>
      <c r="W777" s="270"/>
      <c r="X777" s="270"/>
      <c r="Y777" s="270"/>
      <c r="Z777" s="270"/>
      <c r="AA777" s="270"/>
      <c r="AB777" s="270"/>
      <c r="AC777" s="270"/>
      <c r="AD777" s="270"/>
    </row>
    <row r="778" spans="1:30" ht="48" customHeight="1">
      <c r="A778" s="107"/>
      <c r="B778" s="42"/>
      <c r="C778" s="364" t="s">
        <v>1036</v>
      </c>
      <c r="D778" s="270"/>
      <c r="E778" s="270"/>
      <c r="F778" s="270"/>
      <c r="G778" s="270"/>
      <c r="H778" s="270"/>
      <c r="I778" s="270"/>
      <c r="J778" s="270"/>
      <c r="K778" s="270"/>
      <c r="L778" s="270"/>
      <c r="M778" s="270"/>
      <c r="N778" s="270"/>
      <c r="O778" s="270"/>
      <c r="P778" s="270"/>
      <c r="Q778" s="270"/>
      <c r="R778" s="270"/>
      <c r="S778" s="270"/>
      <c r="T778" s="270"/>
      <c r="U778" s="270"/>
      <c r="V778" s="270"/>
      <c r="W778" s="270"/>
      <c r="X778" s="270"/>
      <c r="Y778" s="270"/>
      <c r="Z778" s="270"/>
      <c r="AA778" s="270"/>
      <c r="AB778" s="270"/>
      <c r="AC778" s="270"/>
      <c r="AD778" s="270"/>
    </row>
    <row r="779" spans="1:30" ht="36" customHeight="1">
      <c r="A779" s="107"/>
      <c r="B779" s="42"/>
      <c r="C779" s="364" t="s">
        <v>1037</v>
      </c>
      <c r="D779" s="270"/>
      <c r="E779" s="270"/>
      <c r="F779" s="270"/>
      <c r="G779" s="270"/>
      <c r="H779" s="270"/>
      <c r="I779" s="270"/>
      <c r="J779" s="270"/>
      <c r="K779" s="270"/>
      <c r="L779" s="270"/>
      <c r="M779" s="270"/>
      <c r="N779" s="270"/>
      <c r="O779" s="270"/>
      <c r="P779" s="270"/>
      <c r="Q779" s="270"/>
      <c r="R779" s="270"/>
      <c r="S779" s="270"/>
      <c r="T779" s="270"/>
      <c r="U779" s="270"/>
      <c r="V779" s="270"/>
      <c r="W779" s="270"/>
      <c r="X779" s="270"/>
      <c r="Y779" s="270"/>
      <c r="Z779" s="270"/>
      <c r="AA779" s="270"/>
      <c r="AB779" s="270"/>
      <c r="AC779" s="270"/>
      <c r="AD779" s="270"/>
    </row>
    <row r="780" spans="1:30" ht="36" customHeight="1">
      <c r="A780" s="107"/>
      <c r="B780" s="42"/>
      <c r="C780" s="339" t="s">
        <v>1038</v>
      </c>
      <c r="D780" s="270"/>
      <c r="E780" s="270"/>
      <c r="F780" s="270"/>
      <c r="G780" s="270"/>
      <c r="H780" s="270"/>
      <c r="I780" s="270"/>
      <c r="J780" s="270"/>
      <c r="K780" s="270"/>
      <c r="L780" s="270"/>
      <c r="M780" s="270"/>
      <c r="N780" s="270"/>
      <c r="O780" s="270"/>
      <c r="P780" s="270"/>
      <c r="Q780" s="270"/>
      <c r="R780" s="270"/>
      <c r="S780" s="270"/>
      <c r="T780" s="270"/>
      <c r="U780" s="270"/>
      <c r="V780" s="270"/>
      <c r="W780" s="270"/>
      <c r="X780" s="270"/>
      <c r="Y780" s="270"/>
      <c r="Z780" s="270"/>
      <c r="AA780" s="270"/>
      <c r="AB780" s="270"/>
      <c r="AC780" s="270"/>
      <c r="AD780" s="270"/>
    </row>
    <row r="781" spans="1:30" ht="15" customHeight="1">
      <c r="A781" s="107"/>
      <c r="B781" s="42"/>
      <c r="C781" s="211"/>
      <c r="D781" s="211"/>
      <c r="E781" s="211"/>
      <c r="F781" s="211"/>
      <c r="G781" s="211"/>
      <c r="H781" s="211"/>
      <c r="I781" s="211"/>
      <c r="J781" s="211"/>
      <c r="K781" s="211"/>
      <c r="L781" s="211"/>
      <c r="M781" s="211"/>
      <c r="N781" s="211"/>
      <c r="O781" s="211"/>
      <c r="P781" s="211"/>
      <c r="Q781" s="211"/>
      <c r="R781" s="211"/>
      <c r="S781" s="211"/>
      <c r="T781" s="211"/>
      <c r="U781" s="211"/>
      <c r="V781" s="211"/>
      <c r="W781" s="211"/>
      <c r="X781" s="211"/>
      <c r="Y781" s="211"/>
      <c r="Z781" s="211"/>
      <c r="AA781" s="211"/>
      <c r="AB781" s="211"/>
      <c r="AC781" s="211"/>
      <c r="AD781" s="211"/>
    </row>
    <row r="782" spans="1:30" ht="48" customHeight="1">
      <c r="A782" s="107"/>
      <c r="B782" s="42"/>
      <c r="C782" s="439" t="s">
        <v>1039</v>
      </c>
      <c r="D782" s="295"/>
      <c r="E782" s="295"/>
      <c r="F782" s="295"/>
      <c r="G782" s="295"/>
      <c r="H782" s="295"/>
      <c r="I782" s="295"/>
      <c r="J782" s="295"/>
      <c r="K782" s="295"/>
      <c r="L782" s="295"/>
      <c r="M782" s="295"/>
      <c r="N782" s="295"/>
      <c r="O782" s="295"/>
      <c r="P782" s="296"/>
      <c r="Q782" s="439" t="s">
        <v>1040</v>
      </c>
      <c r="R782" s="295"/>
      <c r="S782" s="295"/>
      <c r="T782" s="295"/>
      <c r="U782" s="295"/>
      <c r="V782" s="295"/>
      <c r="W782" s="295"/>
      <c r="X782" s="295"/>
      <c r="Y782" s="295"/>
      <c r="Z782" s="295"/>
      <c r="AA782" s="295"/>
      <c r="AB782" s="295"/>
      <c r="AC782" s="295"/>
      <c r="AD782" s="296"/>
    </row>
    <row r="783" spans="1:30" ht="15" customHeight="1">
      <c r="A783" s="107"/>
      <c r="B783" s="42"/>
      <c r="C783" s="282"/>
      <c r="D783" s="280"/>
      <c r="E783" s="280"/>
      <c r="F783" s="280"/>
      <c r="G783" s="280"/>
      <c r="H783" s="280"/>
      <c r="I783" s="280"/>
      <c r="J783" s="280"/>
      <c r="K783" s="280"/>
      <c r="L783" s="280"/>
      <c r="M783" s="280"/>
      <c r="N783" s="280"/>
      <c r="O783" s="280"/>
      <c r="P783" s="281"/>
      <c r="Q783" s="282"/>
      <c r="R783" s="280"/>
      <c r="S783" s="280"/>
      <c r="T783" s="280"/>
      <c r="U783" s="280"/>
      <c r="V783" s="280"/>
      <c r="W783" s="280"/>
      <c r="X783" s="280"/>
      <c r="Y783" s="280"/>
      <c r="Z783" s="280"/>
      <c r="AA783" s="280"/>
      <c r="AB783" s="280"/>
      <c r="AC783" s="280"/>
      <c r="AD783" s="281"/>
    </row>
    <row r="784" spans="1:30" ht="15" customHeight="1">
      <c r="A784" s="107"/>
      <c r="B784" s="42"/>
      <c r="C784" s="255"/>
      <c r="D784" s="255"/>
      <c r="E784" s="255"/>
      <c r="F784" s="255"/>
      <c r="G784" s="255"/>
      <c r="H784" s="255"/>
      <c r="I784" s="255"/>
      <c r="J784" s="255"/>
      <c r="K784" s="255"/>
      <c r="L784" s="255"/>
      <c r="M784" s="255"/>
      <c r="N784" s="255"/>
      <c r="O784" s="255"/>
      <c r="P784" s="255"/>
      <c r="Q784" s="255"/>
      <c r="R784" s="255"/>
      <c r="S784" s="255"/>
      <c r="T784" s="255"/>
      <c r="U784" s="255"/>
      <c r="V784" s="255"/>
      <c r="W784" s="255"/>
      <c r="X784" s="255"/>
      <c r="Y784" s="255"/>
      <c r="Z784" s="255"/>
      <c r="AA784" s="255"/>
      <c r="AB784" s="255"/>
      <c r="AC784" s="255"/>
      <c r="AD784" s="255"/>
    </row>
    <row r="785" spans="1:30" ht="15" customHeight="1">
      <c r="A785" s="107"/>
      <c r="B785" s="42"/>
      <c r="C785" s="279" t="s">
        <v>1041</v>
      </c>
      <c r="D785" s="280"/>
      <c r="E785" s="280"/>
      <c r="F785" s="280"/>
      <c r="G785" s="280"/>
      <c r="H785" s="280"/>
      <c r="I785" s="280"/>
      <c r="J785" s="280"/>
      <c r="K785" s="280"/>
      <c r="L785" s="280"/>
      <c r="M785" s="280"/>
      <c r="N785" s="280"/>
      <c r="O785" s="280"/>
      <c r="P785" s="280"/>
      <c r="Q785" s="280"/>
      <c r="R785" s="280"/>
      <c r="S785" s="280"/>
      <c r="T785" s="280"/>
      <c r="U785" s="280"/>
      <c r="V785" s="280"/>
      <c r="W785" s="280"/>
      <c r="X785" s="280"/>
      <c r="Y785" s="280"/>
      <c r="Z785" s="280"/>
      <c r="AA785" s="280"/>
      <c r="AB785" s="280"/>
      <c r="AC785" s="280"/>
      <c r="AD785" s="281"/>
    </row>
    <row r="786" spans="1:30" ht="15" customHeight="1">
      <c r="A786" s="107"/>
      <c r="B786" s="42"/>
      <c r="C786" s="263" t="s">
        <v>142</v>
      </c>
      <c r="D786" s="371"/>
      <c r="E786" s="280"/>
      <c r="F786" s="280"/>
      <c r="G786" s="280"/>
      <c r="H786" s="280"/>
      <c r="I786" s="280"/>
      <c r="J786" s="280"/>
      <c r="K786" s="280"/>
      <c r="L786" s="280"/>
      <c r="M786" s="280"/>
      <c r="N786" s="280"/>
      <c r="O786" s="280"/>
      <c r="P786" s="280"/>
      <c r="Q786" s="280"/>
      <c r="R786" s="280"/>
      <c r="S786" s="280"/>
      <c r="T786" s="280"/>
      <c r="U786" s="280"/>
      <c r="V786" s="280"/>
      <c r="W786" s="280"/>
      <c r="X786" s="280"/>
      <c r="Y786" s="280"/>
      <c r="Z786" s="280"/>
      <c r="AA786" s="280"/>
      <c r="AB786" s="280"/>
      <c r="AC786" s="280"/>
      <c r="AD786" s="281"/>
    </row>
    <row r="787" spans="1:30" ht="15" customHeight="1">
      <c r="A787" s="107"/>
      <c r="B787" s="42"/>
      <c r="C787" s="97" t="s">
        <v>143</v>
      </c>
      <c r="D787" s="371"/>
      <c r="E787" s="280"/>
      <c r="F787" s="280"/>
      <c r="G787" s="280"/>
      <c r="H787" s="280"/>
      <c r="I787" s="280"/>
      <c r="J787" s="280"/>
      <c r="K787" s="280"/>
      <c r="L787" s="280"/>
      <c r="M787" s="280"/>
      <c r="N787" s="280"/>
      <c r="O787" s="280"/>
      <c r="P787" s="280"/>
      <c r="Q787" s="280"/>
      <c r="R787" s="280"/>
      <c r="S787" s="280"/>
      <c r="T787" s="280"/>
      <c r="U787" s="280"/>
      <c r="V787" s="280"/>
      <c r="W787" s="280"/>
      <c r="X787" s="280"/>
      <c r="Y787" s="280"/>
      <c r="Z787" s="280"/>
      <c r="AA787" s="280"/>
      <c r="AB787" s="280"/>
      <c r="AC787" s="280"/>
      <c r="AD787" s="281"/>
    </row>
    <row r="788" spans="1:30" ht="15" customHeight="1">
      <c r="A788" s="107"/>
      <c r="B788" s="42"/>
      <c r="C788" s="97" t="s">
        <v>144</v>
      </c>
      <c r="D788" s="371"/>
      <c r="E788" s="280"/>
      <c r="F788" s="280"/>
      <c r="G788" s="280"/>
      <c r="H788" s="280"/>
      <c r="I788" s="280"/>
      <c r="J788" s="280"/>
      <c r="K788" s="280"/>
      <c r="L788" s="280"/>
      <c r="M788" s="280"/>
      <c r="N788" s="280"/>
      <c r="O788" s="280"/>
      <c r="P788" s="280"/>
      <c r="Q788" s="280"/>
      <c r="R788" s="280"/>
      <c r="S788" s="280"/>
      <c r="T788" s="280"/>
      <c r="U788" s="280"/>
      <c r="V788" s="280"/>
      <c r="W788" s="280"/>
      <c r="X788" s="280"/>
      <c r="Y788" s="280"/>
      <c r="Z788" s="280"/>
      <c r="AA788" s="280"/>
      <c r="AB788" s="280"/>
      <c r="AC788" s="280"/>
      <c r="AD788" s="281"/>
    </row>
    <row r="789" spans="1:30" ht="15" customHeight="1">
      <c r="A789" s="107"/>
      <c r="B789" s="42"/>
      <c r="C789" s="97" t="s">
        <v>145</v>
      </c>
      <c r="D789" s="371"/>
      <c r="E789" s="280"/>
      <c r="F789" s="280"/>
      <c r="G789" s="280"/>
      <c r="H789" s="280"/>
      <c r="I789" s="280"/>
      <c r="J789" s="280"/>
      <c r="K789" s="280"/>
      <c r="L789" s="280"/>
      <c r="M789" s="280"/>
      <c r="N789" s="280"/>
      <c r="O789" s="280"/>
      <c r="P789" s="280"/>
      <c r="Q789" s="280"/>
      <c r="R789" s="280"/>
      <c r="S789" s="280"/>
      <c r="T789" s="280"/>
      <c r="U789" s="280"/>
      <c r="V789" s="280"/>
      <c r="W789" s="280"/>
      <c r="X789" s="280"/>
      <c r="Y789" s="280"/>
      <c r="Z789" s="280"/>
      <c r="AA789" s="280"/>
      <c r="AB789" s="280"/>
      <c r="AC789" s="280"/>
      <c r="AD789" s="281"/>
    </row>
    <row r="790" spans="1:30" ht="15" customHeight="1">
      <c r="A790" s="107"/>
      <c r="B790" s="42"/>
      <c r="C790" s="97" t="s">
        <v>146</v>
      </c>
      <c r="D790" s="371"/>
      <c r="E790" s="280"/>
      <c r="F790" s="280"/>
      <c r="G790" s="280"/>
      <c r="H790" s="280"/>
      <c r="I790" s="280"/>
      <c r="J790" s="280"/>
      <c r="K790" s="280"/>
      <c r="L790" s="280"/>
      <c r="M790" s="280"/>
      <c r="N790" s="280"/>
      <c r="O790" s="280"/>
      <c r="P790" s="280"/>
      <c r="Q790" s="280"/>
      <c r="R790" s="280"/>
      <c r="S790" s="280"/>
      <c r="T790" s="280"/>
      <c r="U790" s="280"/>
      <c r="V790" s="280"/>
      <c r="W790" s="280"/>
      <c r="X790" s="280"/>
      <c r="Y790" s="280"/>
      <c r="Z790" s="280"/>
      <c r="AA790" s="280"/>
      <c r="AB790" s="280"/>
      <c r="AC790" s="280"/>
      <c r="AD790" s="281"/>
    </row>
    <row r="791" spans="1:30" ht="15" customHeight="1">
      <c r="A791" s="107"/>
      <c r="B791" s="42"/>
      <c r="C791" s="97" t="s">
        <v>147</v>
      </c>
      <c r="D791" s="371"/>
      <c r="E791" s="280"/>
      <c r="F791" s="280"/>
      <c r="G791" s="280"/>
      <c r="H791" s="280"/>
      <c r="I791" s="280"/>
      <c r="J791" s="280"/>
      <c r="K791" s="280"/>
      <c r="L791" s="280"/>
      <c r="M791" s="280"/>
      <c r="N791" s="280"/>
      <c r="O791" s="280"/>
      <c r="P791" s="280"/>
      <c r="Q791" s="280"/>
      <c r="R791" s="280"/>
      <c r="S791" s="280"/>
      <c r="T791" s="280"/>
      <c r="U791" s="280"/>
      <c r="V791" s="280"/>
      <c r="W791" s="280"/>
      <c r="X791" s="280"/>
      <c r="Y791" s="280"/>
      <c r="Z791" s="280"/>
      <c r="AA791" s="280"/>
      <c r="AB791" s="280"/>
      <c r="AC791" s="280"/>
      <c r="AD791" s="281"/>
    </row>
    <row r="792" spans="1:30" ht="15" customHeight="1">
      <c r="A792" s="107"/>
      <c r="B792" s="42"/>
      <c r="C792" s="97" t="s">
        <v>148</v>
      </c>
      <c r="D792" s="371"/>
      <c r="E792" s="280"/>
      <c r="F792" s="280"/>
      <c r="G792" s="280"/>
      <c r="H792" s="280"/>
      <c r="I792" s="280"/>
      <c r="J792" s="280"/>
      <c r="K792" s="280"/>
      <c r="L792" s="280"/>
      <c r="M792" s="280"/>
      <c r="N792" s="280"/>
      <c r="O792" s="280"/>
      <c r="P792" s="280"/>
      <c r="Q792" s="280"/>
      <c r="R792" s="280"/>
      <c r="S792" s="280"/>
      <c r="T792" s="280"/>
      <c r="U792" s="280"/>
      <c r="V792" s="280"/>
      <c r="W792" s="280"/>
      <c r="X792" s="280"/>
      <c r="Y792" s="280"/>
      <c r="Z792" s="280"/>
      <c r="AA792" s="280"/>
      <c r="AB792" s="280"/>
      <c r="AC792" s="280"/>
      <c r="AD792" s="281"/>
    </row>
    <row r="793" spans="1:30" ht="15" customHeight="1">
      <c r="A793" s="107"/>
      <c r="B793" s="42"/>
      <c r="C793" s="97" t="s">
        <v>149</v>
      </c>
      <c r="D793" s="371"/>
      <c r="E793" s="280"/>
      <c r="F793" s="280"/>
      <c r="G793" s="280"/>
      <c r="H793" s="280"/>
      <c r="I793" s="280"/>
      <c r="J793" s="280"/>
      <c r="K793" s="280"/>
      <c r="L793" s="280"/>
      <c r="M793" s="280"/>
      <c r="N793" s="280"/>
      <c r="O793" s="280"/>
      <c r="P793" s="280"/>
      <c r="Q793" s="280"/>
      <c r="R793" s="280"/>
      <c r="S793" s="280"/>
      <c r="T793" s="280"/>
      <c r="U793" s="280"/>
      <c r="V793" s="280"/>
      <c r="W793" s="280"/>
      <c r="X793" s="280"/>
      <c r="Y793" s="280"/>
      <c r="Z793" s="280"/>
      <c r="AA793" s="280"/>
      <c r="AB793" s="280"/>
      <c r="AC793" s="280"/>
      <c r="AD793" s="281"/>
    </row>
    <row r="794" spans="1:30" ht="15" customHeight="1">
      <c r="A794" s="107"/>
      <c r="B794" s="42"/>
      <c r="C794" s="97" t="s">
        <v>150</v>
      </c>
      <c r="D794" s="371"/>
      <c r="E794" s="280"/>
      <c r="F794" s="280"/>
      <c r="G794" s="280"/>
      <c r="H794" s="280"/>
      <c r="I794" s="280"/>
      <c r="J794" s="280"/>
      <c r="K794" s="280"/>
      <c r="L794" s="280"/>
      <c r="M794" s="280"/>
      <c r="N794" s="280"/>
      <c r="O794" s="280"/>
      <c r="P794" s="280"/>
      <c r="Q794" s="280"/>
      <c r="R794" s="280"/>
      <c r="S794" s="280"/>
      <c r="T794" s="280"/>
      <c r="U794" s="280"/>
      <c r="V794" s="280"/>
      <c r="W794" s="280"/>
      <c r="X794" s="280"/>
      <c r="Y794" s="280"/>
      <c r="Z794" s="280"/>
      <c r="AA794" s="280"/>
      <c r="AB794" s="280"/>
      <c r="AC794" s="280"/>
      <c r="AD794" s="281"/>
    </row>
    <row r="795" spans="1:30" ht="15" customHeight="1">
      <c r="A795" s="107"/>
      <c r="B795" s="42"/>
      <c r="C795" s="97" t="s">
        <v>151</v>
      </c>
      <c r="D795" s="371"/>
      <c r="E795" s="280"/>
      <c r="F795" s="280"/>
      <c r="G795" s="280"/>
      <c r="H795" s="280"/>
      <c r="I795" s="280"/>
      <c r="J795" s="280"/>
      <c r="K795" s="280"/>
      <c r="L795" s="280"/>
      <c r="M795" s="280"/>
      <c r="N795" s="280"/>
      <c r="O795" s="280"/>
      <c r="P795" s="280"/>
      <c r="Q795" s="280"/>
      <c r="R795" s="280"/>
      <c r="S795" s="280"/>
      <c r="T795" s="280"/>
      <c r="U795" s="280"/>
      <c r="V795" s="280"/>
      <c r="W795" s="280"/>
      <c r="X795" s="280"/>
      <c r="Y795" s="280"/>
      <c r="Z795" s="280"/>
      <c r="AA795" s="280"/>
      <c r="AB795" s="280"/>
      <c r="AC795" s="280"/>
      <c r="AD795" s="281"/>
    </row>
    <row r="796" spans="1:30" ht="15" customHeight="1">
      <c r="A796" s="107"/>
      <c r="B796" s="42"/>
      <c r="C796" s="255"/>
      <c r="D796" s="255"/>
      <c r="E796" s="255"/>
      <c r="F796" s="255"/>
      <c r="G796" s="255"/>
      <c r="H796" s="255"/>
      <c r="I796" s="255"/>
      <c r="J796" s="255"/>
      <c r="K796" s="255"/>
      <c r="L796" s="255"/>
      <c r="M796" s="255"/>
      <c r="N796" s="255"/>
      <c r="O796" s="255"/>
      <c r="P796" s="255"/>
      <c r="Q796" s="255"/>
      <c r="R796" s="255"/>
      <c r="S796" s="255"/>
      <c r="T796" s="255"/>
      <c r="U796" s="255"/>
      <c r="V796" s="255"/>
      <c r="W796" s="255"/>
      <c r="X796" s="255"/>
      <c r="Y796" s="255"/>
      <c r="Z796" s="255"/>
      <c r="AA796" s="255"/>
      <c r="AB796" s="255"/>
      <c r="AC796" s="255"/>
      <c r="AD796" s="255"/>
    </row>
    <row r="797" spans="1:30" ht="24" customHeight="1">
      <c r="A797" s="107"/>
      <c r="B797" s="211"/>
      <c r="C797" s="339" t="s">
        <v>248</v>
      </c>
      <c r="D797" s="270"/>
      <c r="E797" s="270"/>
      <c r="F797" s="270"/>
      <c r="G797" s="270"/>
      <c r="H797" s="270"/>
      <c r="I797" s="270"/>
      <c r="J797" s="270"/>
      <c r="K797" s="270"/>
      <c r="L797" s="270"/>
      <c r="M797" s="270"/>
      <c r="N797" s="270"/>
      <c r="O797" s="270"/>
      <c r="P797" s="270"/>
      <c r="Q797" s="270"/>
      <c r="R797" s="270"/>
      <c r="S797" s="270"/>
      <c r="T797" s="270"/>
      <c r="U797" s="270"/>
      <c r="V797" s="270"/>
      <c r="W797" s="270"/>
      <c r="X797" s="270"/>
      <c r="Y797" s="270"/>
      <c r="Z797" s="270"/>
      <c r="AA797" s="270"/>
      <c r="AB797" s="270"/>
      <c r="AC797" s="270"/>
      <c r="AD797" s="270"/>
    </row>
    <row r="798" spans="1:30" ht="60" customHeight="1">
      <c r="A798" s="107"/>
      <c r="B798" s="211"/>
      <c r="C798" s="340"/>
      <c r="D798" s="337"/>
      <c r="E798" s="337"/>
      <c r="F798" s="337"/>
      <c r="G798" s="337"/>
      <c r="H798" s="337"/>
      <c r="I798" s="337"/>
      <c r="J798" s="337"/>
      <c r="K798" s="337"/>
      <c r="L798" s="337"/>
      <c r="M798" s="337"/>
      <c r="N798" s="337"/>
      <c r="O798" s="337"/>
      <c r="P798" s="337"/>
      <c r="Q798" s="337"/>
      <c r="R798" s="337"/>
      <c r="S798" s="337"/>
      <c r="T798" s="337"/>
      <c r="U798" s="337"/>
      <c r="V798" s="337"/>
      <c r="W798" s="337"/>
      <c r="X798" s="337"/>
      <c r="Y798" s="337"/>
      <c r="Z798" s="337"/>
      <c r="AA798" s="337"/>
      <c r="AB798" s="337"/>
      <c r="AC798" s="337"/>
      <c r="AD798" s="338"/>
    </row>
    <row r="799" spans="1:30" ht="15" customHeight="1">
      <c r="A799" s="134"/>
      <c r="B799" s="211"/>
      <c r="C799" s="211"/>
      <c r="D799" s="211"/>
      <c r="E799" s="211"/>
      <c r="F799" s="211"/>
      <c r="G799" s="211"/>
      <c r="H799" s="211"/>
      <c r="I799" s="211"/>
      <c r="J799" s="211"/>
      <c r="K799" s="211"/>
      <c r="L799" s="211"/>
      <c r="M799" s="211"/>
      <c r="N799" s="211"/>
      <c r="O799" s="211"/>
      <c r="P799" s="211"/>
      <c r="Q799" s="211"/>
      <c r="R799" s="211"/>
      <c r="S799" s="211"/>
      <c r="T799" s="211"/>
      <c r="U799" s="211"/>
      <c r="V799" s="211"/>
      <c r="W799" s="211"/>
      <c r="X799" s="211"/>
      <c r="Y799" s="211"/>
      <c r="Z799" s="211"/>
      <c r="AA799" s="211"/>
      <c r="AB799" s="211"/>
      <c r="AC799" s="211"/>
      <c r="AD799" s="211"/>
    </row>
    <row r="800" spans="1:30" ht="15" customHeight="1">
      <c r="A800" s="107"/>
      <c r="B800" s="211"/>
      <c r="C800" s="211"/>
      <c r="D800" s="211"/>
      <c r="E800" s="211"/>
      <c r="F800" s="211"/>
      <c r="G800" s="211"/>
      <c r="H800" s="211"/>
      <c r="I800" s="211"/>
      <c r="J800" s="211"/>
      <c r="K800" s="211"/>
      <c r="L800" s="211"/>
      <c r="M800" s="211"/>
      <c r="N800" s="211"/>
      <c r="O800" s="211"/>
      <c r="P800" s="211"/>
      <c r="Q800" s="211"/>
      <c r="R800" s="211"/>
      <c r="S800" s="211"/>
      <c r="T800" s="211"/>
      <c r="U800" s="211"/>
      <c r="V800" s="211"/>
      <c r="W800" s="211"/>
      <c r="X800" s="211"/>
      <c r="Y800" s="211"/>
      <c r="Z800" s="211"/>
      <c r="AA800" s="211"/>
      <c r="AB800" s="211"/>
      <c r="AC800" s="211"/>
      <c r="AD800" s="211"/>
    </row>
    <row r="801" spans="1:31" ht="15" customHeight="1">
      <c r="A801" s="107"/>
      <c r="B801" s="211"/>
      <c r="C801" s="211"/>
      <c r="D801" s="211"/>
      <c r="E801" s="211"/>
      <c r="F801" s="211"/>
      <c r="G801" s="211"/>
      <c r="H801" s="211"/>
      <c r="I801" s="211"/>
      <c r="J801" s="211"/>
      <c r="K801" s="211"/>
      <c r="L801" s="211"/>
      <c r="M801" s="211"/>
      <c r="N801" s="211"/>
      <c r="O801" s="211"/>
      <c r="P801" s="211"/>
      <c r="Q801" s="211"/>
      <c r="R801" s="211"/>
      <c r="S801" s="211"/>
      <c r="T801" s="211"/>
      <c r="U801" s="211"/>
      <c r="V801" s="211"/>
      <c r="W801" s="211"/>
      <c r="X801" s="211"/>
      <c r="Y801" s="211"/>
      <c r="Z801" s="211"/>
      <c r="AA801" s="211"/>
      <c r="AB801" s="211"/>
      <c r="AC801" s="211"/>
      <c r="AD801" s="211"/>
    </row>
    <row r="802" spans="1:31" ht="15" customHeight="1">
      <c r="A802" s="107"/>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row>
    <row r="803" spans="1:31" ht="15" customHeight="1">
      <c r="A803" s="107"/>
      <c r="B803" s="211"/>
      <c r="C803" s="211"/>
      <c r="D803" s="211"/>
      <c r="E803" s="211"/>
      <c r="F803" s="211"/>
      <c r="G803" s="211"/>
      <c r="H803" s="211"/>
      <c r="I803" s="211"/>
      <c r="J803" s="211"/>
      <c r="K803" s="211"/>
      <c r="L803" s="211"/>
      <c r="M803" s="211"/>
      <c r="N803" s="211"/>
      <c r="O803" s="211"/>
      <c r="P803" s="211"/>
      <c r="Q803" s="211"/>
      <c r="R803" s="211"/>
      <c r="S803" s="211"/>
      <c r="T803" s="211"/>
      <c r="U803" s="211"/>
      <c r="V803" s="211"/>
      <c r="W803" s="211"/>
      <c r="X803" s="211"/>
      <c r="Y803" s="211"/>
      <c r="Z803" s="211"/>
      <c r="AA803" s="211"/>
      <c r="AB803" s="211"/>
      <c r="AC803" s="211"/>
      <c r="AD803" s="211"/>
    </row>
    <row r="804" spans="1:31" ht="15" customHeight="1" thickBot="1">
      <c r="A804" s="107"/>
      <c r="B804" s="211"/>
      <c r="C804" s="211"/>
      <c r="D804" s="211"/>
      <c r="E804" s="211"/>
      <c r="F804" s="211"/>
      <c r="G804" s="211"/>
      <c r="H804" s="211"/>
      <c r="I804" s="211"/>
      <c r="J804" s="211"/>
      <c r="K804" s="211"/>
      <c r="L804" s="211"/>
      <c r="M804" s="211"/>
      <c r="N804" s="211"/>
      <c r="O804" s="211"/>
      <c r="P804" s="211"/>
      <c r="Q804" s="211"/>
      <c r="R804" s="211"/>
      <c r="S804" s="211"/>
      <c r="T804" s="211"/>
      <c r="U804" s="211"/>
      <c r="V804" s="211"/>
      <c r="W804" s="211"/>
      <c r="X804" s="211"/>
      <c r="Y804" s="211"/>
      <c r="Z804" s="211"/>
      <c r="AA804" s="211"/>
      <c r="AB804" s="211"/>
      <c r="AC804" s="211"/>
      <c r="AD804" s="211"/>
    </row>
    <row r="805" spans="1:31" s="33" customFormat="1" ht="15" customHeight="1" thickBot="1">
      <c r="B805" s="414" t="s">
        <v>1042</v>
      </c>
      <c r="C805" s="352"/>
      <c r="D805" s="352"/>
      <c r="E805" s="352"/>
      <c r="F805" s="352"/>
      <c r="G805" s="352"/>
      <c r="H805" s="352"/>
      <c r="I805" s="352"/>
      <c r="J805" s="352"/>
      <c r="K805" s="352"/>
      <c r="L805" s="352"/>
      <c r="M805" s="352"/>
      <c r="N805" s="352"/>
      <c r="O805" s="352"/>
      <c r="P805" s="352"/>
      <c r="Q805" s="352"/>
      <c r="R805" s="352"/>
      <c r="S805" s="352"/>
      <c r="T805" s="352"/>
      <c r="U805" s="352"/>
      <c r="V805" s="352"/>
      <c r="W805" s="352"/>
      <c r="X805" s="352"/>
      <c r="Y805" s="352"/>
      <c r="Z805" s="352"/>
      <c r="AA805" s="352"/>
      <c r="AB805" s="352"/>
      <c r="AC805" s="352"/>
      <c r="AD805" s="353"/>
    </row>
    <row r="806" spans="1:31" s="33" customFormat="1">
      <c r="B806" s="437" t="s">
        <v>1005</v>
      </c>
      <c r="C806" s="355"/>
      <c r="D806" s="355"/>
      <c r="E806" s="355"/>
      <c r="F806" s="355"/>
      <c r="G806" s="355"/>
      <c r="H806" s="355"/>
      <c r="I806" s="355"/>
      <c r="J806" s="355"/>
      <c r="K806" s="355"/>
      <c r="L806" s="355"/>
      <c r="M806" s="355"/>
      <c r="N806" s="355"/>
      <c r="O806" s="355"/>
      <c r="P806" s="355"/>
      <c r="Q806" s="355"/>
      <c r="R806" s="355"/>
      <c r="S806" s="355"/>
      <c r="T806" s="355"/>
      <c r="U806" s="355"/>
      <c r="V806" s="355"/>
      <c r="W806" s="355"/>
      <c r="X806" s="355"/>
      <c r="Y806" s="355"/>
      <c r="Z806" s="355"/>
      <c r="AA806" s="355"/>
      <c r="AB806" s="355"/>
      <c r="AC806" s="355"/>
      <c r="AD806" s="416"/>
    </row>
    <row r="807" spans="1:31" s="33" customFormat="1" ht="36" customHeight="1">
      <c r="B807" s="116"/>
      <c r="C807" s="398" t="s">
        <v>1043</v>
      </c>
      <c r="D807" s="379"/>
      <c r="E807" s="379"/>
      <c r="F807" s="379"/>
      <c r="G807" s="379"/>
      <c r="H807" s="379"/>
      <c r="I807" s="379"/>
      <c r="J807" s="379"/>
      <c r="K807" s="379"/>
      <c r="L807" s="379"/>
      <c r="M807" s="379"/>
      <c r="N807" s="379"/>
      <c r="O807" s="379"/>
      <c r="P807" s="379"/>
      <c r="Q807" s="379"/>
      <c r="R807" s="379"/>
      <c r="S807" s="379"/>
      <c r="T807" s="379"/>
      <c r="U807" s="379"/>
      <c r="V807" s="379"/>
      <c r="W807" s="379"/>
      <c r="X807" s="379"/>
      <c r="Y807" s="379"/>
      <c r="Z807" s="379"/>
      <c r="AA807" s="379"/>
      <c r="AB807" s="379"/>
      <c r="AC807" s="379"/>
      <c r="AD807" s="399"/>
    </row>
    <row r="808" spans="1:31" s="33" customFormat="1"/>
    <row r="809" spans="1:31" s="33" customFormat="1" ht="36" customHeight="1">
      <c r="A809" s="32" t="s">
        <v>1044</v>
      </c>
      <c r="B809" s="357" t="s">
        <v>1045</v>
      </c>
      <c r="C809" s="348"/>
      <c r="D809" s="348"/>
      <c r="E809" s="348"/>
      <c r="F809" s="348"/>
      <c r="G809" s="348"/>
      <c r="H809" s="348"/>
      <c r="I809" s="348"/>
      <c r="J809" s="348"/>
      <c r="K809" s="348"/>
      <c r="L809" s="348"/>
      <c r="M809" s="348"/>
      <c r="N809" s="348"/>
      <c r="O809" s="348"/>
      <c r="P809" s="348"/>
      <c r="Q809" s="348"/>
      <c r="R809" s="348"/>
      <c r="S809" s="348"/>
      <c r="T809" s="348"/>
      <c r="U809" s="348"/>
      <c r="V809" s="348"/>
      <c r="W809" s="348"/>
      <c r="X809" s="348"/>
      <c r="Y809" s="348"/>
      <c r="Z809" s="348"/>
      <c r="AA809" s="348"/>
      <c r="AB809" s="348"/>
      <c r="AC809" s="348"/>
      <c r="AD809" s="348"/>
    </row>
    <row r="810" spans="1:31" s="33" customFormat="1" ht="15" customHeight="1">
      <c r="A810" s="87"/>
      <c r="C810" s="434" t="s">
        <v>993</v>
      </c>
      <c r="D810" s="348"/>
      <c r="E810" s="348"/>
      <c r="F810" s="348"/>
      <c r="G810" s="348"/>
      <c r="H810" s="348"/>
      <c r="I810" s="348"/>
      <c r="J810" s="348"/>
      <c r="K810" s="348"/>
      <c r="L810" s="348"/>
      <c r="M810" s="348"/>
      <c r="N810" s="348"/>
      <c r="O810" s="348"/>
      <c r="P810" s="348"/>
      <c r="Q810" s="348"/>
      <c r="R810" s="348"/>
      <c r="S810" s="348"/>
      <c r="T810" s="348"/>
      <c r="U810" s="348"/>
      <c r="V810" s="348"/>
      <c r="W810" s="348"/>
      <c r="X810" s="348"/>
      <c r="Y810" s="348"/>
      <c r="Z810" s="348"/>
      <c r="AA810" s="348"/>
      <c r="AB810" s="348"/>
      <c r="AC810" s="348"/>
      <c r="AD810" s="348"/>
    </row>
    <row r="811" spans="1:31" s="33" customFormat="1" ht="15" customHeight="1">
      <c r="A811" s="87"/>
      <c r="C811" s="434" t="s">
        <v>994</v>
      </c>
      <c r="D811" s="348"/>
      <c r="E811" s="348"/>
      <c r="F811" s="348"/>
      <c r="G811" s="348"/>
      <c r="H811" s="348"/>
      <c r="I811" s="348"/>
      <c r="J811" s="348"/>
      <c r="K811" s="348"/>
      <c r="L811" s="348"/>
      <c r="M811" s="348"/>
      <c r="N811" s="348"/>
      <c r="O811" s="348"/>
      <c r="P811" s="348"/>
      <c r="Q811" s="348"/>
      <c r="R811" s="348"/>
      <c r="S811" s="348"/>
      <c r="T811" s="348"/>
      <c r="U811" s="348"/>
      <c r="V811" s="348"/>
      <c r="W811" s="348"/>
      <c r="X811" s="348"/>
      <c r="Y811" s="348"/>
      <c r="Z811" s="348"/>
      <c r="AA811" s="348"/>
      <c r="AB811" s="348"/>
      <c r="AC811" s="348"/>
      <c r="AD811" s="348"/>
    </row>
    <row r="812" spans="1:31" s="33" customFormat="1" ht="15.75" customHeight="1" thickBot="1">
      <c r="A812" s="87"/>
    </row>
    <row r="813" spans="1:31" s="33" customFormat="1" ht="15" customHeight="1" thickBot="1">
      <c r="A813" s="87"/>
      <c r="C813" s="190"/>
      <c r="D813" s="212" t="s">
        <v>1046</v>
      </c>
      <c r="E813" s="117"/>
      <c r="F813" s="117"/>
      <c r="G813" s="117"/>
      <c r="H813" s="117"/>
      <c r="I813" s="117"/>
      <c r="J813" s="117"/>
      <c r="K813" s="117"/>
      <c r="L813" s="117"/>
      <c r="M813" s="117"/>
      <c r="N813" s="117"/>
      <c r="O813" s="117"/>
      <c r="P813" s="117"/>
      <c r="Q813" s="117"/>
      <c r="R813" s="117"/>
    </row>
    <row r="814" spans="1:31" s="33" customFormat="1" ht="15.75" customHeight="1" thickBot="1">
      <c r="A814" s="87"/>
      <c r="C814" s="190"/>
      <c r="D814" s="212" t="s">
        <v>1047</v>
      </c>
    </row>
    <row r="815" spans="1:31" s="33" customFormat="1" ht="15.75" customHeight="1" thickBot="1">
      <c r="A815" s="87"/>
      <c r="C815" s="190"/>
      <c r="D815" s="212" t="s">
        <v>1048</v>
      </c>
    </row>
    <row r="816" spans="1:31" s="33" customFormat="1" ht="15.75" customHeight="1" thickBot="1">
      <c r="A816" s="87"/>
      <c r="C816" s="190"/>
      <c r="D816" s="212" t="s">
        <v>1049</v>
      </c>
    </row>
    <row r="817" spans="1:30" s="33" customFormat="1" ht="15.75" customHeight="1" thickBot="1">
      <c r="A817" s="87"/>
      <c r="C817" s="190"/>
      <c r="D817" s="212" t="s">
        <v>1050</v>
      </c>
    </row>
    <row r="818" spans="1:30" s="33" customFormat="1" ht="15.75" customHeight="1" thickBot="1">
      <c r="A818" s="87"/>
      <c r="C818" s="190"/>
      <c r="D818" s="212" t="s">
        <v>1051</v>
      </c>
    </row>
    <row r="819" spans="1:30" s="33" customFormat="1" ht="15.75" customHeight="1" thickBot="1">
      <c r="A819" s="87"/>
      <c r="C819" s="190"/>
      <c r="D819" s="212" t="s">
        <v>1052</v>
      </c>
      <c r="N819" s="435"/>
      <c r="O819" s="284"/>
      <c r="P819" s="284"/>
      <c r="Q819" s="284"/>
      <c r="R819" s="284"/>
      <c r="S819" s="284"/>
      <c r="T819" s="284"/>
      <c r="U819" s="284"/>
      <c r="V819" s="284"/>
      <c r="W819" s="284"/>
      <c r="X819" s="284"/>
      <c r="Y819" s="284"/>
      <c r="Z819" s="284"/>
      <c r="AA819" s="284"/>
      <c r="AB819" s="284"/>
      <c r="AC819" s="284"/>
      <c r="AD819" s="284"/>
    </row>
    <row r="820" spans="1:30" s="33" customFormat="1" ht="24" customHeight="1" thickBot="1">
      <c r="A820" s="87"/>
      <c r="C820" s="190"/>
      <c r="D820" s="436" t="s">
        <v>1053</v>
      </c>
      <c r="E820" s="348"/>
      <c r="F820" s="348"/>
      <c r="G820" s="348"/>
      <c r="H820" s="348"/>
      <c r="I820" s="348"/>
      <c r="J820" s="348"/>
      <c r="K820" s="348"/>
      <c r="L820" s="348"/>
      <c r="M820" s="348"/>
      <c r="N820" s="348"/>
      <c r="O820" s="348"/>
      <c r="P820" s="348"/>
      <c r="Q820" s="348"/>
      <c r="R820" s="348"/>
      <c r="S820" s="348"/>
      <c r="T820" s="348"/>
      <c r="U820" s="348"/>
      <c r="V820" s="348"/>
      <c r="W820" s="348"/>
      <c r="X820" s="348"/>
      <c r="Y820" s="348"/>
      <c r="Z820" s="348"/>
      <c r="AA820" s="348"/>
      <c r="AB820" s="348"/>
      <c r="AC820" s="348"/>
      <c r="AD820" s="348"/>
    </row>
    <row r="821" spans="1:30" s="33" customFormat="1" ht="15.75" customHeight="1" thickBot="1">
      <c r="A821" s="87"/>
      <c r="C821" s="190"/>
      <c r="D821" s="84" t="s">
        <v>1003</v>
      </c>
    </row>
    <row r="822" spans="1:30" s="33" customFormat="1">
      <c r="A822" s="87"/>
    </row>
    <row r="823" spans="1:30" s="33" customFormat="1" ht="24" customHeight="1">
      <c r="A823" s="87"/>
      <c r="C823" s="339" t="s">
        <v>248</v>
      </c>
      <c r="D823" s="348"/>
      <c r="E823" s="348"/>
      <c r="F823" s="348"/>
      <c r="G823" s="348"/>
      <c r="H823" s="348"/>
      <c r="I823" s="348"/>
      <c r="J823" s="348"/>
      <c r="K823" s="348"/>
      <c r="L823" s="348"/>
      <c r="M823" s="348"/>
      <c r="N823" s="348"/>
      <c r="O823" s="348"/>
      <c r="P823" s="348"/>
      <c r="Q823" s="348"/>
      <c r="R823" s="348"/>
      <c r="S823" s="348"/>
      <c r="T823" s="348"/>
      <c r="U823" s="348"/>
      <c r="V823" s="348"/>
      <c r="W823" s="348"/>
      <c r="X823" s="348"/>
      <c r="Y823" s="348"/>
      <c r="Z823" s="348"/>
      <c r="AA823" s="348"/>
      <c r="AB823" s="348"/>
      <c r="AC823" s="348"/>
      <c r="AD823" s="348"/>
    </row>
    <row r="824" spans="1:30" s="33" customFormat="1" ht="60" customHeight="1">
      <c r="A824" s="87"/>
      <c r="C824" s="340"/>
      <c r="D824" s="337"/>
      <c r="E824" s="337"/>
      <c r="F824" s="337"/>
      <c r="G824" s="337"/>
      <c r="H824" s="337"/>
      <c r="I824" s="337"/>
      <c r="J824" s="337"/>
      <c r="K824" s="337"/>
      <c r="L824" s="337"/>
      <c r="M824" s="337"/>
      <c r="N824" s="337"/>
      <c r="O824" s="337"/>
      <c r="P824" s="337"/>
      <c r="Q824" s="337"/>
      <c r="R824" s="337"/>
      <c r="S824" s="337"/>
      <c r="T824" s="337"/>
      <c r="U824" s="337"/>
      <c r="V824" s="337"/>
      <c r="W824" s="337"/>
      <c r="X824" s="337"/>
      <c r="Y824" s="337"/>
      <c r="Z824" s="337"/>
      <c r="AA824" s="337"/>
      <c r="AB824" s="337"/>
      <c r="AC824" s="337"/>
      <c r="AD824" s="338"/>
    </row>
    <row r="825" spans="1:30" s="33" customFormat="1">
      <c r="A825" s="87"/>
    </row>
    <row r="826" spans="1:30" s="33" customFormat="1">
      <c r="A826" s="87"/>
    </row>
    <row r="827" spans="1:30" s="33" customFormat="1">
      <c r="A827" s="87"/>
    </row>
    <row r="828" spans="1:30" s="33" customFormat="1">
      <c r="A828" s="87"/>
    </row>
    <row r="829" spans="1:30" s="33" customFormat="1">
      <c r="A829" s="87"/>
    </row>
    <row r="830" spans="1:30" s="33" customFormat="1">
      <c r="A830" s="87"/>
    </row>
    <row r="831" spans="1:30" s="33" customFormat="1" ht="36" customHeight="1">
      <c r="A831" s="32" t="s">
        <v>1054</v>
      </c>
      <c r="B831" s="357" t="s">
        <v>1055</v>
      </c>
      <c r="C831" s="348"/>
      <c r="D831" s="348"/>
      <c r="E831" s="348"/>
      <c r="F831" s="348"/>
      <c r="G831" s="348"/>
      <c r="H831" s="348"/>
      <c r="I831" s="348"/>
      <c r="J831" s="348"/>
      <c r="K831" s="348"/>
      <c r="L831" s="348"/>
      <c r="M831" s="348"/>
      <c r="N831" s="348"/>
      <c r="O831" s="348"/>
      <c r="P831" s="348"/>
      <c r="Q831" s="348"/>
      <c r="R831" s="348"/>
      <c r="S831" s="348"/>
      <c r="T831" s="348"/>
      <c r="U831" s="348"/>
      <c r="V831" s="348"/>
      <c r="W831" s="348"/>
      <c r="X831" s="348"/>
      <c r="Y831" s="348"/>
      <c r="Z831" s="348"/>
      <c r="AA831" s="348"/>
      <c r="AB831" s="348"/>
      <c r="AC831" s="348"/>
      <c r="AD831" s="348"/>
    </row>
    <row r="832" spans="1:30" s="33" customFormat="1" ht="24" customHeight="1">
      <c r="A832" s="87"/>
      <c r="C832" s="364" t="s">
        <v>1056</v>
      </c>
      <c r="D832" s="348"/>
      <c r="E832" s="348"/>
      <c r="F832" s="348"/>
      <c r="G832" s="348"/>
      <c r="H832" s="348"/>
      <c r="I832" s="348"/>
      <c r="J832" s="348"/>
      <c r="K832" s="348"/>
      <c r="L832" s="348"/>
      <c r="M832" s="348"/>
      <c r="N832" s="348"/>
      <c r="O832" s="348"/>
      <c r="P832" s="348"/>
      <c r="Q832" s="348"/>
      <c r="R832" s="348"/>
      <c r="S832" s="348"/>
      <c r="T832" s="348"/>
      <c r="U832" s="348"/>
      <c r="V832" s="348"/>
      <c r="W832" s="348"/>
      <c r="X832" s="348"/>
      <c r="Y832" s="348"/>
      <c r="Z832" s="348"/>
      <c r="AA832" s="348"/>
      <c r="AB832" s="348"/>
      <c r="AC832" s="348"/>
      <c r="AD832" s="348"/>
    </row>
    <row r="833" spans="1:30" s="33" customFormat="1">
      <c r="A833" s="87"/>
    </row>
    <row r="834" spans="1:30" s="33" customFormat="1" ht="72" customHeight="1">
      <c r="A834" s="87"/>
      <c r="C834" s="347" t="s">
        <v>211</v>
      </c>
      <c r="D834" s="280"/>
      <c r="E834" s="280"/>
      <c r="F834" s="280"/>
      <c r="G834" s="280"/>
      <c r="H834" s="280"/>
      <c r="I834" s="280"/>
      <c r="J834" s="280"/>
      <c r="K834" s="280"/>
      <c r="L834" s="280"/>
      <c r="M834" s="280"/>
      <c r="N834" s="280"/>
      <c r="O834" s="280"/>
      <c r="P834" s="280"/>
      <c r="Q834" s="280"/>
      <c r="R834" s="281"/>
      <c r="S834" s="420" t="s">
        <v>1057</v>
      </c>
      <c r="T834" s="295"/>
      <c r="U834" s="295"/>
      <c r="V834" s="295"/>
      <c r="W834" s="295"/>
      <c r="X834" s="295"/>
      <c r="Y834" s="425" t="s">
        <v>1058</v>
      </c>
      <c r="Z834" s="295"/>
      <c r="AA834" s="295"/>
      <c r="AB834" s="295"/>
      <c r="AC834" s="295"/>
      <c r="AD834" s="296"/>
    </row>
    <row r="835" spans="1:30" s="33" customFormat="1">
      <c r="A835" s="87"/>
      <c r="C835" s="97" t="s">
        <v>142</v>
      </c>
      <c r="D835" s="422"/>
      <c r="E835" s="280"/>
      <c r="F835" s="280"/>
      <c r="G835" s="280"/>
      <c r="H835" s="280"/>
      <c r="I835" s="280"/>
      <c r="J835" s="280"/>
      <c r="K835" s="280"/>
      <c r="L835" s="280"/>
      <c r="M835" s="280"/>
      <c r="N835" s="280"/>
      <c r="O835" s="280"/>
      <c r="P835" s="280"/>
      <c r="Q835" s="280"/>
      <c r="R835" s="280"/>
      <c r="S835" s="342">
        <v>2</v>
      </c>
      <c r="T835" s="280"/>
      <c r="U835" s="280"/>
      <c r="V835" s="280"/>
      <c r="W835" s="280"/>
      <c r="X835" s="281"/>
      <c r="Y835" s="342"/>
      <c r="Z835" s="280"/>
      <c r="AA835" s="280"/>
      <c r="AB835" s="280"/>
      <c r="AC835" s="280"/>
      <c r="AD835" s="281"/>
    </row>
    <row r="836" spans="1:30" s="33" customFormat="1">
      <c r="A836" s="87"/>
      <c r="C836" s="100" t="s">
        <v>143</v>
      </c>
      <c r="D836" s="422"/>
      <c r="E836" s="280"/>
      <c r="F836" s="280"/>
      <c r="G836" s="280"/>
      <c r="H836" s="280"/>
      <c r="I836" s="280"/>
      <c r="J836" s="280"/>
      <c r="K836" s="280"/>
      <c r="L836" s="280"/>
      <c r="M836" s="280"/>
      <c r="N836" s="280"/>
      <c r="O836" s="280"/>
      <c r="P836" s="280"/>
      <c r="Q836" s="280"/>
      <c r="R836" s="280"/>
      <c r="S836" s="342"/>
      <c r="T836" s="280"/>
      <c r="U836" s="280"/>
      <c r="V836" s="280"/>
      <c r="W836" s="280"/>
      <c r="X836" s="281"/>
      <c r="Y836" s="342"/>
      <c r="Z836" s="280"/>
      <c r="AA836" s="280"/>
      <c r="AB836" s="280"/>
      <c r="AC836" s="280"/>
      <c r="AD836" s="281"/>
    </row>
    <row r="837" spans="1:30" s="33" customFormat="1">
      <c r="A837" s="87"/>
      <c r="C837" s="100" t="s">
        <v>144</v>
      </c>
      <c r="D837" s="422"/>
      <c r="E837" s="280"/>
      <c r="F837" s="280"/>
      <c r="G837" s="280"/>
      <c r="H837" s="280"/>
      <c r="I837" s="280"/>
      <c r="J837" s="280"/>
      <c r="K837" s="280"/>
      <c r="L837" s="280"/>
      <c r="M837" s="280"/>
      <c r="N837" s="280"/>
      <c r="O837" s="280"/>
      <c r="P837" s="280"/>
      <c r="Q837" s="280"/>
      <c r="R837" s="280"/>
      <c r="S837" s="342"/>
      <c r="T837" s="280"/>
      <c r="U837" s="280"/>
      <c r="V837" s="280"/>
      <c r="W837" s="280"/>
      <c r="X837" s="281"/>
      <c r="Y837" s="342"/>
      <c r="Z837" s="280"/>
      <c r="AA837" s="280"/>
      <c r="AB837" s="280"/>
      <c r="AC837" s="280"/>
      <c r="AD837" s="281"/>
    </row>
    <row r="838" spans="1:30" s="33" customFormat="1">
      <c r="A838" s="87"/>
      <c r="C838" s="100" t="s">
        <v>145</v>
      </c>
      <c r="D838" s="422"/>
      <c r="E838" s="280"/>
      <c r="F838" s="280"/>
      <c r="G838" s="280"/>
      <c r="H838" s="280"/>
      <c r="I838" s="280"/>
      <c r="J838" s="280"/>
      <c r="K838" s="280"/>
      <c r="L838" s="280"/>
      <c r="M838" s="280"/>
      <c r="N838" s="280"/>
      <c r="O838" s="280"/>
      <c r="P838" s="280"/>
      <c r="Q838" s="280"/>
      <c r="R838" s="280"/>
      <c r="S838" s="342"/>
      <c r="T838" s="280"/>
      <c r="U838" s="280"/>
      <c r="V838" s="280"/>
      <c r="W838" s="280"/>
      <c r="X838" s="281"/>
      <c r="Y838" s="342"/>
      <c r="Z838" s="280"/>
      <c r="AA838" s="280"/>
      <c r="AB838" s="280"/>
      <c r="AC838" s="280"/>
      <c r="AD838" s="281"/>
    </row>
    <row r="839" spans="1:30" s="33" customFormat="1">
      <c r="A839" s="87"/>
      <c r="C839" s="100" t="s">
        <v>146</v>
      </c>
      <c r="D839" s="422"/>
      <c r="E839" s="280"/>
      <c r="F839" s="280"/>
      <c r="G839" s="280"/>
      <c r="H839" s="280"/>
      <c r="I839" s="280"/>
      <c r="J839" s="280"/>
      <c r="K839" s="280"/>
      <c r="L839" s="280"/>
      <c r="M839" s="280"/>
      <c r="N839" s="280"/>
      <c r="O839" s="280"/>
      <c r="P839" s="280"/>
      <c r="Q839" s="280"/>
      <c r="R839" s="280"/>
      <c r="S839" s="342"/>
      <c r="T839" s="280"/>
      <c r="U839" s="280"/>
      <c r="V839" s="280"/>
      <c r="W839" s="280"/>
      <c r="X839" s="281"/>
      <c r="Y839" s="342"/>
      <c r="Z839" s="280"/>
      <c r="AA839" s="280"/>
      <c r="AB839" s="280"/>
      <c r="AC839" s="280"/>
      <c r="AD839" s="281"/>
    </row>
    <row r="840" spans="1:30" s="33" customFormat="1">
      <c r="A840" s="87"/>
      <c r="C840" s="100" t="s">
        <v>147</v>
      </c>
      <c r="D840" s="422"/>
      <c r="E840" s="280"/>
      <c r="F840" s="280"/>
      <c r="G840" s="280"/>
      <c r="H840" s="280"/>
      <c r="I840" s="280"/>
      <c r="J840" s="280"/>
      <c r="K840" s="280"/>
      <c r="L840" s="280"/>
      <c r="M840" s="280"/>
      <c r="N840" s="280"/>
      <c r="O840" s="280"/>
      <c r="P840" s="280"/>
      <c r="Q840" s="280"/>
      <c r="R840" s="280"/>
      <c r="S840" s="342"/>
      <c r="T840" s="280"/>
      <c r="U840" s="280"/>
      <c r="V840" s="280"/>
      <c r="W840" s="280"/>
      <c r="X840" s="281"/>
      <c r="Y840" s="342"/>
      <c r="Z840" s="280"/>
      <c r="AA840" s="280"/>
      <c r="AB840" s="280"/>
      <c r="AC840" s="280"/>
      <c r="AD840" s="281"/>
    </row>
    <row r="841" spans="1:30" s="33" customFormat="1">
      <c r="A841" s="87"/>
      <c r="C841" s="100" t="s">
        <v>148</v>
      </c>
      <c r="D841" s="422"/>
      <c r="E841" s="280"/>
      <c r="F841" s="280"/>
      <c r="G841" s="280"/>
      <c r="H841" s="280"/>
      <c r="I841" s="280"/>
      <c r="J841" s="280"/>
      <c r="K841" s="280"/>
      <c r="L841" s="280"/>
      <c r="M841" s="280"/>
      <c r="N841" s="280"/>
      <c r="O841" s="280"/>
      <c r="P841" s="280"/>
      <c r="Q841" s="280"/>
      <c r="R841" s="280"/>
      <c r="S841" s="342"/>
      <c r="T841" s="280"/>
      <c r="U841" s="280"/>
      <c r="V841" s="280"/>
      <c r="W841" s="280"/>
      <c r="X841" s="281"/>
      <c r="Y841" s="342"/>
      <c r="Z841" s="280"/>
      <c r="AA841" s="280"/>
      <c r="AB841" s="280"/>
      <c r="AC841" s="280"/>
      <c r="AD841" s="281"/>
    </row>
    <row r="842" spans="1:30" s="33" customFormat="1">
      <c r="A842" s="87"/>
      <c r="C842" s="100" t="s">
        <v>149</v>
      </c>
      <c r="D842" s="422"/>
      <c r="E842" s="280"/>
      <c r="F842" s="280"/>
      <c r="G842" s="280"/>
      <c r="H842" s="280"/>
      <c r="I842" s="280"/>
      <c r="J842" s="280"/>
      <c r="K842" s="280"/>
      <c r="L842" s="280"/>
      <c r="M842" s="280"/>
      <c r="N842" s="280"/>
      <c r="O842" s="280"/>
      <c r="P842" s="280"/>
      <c r="Q842" s="280"/>
      <c r="R842" s="280"/>
      <c r="S842" s="342"/>
      <c r="T842" s="280"/>
      <c r="U842" s="280"/>
      <c r="V842" s="280"/>
      <c r="W842" s="280"/>
      <c r="X842" s="281"/>
      <c r="Y842" s="342"/>
      <c r="Z842" s="280"/>
      <c r="AA842" s="280"/>
      <c r="AB842" s="280"/>
      <c r="AC842" s="280"/>
      <c r="AD842" s="281"/>
    </row>
    <row r="843" spans="1:30" s="33" customFormat="1">
      <c r="A843" s="87"/>
      <c r="C843" s="100" t="s">
        <v>150</v>
      </c>
      <c r="D843" s="422"/>
      <c r="E843" s="280"/>
      <c r="F843" s="280"/>
      <c r="G843" s="280"/>
      <c r="H843" s="280"/>
      <c r="I843" s="280"/>
      <c r="J843" s="280"/>
      <c r="K843" s="280"/>
      <c r="L843" s="280"/>
      <c r="M843" s="280"/>
      <c r="N843" s="280"/>
      <c r="O843" s="280"/>
      <c r="P843" s="280"/>
      <c r="Q843" s="280"/>
      <c r="R843" s="280"/>
      <c r="S843" s="342"/>
      <c r="T843" s="280"/>
      <c r="U843" s="280"/>
      <c r="V843" s="280"/>
      <c r="W843" s="280"/>
      <c r="X843" s="281"/>
      <c r="Y843" s="342"/>
      <c r="Z843" s="280"/>
      <c r="AA843" s="280"/>
      <c r="AB843" s="280"/>
      <c r="AC843" s="280"/>
      <c r="AD843" s="281"/>
    </row>
    <row r="844" spans="1:30" s="33" customFormat="1">
      <c r="A844" s="87"/>
      <c r="C844" s="100" t="s">
        <v>151</v>
      </c>
      <c r="D844" s="422"/>
      <c r="E844" s="280"/>
      <c r="F844" s="280"/>
      <c r="G844" s="280"/>
      <c r="H844" s="280"/>
      <c r="I844" s="280"/>
      <c r="J844" s="280"/>
      <c r="K844" s="280"/>
      <c r="L844" s="280"/>
      <c r="M844" s="280"/>
      <c r="N844" s="280"/>
      <c r="O844" s="280"/>
      <c r="P844" s="280"/>
      <c r="Q844" s="280"/>
      <c r="R844" s="280"/>
      <c r="S844" s="342"/>
      <c r="T844" s="280"/>
      <c r="U844" s="280"/>
      <c r="V844" s="280"/>
      <c r="W844" s="280"/>
      <c r="X844" s="281"/>
      <c r="Y844" s="342"/>
      <c r="Z844" s="280"/>
      <c r="AA844" s="280"/>
      <c r="AB844" s="280"/>
      <c r="AC844" s="280"/>
      <c r="AD844" s="281"/>
    </row>
    <row r="845" spans="1:30" s="33" customFormat="1">
      <c r="A845" s="87"/>
      <c r="C845" s="100" t="s">
        <v>152</v>
      </c>
      <c r="D845" s="422"/>
      <c r="E845" s="280"/>
      <c r="F845" s="280"/>
      <c r="G845" s="280"/>
      <c r="H845" s="280"/>
      <c r="I845" s="280"/>
      <c r="J845" s="280"/>
      <c r="K845" s="280"/>
      <c r="L845" s="280"/>
      <c r="M845" s="280"/>
      <c r="N845" s="280"/>
      <c r="O845" s="280"/>
      <c r="P845" s="280"/>
      <c r="Q845" s="280"/>
      <c r="R845" s="280"/>
      <c r="S845" s="342"/>
      <c r="T845" s="280"/>
      <c r="U845" s="280"/>
      <c r="V845" s="280"/>
      <c r="W845" s="280"/>
      <c r="X845" s="281"/>
      <c r="Y845" s="342"/>
      <c r="Z845" s="280"/>
      <c r="AA845" s="280"/>
      <c r="AB845" s="280"/>
      <c r="AC845" s="280"/>
      <c r="AD845" s="281"/>
    </row>
    <row r="846" spans="1:30" s="33" customFormat="1">
      <c r="A846" s="87"/>
      <c r="C846" s="100" t="s">
        <v>153</v>
      </c>
      <c r="D846" s="422"/>
      <c r="E846" s="280"/>
      <c r="F846" s="280"/>
      <c r="G846" s="280"/>
      <c r="H846" s="280"/>
      <c r="I846" s="280"/>
      <c r="J846" s="280"/>
      <c r="K846" s="280"/>
      <c r="L846" s="280"/>
      <c r="M846" s="280"/>
      <c r="N846" s="280"/>
      <c r="O846" s="280"/>
      <c r="P846" s="280"/>
      <c r="Q846" s="280"/>
      <c r="R846" s="280"/>
      <c r="S846" s="342"/>
      <c r="T846" s="280"/>
      <c r="U846" s="280"/>
      <c r="V846" s="280"/>
      <c r="W846" s="280"/>
      <c r="X846" s="281"/>
      <c r="Y846" s="342"/>
      <c r="Z846" s="280"/>
      <c r="AA846" s="280"/>
      <c r="AB846" s="280"/>
      <c r="AC846" s="280"/>
      <c r="AD846" s="281"/>
    </row>
    <row r="847" spans="1:30" s="33" customFormat="1">
      <c r="A847" s="87"/>
      <c r="C847" s="100" t="s">
        <v>154</v>
      </c>
      <c r="D847" s="422"/>
      <c r="E847" s="280"/>
      <c r="F847" s="280"/>
      <c r="G847" s="280"/>
      <c r="H847" s="280"/>
      <c r="I847" s="280"/>
      <c r="J847" s="280"/>
      <c r="K847" s="280"/>
      <c r="L847" s="280"/>
      <c r="M847" s="280"/>
      <c r="N847" s="280"/>
      <c r="O847" s="280"/>
      <c r="P847" s="280"/>
      <c r="Q847" s="280"/>
      <c r="R847" s="280"/>
      <c r="S847" s="342"/>
      <c r="T847" s="280"/>
      <c r="U847" s="280"/>
      <c r="V847" s="280"/>
      <c r="W847" s="280"/>
      <c r="X847" s="281"/>
      <c r="Y847" s="342"/>
      <c r="Z847" s="280"/>
      <c r="AA847" s="280"/>
      <c r="AB847" s="280"/>
      <c r="AC847" s="280"/>
      <c r="AD847" s="281"/>
    </row>
    <row r="848" spans="1:30" s="33" customFormat="1">
      <c r="A848" s="87"/>
      <c r="C848" s="100" t="s">
        <v>155</v>
      </c>
      <c r="D848" s="422"/>
      <c r="E848" s="280"/>
      <c r="F848" s="280"/>
      <c r="G848" s="280"/>
      <c r="H848" s="280"/>
      <c r="I848" s="280"/>
      <c r="J848" s="280"/>
      <c r="K848" s="280"/>
      <c r="L848" s="280"/>
      <c r="M848" s="280"/>
      <c r="N848" s="280"/>
      <c r="O848" s="280"/>
      <c r="P848" s="280"/>
      <c r="Q848" s="280"/>
      <c r="R848" s="280"/>
      <c r="S848" s="342"/>
      <c r="T848" s="280"/>
      <c r="U848" s="280"/>
      <c r="V848" s="280"/>
      <c r="W848" s="280"/>
      <c r="X848" s="281"/>
      <c r="Y848" s="342"/>
      <c r="Z848" s="280"/>
      <c r="AA848" s="280"/>
      <c r="AB848" s="280"/>
      <c r="AC848" s="280"/>
      <c r="AD848" s="281"/>
    </row>
    <row r="849" spans="1:30" s="33" customFormat="1">
      <c r="A849" s="87"/>
      <c r="C849" s="100" t="s">
        <v>156</v>
      </c>
      <c r="D849" s="422"/>
      <c r="E849" s="280"/>
      <c r="F849" s="280"/>
      <c r="G849" s="280"/>
      <c r="H849" s="280"/>
      <c r="I849" s="280"/>
      <c r="J849" s="280"/>
      <c r="K849" s="280"/>
      <c r="L849" s="280"/>
      <c r="M849" s="280"/>
      <c r="N849" s="280"/>
      <c r="O849" s="280"/>
      <c r="P849" s="280"/>
      <c r="Q849" s="280"/>
      <c r="R849" s="280"/>
      <c r="S849" s="342"/>
      <c r="T849" s="280"/>
      <c r="U849" s="280"/>
      <c r="V849" s="280"/>
      <c r="W849" s="280"/>
      <c r="X849" s="281"/>
      <c r="Y849" s="342"/>
      <c r="Z849" s="280"/>
      <c r="AA849" s="280"/>
      <c r="AB849" s="280"/>
      <c r="AC849" s="280"/>
      <c r="AD849" s="281"/>
    </row>
    <row r="850" spans="1:30" s="33" customFormat="1">
      <c r="A850" s="87"/>
      <c r="C850" s="100" t="s">
        <v>157</v>
      </c>
      <c r="D850" s="422"/>
      <c r="E850" s="280"/>
      <c r="F850" s="280"/>
      <c r="G850" s="280"/>
      <c r="H850" s="280"/>
      <c r="I850" s="280"/>
      <c r="J850" s="280"/>
      <c r="K850" s="280"/>
      <c r="L850" s="280"/>
      <c r="M850" s="280"/>
      <c r="N850" s="280"/>
      <c r="O850" s="280"/>
      <c r="P850" s="280"/>
      <c r="Q850" s="280"/>
      <c r="R850" s="280"/>
      <c r="S850" s="342"/>
      <c r="T850" s="280"/>
      <c r="U850" s="280"/>
      <c r="V850" s="280"/>
      <c r="W850" s="280"/>
      <c r="X850" s="281"/>
      <c r="Y850" s="342"/>
      <c r="Z850" s="280"/>
      <c r="AA850" s="280"/>
      <c r="AB850" s="280"/>
      <c r="AC850" s="280"/>
      <c r="AD850" s="281"/>
    </row>
    <row r="851" spans="1:30" s="33" customFormat="1">
      <c r="A851" s="87"/>
      <c r="C851" s="118" t="s">
        <v>158</v>
      </c>
      <c r="D851" s="422"/>
      <c r="E851" s="280"/>
      <c r="F851" s="280"/>
      <c r="G851" s="280"/>
      <c r="H851" s="280"/>
      <c r="I851" s="280"/>
      <c r="J851" s="280"/>
      <c r="K851" s="280"/>
      <c r="L851" s="280"/>
      <c r="M851" s="280"/>
      <c r="N851" s="280"/>
      <c r="O851" s="280"/>
      <c r="P851" s="280"/>
      <c r="Q851" s="280"/>
      <c r="R851" s="280"/>
      <c r="S851" s="342"/>
      <c r="T851" s="280"/>
      <c r="U851" s="280"/>
      <c r="V851" s="280"/>
      <c r="W851" s="280"/>
      <c r="X851" s="281"/>
      <c r="Y851" s="342"/>
      <c r="Z851" s="280"/>
      <c r="AA851" s="280"/>
      <c r="AB851" s="280"/>
      <c r="AC851" s="280"/>
      <c r="AD851" s="281"/>
    </row>
    <row r="852" spans="1:30" s="33" customFormat="1">
      <c r="A852" s="87"/>
      <c r="C852" s="100" t="s">
        <v>159</v>
      </c>
      <c r="D852" s="422"/>
      <c r="E852" s="280"/>
      <c r="F852" s="280"/>
      <c r="G852" s="280"/>
      <c r="H852" s="280"/>
      <c r="I852" s="280"/>
      <c r="J852" s="280"/>
      <c r="K852" s="280"/>
      <c r="L852" s="280"/>
      <c r="M852" s="280"/>
      <c r="N852" s="280"/>
      <c r="O852" s="280"/>
      <c r="P852" s="280"/>
      <c r="Q852" s="280"/>
      <c r="R852" s="280"/>
      <c r="S852" s="342"/>
      <c r="T852" s="280"/>
      <c r="U852" s="280"/>
      <c r="V852" s="280"/>
      <c r="W852" s="280"/>
      <c r="X852" s="281"/>
      <c r="Y852" s="342"/>
      <c r="Z852" s="280"/>
      <c r="AA852" s="280"/>
      <c r="AB852" s="280"/>
      <c r="AC852" s="280"/>
      <c r="AD852" s="281"/>
    </row>
    <row r="853" spans="1:30" s="33" customFormat="1">
      <c r="A853" s="87"/>
      <c r="C853" s="100" t="s">
        <v>160</v>
      </c>
      <c r="D853" s="422"/>
      <c r="E853" s="280"/>
      <c r="F853" s="280"/>
      <c r="G853" s="280"/>
      <c r="H853" s="280"/>
      <c r="I853" s="280"/>
      <c r="J853" s="280"/>
      <c r="K853" s="280"/>
      <c r="L853" s="280"/>
      <c r="M853" s="280"/>
      <c r="N853" s="280"/>
      <c r="O853" s="280"/>
      <c r="P853" s="280"/>
      <c r="Q853" s="280"/>
      <c r="R853" s="280"/>
      <c r="S853" s="342"/>
      <c r="T853" s="280"/>
      <c r="U853" s="280"/>
      <c r="V853" s="280"/>
      <c r="W853" s="280"/>
      <c r="X853" s="281"/>
      <c r="Y853" s="342"/>
      <c r="Z853" s="280"/>
      <c r="AA853" s="280"/>
      <c r="AB853" s="280"/>
      <c r="AC853" s="280"/>
      <c r="AD853" s="281"/>
    </row>
    <row r="854" spans="1:30" s="33" customFormat="1">
      <c r="A854" s="87"/>
      <c r="C854" s="100" t="s">
        <v>161</v>
      </c>
      <c r="D854" s="422"/>
      <c r="E854" s="280"/>
      <c r="F854" s="280"/>
      <c r="G854" s="280"/>
      <c r="H854" s="280"/>
      <c r="I854" s="280"/>
      <c r="J854" s="280"/>
      <c r="K854" s="280"/>
      <c r="L854" s="280"/>
      <c r="M854" s="280"/>
      <c r="N854" s="280"/>
      <c r="O854" s="280"/>
      <c r="P854" s="280"/>
      <c r="Q854" s="280"/>
      <c r="R854" s="280"/>
      <c r="S854" s="342"/>
      <c r="T854" s="280"/>
      <c r="U854" s="280"/>
      <c r="V854" s="280"/>
      <c r="W854" s="280"/>
      <c r="X854" s="281"/>
      <c r="Y854" s="342"/>
      <c r="Z854" s="280"/>
      <c r="AA854" s="280"/>
      <c r="AB854" s="280"/>
      <c r="AC854" s="280"/>
      <c r="AD854" s="281"/>
    </row>
    <row r="855" spans="1:30" s="33" customFormat="1">
      <c r="A855" s="87"/>
      <c r="C855" s="100" t="s">
        <v>162</v>
      </c>
      <c r="D855" s="422"/>
      <c r="E855" s="280"/>
      <c r="F855" s="280"/>
      <c r="G855" s="280"/>
      <c r="H855" s="280"/>
      <c r="I855" s="280"/>
      <c r="J855" s="280"/>
      <c r="K855" s="280"/>
      <c r="L855" s="280"/>
      <c r="M855" s="280"/>
      <c r="N855" s="280"/>
      <c r="O855" s="280"/>
      <c r="P855" s="280"/>
      <c r="Q855" s="280"/>
      <c r="R855" s="280"/>
      <c r="S855" s="342"/>
      <c r="T855" s="280"/>
      <c r="U855" s="280"/>
      <c r="V855" s="280"/>
      <c r="W855" s="280"/>
      <c r="X855" s="281"/>
      <c r="Y855" s="342"/>
      <c r="Z855" s="280"/>
      <c r="AA855" s="280"/>
      <c r="AB855" s="280"/>
      <c r="AC855" s="280"/>
      <c r="AD855" s="281"/>
    </row>
    <row r="856" spans="1:30" s="33" customFormat="1">
      <c r="A856" s="87"/>
      <c r="C856" s="100" t="s">
        <v>163</v>
      </c>
      <c r="D856" s="422"/>
      <c r="E856" s="280"/>
      <c r="F856" s="280"/>
      <c r="G856" s="280"/>
      <c r="H856" s="280"/>
      <c r="I856" s="280"/>
      <c r="J856" s="280"/>
      <c r="K856" s="280"/>
      <c r="L856" s="280"/>
      <c r="M856" s="280"/>
      <c r="N856" s="280"/>
      <c r="O856" s="280"/>
      <c r="P856" s="280"/>
      <c r="Q856" s="280"/>
      <c r="R856" s="280"/>
      <c r="S856" s="342"/>
      <c r="T856" s="280"/>
      <c r="U856" s="280"/>
      <c r="V856" s="280"/>
      <c r="W856" s="280"/>
      <c r="X856" s="281"/>
      <c r="Y856" s="342"/>
      <c r="Z856" s="280"/>
      <c r="AA856" s="280"/>
      <c r="AB856" s="280"/>
      <c r="AC856" s="280"/>
      <c r="AD856" s="281"/>
    </row>
    <row r="857" spans="1:30" s="33" customFormat="1">
      <c r="A857" s="87"/>
      <c r="C857" s="100" t="s">
        <v>164</v>
      </c>
      <c r="D857" s="422"/>
      <c r="E857" s="280"/>
      <c r="F857" s="280"/>
      <c r="G857" s="280"/>
      <c r="H857" s="280"/>
      <c r="I857" s="280"/>
      <c r="J857" s="280"/>
      <c r="K857" s="280"/>
      <c r="L857" s="280"/>
      <c r="M857" s="280"/>
      <c r="N857" s="280"/>
      <c r="O857" s="280"/>
      <c r="P857" s="280"/>
      <c r="Q857" s="280"/>
      <c r="R857" s="280"/>
      <c r="S857" s="342"/>
      <c r="T857" s="280"/>
      <c r="U857" s="280"/>
      <c r="V857" s="280"/>
      <c r="W857" s="280"/>
      <c r="X857" s="281"/>
      <c r="Y857" s="342"/>
      <c r="Z857" s="280"/>
      <c r="AA857" s="280"/>
      <c r="AB857" s="280"/>
      <c r="AC857" s="280"/>
      <c r="AD857" s="281"/>
    </row>
    <row r="858" spans="1:30" s="33" customFormat="1">
      <c r="A858" s="87"/>
      <c r="C858" s="100" t="s">
        <v>165</v>
      </c>
      <c r="D858" s="422"/>
      <c r="E858" s="280"/>
      <c r="F858" s="280"/>
      <c r="G858" s="280"/>
      <c r="H858" s="280"/>
      <c r="I858" s="280"/>
      <c r="J858" s="280"/>
      <c r="K858" s="280"/>
      <c r="L858" s="280"/>
      <c r="M858" s="280"/>
      <c r="N858" s="280"/>
      <c r="O858" s="280"/>
      <c r="P858" s="280"/>
      <c r="Q858" s="280"/>
      <c r="R858" s="280"/>
      <c r="S858" s="342"/>
      <c r="T858" s="280"/>
      <c r="U858" s="280"/>
      <c r="V858" s="280"/>
      <c r="W858" s="280"/>
      <c r="X858" s="281"/>
      <c r="Y858" s="342"/>
      <c r="Z858" s="280"/>
      <c r="AA858" s="280"/>
      <c r="AB858" s="280"/>
      <c r="AC858" s="280"/>
      <c r="AD858" s="281"/>
    </row>
    <row r="859" spans="1:30" s="33" customFormat="1">
      <c r="A859" s="87"/>
      <c r="C859" s="100" t="s">
        <v>166</v>
      </c>
      <c r="D859" s="422"/>
      <c r="E859" s="280"/>
      <c r="F859" s="280"/>
      <c r="G859" s="280"/>
      <c r="H859" s="280"/>
      <c r="I859" s="280"/>
      <c r="J859" s="280"/>
      <c r="K859" s="280"/>
      <c r="L859" s="280"/>
      <c r="M859" s="280"/>
      <c r="N859" s="280"/>
      <c r="O859" s="280"/>
      <c r="P859" s="280"/>
      <c r="Q859" s="280"/>
      <c r="R859" s="280"/>
      <c r="S859" s="342"/>
      <c r="T859" s="280"/>
      <c r="U859" s="280"/>
      <c r="V859" s="280"/>
      <c r="W859" s="280"/>
      <c r="X859" s="281"/>
      <c r="Y859" s="342"/>
      <c r="Z859" s="280"/>
      <c r="AA859" s="280"/>
      <c r="AB859" s="280"/>
      <c r="AC859" s="280"/>
      <c r="AD859" s="281"/>
    </row>
    <row r="860" spans="1:30" s="33" customFormat="1">
      <c r="A860" s="87"/>
      <c r="R860" s="101"/>
      <c r="S860" s="104"/>
      <c r="T860" s="104"/>
      <c r="U860" s="104"/>
      <c r="V860" s="104"/>
      <c r="W860" s="104"/>
      <c r="X860" s="101" t="s">
        <v>285</v>
      </c>
      <c r="Y860" s="342">
        <f>IF(AND(SUM(Y835:Y859)=0,COUNTIF(Y835:Y859,"NS")&gt;0),"NS",IF(AND(SUM(Y835:Y859)=0, COUNTIF(Y835:Y859,"NA")&gt;0),"NA",SUM(Y835:Y859)))</f>
        <v>0</v>
      </c>
      <c r="Z860" s="280"/>
      <c r="AA860" s="280"/>
      <c r="AB860" s="280"/>
      <c r="AC860" s="280"/>
      <c r="AD860" s="281"/>
    </row>
    <row r="861" spans="1:30" s="33" customFormat="1">
      <c r="A861" s="87"/>
    </row>
    <row r="862" spans="1:30" s="33" customFormat="1" ht="24" customHeight="1">
      <c r="A862" s="87"/>
      <c r="C862" s="339" t="s">
        <v>248</v>
      </c>
      <c r="D862" s="348"/>
      <c r="E862" s="348"/>
      <c r="F862" s="348"/>
      <c r="G862" s="348"/>
      <c r="H862" s="348"/>
      <c r="I862" s="348"/>
      <c r="J862" s="348"/>
      <c r="K862" s="348"/>
      <c r="L862" s="348"/>
      <c r="M862" s="348"/>
      <c r="N862" s="348"/>
      <c r="O862" s="348"/>
      <c r="P862" s="348"/>
      <c r="Q862" s="348"/>
      <c r="R862" s="348"/>
      <c r="S862" s="348"/>
      <c r="T862" s="348"/>
      <c r="U862" s="348"/>
      <c r="V862" s="348"/>
      <c r="W862" s="348"/>
      <c r="X862" s="348"/>
      <c r="Y862" s="348"/>
      <c r="Z862" s="348"/>
      <c r="AA862" s="348"/>
      <c r="AB862" s="348"/>
      <c r="AC862" s="348"/>
      <c r="AD862" s="348"/>
    </row>
    <row r="863" spans="1:30" s="33" customFormat="1" ht="60" customHeight="1">
      <c r="A863" s="87"/>
      <c r="C863" s="340"/>
      <c r="D863" s="337"/>
      <c r="E863" s="337"/>
      <c r="F863" s="337"/>
      <c r="G863" s="337"/>
      <c r="H863" s="337"/>
      <c r="I863" s="337"/>
      <c r="J863" s="337"/>
      <c r="K863" s="337"/>
      <c r="L863" s="337"/>
      <c r="M863" s="337"/>
      <c r="N863" s="337"/>
      <c r="O863" s="337"/>
      <c r="P863" s="337"/>
      <c r="Q863" s="337"/>
      <c r="R863" s="337"/>
      <c r="S863" s="337"/>
      <c r="T863" s="337"/>
      <c r="U863" s="337"/>
      <c r="V863" s="337"/>
      <c r="W863" s="337"/>
      <c r="X863" s="337"/>
      <c r="Y863" s="337"/>
      <c r="Z863" s="337"/>
      <c r="AA863" s="337"/>
      <c r="AB863" s="337"/>
      <c r="AC863" s="337"/>
      <c r="AD863" s="338"/>
    </row>
    <row r="864" spans="1:30" s="33" customFormat="1">
      <c r="A864" s="87"/>
    </row>
    <row r="865" spans="1:38" s="33" customFormat="1">
      <c r="A865" s="87"/>
    </row>
    <row r="866" spans="1:38" s="33" customFormat="1">
      <c r="A866" s="87"/>
    </row>
    <row r="867" spans="1:38" s="33" customFormat="1">
      <c r="A867" s="87"/>
    </row>
    <row r="868" spans="1:38" s="33" customFormat="1">
      <c r="A868" s="87"/>
    </row>
    <row r="869" spans="1:38" s="33" customFormat="1">
      <c r="A869" s="87"/>
    </row>
    <row r="870" spans="1:38" s="33" customFormat="1" ht="24" customHeight="1">
      <c r="A870" s="32" t="s">
        <v>1059</v>
      </c>
      <c r="B870" s="357" t="s">
        <v>1060</v>
      </c>
      <c r="C870" s="348"/>
      <c r="D870" s="348"/>
      <c r="E870" s="348"/>
      <c r="F870" s="348"/>
      <c r="G870" s="348"/>
      <c r="H870" s="348"/>
      <c r="I870" s="348"/>
      <c r="J870" s="348"/>
      <c r="K870" s="348"/>
      <c r="L870" s="348"/>
      <c r="M870" s="348"/>
      <c r="N870" s="348"/>
      <c r="O870" s="348"/>
      <c r="P870" s="348"/>
      <c r="Q870" s="348"/>
      <c r="R870" s="348"/>
      <c r="S870" s="348"/>
      <c r="T870" s="348"/>
      <c r="U870" s="348"/>
      <c r="V870" s="348"/>
      <c r="W870" s="348"/>
      <c r="X870" s="348"/>
      <c r="Y870" s="348"/>
      <c r="Z870" s="348"/>
      <c r="AA870" s="348"/>
      <c r="AB870" s="348"/>
      <c r="AC870" s="348"/>
      <c r="AD870" s="348"/>
    </row>
    <row r="871" spans="1:38" s="29" customFormat="1" ht="24" customHeight="1">
      <c r="A871" s="79"/>
      <c r="C871" s="359" t="s">
        <v>1061</v>
      </c>
      <c r="D871" s="350"/>
      <c r="E871" s="350"/>
      <c r="F871" s="350"/>
      <c r="G871" s="350"/>
      <c r="H871" s="350"/>
      <c r="I871" s="350"/>
      <c r="J871" s="350"/>
      <c r="K871" s="350"/>
      <c r="L871" s="350"/>
      <c r="M871" s="350"/>
      <c r="N871" s="350"/>
      <c r="O871" s="350"/>
      <c r="P871" s="350"/>
      <c r="Q871" s="350"/>
      <c r="R871" s="350"/>
      <c r="S871" s="350"/>
      <c r="T871" s="350"/>
      <c r="U871" s="350"/>
      <c r="V871" s="350"/>
      <c r="W871" s="350"/>
      <c r="X871" s="350"/>
      <c r="Y871" s="350"/>
      <c r="Z871" s="350"/>
      <c r="AA871" s="350"/>
      <c r="AB871" s="350"/>
      <c r="AC871" s="350"/>
      <c r="AD871" s="350"/>
    </row>
    <row r="872" spans="1:38" s="33" customFormat="1" ht="15" customHeight="1">
      <c r="A872" s="79"/>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spans="1:38" s="29" customFormat="1" ht="15" customHeight="1">
      <c r="A873" s="119"/>
      <c r="B873" s="120"/>
      <c r="C873" s="347" t="s">
        <v>211</v>
      </c>
      <c r="D873" s="295"/>
      <c r="E873" s="295"/>
      <c r="F873" s="295"/>
      <c r="G873" s="296"/>
      <c r="H873" s="426" t="s">
        <v>518</v>
      </c>
      <c r="I873" s="279" t="s">
        <v>1062</v>
      </c>
      <c r="J873" s="280"/>
      <c r="K873" s="280"/>
      <c r="L873" s="280"/>
      <c r="M873" s="280"/>
      <c r="N873" s="280"/>
      <c r="O873" s="280"/>
      <c r="P873" s="280"/>
      <c r="Q873" s="280"/>
      <c r="R873" s="280"/>
      <c r="S873" s="280"/>
      <c r="T873" s="280"/>
      <c r="U873" s="280"/>
      <c r="V873" s="280"/>
      <c r="W873" s="280"/>
      <c r="X873" s="280"/>
      <c r="Y873" s="280"/>
      <c r="Z873" s="280"/>
      <c r="AA873" s="280"/>
      <c r="AB873" s="280"/>
      <c r="AC873" s="280"/>
      <c r="AD873" s="281"/>
      <c r="AE873" s="237"/>
    </row>
    <row r="874" spans="1:38" s="29" customFormat="1" ht="36" customHeight="1">
      <c r="A874" s="119"/>
      <c r="B874" s="120"/>
      <c r="C874" s="297"/>
      <c r="D874" s="350"/>
      <c r="E874" s="350"/>
      <c r="F874" s="350"/>
      <c r="G874" s="298"/>
      <c r="H874" s="433"/>
      <c r="I874" s="341" t="s">
        <v>269</v>
      </c>
      <c r="J874" s="368" t="s">
        <v>707</v>
      </c>
      <c r="K874" s="342" t="s">
        <v>1063</v>
      </c>
      <c r="L874" s="280"/>
      <c r="M874" s="280"/>
      <c r="N874" s="280"/>
      <c r="O874" s="280"/>
      <c r="P874" s="280"/>
      <c r="Q874" s="280"/>
      <c r="R874" s="280"/>
      <c r="S874" s="280"/>
      <c r="T874" s="280"/>
      <c r="U874" s="280"/>
      <c r="V874" s="280"/>
      <c r="W874" s="280"/>
      <c r="X874" s="280"/>
      <c r="Y874" s="280"/>
      <c r="Z874" s="281"/>
      <c r="AA874" s="342" t="s">
        <v>1064</v>
      </c>
      <c r="AB874" s="280"/>
      <c r="AC874" s="281"/>
      <c r="AD874" s="368" t="s">
        <v>749</v>
      </c>
      <c r="AE874" s="237"/>
    </row>
    <row r="875" spans="1:38" s="29" customFormat="1" ht="15" customHeight="1">
      <c r="A875" s="119"/>
      <c r="B875" s="120"/>
      <c r="C875" s="297"/>
      <c r="D875" s="350"/>
      <c r="E875" s="350"/>
      <c r="F875" s="350"/>
      <c r="G875" s="298"/>
      <c r="H875" s="433"/>
      <c r="I875" s="433"/>
      <c r="J875" s="433"/>
      <c r="K875" s="342" t="s">
        <v>1065</v>
      </c>
      <c r="L875" s="280"/>
      <c r="M875" s="280"/>
      <c r="N875" s="280"/>
      <c r="O875" s="280"/>
      <c r="P875" s="280"/>
      <c r="Q875" s="280"/>
      <c r="R875" s="280"/>
      <c r="S875" s="281"/>
      <c r="T875" s="368" t="s">
        <v>729</v>
      </c>
      <c r="U875" s="368" t="s">
        <v>731</v>
      </c>
      <c r="V875" s="368" t="s">
        <v>1066</v>
      </c>
      <c r="W875" s="368" t="s">
        <v>735</v>
      </c>
      <c r="X875" s="368" t="s">
        <v>737</v>
      </c>
      <c r="Y875" s="368" t="s">
        <v>739</v>
      </c>
      <c r="Z875" s="368" t="s">
        <v>741</v>
      </c>
      <c r="AA875" s="368" t="s">
        <v>744</v>
      </c>
      <c r="AB875" s="368" t="s">
        <v>746</v>
      </c>
      <c r="AC875" s="368" t="s">
        <v>748</v>
      </c>
      <c r="AD875" s="433"/>
      <c r="AE875" s="237"/>
    </row>
    <row r="876" spans="1:38" s="29" customFormat="1" ht="159.94999999999999" customHeight="1">
      <c r="A876" s="119"/>
      <c r="B876" s="120"/>
      <c r="C876" s="299"/>
      <c r="D876" s="284"/>
      <c r="E876" s="284"/>
      <c r="F876" s="284"/>
      <c r="G876" s="300"/>
      <c r="H876" s="433"/>
      <c r="I876" s="432"/>
      <c r="J876" s="432"/>
      <c r="K876" s="251" t="s">
        <v>711</v>
      </c>
      <c r="L876" s="251" t="s">
        <v>713</v>
      </c>
      <c r="M876" s="251" t="s">
        <v>715</v>
      </c>
      <c r="N876" s="251" t="s">
        <v>717</v>
      </c>
      <c r="O876" s="251" t="s">
        <v>719</v>
      </c>
      <c r="P876" s="251" t="s">
        <v>721</v>
      </c>
      <c r="Q876" s="251" t="s">
        <v>723</v>
      </c>
      <c r="R876" s="251" t="s">
        <v>725</v>
      </c>
      <c r="S876" s="251" t="s">
        <v>727</v>
      </c>
      <c r="T876" s="432"/>
      <c r="U876" s="432"/>
      <c r="V876" s="432"/>
      <c r="W876" s="432"/>
      <c r="X876" s="432"/>
      <c r="Y876" s="432"/>
      <c r="Z876" s="432"/>
      <c r="AA876" s="432"/>
      <c r="AB876" s="432"/>
      <c r="AC876" s="432"/>
      <c r="AD876" s="432"/>
      <c r="AE876" s="237"/>
      <c r="AF876" t="s">
        <v>278</v>
      </c>
      <c r="AG876" t="s">
        <v>279</v>
      </c>
      <c r="AH876" t="s">
        <v>280</v>
      </c>
      <c r="AI876" t="s">
        <v>281</v>
      </c>
      <c r="AJ876" t="s">
        <v>282</v>
      </c>
      <c r="AK876" t="s">
        <v>283</v>
      </c>
      <c r="AL876" t="s">
        <v>284</v>
      </c>
    </row>
    <row r="877" spans="1:38" s="29" customFormat="1" ht="15" customHeight="1">
      <c r="A877" s="119"/>
      <c r="B877" s="120"/>
      <c r="C877" s="97" t="s">
        <v>142</v>
      </c>
      <c r="D877" s="422"/>
      <c r="E877" s="280"/>
      <c r="F877" s="280"/>
      <c r="G877" s="280"/>
      <c r="H877" s="230"/>
      <c r="I877" s="121"/>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237"/>
      <c r="AF877">
        <f>IF(AND(I877=0,OR(SUM(J877:AD877)&gt;0,COUNTIF(I877:AD877,"NS")&gt;0)),1,0)</f>
        <v>0</v>
      </c>
      <c r="AG877">
        <f>IF(OR(AND(I877="NS",SUM(J877:AD877)&gt;0),AND(I877="NS",COUNTIF(I877:AD877,"NS")&lt;2)),1,0)</f>
        <v>0</v>
      </c>
      <c r="AH877">
        <f>IF(AND(I877="NA",OR(SUM(J877:AD877)&gt;0,COUNTIF(I877:AD877,"NS")&gt;0,AND(COUNTIF(I877:AD877,"NA")&gt;1,COUNTIF(I877:AD877,"NA")&lt;22))),1,0)</f>
        <v>0</v>
      </c>
      <c r="AI877">
        <f>IF(AND(COUNTBLANK(I877)+COUNTBLANK(J877)+COUNTBLANK(K877)+COUNTBLANK(L877)+COUNTBLANK(M877)+COUNTBLANK(N877)+COUNTBLANK(O877)+COUNTBLANK(P877)+COUNTBLANK(Q877)+COUNTBLANK(R877)+COUNTBLANK(S877)+COUNTBLANK(T877)+COUNTBLANK(U877)+COUNTBLANK(V877)+COUNTBLANK(W877)+COUNTBLANK(X877)+COUNTBLANK(Y877)+COUNTBLANK(Z877)+COUNTBLANK(AA877)+COUNTBLANK(AB877)+COUNTBLANK(AC877)+COUNTBLANK(AD877)&gt;0,COUNTBLANK(I877)+COUNTBLANK(J877)+COUNTBLANK(K877)+COUNTBLANK(L877)+COUNTBLANK(M877)+COUNTBLANK(N877)+COUNTBLANK(O877)+COUNTBLANK(P877)+COUNTBLANK(Q877)+COUNTBLANK(R877)+COUNTBLANK(S877)+COUNTBLANK(T877)+COUNTBLANK(U877)+COUNTBLANK(V877)+COUNTBLANK(W877)+COUNTBLANK(X877)+COUNTBLANK(Y877)+COUNTBLANK(Z877)+COUNTBLANK(AA877)+COUNTBLANK(AB877)+COUNTBLANK(AC877)+COUNTBLANK(AD877)&lt;22,I877&lt;&gt;"NA"),1,0)</f>
        <v>0</v>
      </c>
      <c r="AJ877">
        <f>IF(AND(IF(OR(SUM(J877:AD877)=I877,I877="",AND(I877&gt;0,COUNTIF(I877:AD877,"NS")=21)),0,1)=1,I877&lt;&gt;"NS",I877&lt;&gt;"NA"),1,0)</f>
        <v>0</v>
      </c>
      <c r="AK877">
        <f>IF(COUNTIF(I877:AD877,"=*")&lt;&gt;SUM(COUNTIF(I877:AD877,"NS"),COUNTIF(I877:AD877,"NA")),1,0)</f>
        <v>0</v>
      </c>
      <c r="AL877">
        <f>IF(SUM(AF877:AK877)&gt;0,1,0)</f>
        <v>0</v>
      </c>
    </row>
    <row r="878" spans="1:38" s="29" customFormat="1" ht="15" customHeight="1">
      <c r="A878" s="119"/>
      <c r="B878" s="120"/>
      <c r="C878" s="100" t="s">
        <v>143</v>
      </c>
      <c r="D878" s="422"/>
      <c r="E878" s="280"/>
      <c r="F878" s="280"/>
      <c r="G878" s="280"/>
      <c r="H878" s="230"/>
      <c r="I878" s="121"/>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237"/>
    </row>
    <row r="879" spans="1:38" s="29" customFormat="1" ht="15" customHeight="1">
      <c r="A879" s="119"/>
      <c r="B879" s="120"/>
      <c r="C879" s="100" t="s">
        <v>144</v>
      </c>
      <c r="D879" s="422"/>
      <c r="E879" s="280"/>
      <c r="F879" s="280"/>
      <c r="G879" s="280"/>
      <c r="H879" s="230"/>
      <c r="I879" s="121"/>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237"/>
    </row>
    <row r="880" spans="1:38" s="29" customFormat="1" ht="15" customHeight="1">
      <c r="A880" s="119"/>
      <c r="B880" s="120"/>
      <c r="C880" s="100" t="s">
        <v>145</v>
      </c>
      <c r="D880" s="422"/>
      <c r="E880" s="280"/>
      <c r="F880" s="280"/>
      <c r="G880" s="280"/>
      <c r="H880" s="230"/>
      <c r="I880" s="121"/>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237"/>
    </row>
    <row r="881" spans="1:31" s="29" customFormat="1" ht="15" customHeight="1">
      <c r="A881" s="119"/>
      <c r="B881" s="120"/>
      <c r="C881" s="100" t="s">
        <v>146</v>
      </c>
      <c r="D881" s="422"/>
      <c r="E881" s="280"/>
      <c r="F881" s="280"/>
      <c r="G881" s="280"/>
      <c r="H881" s="230"/>
      <c r="I881" s="121"/>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237"/>
    </row>
    <row r="882" spans="1:31" s="29" customFormat="1" ht="15" customHeight="1">
      <c r="A882" s="119"/>
      <c r="B882" s="120"/>
      <c r="C882" s="100" t="s">
        <v>147</v>
      </c>
      <c r="D882" s="422"/>
      <c r="E882" s="280"/>
      <c r="F882" s="280"/>
      <c r="G882" s="280"/>
      <c r="H882" s="230"/>
      <c r="I882" s="121"/>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237"/>
    </row>
    <row r="883" spans="1:31" s="29" customFormat="1" ht="15" customHeight="1">
      <c r="A883" s="119"/>
      <c r="B883" s="120"/>
      <c r="C883" s="100" t="s">
        <v>148</v>
      </c>
      <c r="D883" s="422"/>
      <c r="E883" s="280"/>
      <c r="F883" s="280"/>
      <c r="G883" s="280"/>
      <c r="H883" s="230"/>
      <c r="I883" s="121"/>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237"/>
    </row>
    <row r="884" spans="1:31" s="29" customFormat="1" ht="15" customHeight="1">
      <c r="A884" s="119"/>
      <c r="B884" s="120"/>
      <c r="C884" s="100" t="s">
        <v>149</v>
      </c>
      <c r="D884" s="422"/>
      <c r="E884" s="280"/>
      <c r="F884" s="280"/>
      <c r="G884" s="280"/>
      <c r="H884" s="230"/>
      <c r="I884" s="121"/>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237"/>
    </row>
    <row r="885" spans="1:31" s="29" customFormat="1" ht="15" customHeight="1">
      <c r="A885" s="119"/>
      <c r="B885" s="120"/>
      <c r="C885" s="100" t="s">
        <v>150</v>
      </c>
      <c r="D885" s="422"/>
      <c r="E885" s="280"/>
      <c r="F885" s="280"/>
      <c r="G885" s="280"/>
      <c r="H885" s="230"/>
      <c r="I885" s="121"/>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237"/>
    </row>
    <row r="886" spans="1:31" s="29" customFormat="1" ht="15" customHeight="1">
      <c r="A886" s="119"/>
      <c r="B886" s="120"/>
      <c r="C886" s="100" t="s">
        <v>151</v>
      </c>
      <c r="D886" s="422"/>
      <c r="E886" s="280"/>
      <c r="F886" s="280"/>
      <c r="G886" s="280"/>
      <c r="H886" s="230"/>
      <c r="I886" s="121"/>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237"/>
    </row>
    <row r="887" spans="1:31" s="29" customFormat="1" ht="15" customHeight="1">
      <c r="A887" s="119"/>
      <c r="B887" s="120"/>
      <c r="C887" s="100" t="s">
        <v>152</v>
      </c>
      <c r="D887" s="422"/>
      <c r="E887" s="280"/>
      <c r="F887" s="280"/>
      <c r="G887" s="280"/>
      <c r="H887" s="230"/>
      <c r="I887" s="121"/>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237"/>
    </row>
    <row r="888" spans="1:31" s="29" customFormat="1" ht="15" customHeight="1">
      <c r="A888" s="119"/>
      <c r="B888" s="120"/>
      <c r="C888" s="100" t="s">
        <v>153</v>
      </c>
      <c r="D888" s="422"/>
      <c r="E888" s="280"/>
      <c r="F888" s="280"/>
      <c r="G888" s="280"/>
      <c r="H888" s="230"/>
      <c r="I888" s="121"/>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237"/>
    </row>
    <row r="889" spans="1:31" s="29" customFormat="1" ht="15" customHeight="1">
      <c r="A889" s="119"/>
      <c r="B889" s="120"/>
      <c r="C889" s="100" t="s">
        <v>154</v>
      </c>
      <c r="D889" s="422"/>
      <c r="E889" s="280"/>
      <c r="F889" s="280"/>
      <c r="G889" s="280"/>
      <c r="H889" s="230"/>
      <c r="I889" s="121"/>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237"/>
    </row>
    <row r="890" spans="1:31" s="29" customFormat="1" ht="15" customHeight="1">
      <c r="A890" s="119"/>
      <c r="B890" s="120"/>
      <c r="C890" s="100" t="s">
        <v>155</v>
      </c>
      <c r="D890" s="422"/>
      <c r="E890" s="280"/>
      <c r="F890" s="280"/>
      <c r="G890" s="280"/>
      <c r="H890" s="230"/>
      <c r="I890" s="121"/>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237"/>
    </row>
    <row r="891" spans="1:31" s="29" customFormat="1" ht="15" customHeight="1">
      <c r="A891" s="119"/>
      <c r="B891" s="120"/>
      <c r="C891" s="100" t="s">
        <v>156</v>
      </c>
      <c r="D891" s="422"/>
      <c r="E891" s="280"/>
      <c r="F891" s="280"/>
      <c r="G891" s="280"/>
      <c r="H891" s="230"/>
      <c r="I891" s="121"/>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237"/>
    </row>
    <row r="892" spans="1:31" s="29" customFormat="1" ht="15" customHeight="1">
      <c r="A892" s="119"/>
      <c r="B892" s="120"/>
      <c r="C892" s="100" t="s">
        <v>157</v>
      </c>
      <c r="D892" s="422"/>
      <c r="E892" s="280"/>
      <c r="F892" s="280"/>
      <c r="G892" s="280"/>
      <c r="H892" s="230"/>
      <c r="I892" s="121"/>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237"/>
    </row>
    <row r="893" spans="1:31" s="29" customFormat="1" ht="15" customHeight="1">
      <c r="A893" s="119"/>
      <c r="B893" s="120"/>
      <c r="C893" s="100" t="s">
        <v>158</v>
      </c>
      <c r="D893" s="422"/>
      <c r="E893" s="280"/>
      <c r="F893" s="280"/>
      <c r="G893" s="280"/>
      <c r="H893" s="230"/>
      <c r="I893" s="121"/>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237"/>
    </row>
    <row r="894" spans="1:31" s="29" customFormat="1" ht="15" customHeight="1">
      <c r="A894" s="119"/>
      <c r="B894" s="120"/>
      <c r="C894" s="100" t="s">
        <v>159</v>
      </c>
      <c r="D894" s="422"/>
      <c r="E894" s="280"/>
      <c r="F894" s="280"/>
      <c r="G894" s="280"/>
      <c r="H894" s="230"/>
      <c r="I894" s="121"/>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237"/>
    </row>
    <row r="895" spans="1:31" s="29" customFormat="1" ht="15" customHeight="1">
      <c r="A895" s="119"/>
      <c r="B895" s="120"/>
      <c r="C895" s="100" t="s">
        <v>160</v>
      </c>
      <c r="D895" s="422"/>
      <c r="E895" s="280"/>
      <c r="F895" s="280"/>
      <c r="G895" s="280"/>
      <c r="H895" s="230"/>
      <c r="I895" s="121"/>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237"/>
    </row>
    <row r="896" spans="1:31" s="29" customFormat="1" ht="15" customHeight="1">
      <c r="A896" s="119"/>
      <c r="B896" s="120"/>
      <c r="C896" s="100" t="s">
        <v>161</v>
      </c>
      <c r="D896" s="422"/>
      <c r="E896" s="280"/>
      <c r="F896" s="280"/>
      <c r="G896" s="280"/>
      <c r="H896" s="230"/>
      <c r="I896" s="121"/>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237"/>
    </row>
    <row r="897" spans="1:37" s="29" customFormat="1" ht="15" customHeight="1">
      <c r="A897" s="119"/>
      <c r="B897" s="120"/>
      <c r="C897" s="100" t="s">
        <v>162</v>
      </c>
      <c r="D897" s="422"/>
      <c r="E897" s="280"/>
      <c r="F897" s="280"/>
      <c r="G897" s="280"/>
      <c r="H897" s="230"/>
      <c r="I897" s="121"/>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237"/>
    </row>
    <row r="898" spans="1:37" s="29" customFormat="1" ht="15" customHeight="1">
      <c r="A898" s="119"/>
      <c r="B898" s="120"/>
      <c r="C898" s="100" t="s">
        <v>163</v>
      </c>
      <c r="D898" s="422"/>
      <c r="E898" s="280"/>
      <c r="F898" s="280"/>
      <c r="G898" s="280"/>
      <c r="H898" s="230"/>
      <c r="I898" s="121"/>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237"/>
    </row>
    <row r="899" spans="1:37" s="29" customFormat="1" ht="15" customHeight="1">
      <c r="A899" s="119"/>
      <c r="B899" s="120"/>
      <c r="C899" s="100" t="s">
        <v>164</v>
      </c>
      <c r="D899" s="422"/>
      <c r="E899" s="280"/>
      <c r="F899" s="280"/>
      <c r="G899" s="280"/>
      <c r="H899" s="230"/>
      <c r="I899" s="121"/>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237"/>
    </row>
    <row r="900" spans="1:37" s="29" customFormat="1" ht="15" customHeight="1">
      <c r="A900" s="119"/>
      <c r="B900" s="120"/>
      <c r="C900" s="100" t="s">
        <v>165</v>
      </c>
      <c r="D900" s="422"/>
      <c r="E900" s="280"/>
      <c r="F900" s="280"/>
      <c r="G900" s="280"/>
      <c r="H900" s="230"/>
      <c r="I900" s="121"/>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237"/>
    </row>
    <row r="901" spans="1:37" s="29" customFormat="1" ht="15" customHeight="1">
      <c r="A901" s="119"/>
      <c r="B901" s="120"/>
      <c r="C901" s="100" t="s">
        <v>166</v>
      </c>
      <c r="D901" s="422"/>
      <c r="E901" s="280"/>
      <c r="F901" s="280"/>
      <c r="G901" s="280"/>
      <c r="H901" s="230"/>
      <c r="I901" s="121"/>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237"/>
    </row>
    <row r="902" spans="1:37" s="29" customFormat="1" ht="15" customHeight="1">
      <c r="A902" s="79"/>
      <c r="C902" s="94"/>
      <c r="D902" s="94"/>
      <c r="E902" s="94"/>
      <c r="F902" s="94"/>
      <c r="G902" s="94"/>
      <c r="H902" s="101" t="s">
        <v>285</v>
      </c>
      <c r="I902" s="106">
        <f t="shared" ref="I902:AD902" si="1">IF(AND(SUM(I877:I901)=0,COUNTIF(I877:I901,"NS")&gt;0),"NS",IF(AND(SUM(I877:I901)=0, COUNTIF(I877:I901,"NA")&gt;0),"NA",SUM(I877:I901)))</f>
        <v>0</v>
      </c>
      <c r="J902" s="106">
        <f t="shared" si="1"/>
        <v>0</v>
      </c>
      <c r="K902" s="106">
        <f t="shared" si="1"/>
        <v>0</v>
      </c>
      <c r="L902" s="106">
        <f t="shared" si="1"/>
        <v>0</v>
      </c>
      <c r="M902" s="106">
        <f t="shared" si="1"/>
        <v>0</v>
      </c>
      <c r="N902" s="106">
        <f t="shared" si="1"/>
        <v>0</v>
      </c>
      <c r="O902" s="106">
        <f t="shared" si="1"/>
        <v>0</v>
      </c>
      <c r="P902" s="106">
        <f t="shared" si="1"/>
        <v>0</v>
      </c>
      <c r="Q902" s="106">
        <f t="shared" si="1"/>
        <v>0</v>
      </c>
      <c r="R902" s="106">
        <f t="shared" si="1"/>
        <v>0</v>
      </c>
      <c r="S902" s="106">
        <f t="shared" si="1"/>
        <v>0</v>
      </c>
      <c r="T902" s="106">
        <f t="shared" si="1"/>
        <v>0</v>
      </c>
      <c r="U902" s="106">
        <f t="shared" si="1"/>
        <v>0</v>
      </c>
      <c r="V902" s="106">
        <f t="shared" si="1"/>
        <v>0</v>
      </c>
      <c r="W902" s="106">
        <f t="shared" si="1"/>
        <v>0</v>
      </c>
      <c r="X902" s="106">
        <f t="shared" si="1"/>
        <v>0</v>
      </c>
      <c r="Y902" s="106">
        <f t="shared" si="1"/>
        <v>0</v>
      </c>
      <c r="Z902" s="106">
        <f t="shared" si="1"/>
        <v>0</v>
      </c>
      <c r="AA902" s="106">
        <f t="shared" si="1"/>
        <v>0</v>
      </c>
      <c r="AB902" s="106">
        <f t="shared" si="1"/>
        <v>0</v>
      </c>
      <c r="AC902" s="106">
        <f t="shared" si="1"/>
        <v>0</v>
      </c>
      <c r="AD902" s="106">
        <f t="shared" si="1"/>
        <v>0</v>
      </c>
    </row>
    <row r="903" spans="1:37" s="29" customFormat="1" ht="15" customHeight="1">
      <c r="A903" s="79"/>
      <c r="AF903">
        <f>IF(SUM(AF877:AF902)&gt;0,1,0)</f>
        <v>0</v>
      </c>
      <c r="AG903">
        <f>IF(SUM(AG877:AG902)&gt;0,2,0)</f>
        <v>0</v>
      </c>
      <c r="AH903">
        <f>IF(SUM(AH877:AH902)&gt;0,4,0)</f>
        <v>0</v>
      </c>
      <c r="AI903">
        <f>IF(SUM(AI877:AI902)&gt;0,4,0)</f>
        <v>0</v>
      </c>
      <c r="AJ903">
        <f>IF(SUM(AJ877:AJ902)&gt;0,5,0)</f>
        <v>0</v>
      </c>
      <c r="AK903">
        <f>IF(SUM(AK877:AK902)&gt;0,6,0)</f>
        <v>0</v>
      </c>
    </row>
    <row r="904" spans="1:37" s="31" customFormat="1" ht="24" customHeight="1">
      <c r="A904" s="79"/>
      <c r="C904" s="359" t="s">
        <v>248</v>
      </c>
      <c r="D904" s="366"/>
      <c r="E904" s="366"/>
      <c r="F904" s="366"/>
      <c r="G904" s="366"/>
      <c r="H904" s="366"/>
      <c r="I904" s="366"/>
      <c r="J904" s="366"/>
      <c r="K904" s="366"/>
      <c r="L904" s="366"/>
      <c r="M904" s="366"/>
      <c r="N904" s="366"/>
      <c r="O904" s="366"/>
      <c r="P904" s="366"/>
      <c r="Q904" s="366"/>
      <c r="R904" s="366"/>
      <c r="S904" s="366"/>
      <c r="T904" s="366"/>
      <c r="U904" s="366"/>
      <c r="V904" s="366"/>
      <c r="W904" s="366"/>
      <c r="X904" s="366"/>
      <c r="Y904" s="366"/>
      <c r="Z904" s="366"/>
      <c r="AA904" s="366"/>
      <c r="AB904" s="366"/>
      <c r="AC904" s="366"/>
      <c r="AD904" s="366"/>
      <c r="AE904" s="29"/>
      <c r="AH904">
        <f>SUM(AF903:AH903)</f>
        <v>0</v>
      </c>
      <c r="AK904">
        <f>SUM(AI903:AK903)</f>
        <v>0</v>
      </c>
    </row>
    <row r="905" spans="1:37" s="31" customFormat="1" ht="60" customHeight="1">
      <c r="A905" s="79"/>
      <c r="C905" s="360"/>
      <c r="D905" s="280"/>
      <c r="E905" s="280"/>
      <c r="F905" s="280"/>
      <c r="G905" s="280"/>
      <c r="H905" s="280"/>
      <c r="I905" s="280"/>
      <c r="J905" s="280"/>
      <c r="K905" s="280"/>
      <c r="L905" s="280"/>
      <c r="M905" s="280"/>
      <c r="N905" s="280"/>
      <c r="O905" s="280"/>
      <c r="P905" s="280"/>
      <c r="Q905" s="280"/>
      <c r="R905" s="280"/>
      <c r="S905" s="280"/>
      <c r="T905" s="280"/>
      <c r="U905" s="280"/>
      <c r="V905" s="280"/>
      <c r="W905" s="280"/>
      <c r="X905" s="280"/>
      <c r="Y905" s="280"/>
      <c r="Z905" s="280"/>
      <c r="AA905" s="280"/>
      <c r="AB905" s="280"/>
      <c r="AC905" s="280"/>
      <c r="AD905" s="281"/>
      <c r="AE905" s="29"/>
      <c r="AH905" t="e">
        <f ca="1">CAMBIAR(AH904,0,"",1,"El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905" t="e">
        <f ca="1">CAMBIAR(AK904,0,"",4,"Hay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906" spans="1:37" s="31" customFormat="1" ht="15" customHeight="1">
      <c r="A906" s="79"/>
      <c r="C906" s="266" t="e">
        <f ca="1">AH905</f>
        <v>#NAME?</v>
      </c>
      <c r="AE906" s="29"/>
    </row>
    <row r="907" spans="1:37" s="29" customFormat="1" ht="15" customHeight="1">
      <c r="A907" s="79"/>
      <c r="C907" s="266" t="e">
        <f ca="1">AK905</f>
        <v>#NAME?</v>
      </c>
    </row>
    <row r="908" spans="1:37" s="29" customFormat="1" ht="15" customHeight="1">
      <c r="A908" s="79"/>
    </row>
    <row r="909" spans="1:37" s="29" customFormat="1" ht="15" customHeight="1">
      <c r="A909" s="79"/>
    </row>
    <row r="910" spans="1:37" s="29" customFormat="1" ht="15" customHeight="1">
      <c r="A910" s="79"/>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c r="AA910" s="122"/>
      <c r="AB910" s="122"/>
      <c r="AC910" s="122"/>
      <c r="AD910" s="122"/>
    </row>
    <row r="911" spans="1:37" s="29" customFormat="1" ht="15" customHeight="1">
      <c r="A911" s="79"/>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c r="AA911" s="122"/>
      <c r="AB911" s="122"/>
      <c r="AC911" s="122"/>
      <c r="AD911" s="122"/>
    </row>
    <row r="912" spans="1:37" s="29" customFormat="1" ht="24" customHeight="1">
      <c r="A912" s="32" t="s">
        <v>1067</v>
      </c>
      <c r="B912" s="357" t="s">
        <v>1068</v>
      </c>
      <c r="C912" s="350"/>
      <c r="D912" s="350"/>
      <c r="E912" s="350"/>
      <c r="F912" s="350"/>
      <c r="G912" s="350"/>
      <c r="H912" s="350"/>
      <c r="I912" s="350"/>
      <c r="J912" s="350"/>
      <c r="K912" s="350"/>
      <c r="L912" s="350"/>
      <c r="M912" s="350"/>
      <c r="N912" s="350"/>
      <c r="O912" s="350"/>
      <c r="P912" s="350"/>
      <c r="Q912" s="350"/>
      <c r="R912" s="350"/>
      <c r="S912" s="350"/>
      <c r="T912" s="350"/>
      <c r="U912" s="350"/>
      <c r="V912" s="350"/>
      <c r="W912" s="350"/>
      <c r="X912" s="350"/>
      <c r="Y912" s="350"/>
      <c r="Z912" s="350"/>
      <c r="AA912" s="350"/>
      <c r="AB912" s="350"/>
      <c r="AC912" s="350"/>
      <c r="AD912" s="350"/>
      <c r="AE912" s="94"/>
      <c r="AF912" s="94"/>
      <c r="AG912" s="94"/>
      <c r="AH912" s="94"/>
    </row>
    <row r="913" spans="1:38" s="29" customFormat="1" ht="36" customHeight="1">
      <c r="A913" s="79"/>
      <c r="B913" s="94"/>
      <c r="C913" s="349" t="s">
        <v>1069</v>
      </c>
      <c r="D913" s="350"/>
      <c r="E913" s="350"/>
      <c r="F913" s="350"/>
      <c r="G913" s="350"/>
      <c r="H913" s="350"/>
      <c r="I913" s="350"/>
      <c r="J913" s="350"/>
      <c r="K913" s="350"/>
      <c r="L913" s="350"/>
      <c r="M913" s="350"/>
      <c r="N913" s="350"/>
      <c r="O913" s="350"/>
      <c r="P913" s="350"/>
      <c r="Q913" s="350"/>
      <c r="R913" s="350"/>
      <c r="S913" s="350"/>
      <c r="T913" s="350"/>
      <c r="U913" s="350"/>
      <c r="V913" s="350"/>
      <c r="W913" s="350"/>
      <c r="X913" s="350"/>
      <c r="Y913" s="350"/>
      <c r="Z913" s="350"/>
      <c r="AA913" s="350"/>
      <c r="AB913" s="350"/>
      <c r="AC913" s="350"/>
      <c r="AD913" s="350"/>
      <c r="AE913" s="94"/>
      <c r="AF913" s="94"/>
      <c r="AG913" s="94"/>
      <c r="AH913" s="94"/>
    </row>
    <row r="914" spans="1:38" s="29" customFormat="1" ht="36" customHeight="1">
      <c r="A914" s="79"/>
      <c r="B914" s="94"/>
      <c r="C914" s="359" t="s">
        <v>1070</v>
      </c>
      <c r="D914" s="350"/>
      <c r="E914" s="350"/>
      <c r="F914" s="350"/>
      <c r="G914" s="350"/>
      <c r="H914" s="350"/>
      <c r="I914" s="350"/>
      <c r="J914" s="350"/>
      <c r="K914" s="350"/>
      <c r="L914" s="350"/>
      <c r="M914" s="350"/>
      <c r="N914" s="350"/>
      <c r="O914" s="350"/>
      <c r="P914" s="350"/>
      <c r="Q914" s="350"/>
      <c r="R914" s="350"/>
      <c r="S914" s="350"/>
      <c r="T914" s="350"/>
      <c r="U914" s="350"/>
      <c r="V914" s="350"/>
      <c r="W914" s="350"/>
      <c r="X914" s="350"/>
      <c r="Y914" s="350"/>
      <c r="Z914" s="350"/>
      <c r="AA914" s="350"/>
      <c r="AB914" s="350"/>
      <c r="AC914" s="350"/>
      <c r="AD914" s="350"/>
      <c r="AE914" s="94"/>
      <c r="AF914" s="94"/>
      <c r="AG914" s="94"/>
      <c r="AH914" s="94"/>
    </row>
    <row r="915" spans="1:38" s="31" customFormat="1" ht="15" customHeight="1">
      <c r="A915" s="79"/>
      <c r="E915" s="83"/>
      <c r="F915" s="83"/>
      <c r="G915" s="83"/>
      <c r="H915" s="83"/>
      <c r="I915" s="123"/>
      <c r="J915" s="123"/>
      <c r="K915" s="123"/>
      <c r="L915" s="123"/>
      <c r="M915" s="123"/>
      <c r="N915" s="123"/>
      <c r="AE915" s="29"/>
    </row>
    <row r="916" spans="1:38" s="31" customFormat="1" ht="15" customHeight="1">
      <c r="A916" s="79"/>
      <c r="C916" s="431" t="s">
        <v>211</v>
      </c>
      <c r="D916" s="295"/>
      <c r="E916" s="295"/>
      <c r="F916" s="295"/>
      <c r="G916" s="295"/>
      <c r="H916" s="295"/>
      <c r="I916" s="295"/>
      <c r="J916" s="295"/>
      <c r="K916" s="341" t="s">
        <v>518</v>
      </c>
      <c r="L916" s="296"/>
      <c r="M916" s="347" t="s">
        <v>1071</v>
      </c>
      <c r="N916" s="280"/>
      <c r="O916" s="280"/>
      <c r="P916" s="280"/>
      <c r="Q916" s="280"/>
      <c r="R916" s="280"/>
      <c r="S916" s="280"/>
      <c r="T916" s="280"/>
      <c r="U916" s="280"/>
      <c r="V916" s="280"/>
      <c r="W916" s="280"/>
      <c r="X916" s="280"/>
      <c r="Y916" s="280"/>
      <c r="Z916" s="280"/>
      <c r="AA916" s="280"/>
      <c r="AB916" s="280"/>
      <c r="AC916" s="280"/>
      <c r="AD916" s="281"/>
      <c r="AE916" s="29"/>
    </row>
    <row r="917" spans="1:38" s="29" customFormat="1" ht="108" customHeight="1">
      <c r="A917" s="79"/>
      <c r="C917" s="299"/>
      <c r="D917" s="284"/>
      <c r="E917" s="284"/>
      <c r="F917" s="284"/>
      <c r="G917" s="284"/>
      <c r="H917" s="284"/>
      <c r="I917" s="284"/>
      <c r="J917" s="284"/>
      <c r="K917" s="299"/>
      <c r="L917" s="300"/>
      <c r="M917" s="427" t="s">
        <v>269</v>
      </c>
      <c r="N917" s="298"/>
      <c r="O917" s="423" t="s">
        <v>1072</v>
      </c>
      <c r="P917" s="296"/>
      <c r="Q917" s="423" t="s">
        <v>1073</v>
      </c>
      <c r="R917" s="296"/>
      <c r="S917" s="423" t="s">
        <v>1074</v>
      </c>
      <c r="T917" s="296"/>
      <c r="U917" s="423" t="s">
        <v>1075</v>
      </c>
      <c r="V917" s="296"/>
      <c r="W917" s="423" t="s">
        <v>1076</v>
      </c>
      <c r="X917" s="296"/>
      <c r="Y917" s="423" t="s">
        <v>1077</v>
      </c>
      <c r="Z917" s="296"/>
      <c r="AA917" s="423" t="s">
        <v>1078</v>
      </c>
      <c r="AB917" s="296"/>
      <c r="AC917" s="423" t="s">
        <v>1079</v>
      </c>
      <c r="AD917" s="296"/>
      <c r="AF917" t="s">
        <v>278</v>
      </c>
      <c r="AG917" t="s">
        <v>279</v>
      </c>
      <c r="AH917" t="s">
        <v>280</v>
      </c>
      <c r="AI917" t="s">
        <v>281</v>
      </c>
      <c r="AJ917" t="s">
        <v>282</v>
      </c>
      <c r="AK917" t="s">
        <v>283</v>
      </c>
      <c r="AL917" t="s">
        <v>284</v>
      </c>
    </row>
    <row r="918" spans="1:38" s="29" customFormat="1" ht="15" customHeight="1">
      <c r="A918" s="79"/>
      <c r="C918" s="97" t="s">
        <v>142</v>
      </c>
      <c r="D918" s="335"/>
      <c r="E918" s="280"/>
      <c r="F918" s="280"/>
      <c r="G918" s="280"/>
      <c r="H918" s="280"/>
      <c r="I918" s="280"/>
      <c r="J918" s="281"/>
      <c r="K918" s="342"/>
      <c r="L918" s="281"/>
      <c r="M918" s="342"/>
      <c r="N918" s="281"/>
      <c r="O918" s="342"/>
      <c r="P918" s="281"/>
      <c r="Q918" s="342"/>
      <c r="R918" s="281"/>
      <c r="S918" s="342"/>
      <c r="T918" s="281"/>
      <c r="U918" s="342"/>
      <c r="V918" s="281"/>
      <c r="W918" s="342"/>
      <c r="X918" s="281"/>
      <c r="Y918" s="342"/>
      <c r="Z918" s="281"/>
      <c r="AA918" s="342"/>
      <c r="AB918" s="281"/>
      <c r="AC918" s="342"/>
      <c r="AD918" s="281"/>
      <c r="AF918">
        <f>IF(AND(M918=0,OR(SUM(O918:AC918)&gt;0,COUNTIF(M918:AC918,"NS")&gt;0)),1,0)</f>
        <v>0</v>
      </c>
      <c r="AG918">
        <f>IF(OR(AND(M918="NS",SUM(O918:AC918)&gt;0),AND(M918="NS",COUNTIF(M918:AC918,"NS")&lt;2)),1,0)</f>
        <v>0</v>
      </c>
      <c r="AH918">
        <f>IF(AND(M918="NA",OR(SUM(O918:AC918)&gt;0,COUNTIF(M918:AC918,"NS")&gt;0,AND(COUNTIF(M918:AC918,"NA")&gt;1,COUNTIF(M918:AC918,"NA")&lt;9))),1,0)</f>
        <v>0</v>
      </c>
      <c r="AI918">
        <f>IF(AND(COUNTBLANK(M918)+COUNTBLANK(O918)+COUNTBLANK(Q918)+COUNTBLANK(S918)+COUNTBLANK(U918)+COUNTBLANK(W918)+COUNTBLANK(Y918)+COUNTBLANK(AA918)+COUNTBLANK(AC918)&gt;0,COUNTBLANK(M918)+COUNTBLANK(O918)+COUNTBLANK(Q918)+COUNTBLANK(S918)+COUNTBLANK(U918)+COUNTBLANK(W918)+COUNTBLANK(Y918)+COUNTBLANK(AA918)+COUNTBLANK(AC918)&lt;9,M918&lt;&gt;"NA"),1,0)</f>
        <v>0</v>
      </c>
      <c r="AJ918">
        <f>IF(AND(IF(OR(SUM(O918:AC918)=M918,M918="",AND(M918&gt;0,COUNTIF(M918:AC918,"NS")=8)),0,1)=1,M918&lt;&gt;"NS",M918&lt;&gt;"NA"),1,0)</f>
        <v>0</v>
      </c>
      <c r="AK918">
        <f>IF(COUNTIF(M918:AC918,"=*")&lt;&gt;SUM(COUNTIF(M918:AC918,"NS"),COUNTIF(M918:AC918,"NA")),1,0)</f>
        <v>0</v>
      </c>
      <c r="AL918">
        <f>IF(SUM(AF918:AK918)&gt;0,1,0)</f>
        <v>0</v>
      </c>
    </row>
    <row r="919" spans="1:38" s="29" customFormat="1" ht="15" customHeight="1">
      <c r="A919" s="79"/>
      <c r="C919" s="100" t="s">
        <v>143</v>
      </c>
      <c r="D919" s="335"/>
      <c r="E919" s="280"/>
      <c r="F919" s="280"/>
      <c r="G919" s="280"/>
      <c r="H919" s="280"/>
      <c r="I919" s="280"/>
      <c r="J919" s="281"/>
      <c r="K919" s="342"/>
      <c r="L919" s="281"/>
      <c r="M919" s="342"/>
      <c r="N919" s="281"/>
      <c r="O919" s="342"/>
      <c r="P919" s="281"/>
      <c r="Q919" s="342"/>
      <c r="R919" s="281"/>
      <c r="S919" s="342"/>
      <c r="T919" s="281"/>
      <c r="U919" s="342"/>
      <c r="V919" s="281"/>
      <c r="W919" s="342"/>
      <c r="X919" s="281"/>
      <c r="Y919" s="342"/>
      <c r="Z919" s="281"/>
      <c r="AA919" s="342"/>
      <c r="AB919" s="281"/>
      <c r="AC919" s="342"/>
      <c r="AD919" s="281"/>
    </row>
    <row r="920" spans="1:38" s="29" customFormat="1" ht="15" customHeight="1">
      <c r="A920" s="79"/>
      <c r="C920" s="100" t="s">
        <v>144</v>
      </c>
      <c r="D920" s="335"/>
      <c r="E920" s="280"/>
      <c r="F920" s="280"/>
      <c r="G920" s="280"/>
      <c r="H920" s="280"/>
      <c r="I920" s="280"/>
      <c r="J920" s="281"/>
      <c r="K920" s="342"/>
      <c r="L920" s="281"/>
      <c r="M920" s="342"/>
      <c r="N920" s="281"/>
      <c r="O920" s="342"/>
      <c r="P920" s="281"/>
      <c r="Q920" s="342"/>
      <c r="R920" s="281"/>
      <c r="S920" s="342"/>
      <c r="T920" s="281"/>
      <c r="U920" s="342"/>
      <c r="V920" s="281"/>
      <c r="W920" s="342"/>
      <c r="X920" s="281"/>
      <c r="Y920" s="342"/>
      <c r="Z920" s="281"/>
      <c r="AA920" s="342"/>
      <c r="AB920" s="281"/>
      <c r="AC920" s="342"/>
      <c r="AD920" s="281"/>
    </row>
    <row r="921" spans="1:38" s="29" customFormat="1" ht="15" customHeight="1">
      <c r="A921" s="79"/>
      <c r="C921" s="100" t="s">
        <v>145</v>
      </c>
      <c r="D921" s="335"/>
      <c r="E921" s="280"/>
      <c r="F921" s="280"/>
      <c r="G921" s="280"/>
      <c r="H921" s="280"/>
      <c r="I921" s="280"/>
      <c r="J921" s="281"/>
      <c r="K921" s="342"/>
      <c r="L921" s="281"/>
      <c r="M921" s="342"/>
      <c r="N921" s="281"/>
      <c r="O921" s="342"/>
      <c r="P921" s="281"/>
      <c r="Q921" s="342"/>
      <c r="R921" s="281"/>
      <c r="S921" s="342"/>
      <c r="T921" s="281"/>
      <c r="U921" s="342"/>
      <c r="V921" s="281"/>
      <c r="W921" s="342"/>
      <c r="X921" s="281"/>
      <c r="Y921" s="342"/>
      <c r="Z921" s="281"/>
      <c r="AA921" s="342"/>
      <c r="AB921" s="281"/>
      <c r="AC921" s="342"/>
      <c r="AD921" s="281"/>
    </row>
    <row r="922" spans="1:38" s="29" customFormat="1" ht="15" customHeight="1">
      <c r="A922" s="79"/>
      <c r="C922" s="100" t="s">
        <v>146</v>
      </c>
      <c r="D922" s="335"/>
      <c r="E922" s="280"/>
      <c r="F922" s="280"/>
      <c r="G922" s="280"/>
      <c r="H922" s="280"/>
      <c r="I922" s="280"/>
      <c r="J922" s="281"/>
      <c r="K922" s="342"/>
      <c r="L922" s="281"/>
      <c r="M922" s="342"/>
      <c r="N922" s="281"/>
      <c r="O922" s="342"/>
      <c r="P922" s="281"/>
      <c r="Q922" s="342"/>
      <c r="R922" s="281"/>
      <c r="S922" s="342"/>
      <c r="T922" s="281"/>
      <c r="U922" s="342"/>
      <c r="V922" s="281"/>
      <c r="W922" s="342"/>
      <c r="X922" s="281"/>
      <c r="Y922" s="342"/>
      <c r="Z922" s="281"/>
      <c r="AA922" s="342"/>
      <c r="AB922" s="281"/>
      <c r="AC922" s="342"/>
      <c r="AD922" s="281"/>
    </row>
    <row r="923" spans="1:38" s="29" customFormat="1" ht="15" customHeight="1">
      <c r="A923" s="79"/>
      <c r="C923" s="100" t="s">
        <v>147</v>
      </c>
      <c r="D923" s="335"/>
      <c r="E923" s="280"/>
      <c r="F923" s="280"/>
      <c r="G923" s="280"/>
      <c r="H923" s="280"/>
      <c r="I923" s="280"/>
      <c r="J923" s="281"/>
      <c r="K923" s="342"/>
      <c r="L923" s="281"/>
      <c r="M923" s="342"/>
      <c r="N923" s="281"/>
      <c r="O923" s="342"/>
      <c r="P923" s="281"/>
      <c r="Q923" s="342"/>
      <c r="R923" s="281"/>
      <c r="S923" s="342"/>
      <c r="T923" s="281"/>
      <c r="U923" s="342"/>
      <c r="V923" s="281"/>
      <c r="W923" s="342"/>
      <c r="X923" s="281"/>
      <c r="Y923" s="342"/>
      <c r="Z923" s="281"/>
      <c r="AA923" s="342"/>
      <c r="AB923" s="281"/>
      <c r="AC923" s="342"/>
      <c r="AD923" s="281"/>
    </row>
    <row r="924" spans="1:38" s="29" customFormat="1" ht="15" customHeight="1">
      <c r="A924" s="79"/>
      <c r="C924" s="100" t="s">
        <v>148</v>
      </c>
      <c r="D924" s="335"/>
      <c r="E924" s="280"/>
      <c r="F924" s="280"/>
      <c r="G924" s="280"/>
      <c r="H924" s="280"/>
      <c r="I924" s="280"/>
      <c r="J924" s="281"/>
      <c r="K924" s="342"/>
      <c r="L924" s="281"/>
      <c r="M924" s="342"/>
      <c r="N924" s="281"/>
      <c r="O924" s="342"/>
      <c r="P924" s="281"/>
      <c r="Q924" s="342"/>
      <c r="R924" s="281"/>
      <c r="S924" s="342"/>
      <c r="T924" s="281"/>
      <c r="U924" s="342"/>
      <c r="V924" s="281"/>
      <c r="W924" s="342"/>
      <c r="X924" s="281"/>
      <c r="Y924" s="342"/>
      <c r="Z924" s="281"/>
      <c r="AA924" s="342"/>
      <c r="AB924" s="281"/>
      <c r="AC924" s="342"/>
      <c r="AD924" s="281"/>
    </row>
    <row r="925" spans="1:38" s="29" customFormat="1" ht="15" customHeight="1">
      <c r="A925" s="79"/>
      <c r="C925" s="100" t="s">
        <v>149</v>
      </c>
      <c r="D925" s="335"/>
      <c r="E925" s="280"/>
      <c r="F925" s="280"/>
      <c r="G925" s="280"/>
      <c r="H925" s="280"/>
      <c r="I925" s="280"/>
      <c r="J925" s="281"/>
      <c r="K925" s="342"/>
      <c r="L925" s="281"/>
      <c r="M925" s="342"/>
      <c r="N925" s="281"/>
      <c r="O925" s="342"/>
      <c r="P925" s="281"/>
      <c r="Q925" s="342"/>
      <c r="R925" s="281"/>
      <c r="S925" s="342"/>
      <c r="T925" s="281"/>
      <c r="U925" s="342"/>
      <c r="V925" s="281"/>
      <c r="W925" s="342"/>
      <c r="X925" s="281"/>
      <c r="Y925" s="342"/>
      <c r="Z925" s="281"/>
      <c r="AA925" s="342"/>
      <c r="AB925" s="281"/>
      <c r="AC925" s="342"/>
      <c r="AD925" s="281"/>
    </row>
    <row r="926" spans="1:38" s="29" customFormat="1" ht="15" customHeight="1">
      <c r="A926" s="79"/>
      <c r="C926" s="100" t="s">
        <v>150</v>
      </c>
      <c r="D926" s="335"/>
      <c r="E926" s="280"/>
      <c r="F926" s="280"/>
      <c r="G926" s="280"/>
      <c r="H926" s="280"/>
      <c r="I926" s="280"/>
      <c r="J926" s="281"/>
      <c r="K926" s="342"/>
      <c r="L926" s="281"/>
      <c r="M926" s="342"/>
      <c r="N926" s="281"/>
      <c r="O926" s="342"/>
      <c r="P926" s="281"/>
      <c r="Q926" s="342"/>
      <c r="R926" s="281"/>
      <c r="S926" s="342"/>
      <c r="T926" s="281"/>
      <c r="U926" s="342"/>
      <c r="V926" s="281"/>
      <c r="W926" s="342"/>
      <c r="X926" s="281"/>
      <c r="Y926" s="342"/>
      <c r="Z926" s="281"/>
      <c r="AA926" s="342"/>
      <c r="AB926" s="281"/>
      <c r="AC926" s="342"/>
      <c r="AD926" s="281"/>
    </row>
    <row r="927" spans="1:38" s="29" customFormat="1" ht="15" customHeight="1">
      <c r="A927" s="79"/>
      <c r="C927" s="100" t="s">
        <v>151</v>
      </c>
      <c r="D927" s="335"/>
      <c r="E927" s="280"/>
      <c r="F927" s="280"/>
      <c r="G927" s="280"/>
      <c r="H927" s="280"/>
      <c r="I927" s="280"/>
      <c r="J927" s="281"/>
      <c r="K927" s="342"/>
      <c r="L927" s="281"/>
      <c r="M927" s="342"/>
      <c r="N927" s="281"/>
      <c r="O927" s="342"/>
      <c r="P927" s="281"/>
      <c r="Q927" s="342"/>
      <c r="R927" s="281"/>
      <c r="S927" s="342"/>
      <c r="T927" s="281"/>
      <c r="U927" s="342"/>
      <c r="V927" s="281"/>
      <c r="W927" s="342"/>
      <c r="X927" s="281"/>
      <c r="Y927" s="342"/>
      <c r="Z927" s="281"/>
      <c r="AA927" s="342"/>
      <c r="AB927" s="281"/>
      <c r="AC927" s="342"/>
      <c r="AD927" s="281"/>
    </row>
    <row r="928" spans="1:38" s="29" customFormat="1" ht="15" customHeight="1">
      <c r="A928" s="79"/>
      <c r="C928" s="100" t="s">
        <v>152</v>
      </c>
      <c r="D928" s="335"/>
      <c r="E928" s="280"/>
      <c r="F928" s="280"/>
      <c r="G928" s="280"/>
      <c r="H928" s="280"/>
      <c r="I928" s="280"/>
      <c r="J928" s="281"/>
      <c r="K928" s="342"/>
      <c r="L928" s="281"/>
      <c r="M928" s="342"/>
      <c r="N928" s="281"/>
      <c r="O928" s="342"/>
      <c r="P928" s="281"/>
      <c r="Q928" s="342"/>
      <c r="R928" s="281"/>
      <c r="S928" s="342"/>
      <c r="T928" s="281"/>
      <c r="U928" s="342"/>
      <c r="V928" s="281"/>
      <c r="W928" s="342"/>
      <c r="X928" s="281"/>
      <c r="Y928" s="342"/>
      <c r="Z928" s="281"/>
      <c r="AA928" s="342"/>
      <c r="AB928" s="281"/>
      <c r="AC928" s="342"/>
      <c r="AD928" s="281"/>
    </row>
    <row r="929" spans="1:37" s="29" customFormat="1" ht="15" customHeight="1">
      <c r="A929" s="79"/>
      <c r="C929" s="100" t="s">
        <v>153</v>
      </c>
      <c r="D929" s="335"/>
      <c r="E929" s="280"/>
      <c r="F929" s="280"/>
      <c r="G929" s="280"/>
      <c r="H929" s="280"/>
      <c r="I929" s="280"/>
      <c r="J929" s="281"/>
      <c r="K929" s="342"/>
      <c r="L929" s="281"/>
      <c r="M929" s="342"/>
      <c r="N929" s="281"/>
      <c r="O929" s="342"/>
      <c r="P929" s="281"/>
      <c r="Q929" s="342"/>
      <c r="R929" s="281"/>
      <c r="S929" s="342"/>
      <c r="T929" s="281"/>
      <c r="U929" s="342"/>
      <c r="V929" s="281"/>
      <c r="W929" s="342"/>
      <c r="X929" s="281"/>
      <c r="Y929" s="342"/>
      <c r="Z929" s="281"/>
      <c r="AA929" s="342"/>
      <c r="AB929" s="281"/>
      <c r="AC929" s="342"/>
      <c r="AD929" s="281"/>
    </row>
    <row r="930" spans="1:37" s="29" customFormat="1" ht="15" customHeight="1">
      <c r="A930" s="79"/>
      <c r="C930" s="100" t="s">
        <v>154</v>
      </c>
      <c r="D930" s="335"/>
      <c r="E930" s="280"/>
      <c r="F930" s="280"/>
      <c r="G930" s="280"/>
      <c r="H930" s="280"/>
      <c r="I930" s="280"/>
      <c r="J930" s="281"/>
      <c r="K930" s="342"/>
      <c r="L930" s="281"/>
      <c r="M930" s="342"/>
      <c r="N930" s="281"/>
      <c r="O930" s="342"/>
      <c r="P930" s="281"/>
      <c r="Q930" s="342"/>
      <c r="R930" s="281"/>
      <c r="S930" s="342"/>
      <c r="T930" s="281"/>
      <c r="U930" s="342"/>
      <c r="V930" s="281"/>
      <c r="W930" s="342"/>
      <c r="X930" s="281"/>
      <c r="Y930" s="342"/>
      <c r="Z930" s="281"/>
      <c r="AA930" s="342"/>
      <c r="AB930" s="281"/>
      <c r="AC930" s="342"/>
      <c r="AD930" s="281"/>
    </row>
    <row r="931" spans="1:37" s="29" customFormat="1" ht="15" customHeight="1">
      <c r="A931" s="79"/>
      <c r="C931" s="100" t="s">
        <v>155</v>
      </c>
      <c r="D931" s="335"/>
      <c r="E931" s="280"/>
      <c r="F931" s="280"/>
      <c r="G931" s="280"/>
      <c r="H931" s="280"/>
      <c r="I931" s="280"/>
      <c r="J931" s="281"/>
      <c r="K931" s="342"/>
      <c r="L931" s="281"/>
      <c r="M931" s="342"/>
      <c r="N931" s="281"/>
      <c r="O931" s="342"/>
      <c r="P931" s="281"/>
      <c r="Q931" s="342"/>
      <c r="R931" s="281"/>
      <c r="S931" s="342"/>
      <c r="T931" s="281"/>
      <c r="U931" s="342"/>
      <c r="V931" s="281"/>
      <c r="W931" s="342"/>
      <c r="X931" s="281"/>
      <c r="Y931" s="342"/>
      <c r="Z931" s="281"/>
      <c r="AA931" s="342"/>
      <c r="AB931" s="281"/>
      <c r="AC931" s="342"/>
      <c r="AD931" s="281"/>
    </row>
    <row r="932" spans="1:37" s="29" customFormat="1" ht="15" customHeight="1">
      <c r="A932" s="79"/>
      <c r="C932" s="100" t="s">
        <v>156</v>
      </c>
      <c r="D932" s="335"/>
      <c r="E932" s="280"/>
      <c r="F932" s="280"/>
      <c r="G932" s="280"/>
      <c r="H932" s="280"/>
      <c r="I932" s="280"/>
      <c r="J932" s="281"/>
      <c r="K932" s="342"/>
      <c r="L932" s="281"/>
      <c r="M932" s="342"/>
      <c r="N932" s="281"/>
      <c r="O932" s="342"/>
      <c r="P932" s="281"/>
      <c r="Q932" s="342"/>
      <c r="R932" s="281"/>
      <c r="S932" s="342"/>
      <c r="T932" s="281"/>
      <c r="U932" s="342"/>
      <c r="V932" s="281"/>
      <c r="W932" s="342"/>
      <c r="X932" s="281"/>
      <c r="Y932" s="342"/>
      <c r="Z932" s="281"/>
      <c r="AA932" s="342"/>
      <c r="AB932" s="281"/>
      <c r="AC932" s="342"/>
      <c r="AD932" s="281"/>
    </row>
    <row r="933" spans="1:37" s="29" customFormat="1" ht="15" customHeight="1">
      <c r="A933" s="79"/>
      <c r="C933" s="100" t="s">
        <v>157</v>
      </c>
      <c r="D933" s="335"/>
      <c r="E933" s="280"/>
      <c r="F933" s="280"/>
      <c r="G933" s="280"/>
      <c r="H933" s="280"/>
      <c r="I933" s="280"/>
      <c r="J933" s="281"/>
      <c r="K933" s="342"/>
      <c r="L933" s="281"/>
      <c r="M933" s="342"/>
      <c r="N933" s="281"/>
      <c r="O933" s="342"/>
      <c r="P933" s="281"/>
      <c r="Q933" s="342"/>
      <c r="R933" s="281"/>
      <c r="S933" s="342"/>
      <c r="T933" s="281"/>
      <c r="U933" s="342"/>
      <c r="V933" s="281"/>
      <c r="W933" s="342"/>
      <c r="X933" s="281"/>
      <c r="Y933" s="342"/>
      <c r="Z933" s="281"/>
      <c r="AA933" s="342"/>
      <c r="AB933" s="281"/>
      <c r="AC933" s="342"/>
      <c r="AD933" s="281"/>
    </row>
    <row r="934" spans="1:37" s="29" customFormat="1" ht="15" customHeight="1">
      <c r="A934" s="79"/>
      <c r="C934" s="100" t="s">
        <v>158</v>
      </c>
      <c r="D934" s="335"/>
      <c r="E934" s="280"/>
      <c r="F934" s="280"/>
      <c r="G934" s="280"/>
      <c r="H934" s="280"/>
      <c r="I934" s="280"/>
      <c r="J934" s="281"/>
      <c r="K934" s="342"/>
      <c r="L934" s="281"/>
      <c r="M934" s="342"/>
      <c r="N934" s="281"/>
      <c r="O934" s="342"/>
      <c r="P934" s="281"/>
      <c r="Q934" s="342"/>
      <c r="R934" s="281"/>
      <c r="S934" s="342"/>
      <c r="T934" s="281"/>
      <c r="U934" s="342"/>
      <c r="V934" s="281"/>
      <c r="W934" s="342"/>
      <c r="X934" s="281"/>
      <c r="Y934" s="342"/>
      <c r="Z934" s="281"/>
      <c r="AA934" s="342"/>
      <c r="AB934" s="281"/>
      <c r="AC934" s="342"/>
      <c r="AD934" s="281"/>
    </row>
    <row r="935" spans="1:37" s="29" customFormat="1" ht="15" customHeight="1">
      <c r="A935" s="79"/>
      <c r="C935" s="100" t="s">
        <v>159</v>
      </c>
      <c r="D935" s="335"/>
      <c r="E935" s="280"/>
      <c r="F935" s="280"/>
      <c r="G935" s="280"/>
      <c r="H935" s="280"/>
      <c r="I935" s="280"/>
      <c r="J935" s="281"/>
      <c r="K935" s="342"/>
      <c r="L935" s="281"/>
      <c r="M935" s="342"/>
      <c r="N935" s="281"/>
      <c r="O935" s="342"/>
      <c r="P935" s="281"/>
      <c r="Q935" s="342"/>
      <c r="R935" s="281"/>
      <c r="S935" s="342"/>
      <c r="T935" s="281"/>
      <c r="U935" s="342"/>
      <c r="V935" s="281"/>
      <c r="W935" s="342"/>
      <c r="X935" s="281"/>
      <c r="Y935" s="342"/>
      <c r="Z935" s="281"/>
      <c r="AA935" s="342"/>
      <c r="AB935" s="281"/>
      <c r="AC935" s="342"/>
      <c r="AD935" s="281"/>
    </row>
    <row r="936" spans="1:37" s="29" customFormat="1" ht="15" customHeight="1">
      <c r="A936" s="79"/>
      <c r="C936" s="100" t="s">
        <v>160</v>
      </c>
      <c r="D936" s="335"/>
      <c r="E936" s="280"/>
      <c r="F936" s="280"/>
      <c r="G936" s="280"/>
      <c r="H936" s="280"/>
      <c r="I936" s="280"/>
      <c r="J936" s="281"/>
      <c r="K936" s="342"/>
      <c r="L936" s="281"/>
      <c r="M936" s="342"/>
      <c r="N936" s="281"/>
      <c r="O936" s="342"/>
      <c r="P936" s="281"/>
      <c r="Q936" s="342"/>
      <c r="R936" s="281"/>
      <c r="S936" s="342"/>
      <c r="T936" s="281"/>
      <c r="U936" s="342"/>
      <c r="V936" s="281"/>
      <c r="W936" s="342"/>
      <c r="X936" s="281"/>
      <c r="Y936" s="342"/>
      <c r="Z936" s="281"/>
      <c r="AA936" s="342"/>
      <c r="AB936" s="281"/>
      <c r="AC936" s="342"/>
      <c r="AD936" s="281"/>
    </row>
    <row r="937" spans="1:37" s="29" customFormat="1" ht="15" customHeight="1">
      <c r="A937" s="79"/>
      <c r="C937" s="100" t="s">
        <v>161</v>
      </c>
      <c r="D937" s="335"/>
      <c r="E937" s="280"/>
      <c r="F937" s="280"/>
      <c r="G937" s="280"/>
      <c r="H937" s="280"/>
      <c r="I937" s="280"/>
      <c r="J937" s="281"/>
      <c r="K937" s="342"/>
      <c r="L937" s="281"/>
      <c r="M937" s="342"/>
      <c r="N937" s="281"/>
      <c r="O937" s="342"/>
      <c r="P937" s="281"/>
      <c r="Q937" s="342"/>
      <c r="R937" s="281"/>
      <c r="S937" s="342"/>
      <c r="T937" s="281"/>
      <c r="U937" s="342"/>
      <c r="V937" s="281"/>
      <c r="W937" s="342"/>
      <c r="X937" s="281"/>
      <c r="Y937" s="342"/>
      <c r="Z937" s="281"/>
      <c r="AA937" s="342"/>
      <c r="AB937" s="281"/>
      <c r="AC937" s="342"/>
      <c r="AD937" s="281"/>
    </row>
    <row r="938" spans="1:37" s="29" customFormat="1" ht="15" customHeight="1">
      <c r="A938" s="79"/>
      <c r="C938" s="100" t="s">
        <v>162</v>
      </c>
      <c r="D938" s="335"/>
      <c r="E938" s="280"/>
      <c r="F938" s="280"/>
      <c r="G938" s="280"/>
      <c r="H938" s="280"/>
      <c r="I938" s="280"/>
      <c r="J938" s="281"/>
      <c r="K938" s="342"/>
      <c r="L938" s="281"/>
      <c r="M938" s="342"/>
      <c r="N938" s="281"/>
      <c r="O938" s="342"/>
      <c r="P938" s="281"/>
      <c r="Q938" s="342"/>
      <c r="R938" s="281"/>
      <c r="S938" s="342"/>
      <c r="T938" s="281"/>
      <c r="U938" s="342"/>
      <c r="V938" s="281"/>
      <c r="W938" s="342"/>
      <c r="X938" s="281"/>
      <c r="Y938" s="342"/>
      <c r="Z938" s="281"/>
      <c r="AA938" s="342"/>
      <c r="AB938" s="281"/>
      <c r="AC938" s="342"/>
      <c r="AD938" s="281"/>
    </row>
    <row r="939" spans="1:37" s="29" customFormat="1" ht="15" customHeight="1">
      <c r="A939" s="79"/>
      <c r="C939" s="100" t="s">
        <v>163</v>
      </c>
      <c r="D939" s="335"/>
      <c r="E939" s="280"/>
      <c r="F939" s="280"/>
      <c r="G939" s="280"/>
      <c r="H939" s="280"/>
      <c r="I939" s="280"/>
      <c r="J939" s="281"/>
      <c r="K939" s="342"/>
      <c r="L939" s="281"/>
      <c r="M939" s="342"/>
      <c r="N939" s="281"/>
      <c r="O939" s="342"/>
      <c r="P939" s="281"/>
      <c r="Q939" s="342"/>
      <c r="R939" s="281"/>
      <c r="S939" s="342"/>
      <c r="T939" s="281"/>
      <c r="U939" s="342"/>
      <c r="V939" s="281"/>
      <c r="W939" s="342"/>
      <c r="X939" s="281"/>
      <c r="Y939" s="342"/>
      <c r="Z939" s="281"/>
      <c r="AA939" s="342"/>
      <c r="AB939" s="281"/>
      <c r="AC939" s="342"/>
      <c r="AD939" s="281"/>
    </row>
    <row r="940" spans="1:37" s="29" customFormat="1" ht="15" customHeight="1">
      <c r="A940" s="79"/>
      <c r="C940" s="100" t="s">
        <v>164</v>
      </c>
      <c r="D940" s="335"/>
      <c r="E940" s="280"/>
      <c r="F940" s="280"/>
      <c r="G940" s="280"/>
      <c r="H940" s="280"/>
      <c r="I940" s="280"/>
      <c r="J940" s="281"/>
      <c r="K940" s="342"/>
      <c r="L940" s="281"/>
      <c r="M940" s="342"/>
      <c r="N940" s="281"/>
      <c r="O940" s="342"/>
      <c r="P940" s="281"/>
      <c r="Q940" s="342"/>
      <c r="R940" s="281"/>
      <c r="S940" s="342"/>
      <c r="T940" s="281"/>
      <c r="U940" s="342"/>
      <c r="V940" s="281"/>
      <c r="W940" s="342"/>
      <c r="X940" s="281"/>
      <c r="Y940" s="342"/>
      <c r="Z940" s="281"/>
      <c r="AA940" s="342"/>
      <c r="AB940" s="281"/>
      <c r="AC940" s="342"/>
      <c r="AD940" s="281"/>
    </row>
    <row r="941" spans="1:37" s="29" customFormat="1" ht="15" customHeight="1">
      <c r="A941" s="79"/>
      <c r="C941" s="100" t="s">
        <v>165</v>
      </c>
      <c r="D941" s="335"/>
      <c r="E941" s="280"/>
      <c r="F941" s="280"/>
      <c r="G941" s="280"/>
      <c r="H941" s="280"/>
      <c r="I941" s="280"/>
      <c r="J941" s="281"/>
      <c r="K941" s="342"/>
      <c r="L941" s="281"/>
      <c r="M941" s="342"/>
      <c r="N941" s="281"/>
      <c r="O941" s="342"/>
      <c r="P941" s="281"/>
      <c r="Q941" s="342"/>
      <c r="R941" s="281"/>
      <c r="S941" s="342"/>
      <c r="T941" s="281"/>
      <c r="U941" s="342"/>
      <c r="V941" s="281"/>
      <c r="W941" s="342"/>
      <c r="X941" s="281"/>
      <c r="Y941" s="342"/>
      <c r="Z941" s="281"/>
      <c r="AA941" s="342"/>
      <c r="AB941" s="281"/>
      <c r="AC941" s="342"/>
      <c r="AD941" s="281"/>
    </row>
    <row r="942" spans="1:37" s="29" customFormat="1" ht="15" customHeight="1">
      <c r="A942" s="79"/>
      <c r="C942" s="100" t="s">
        <v>166</v>
      </c>
      <c r="D942" s="335"/>
      <c r="E942" s="280"/>
      <c r="F942" s="280"/>
      <c r="G942" s="280"/>
      <c r="H942" s="280"/>
      <c r="I942" s="280"/>
      <c r="J942" s="281"/>
      <c r="K942" s="342"/>
      <c r="L942" s="281"/>
      <c r="M942" s="342"/>
      <c r="N942" s="281"/>
      <c r="O942" s="342"/>
      <c r="P942" s="281"/>
      <c r="Q942" s="342"/>
      <c r="R942" s="281"/>
      <c r="S942" s="342"/>
      <c r="T942" s="281"/>
      <c r="U942" s="342"/>
      <c r="V942" s="281"/>
      <c r="W942" s="342"/>
      <c r="X942" s="281"/>
      <c r="Y942" s="342"/>
      <c r="Z942" s="281"/>
      <c r="AA942" s="342"/>
      <c r="AB942" s="281"/>
      <c r="AC942" s="342"/>
      <c r="AD942" s="281"/>
    </row>
    <row r="943" spans="1:37" s="29" customFormat="1" ht="15" customHeight="1">
      <c r="A943" s="79"/>
      <c r="C943" s="94"/>
      <c r="D943" s="94"/>
      <c r="E943" s="94"/>
      <c r="F943" s="94"/>
      <c r="G943" s="94"/>
      <c r="H943" s="94"/>
      <c r="I943" s="94"/>
      <c r="J943" s="94"/>
      <c r="K943" s="94"/>
      <c r="L943" s="101" t="s">
        <v>285</v>
      </c>
      <c r="M943" s="342">
        <f>IF(AND(SUM(M918:M942)=0,COUNTIF(M918:M942,"NS")&gt;0),"NS",IF(AND(SUM(M918:M942)=0, COUNTIF(M918:M942,"NA")&gt;0),"NA",SUM(M918:M942)))</f>
        <v>0</v>
      </c>
      <c r="N943" s="281"/>
      <c r="O943" s="342">
        <f>IF(AND(SUM(O918:O942)=0,COUNTIF(O918:O942,"NS")&gt;0),"NS",IF(AND(SUM(O918:O942)=0, COUNTIF(O918:O942,"NA")&gt;0),"NA",SUM(O918:O942)))</f>
        <v>0</v>
      </c>
      <c r="P943" s="281"/>
      <c r="Q943" s="342">
        <f>IF(AND(SUM(Q918:Q942)=0,COUNTIF(Q918:Q942,"NS")&gt;0),"NS",IF(AND(SUM(Q918:Q942)=0, COUNTIF(Q918:Q942,"NA")&gt;0),"NA",SUM(Q918:Q942)))</f>
        <v>0</v>
      </c>
      <c r="R943" s="281"/>
      <c r="S943" s="342">
        <f>IF(AND(SUM(S918:S942)=0,COUNTIF(S918:S942,"NS")&gt;0),"NS",IF(AND(SUM(S918:S942)=0, COUNTIF(S918:S942,"NA")&gt;0),"NA",SUM(S918:S942)))</f>
        <v>0</v>
      </c>
      <c r="T943" s="281"/>
      <c r="U943" s="342">
        <f>IF(AND(SUM(U918:U942)=0,COUNTIF(U918:U942,"NS")&gt;0),"NS",IF(AND(SUM(U918:U942)=0, COUNTIF(U918:U942,"NA")&gt;0),"NA",SUM(U918:U942)))</f>
        <v>0</v>
      </c>
      <c r="V943" s="281"/>
      <c r="W943" s="342">
        <f>IF(AND(SUM(W918:W942)=0,COUNTIF(W918:W942,"NS")&gt;0),"NS",IF(AND(SUM(W918:W942)=0, COUNTIF(W918:W942,"NA")&gt;0),"NA",SUM(W918:W942)))</f>
        <v>0</v>
      </c>
      <c r="X943" s="281"/>
      <c r="Y943" s="342">
        <f>IF(AND(SUM(Y918:Y942)=0,COUNTIF(Y918:Y942,"NS")&gt;0),"NS",IF(AND(SUM(Y918:Y942)=0, COUNTIF(Y918:Y942,"NA")&gt;0),"NA",SUM(Y918:Y942)))</f>
        <v>0</v>
      </c>
      <c r="Z943" s="281"/>
      <c r="AA943" s="342">
        <f>IF(AND(SUM(AA918:AA942)=0,COUNTIF(AA918:AA942,"NS")&gt;0),"NS",IF(AND(SUM(AA918:AA942)=0, COUNTIF(AA918:AA942,"NA")&gt;0),"NA",SUM(AA918:AA942)))</f>
        <v>0</v>
      </c>
      <c r="AB943" s="281"/>
      <c r="AC943" s="342">
        <f>IF(AND(SUM(AC918:AC942)=0,COUNTIF(AC918:AC942,"NS")&gt;0),"NS",IF(AND(SUM(AC918:AC942)=0, COUNTIF(AC918:AC942,"NA")&gt;0),"NA",SUM(AC918:AC942)))</f>
        <v>0</v>
      </c>
      <c r="AD943" s="281"/>
    </row>
    <row r="944" spans="1:37" s="29" customFormat="1" ht="15" customHeight="1">
      <c r="A944" s="79"/>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F944">
        <f>IF(SUM(AF918:AF943)&gt;0,1,0)</f>
        <v>0</v>
      </c>
      <c r="AG944">
        <f>IF(SUM(AG918:AG943)&gt;0,2,0)</f>
        <v>0</v>
      </c>
      <c r="AH944">
        <f>IF(SUM(AH918:AH943)&gt;0,4,0)</f>
        <v>0</v>
      </c>
      <c r="AI944">
        <f>IF(SUM(AI918:AI943)&gt;0,4,0)</f>
        <v>0</v>
      </c>
      <c r="AJ944">
        <f>IF(SUM(AJ918:AJ943)&gt;0,5,0)</f>
        <v>0</v>
      </c>
      <c r="AK944">
        <f>IF(SUM(AK918:AK943)&gt;0,6,0)</f>
        <v>0</v>
      </c>
    </row>
    <row r="945" spans="1:38" s="29" customFormat="1" ht="45" customHeight="1">
      <c r="A945" s="79"/>
      <c r="C945" s="365" t="s">
        <v>1080</v>
      </c>
      <c r="D945" s="350"/>
      <c r="E945" s="350"/>
      <c r="F945" s="298"/>
      <c r="G945" s="342"/>
      <c r="H945" s="280"/>
      <c r="I945" s="280"/>
      <c r="J945" s="280"/>
      <c r="K945" s="280"/>
      <c r="L945" s="280"/>
      <c r="M945" s="280"/>
      <c r="N945" s="280"/>
      <c r="O945" s="280"/>
      <c r="P945" s="280"/>
      <c r="Q945" s="280"/>
      <c r="R945" s="280"/>
      <c r="S945" s="280"/>
      <c r="T945" s="280"/>
      <c r="U945" s="280"/>
      <c r="V945" s="280"/>
      <c r="W945" s="280"/>
      <c r="X945" s="280"/>
      <c r="Y945" s="280"/>
      <c r="Z945" s="280"/>
      <c r="AA945" s="280"/>
      <c r="AB945" s="280"/>
      <c r="AC945" s="280"/>
      <c r="AD945" s="281"/>
      <c r="AH945">
        <f>SUM(AF944:AH944)</f>
        <v>0</v>
      </c>
      <c r="AK945">
        <f>SUM(AI944:AK944)</f>
        <v>0</v>
      </c>
    </row>
    <row r="946" spans="1:38" s="29" customFormat="1" ht="15" customHeight="1">
      <c r="A946" s="79"/>
      <c r="AH946" t="e">
        <f ca="1">CAMBIAR(AH945,0,"",1,"El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946" t="e">
        <f ca="1">CAMBIAR(AK945,0,"",4,"Hay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947" spans="1:38" s="31" customFormat="1" ht="24" customHeight="1">
      <c r="A947" s="79"/>
      <c r="C947" s="359" t="s">
        <v>248</v>
      </c>
      <c r="D947" s="366"/>
      <c r="E947" s="366"/>
      <c r="F947" s="366"/>
      <c r="G947" s="366"/>
      <c r="H947" s="366"/>
      <c r="I947" s="366"/>
      <c r="J947" s="366"/>
      <c r="K947" s="366"/>
      <c r="L947" s="366"/>
      <c r="M947" s="366"/>
      <c r="N947" s="366"/>
      <c r="O947" s="366"/>
      <c r="P947" s="366"/>
      <c r="Q947" s="366"/>
      <c r="R947" s="366"/>
      <c r="S947" s="366"/>
      <c r="T947" s="366"/>
      <c r="U947" s="366"/>
      <c r="V947" s="366"/>
      <c r="W947" s="366"/>
      <c r="X947" s="366"/>
      <c r="Y947" s="366"/>
      <c r="Z947" s="366"/>
      <c r="AA947" s="366"/>
      <c r="AB947" s="366"/>
      <c r="AC947" s="366"/>
      <c r="AD947" s="366"/>
      <c r="AE947" s="29"/>
    </row>
    <row r="948" spans="1:38" s="31" customFormat="1" ht="60" customHeight="1">
      <c r="A948" s="79"/>
      <c r="C948" s="360"/>
      <c r="D948" s="280"/>
      <c r="E948" s="280"/>
      <c r="F948" s="280"/>
      <c r="G948" s="280"/>
      <c r="H948" s="280"/>
      <c r="I948" s="280"/>
      <c r="J948" s="280"/>
      <c r="K948" s="280"/>
      <c r="L948" s="280"/>
      <c r="M948" s="280"/>
      <c r="N948" s="280"/>
      <c r="O948" s="280"/>
      <c r="P948" s="280"/>
      <c r="Q948" s="280"/>
      <c r="R948" s="280"/>
      <c r="S948" s="280"/>
      <c r="T948" s="280"/>
      <c r="U948" s="280"/>
      <c r="V948" s="280"/>
      <c r="W948" s="280"/>
      <c r="X948" s="280"/>
      <c r="Y948" s="280"/>
      <c r="Z948" s="280"/>
      <c r="AA948" s="280"/>
      <c r="AB948" s="280"/>
      <c r="AC948" s="280"/>
      <c r="AD948" s="281"/>
      <c r="AE948" s="29"/>
    </row>
    <row r="949" spans="1:38" s="31" customFormat="1" ht="15" customHeight="1">
      <c r="A949" s="79"/>
      <c r="C949" s="266" t="e">
        <f ca="1">AH946</f>
        <v>#NAME?</v>
      </c>
      <c r="AE949" s="29"/>
    </row>
    <row r="950" spans="1:38" s="29" customFormat="1" ht="15" customHeight="1">
      <c r="A950" s="79"/>
      <c r="C950" s="266" t="e">
        <f ca="1">AK946</f>
        <v>#NAME?</v>
      </c>
    </row>
    <row r="951" spans="1:38" s="29" customFormat="1" ht="15" customHeight="1">
      <c r="A951" s="79"/>
    </row>
    <row r="952" spans="1:38" s="29" customFormat="1" ht="15" customHeight="1">
      <c r="A952" s="79"/>
    </row>
    <row r="953" spans="1:38" s="29" customFormat="1" ht="15" customHeight="1">
      <c r="A953" s="79"/>
    </row>
    <row r="954" spans="1:38" s="29" customFormat="1" ht="15" customHeight="1">
      <c r="A954" s="79"/>
    </row>
    <row r="955" spans="1:38" s="29" customFormat="1" ht="36" customHeight="1">
      <c r="A955" s="32" t="s">
        <v>1081</v>
      </c>
      <c r="B955" s="357" t="s">
        <v>1082</v>
      </c>
      <c r="C955" s="350"/>
      <c r="D955" s="350"/>
      <c r="E955" s="350"/>
      <c r="F955" s="350"/>
      <c r="G955" s="350"/>
      <c r="H955" s="350"/>
      <c r="I955" s="350"/>
      <c r="J955" s="350"/>
      <c r="K955" s="350"/>
      <c r="L955" s="350"/>
      <c r="M955" s="350"/>
      <c r="N955" s="350"/>
      <c r="O955" s="350"/>
      <c r="P955" s="350"/>
      <c r="Q955" s="350"/>
      <c r="R955" s="350"/>
      <c r="S955" s="350"/>
      <c r="T955" s="350"/>
      <c r="U955" s="350"/>
      <c r="V955" s="350"/>
      <c r="W955" s="350"/>
      <c r="X955" s="350"/>
      <c r="Y955" s="350"/>
      <c r="Z955" s="350"/>
      <c r="AA955" s="350"/>
      <c r="AB955" s="350"/>
      <c r="AC955" s="350"/>
      <c r="AD955" s="350"/>
      <c r="AE955" s="94"/>
      <c r="AF955" s="94"/>
      <c r="AG955" s="94"/>
      <c r="AH955" s="94"/>
    </row>
    <row r="956" spans="1:38" s="124" customFormat="1" ht="36" customHeight="1">
      <c r="A956" s="79"/>
      <c r="C956" s="349" t="s">
        <v>1083</v>
      </c>
      <c r="D956" s="429"/>
      <c r="E956" s="429"/>
      <c r="F956" s="429"/>
      <c r="G956" s="429"/>
      <c r="H956" s="429"/>
      <c r="I956" s="429"/>
      <c r="J956" s="429"/>
      <c r="K956" s="429"/>
      <c r="L956" s="429"/>
      <c r="M956" s="429"/>
      <c r="N956" s="429"/>
      <c r="O956" s="429"/>
      <c r="P956" s="429"/>
      <c r="Q956" s="429"/>
      <c r="R956" s="429"/>
      <c r="S956" s="429"/>
      <c r="T956" s="429"/>
      <c r="U956" s="429"/>
      <c r="V956" s="429"/>
      <c r="W956" s="429"/>
      <c r="X956" s="429"/>
      <c r="Y956" s="429"/>
      <c r="Z956" s="429"/>
      <c r="AA956" s="429"/>
      <c r="AB956" s="429"/>
      <c r="AC956" s="429"/>
      <c r="AD956" s="429"/>
      <c r="AE956" s="125"/>
    </row>
    <row r="957" spans="1:38" s="124" customFormat="1" ht="36" customHeight="1">
      <c r="A957" s="79"/>
      <c r="C957" s="359" t="s">
        <v>1084</v>
      </c>
      <c r="D957" s="429"/>
      <c r="E957" s="429"/>
      <c r="F957" s="429"/>
      <c r="G957" s="429"/>
      <c r="H957" s="429"/>
      <c r="I957" s="429"/>
      <c r="J957" s="429"/>
      <c r="K957" s="429"/>
      <c r="L957" s="429"/>
      <c r="M957" s="429"/>
      <c r="N957" s="429"/>
      <c r="O957" s="429"/>
      <c r="P957" s="429"/>
      <c r="Q957" s="429"/>
      <c r="R957" s="429"/>
      <c r="S957" s="429"/>
      <c r="T957" s="429"/>
      <c r="U957" s="429"/>
      <c r="V957" s="429"/>
      <c r="W957" s="429"/>
      <c r="X957" s="429"/>
      <c r="Y957" s="429"/>
      <c r="Z957" s="429"/>
      <c r="AA957" s="429"/>
      <c r="AB957" s="429"/>
      <c r="AC957" s="429"/>
      <c r="AD957" s="429"/>
      <c r="AE957" s="125"/>
    </row>
    <row r="958" spans="1:38" s="29" customFormat="1" ht="15" customHeight="1">
      <c r="A958" s="79"/>
    </row>
    <row r="959" spans="1:38" s="29" customFormat="1" ht="36" customHeight="1">
      <c r="A959" s="79"/>
      <c r="B959" s="94"/>
      <c r="C959" s="347" t="s">
        <v>211</v>
      </c>
      <c r="D959" s="295"/>
      <c r="E959" s="295"/>
      <c r="F959" s="295"/>
      <c r="G959" s="295"/>
      <c r="H959" s="295"/>
      <c r="I959" s="295"/>
      <c r="J959" s="295"/>
      <c r="K959" s="296"/>
      <c r="L959" s="341" t="s">
        <v>518</v>
      </c>
      <c r="M959" s="296"/>
      <c r="N959" s="347" t="s">
        <v>1085</v>
      </c>
      <c r="O959" s="280"/>
      <c r="P959" s="280"/>
      <c r="Q959" s="280"/>
      <c r="R959" s="280"/>
      <c r="S959" s="280"/>
      <c r="T959" s="280"/>
      <c r="U959" s="280"/>
      <c r="V959" s="280"/>
      <c r="W959" s="280"/>
      <c r="X959" s="280"/>
      <c r="Y959" s="280"/>
      <c r="Z959" s="280"/>
      <c r="AA959" s="280"/>
      <c r="AB959" s="280"/>
      <c r="AC959" s="280"/>
      <c r="AD959" s="281"/>
      <c r="AE959" s="94"/>
      <c r="AF959" s="94"/>
      <c r="AG959" s="94"/>
      <c r="AH959" s="94"/>
    </row>
    <row r="960" spans="1:38" s="29" customFormat="1" ht="15" customHeight="1">
      <c r="A960" s="79"/>
      <c r="B960" s="94"/>
      <c r="C960" s="299"/>
      <c r="D960" s="284"/>
      <c r="E960" s="284"/>
      <c r="F960" s="284"/>
      <c r="G960" s="284"/>
      <c r="H960" s="284"/>
      <c r="I960" s="284"/>
      <c r="J960" s="284"/>
      <c r="K960" s="300"/>
      <c r="L960" s="299"/>
      <c r="M960" s="300"/>
      <c r="N960" s="430" t="s">
        <v>269</v>
      </c>
      <c r="O960" s="296"/>
      <c r="P960" s="239" t="s">
        <v>142</v>
      </c>
      <c r="Q960" s="239" t="s">
        <v>143</v>
      </c>
      <c r="R960" s="239" t="s">
        <v>144</v>
      </c>
      <c r="S960" s="239" t="s">
        <v>145</v>
      </c>
      <c r="T960" s="239" t="s">
        <v>146</v>
      </c>
      <c r="U960" s="239" t="s">
        <v>147</v>
      </c>
      <c r="V960" s="239" t="s">
        <v>148</v>
      </c>
      <c r="W960" s="239" t="s">
        <v>149</v>
      </c>
      <c r="X960" s="239" t="s">
        <v>150</v>
      </c>
      <c r="Y960" s="239" t="s">
        <v>151</v>
      </c>
      <c r="Z960" s="239" t="s">
        <v>152</v>
      </c>
      <c r="AA960" s="239" t="s">
        <v>153</v>
      </c>
      <c r="AB960" s="239" t="s">
        <v>154</v>
      </c>
      <c r="AC960" s="239" t="s">
        <v>155</v>
      </c>
      <c r="AD960" s="239" t="s">
        <v>156</v>
      </c>
      <c r="AE960" s="94"/>
      <c r="AF960" s="94" t="s">
        <v>278</v>
      </c>
      <c r="AG960" s="94" t="s">
        <v>279</v>
      </c>
      <c r="AH960" s="94" t="s">
        <v>280</v>
      </c>
      <c r="AI960" t="s">
        <v>281</v>
      </c>
      <c r="AJ960" t="s">
        <v>282</v>
      </c>
      <c r="AK960" t="s">
        <v>283</v>
      </c>
      <c r="AL960" t="s">
        <v>284</v>
      </c>
    </row>
    <row r="961" spans="1:38" s="29" customFormat="1" ht="15" customHeight="1">
      <c r="A961" s="79"/>
      <c r="B961" s="94"/>
      <c r="C961" s="97" t="s">
        <v>142</v>
      </c>
      <c r="D961" s="335"/>
      <c r="E961" s="280"/>
      <c r="F961" s="280"/>
      <c r="G961" s="280"/>
      <c r="H961" s="280"/>
      <c r="I961" s="280"/>
      <c r="J961" s="280"/>
      <c r="K961" s="281"/>
      <c r="L961" s="342"/>
      <c r="M961" s="281"/>
      <c r="N961" s="342"/>
      <c r="O961" s="281"/>
      <c r="P961" s="121"/>
      <c r="Q961" s="106"/>
      <c r="R961" s="106"/>
      <c r="S961" s="106"/>
      <c r="T961" s="106"/>
      <c r="U961" s="106"/>
      <c r="V961" s="106"/>
      <c r="W961" s="106"/>
      <c r="X961" s="106"/>
      <c r="Y961" s="106"/>
      <c r="Z961" s="106"/>
      <c r="AA961" s="106"/>
      <c r="AB961" s="106"/>
      <c r="AC961" s="106"/>
      <c r="AD961" s="106"/>
      <c r="AE961" s="94"/>
      <c r="AF961" s="94">
        <f>IF(AND(N961=0,OR(SUM(P961:AD961)&gt;0,COUNTIF(N961:AD961,"NS")&gt;0)),1,0)</f>
        <v>0</v>
      </c>
      <c r="AG961" s="94">
        <f>IF(OR(AND(N961="NS",SUM(P961:AD961)&gt;0),AND(N961="NS",COUNTIF(N961:AD961,"NS")&lt;2)),1,0)</f>
        <v>0</v>
      </c>
      <c r="AH961" s="94">
        <f>IF(AND(N961="NA",OR(SUM(P961:AD961)&gt;0,COUNTIF(N961:AD961,"NS")&gt;0,AND(COUNTIF(N961:AD961,"NA")&gt;1,COUNTIF(N961:AD961,"NA")&lt;16))),1,0)</f>
        <v>0</v>
      </c>
      <c r="AI961">
        <f>IF(AND(COUNTBLANK(N961)+COUNTBLANK(P961)+COUNTBLANK(Q961)+COUNTBLANK(R961)+COUNTBLANK(S961)+COUNTBLANK(T961)+COUNTBLANK(U961)+COUNTBLANK(V961)+COUNTBLANK(W961)+COUNTBLANK(X961)+COUNTBLANK(Y961)+COUNTBLANK(Z961)+COUNTBLANK(AA961)+COUNTBLANK(AB961)+COUNTBLANK(AC961)+COUNTBLANK(AD961)&gt;0,COUNTBLANK(N961)+COUNTBLANK(P961)+COUNTBLANK(Q961)+COUNTBLANK(R961)+COUNTBLANK(S961)+COUNTBLANK(T961)+COUNTBLANK(U961)+COUNTBLANK(V961)+COUNTBLANK(W961)+COUNTBLANK(X961)+COUNTBLANK(Y961)+COUNTBLANK(Z961)+COUNTBLANK(AA961)+COUNTBLANK(AB961)+COUNTBLANK(AC961)+COUNTBLANK(AD961)&lt;16,N961&lt;&gt;"NA"),1,0)</f>
        <v>0</v>
      </c>
      <c r="AJ961">
        <f>IF(AND(IF(OR(SUM(P961:AD961)=N961,N961="",AND(N961&gt;0,COUNTIF(N961:AD961,"NS")=15)),0,1)=1,N961&lt;&gt;"NS",N961&lt;&gt;"NA"),1,0)</f>
        <v>0</v>
      </c>
      <c r="AK961">
        <f>IF(COUNTIF(N961:AD961,"=*")&lt;&gt;SUM(COUNTIF(N961:AD961,"NS"),COUNTIF(N961:AD961,"NA")),1,0)</f>
        <v>0</v>
      </c>
      <c r="AL961">
        <f>IF(SUM(AF961:AK961)&gt;0,1,0)</f>
        <v>0</v>
      </c>
    </row>
    <row r="962" spans="1:38" s="29" customFormat="1" ht="15" customHeight="1">
      <c r="A962" s="79"/>
      <c r="B962" s="94"/>
      <c r="C962" s="100" t="s">
        <v>143</v>
      </c>
      <c r="D962" s="335"/>
      <c r="E962" s="280"/>
      <c r="F962" s="280"/>
      <c r="G962" s="280"/>
      <c r="H962" s="280"/>
      <c r="I962" s="280"/>
      <c r="J962" s="280"/>
      <c r="K962" s="281"/>
      <c r="L962" s="342"/>
      <c r="M962" s="281"/>
      <c r="N962" s="342"/>
      <c r="O962" s="281"/>
      <c r="P962" s="121"/>
      <c r="Q962" s="106"/>
      <c r="R962" s="106"/>
      <c r="S962" s="106"/>
      <c r="T962" s="106"/>
      <c r="U962" s="106"/>
      <c r="V962" s="106"/>
      <c r="W962" s="106"/>
      <c r="X962" s="106"/>
      <c r="Y962" s="106"/>
      <c r="Z962" s="106"/>
      <c r="AA962" s="106"/>
      <c r="AB962" s="106"/>
      <c r="AC962" s="106"/>
      <c r="AD962" s="106"/>
      <c r="AE962" s="94"/>
      <c r="AF962" s="94"/>
      <c r="AG962" s="94"/>
      <c r="AH962" s="94"/>
    </row>
    <row r="963" spans="1:38" s="29" customFormat="1" ht="15" customHeight="1">
      <c r="A963" s="79"/>
      <c r="B963" s="94"/>
      <c r="C963" s="100" t="s">
        <v>144</v>
      </c>
      <c r="D963" s="335"/>
      <c r="E963" s="280"/>
      <c r="F963" s="280"/>
      <c r="G963" s="280"/>
      <c r="H963" s="280"/>
      <c r="I963" s="280"/>
      <c r="J963" s="280"/>
      <c r="K963" s="281"/>
      <c r="L963" s="342"/>
      <c r="M963" s="281"/>
      <c r="N963" s="342"/>
      <c r="O963" s="281"/>
      <c r="P963" s="121"/>
      <c r="Q963" s="106"/>
      <c r="R963" s="106"/>
      <c r="S963" s="106"/>
      <c r="T963" s="106"/>
      <c r="U963" s="106"/>
      <c r="V963" s="106"/>
      <c r="W963" s="106"/>
      <c r="X963" s="106"/>
      <c r="Y963" s="106"/>
      <c r="Z963" s="106"/>
      <c r="AA963" s="106"/>
      <c r="AB963" s="106"/>
      <c r="AC963" s="106"/>
      <c r="AD963" s="106"/>
      <c r="AE963" s="94"/>
      <c r="AF963" s="94"/>
      <c r="AG963" s="94"/>
      <c r="AH963" s="94"/>
    </row>
    <row r="964" spans="1:38" s="29" customFormat="1" ht="15" customHeight="1">
      <c r="A964" s="79"/>
      <c r="B964" s="94"/>
      <c r="C964" s="100" t="s">
        <v>145</v>
      </c>
      <c r="D964" s="335"/>
      <c r="E964" s="280"/>
      <c r="F964" s="280"/>
      <c r="G964" s="280"/>
      <c r="H964" s="280"/>
      <c r="I964" s="280"/>
      <c r="J964" s="280"/>
      <c r="K964" s="281"/>
      <c r="L964" s="342"/>
      <c r="M964" s="281"/>
      <c r="N964" s="342"/>
      <c r="O964" s="281"/>
      <c r="P964" s="121"/>
      <c r="Q964" s="106"/>
      <c r="R964" s="106"/>
      <c r="S964" s="106"/>
      <c r="T964" s="106"/>
      <c r="U964" s="106"/>
      <c r="V964" s="106"/>
      <c r="W964" s="106"/>
      <c r="X964" s="106"/>
      <c r="Y964" s="106"/>
      <c r="Z964" s="106"/>
      <c r="AA964" s="106"/>
      <c r="AB964" s="106"/>
      <c r="AC964" s="106"/>
      <c r="AD964" s="106"/>
      <c r="AE964" s="94"/>
      <c r="AF964" s="94"/>
      <c r="AG964" s="94"/>
      <c r="AH964" s="94"/>
    </row>
    <row r="965" spans="1:38" s="29" customFormat="1" ht="15" customHeight="1">
      <c r="A965" s="79"/>
      <c r="B965" s="94"/>
      <c r="C965" s="100" t="s">
        <v>146</v>
      </c>
      <c r="D965" s="335"/>
      <c r="E965" s="280"/>
      <c r="F965" s="280"/>
      <c r="G965" s="280"/>
      <c r="H965" s="280"/>
      <c r="I965" s="280"/>
      <c r="J965" s="280"/>
      <c r="K965" s="281"/>
      <c r="L965" s="342"/>
      <c r="M965" s="281"/>
      <c r="N965" s="342"/>
      <c r="O965" s="281"/>
      <c r="P965" s="121"/>
      <c r="Q965" s="106"/>
      <c r="R965" s="106"/>
      <c r="S965" s="106"/>
      <c r="T965" s="106"/>
      <c r="U965" s="106"/>
      <c r="V965" s="106"/>
      <c r="W965" s="106"/>
      <c r="X965" s="106"/>
      <c r="Y965" s="106"/>
      <c r="Z965" s="106"/>
      <c r="AA965" s="106"/>
      <c r="AB965" s="106"/>
      <c r="AC965" s="106"/>
      <c r="AD965" s="106"/>
      <c r="AE965" s="94"/>
      <c r="AF965" s="94"/>
      <c r="AG965" s="94"/>
      <c r="AH965" s="94"/>
    </row>
    <row r="966" spans="1:38" s="29" customFormat="1" ht="15" customHeight="1">
      <c r="A966" s="79"/>
      <c r="B966" s="94"/>
      <c r="C966" s="100" t="s">
        <v>147</v>
      </c>
      <c r="D966" s="335"/>
      <c r="E966" s="280"/>
      <c r="F966" s="280"/>
      <c r="G966" s="280"/>
      <c r="H966" s="280"/>
      <c r="I966" s="280"/>
      <c r="J966" s="280"/>
      <c r="K966" s="281"/>
      <c r="L966" s="342"/>
      <c r="M966" s="281"/>
      <c r="N966" s="342"/>
      <c r="O966" s="281"/>
      <c r="P966" s="121"/>
      <c r="Q966" s="106"/>
      <c r="R966" s="106"/>
      <c r="S966" s="106"/>
      <c r="T966" s="106"/>
      <c r="U966" s="106"/>
      <c r="V966" s="106"/>
      <c r="W966" s="106"/>
      <c r="X966" s="106"/>
      <c r="Y966" s="106"/>
      <c r="Z966" s="106"/>
      <c r="AA966" s="106"/>
      <c r="AB966" s="106"/>
      <c r="AC966" s="106"/>
      <c r="AD966" s="106"/>
      <c r="AE966" s="94"/>
      <c r="AF966" s="94"/>
      <c r="AG966" s="94"/>
      <c r="AH966" s="94"/>
    </row>
    <row r="967" spans="1:38" s="29" customFormat="1" ht="15" customHeight="1">
      <c r="A967" s="79"/>
      <c r="B967" s="94"/>
      <c r="C967" s="100" t="s">
        <v>148</v>
      </c>
      <c r="D967" s="335"/>
      <c r="E967" s="280"/>
      <c r="F967" s="280"/>
      <c r="G967" s="280"/>
      <c r="H967" s="280"/>
      <c r="I967" s="280"/>
      <c r="J967" s="280"/>
      <c r="K967" s="281"/>
      <c r="L967" s="342"/>
      <c r="M967" s="281"/>
      <c r="N967" s="342"/>
      <c r="O967" s="281"/>
      <c r="P967" s="121"/>
      <c r="Q967" s="106"/>
      <c r="R967" s="106"/>
      <c r="S967" s="106"/>
      <c r="T967" s="106"/>
      <c r="U967" s="106"/>
      <c r="V967" s="106"/>
      <c r="W967" s="106"/>
      <c r="X967" s="106"/>
      <c r="Y967" s="106"/>
      <c r="Z967" s="106"/>
      <c r="AA967" s="106"/>
      <c r="AB967" s="106"/>
      <c r="AC967" s="106"/>
      <c r="AD967" s="106"/>
      <c r="AE967" s="94"/>
      <c r="AF967" s="94"/>
      <c r="AG967" s="94"/>
      <c r="AH967" s="94"/>
    </row>
    <row r="968" spans="1:38" s="29" customFormat="1" ht="15" customHeight="1">
      <c r="A968" s="79"/>
      <c r="B968" s="94"/>
      <c r="C968" s="100" t="s">
        <v>149</v>
      </c>
      <c r="D968" s="335"/>
      <c r="E968" s="280"/>
      <c r="F968" s="280"/>
      <c r="G968" s="280"/>
      <c r="H968" s="280"/>
      <c r="I968" s="280"/>
      <c r="J968" s="280"/>
      <c r="K968" s="281"/>
      <c r="L968" s="342"/>
      <c r="M968" s="281"/>
      <c r="N968" s="342"/>
      <c r="O968" s="281"/>
      <c r="P968" s="121"/>
      <c r="Q968" s="106"/>
      <c r="R968" s="106"/>
      <c r="S968" s="106"/>
      <c r="T968" s="106"/>
      <c r="U968" s="106"/>
      <c r="V968" s="106"/>
      <c r="W968" s="106"/>
      <c r="X968" s="106"/>
      <c r="Y968" s="106"/>
      <c r="Z968" s="106"/>
      <c r="AA968" s="106"/>
      <c r="AB968" s="106"/>
      <c r="AC968" s="106"/>
      <c r="AD968" s="106"/>
      <c r="AE968" s="94"/>
      <c r="AF968" s="94"/>
      <c r="AG968" s="94"/>
      <c r="AH968" s="94"/>
    </row>
    <row r="969" spans="1:38" s="29" customFormat="1" ht="15" customHeight="1">
      <c r="A969" s="79"/>
      <c r="B969" s="94"/>
      <c r="C969" s="100" t="s">
        <v>150</v>
      </c>
      <c r="D969" s="335"/>
      <c r="E969" s="280"/>
      <c r="F969" s="280"/>
      <c r="G969" s="280"/>
      <c r="H969" s="280"/>
      <c r="I969" s="280"/>
      <c r="J969" s="280"/>
      <c r="K969" s="281"/>
      <c r="L969" s="342"/>
      <c r="M969" s="281"/>
      <c r="N969" s="342"/>
      <c r="O969" s="281"/>
      <c r="P969" s="121"/>
      <c r="Q969" s="106"/>
      <c r="R969" s="106"/>
      <c r="S969" s="106"/>
      <c r="T969" s="106"/>
      <c r="U969" s="106"/>
      <c r="V969" s="106"/>
      <c r="W969" s="106"/>
      <c r="X969" s="106"/>
      <c r="Y969" s="106"/>
      <c r="Z969" s="106"/>
      <c r="AA969" s="106"/>
      <c r="AB969" s="106"/>
      <c r="AC969" s="106"/>
      <c r="AD969" s="106"/>
      <c r="AE969" s="94"/>
      <c r="AF969" s="94"/>
      <c r="AG969" s="94"/>
      <c r="AH969" s="94"/>
    </row>
    <row r="970" spans="1:38" s="29" customFormat="1" ht="15" customHeight="1">
      <c r="A970" s="79"/>
      <c r="B970" s="94"/>
      <c r="C970" s="100" t="s">
        <v>151</v>
      </c>
      <c r="D970" s="335"/>
      <c r="E970" s="280"/>
      <c r="F970" s="280"/>
      <c r="G970" s="280"/>
      <c r="H970" s="280"/>
      <c r="I970" s="280"/>
      <c r="J970" s="280"/>
      <c r="K970" s="281"/>
      <c r="L970" s="342"/>
      <c r="M970" s="281"/>
      <c r="N970" s="342"/>
      <c r="O970" s="281"/>
      <c r="P970" s="121"/>
      <c r="Q970" s="106"/>
      <c r="R970" s="106"/>
      <c r="S970" s="106"/>
      <c r="T970" s="106"/>
      <c r="U970" s="106"/>
      <c r="V970" s="106"/>
      <c r="W970" s="106"/>
      <c r="X970" s="106"/>
      <c r="Y970" s="106"/>
      <c r="Z970" s="106"/>
      <c r="AA970" s="106"/>
      <c r="AB970" s="106"/>
      <c r="AC970" s="106"/>
      <c r="AD970" s="106"/>
      <c r="AE970" s="94"/>
      <c r="AF970" s="94"/>
      <c r="AG970" s="94"/>
      <c r="AH970" s="94"/>
    </row>
    <row r="971" spans="1:38" s="29" customFormat="1" ht="15" customHeight="1">
      <c r="A971" s="79"/>
      <c r="B971" s="94"/>
      <c r="C971" s="100" t="s">
        <v>152</v>
      </c>
      <c r="D971" s="335"/>
      <c r="E971" s="280"/>
      <c r="F971" s="280"/>
      <c r="G971" s="280"/>
      <c r="H971" s="280"/>
      <c r="I971" s="280"/>
      <c r="J971" s="280"/>
      <c r="K971" s="281"/>
      <c r="L971" s="342"/>
      <c r="M971" s="281"/>
      <c r="N971" s="342"/>
      <c r="O971" s="281"/>
      <c r="P971" s="121"/>
      <c r="Q971" s="106"/>
      <c r="R971" s="106"/>
      <c r="S971" s="106"/>
      <c r="T971" s="106"/>
      <c r="U971" s="106"/>
      <c r="V971" s="106"/>
      <c r="W971" s="106"/>
      <c r="X971" s="106"/>
      <c r="Y971" s="106"/>
      <c r="Z971" s="106"/>
      <c r="AA971" s="106"/>
      <c r="AB971" s="106"/>
      <c r="AC971" s="106"/>
      <c r="AD971" s="106"/>
      <c r="AE971" s="94"/>
      <c r="AF971" s="94"/>
      <c r="AG971" s="94"/>
      <c r="AH971" s="94"/>
    </row>
    <row r="972" spans="1:38" s="29" customFormat="1" ht="15" customHeight="1">
      <c r="A972" s="79"/>
      <c r="B972" s="94"/>
      <c r="C972" s="100" t="s">
        <v>153</v>
      </c>
      <c r="D972" s="335"/>
      <c r="E972" s="280"/>
      <c r="F972" s="280"/>
      <c r="G972" s="280"/>
      <c r="H972" s="280"/>
      <c r="I972" s="280"/>
      <c r="J972" s="280"/>
      <c r="K972" s="281"/>
      <c r="L972" s="342"/>
      <c r="M972" s="281"/>
      <c r="N972" s="342"/>
      <c r="O972" s="281"/>
      <c r="P972" s="121"/>
      <c r="Q972" s="106"/>
      <c r="R972" s="106"/>
      <c r="S972" s="106"/>
      <c r="T972" s="106"/>
      <c r="U972" s="106"/>
      <c r="V972" s="106"/>
      <c r="W972" s="106"/>
      <c r="X972" s="106"/>
      <c r="Y972" s="106"/>
      <c r="Z972" s="106"/>
      <c r="AA972" s="106"/>
      <c r="AB972" s="106"/>
      <c r="AC972" s="106"/>
      <c r="AD972" s="106"/>
      <c r="AE972" s="94"/>
      <c r="AF972" s="94"/>
      <c r="AG972" s="94"/>
      <c r="AH972" s="94"/>
    </row>
    <row r="973" spans="1:38" s="29" customFormat="1" ht="15" customHeight="1">
      <c r="A973" s="79"/>
      <c r="B973" s="94"/>
      <c r="C973" s="100" t="s">
        <v>154</v>
      </c>
      <c r="D973" s="335"/>
      <c r="E973" s="280"/>
      <c r="F973" s="280"/>
      <c r="G973" s="280"/>
      <c r="H973" s="280"/>
      <c r="I973" s="280"/>
      <c r="J973" s="280"/>
      <c r="K973" s="281"/>
      <c r="L973" s="342"/>
      <c r="M973" s="281"/>
      <c r="N973" s="342"/>
      <c r="O973" s="281"/>
      <c r="P973" s="121"/>
      <c r="Q973" s="106"/>
      <c r="R973" s="106"/>
      <c r="S973" s="106"/>
      <c r="T973" s="106"/>
      <c r="U973" s="106"/>
      <c r="V973" s="106"/>
      <c r="W973" s="106"/>
      <c r="X973" s="106"/>
      <c r="Y973" s="106"/>
      <c r="Z973" s="106"/>
      <c r="AA973" s="106"/>
      <c r="AB973" s="106"/>
      <c r="AC973" s="106"/>
      <c r="AD973" s="106"/>
      <c r="AE973" s="94"/>
      <c r="AF973" s="94"/>
      <c r="AG973" s="94"/>
      <c r="AH973" s="94"/>
    </row>
    <row r="974" spans="1:38" s="29" customFormat="1" ht="15" customHeight="1">
      <c r="A974" s="79"/>
      <c r="B974" s="94"/>
      <c r="C974" s="100" t="s">
        <v>155</v>
      </c>
      <c r="D974" s="335"/>
      <c r="E974" s="280"/>
      <c r="F974" s="280"/>
      <c r="G974" s="280"/>
      <c r="H974" s="280"/>
      <c r="I974" s="280"/>
      <c r="J974" s="280"/>
      <c r="K974" s="281"/>
      <c r="L974" s="342"/>
      <c r="M974" s="281"/>
      <c r="N974" s="342"/>
      <c r="O974" s="281"/>
      <c r="P974" s="121"/>
      <c r="Q974" s="106"/>
      <c r="R974" s="106"/>
      <c r="S974" s="106"/>
      <c r="T974" s="106"/>
      <c r="U974" s="106"/>
      <c r="V974" s="106"/>
      <c r="W974" s="106"/>
      <c r="X974" s="106"/>
      <c r="Y974" s="106"/>
      <c r="Z974" s="106"/>
      <c r="AA974" s="106"/>
      <c r="AB974" s="106"/>
      <c r="AC974" s="106"/>
      <c r="AD974" s="106"/>
      <c r="AE974" s="94"/>
      <c r="AF974" s="94"/>
      <c r="AG974" s="94"/>
      <c r="AH974" s="94"/>
    </row>
    <row r="975" spans="1:38" s="29" customFormat="1" ht="15" customHeight="1">
      <c r="A975" s="79"/>
      <c r="B975" s="94"/>
      <c r="C975" s="100" t="s">
        <v>156</v>
      </c>
      <c r="D975" s="335"/>
      <c r="E975" s="280"/>
      <c r="F975" s="280"/>
      <c r="G975" s="280"/>
      <c r="H975" s="280"/>
      <c r="I975" s="280"/>
      <c r="J975" s="280"/>
      <c r="K975" s="281"/>
      <c r="L975" s="342"/>
      <c r="M975" s="281"/>
      <c r="N975" s="342"/>
      <c r="O975" s="281"/>
      <c r="P975" s="121"/>
      <c r="Q975" s="106"/>
      <c r="R975" s="106"/>
      <c r="S975" s="106"/>
      <c r="T975" s="106"/>
      <c r="U975" s="106"/>
      <c r="V975" s="106"/>
      <c r="W975" s="106"/>
      <c r="X975" s="106"/>
      <c r="Y975" s="106"/>
      <c r="Z975" s="106"/>
      <c r="AA975" s="106"/>
      <c r="AB975" s="106"/>
      <c r="AC975" s="106"/>
      <c r="AD975" s="106"/>
      <c r="AE975" s="94"/>
      <c r="AF975" s="94"/>
      <c r="AG975" s="94"/>
      <c r="AH975" s="94"/>
    </row>
    <row r="976" spans="1:38" s="29" customFormat="1" ht="15" customHeight="1">
      <c r="A976" s="79"/>
      <c r="B976" s="94"/>
      <c r="C976" s="100" t="s">
        <v>157</v>
      </c>
      <c r="D976" s="335"/>
      <c r="E976" s="280"/>
      <c r="F976" s="280"/>
      <c r="G976" s="280"/>
      <c r="H976" s="280"/>
      <c r="I976" s="280"/>
      <c r="J976" s="280"/>
      <c r="K976" s="281"/>
      <c r="L976" s="342"/>
      <c r="M976" s="281"/>
      <c r="N976" s="342"/>
      <c r="O976" s="281"/>
      <c r="P976" s="121"/>
      <c r="Q976" s="106"/>
      <c r="R976" s="106"/>
      <c r="S976" s="106"/>
      <c r="T976" s="106"/>
      <c r="U976" s="106"/>
      <c r="V976" s="106"/>
      <c r="W976" s="106"/>
      <c r="X976" s="106"/>
      <c r="Y976" s="106"/>
      <c r="Z976" s="106"/>
      <c r="AA976" s="106"/>
      <c r="AB976" s="106"/>
      <c r="AC976" s="106"/>
      <c r="AD976" s="106"/>
      <c r="AE976" s="94"/>
      <c r="AF976" s="94"/>
      <c r="AG976" s="94"/>
      <c r="AH976" s="94"/>
    </row>
    <row r="977" spans="1:37" s="29" customFormat="1" ht="15" customHeight="1">
      <c r="A977" s="79"/>
      <c r="B977" s="94"/>
      <c r="C977" s="100" t="s">
        <v>158</v>
      </c>
      <c r="D977" s="335"/>
      <c r="E977" s="280"/>
      <c r="F977" s="280"/>
      <c r="G977" s="280"/>
      <c r="H977" s="280"/>
      <c r="I977" s="280"/>
      <c r="J977" s="280"/>
      <c r="K977" s="281"/>
      <c r="L977" s="342"/>
      <c r="M977" s="281"/>
      <c r="N977" s="342"/>
      <c r="O977" s="281"/>
      <c r="P977" s="121"/>
      <c r="Q977" s="106"/>
      <c r="R977" s="106"/>
      <c r="S977" s="106"/>
      <c r="T977" s="106"/>
      <c r="U977" s="106"/>
      <c r="V977" s="106"/>
      <c r="W977" s="106"/>
      <c r="X977" s="106"/>
      <c r="Y977" s="106"/>
      <c r="Z977" s="106"/>
      <c r="AA977" s="106"/>
      <c r="AB977" s="106"/>
      <c r="AC977" s="106"/>
      <c r="AD977" s="106"/>
      <c r="AE977" s="94"/>
      <c r="AF977" s="94"/>
      <c r="AG977" s="94"/>
      <c r="AH977" s="94"/>
    </row>
    <row r="978" spans="1:37" s="29" customFormat="1" ht="15" customHeight="1">
      <c r="A978" s="79"/>
      <c r="B978" s="94"/>
      <c r="C978" s="100" t="s">
        <v>159</v>
      </c>
      <c r="D978" s="335"/>
      <c r="E978" s="280"/>
      <c r="F978" s="280"/>
      <c r="G978" s="280"/>
      <c r="H978" s="280"/>
      <c r="I978" s="280"/>
      <c r="J978" s="280"/>
      <c r="K978" s="281"/>
      <c r="L978" s="342"/>
      <c r="M978" s="281"/>
      <c r="N978" s="342"/>
      <c r="O978" s="281"/>
      <c r="P978" s="121"/>
      <c r="Q978" s="106"/>
      <c r="R978" s="106"/>
      <c r="S978" s="106"/>
      <c r="T978" s="106"/>
      <c r="U978" s="106"/>
      <c r="V978" s="106"/>
      <c r="W978" s="106"/>
      <c r="X978" s="106"/>
      <c r="Y978" s="106"/>
      <c r="Z978" s="106"/>
      <c r="AA978" s="106"/>
      <c r="AB978" s="106"/>
      <c r="AC978" s="106"/>
      <c r="AD978" s="106"/>
      <c r="AE978" s="94"/>
      <c r="AF978" s="94"/>
      <c r="AG978" s="94"/>
      <c r="AH978" s="94"/>
    </row>
    <row r="979" spans="1:37" s="29" customFormat="1" ht="15" customHeight="1">
      <c r="A979" s="79"/>
      <c r="B979" s="94"/>
      <c r="C979" s="100" t="s">
        <v>160</v>
      </c>
      <c r="D979" s="335"/>
      <c r="E979" s="280"/>
      <c r="F979" s="280"/>
      <c r="G979" s="280"/>
      <c r="H979" s="280"/>
      <c r="I979" s="280"/>
      <c r="J979" s="280"/>
      <c r="K979" s="281"/>
      <c r="L979" s="342"/>
      <c r="M979" s="281"/>
      <c r="N979" s="342"/>
      <c r="O979" s="281"/>
      <c r="P979" s="121"/>
      <c r="Q979" s="106"/>
      <c r="R979" s="106"/>
      <c r="S979" s="106"/>
      <c r="T979" s="106"/>
      <c r="U979" s="106"/>
      <c r="V979" s="106"/>
      <c r="W979" s="106"/>
      <c r="X979" s="106"/>
      <c r="Y979" s="106"/>
      <c r="Z979" s="106"/>
      <c r="AA979" s="106"/>
      <c r="AB979" s="106"/>
      <c r="AC979" s="106"/>
      <c r="AD979" s="106"/>
      <c r="AE979" s="94"/>
      <c r="AF979" s="94"/>
      <c r="AG979" s="94"/>
      <c r="AH979" s="94"/>
    </row>
    <row r="980" spans="1:37" s="29" customFormat="1" ht="15" customHeight="1">
      <c r="A980" s="79"/>
      <c r="B980" s="94"/>
      <c r="C980" s="100" t="s">
        <v>161</v>
      </c>
      <c r="D980" s="335"/>
      <c r="E980" s="280"/>
      <c r="F980" s="280"/>
      <c r="G980" s="280"/>
      <c r="H980" s="280"/>
      <c r="I980" s="280"/>
      <c r="J980" s="280"/>
      <c r="K980" s="281"/>
      <c r="L980" s="342"/>
      <c r="M980" s="281"/>
      <c r="N980" s="342"/>
      <c r="O980" s="281"/>
      <c r="P980" s="121"/>
      <c r="Q980" s="106"/>
      <c r="R980" s="106"/>
      <c r="S980" s="106"/>
      <c r="T980" s="106"/>
      <c r="U980" s="106"/>
      <c r="V980" s="106"/>
      <c r="W980" s="106"/>
      <c r="X980" s="106"/>
      <c r="Y980" s="106"/>
      <c r="Z980" s="106"/>
      <c r="AA980" s="106"/>
      <c r="AB980" s="106"/>
      <c r="AC980" s="106"/>
      <c r="AD980" s="106"/>
      <c r="AE980" s="94"/>
      <c r="AF980" s="94"/>
      <c r="AG980" s="94"/>
      <c r="AH980" s="94"/>
    </row>
    <row r="981" spans="1:37" s="29" customFormat="1" ht="15" customHeight="1">
      <c r="A981" s="79"/>
      <c r="B981" s="94"/>
      <c r="C981" s="100" t="s">
        <v>162</v>
      </c>
      <c r="D981" s="335"/>
      <c r="E981" s="280"/>
      <c r="F981" s="280"/>
      <c r="G981" s="280"/>
      <c r="H981" s="280"/>
      <c r="I981" s="280"/>
      <c r="J981" s="280"/>
      <c r="K981" s="281"/>
      <c r="L981" s="342"/>
      <c r="M981" s="281"/>
      <c r="N981" s="342"/>
      <c r="O981" s="281"/>
      <c r="P981" s="121"/>
      <c r="Q981" s="106"/>
      <c r="R981" s="106"/>
      <c r="S981" s="106"/>
      <c r="T981" s="106"/>
      <c r="U981" s="106"/>
      <c r="V981" s="106"/>
      <c r="W981" s="106"/>
      <c r="X981" s="106"/>
      <c r="Y981" s="106"/>
      <c r="Z981" s="106"/>
      <c r="AA981" s="106"/>
      <c r="AB981" s="106"/>
      <c r="AC981" s="106"/>
      <c r="AD981" s="106"/>
      <c r="AE981" s="94"/>
      <c r="AF981" s="94"/>
      <c r="AG981" s="94"/>
      <c r="AH981" s="94"/>
    </row>
    <row r="982" spans="1:37" s="29" customFormat="1" ht="15" customHeight="1">
      <c r="A982" s="79"/>
      <c r="B982" s="94"/>
      <c r="C982" s="100" t="s">
        <v>163</v>
      </c>
      <c r="D982" s="335"/>
      <c r="E982" s="280"/>
      <c r="F982" s="280"/>
      <c r="G982" s="280"/>
      <c r="H982" s="280"/>
      <c r="I982" s="280"/>
      <c r="J982" s="280"/>
      <c r="K982" s="281"/>
      <c r="L982" s="342"/>
      <c r="M982" s="281"/>
      <c r="N982" s="342"/>
      <c r="O982" s="281"/>
      <c r="P982" s="121"/>
      <c r="Q982" s="106"/>
      <c r="R982" s="106"/>
      <c r="S982" s="106"/>
      <c r="T982" s="106"/>
      <c r="U982" s="106"/>
      <c r="V982" s="106"/>
      <c r="W982" s="106"/>
      <c r="X982" s="106"/>
      <c r="Y982" s="106"/>
      <c r="Z982" s="106"/>
      <c r="AA982" s="106"/>
      <c r="AB982" s="106"/>
      <c r="AC982" s="106"/>
      <c r="AD982" s="106"/>
      <c r="AE982" s="94"/>
      <c r="AF982" s="94"/>
      <c r="AG982" s="94"/>
      <c r="AH982" s="94"/>
    </row>
    <row r="983" spans="1:37" s="29" customFormat="1" ht="15" customHeight="1">
      <c r="A983" s="79"/>
      <c r="B983" s="94"/>
      <c r="C983" s="100" t="s">
        <v>164</v>
      </c>
      <c r="D983" s="335"/>
      <c r="E983" s="280"/>
      <c r="F983" s="280"/>
      <c r="G983" s="280"/>
      <c r="H983" s="280"/>
      <c r="I983" s="280"/>
      <c r="J983" s="280"/>
      <c r="K983" s="281"/>
      <c r="L983" s="342"/>
      <c r="M983" s="281"/>
      <c r="N983" s="342"/>
      <c r="O983" s="281"/>
      <c r="P983" s="121"/>
      <c r="Q983" s="106"/>
      <c r="R983" s="106"/>
      <c r="S983" s="106"/>
      <c r="T983" s="106"/>
      <c r="U983" s="106"/>
      <c r="V983" s="106"/>
      <c r="W983" s="106"/>
      <c r="X983" s="106"/>
      <c r="Y983" s="106"/>
      <c r="Z983" s="106"/>
      <c r="AA983" s="106"/>
      <c r="AB983" s="106"/>
      <c r="AC983" s="106"/>
      <c r="AD983" s="106"/>
      <c r="AE983" s="94"/>
      <c r="AF983" s="94"/>
      <c r="AG983" s="94"/>
      <c r="AH983" s="94"/>
    </row>
    <row r="984" spans="1:37" s="29" customFormat="1" ht="15" customHeight="1">
      <c r="A984" s="79"/>
      <c r="B984" s="94"/>
      <c r="C984" s="100" t="s">
        <v>165</v>
      </c>
      <c r="D984" s="335"/>
      <c r="E984" s="280"/>
      <c r="F984" s="280"/>
      <c r="G984" s="280"/>
      <c r="H984" s="280"/>
      <c r="I984" s="280"/>
      <c r="J984" s="280"/>
      <c r="K984" s="281"/>
      <c r="L984" s="342"/>
      <c r="M984" s="281"/>
      <c r="N984" s="342"/>
      <c r="O984" s="281"/>
      <c r="P984" s="121"/>
      <c r="Q984" s="106"/>
      <c r="R984" s="106"/>
      <c r="S984" s="106"/>
      <c r="T984" s="106"/>
      <c r="U984" s="106"/>
      <c r="V984" s="106"/>
      <c r="W984" s="106"/>
      <c r="X984" s="106"/>
      <c r="Y984" s="106"/>
      <c r="Z984" s="106"/>
      <c r="AA984" s="106"/>
      <c r="AB984" s="106"/>
      <c r="AC984" s="106"/>
      <c r="AD984" s="106"/>
      <c r="AE984" s="94"/>
      <c r="AF984" s="94"/>
      <c r="AG984" s="94"/>
      <c r="AH984" s="94"/>
    </row>
    <row r="985" spans="1:37" s="29" customFormat="1" ht="15" customHeight="1">
      <c r="A985" s="79"/>
      <c r="B985" s="94"/>
      <c r="C985" s="100" t="s">
        <v>166</v>
      </c>
      <c r="D985" s="335"/>
      <c r="E985" s="280"/>
      <c r="F985" s="280"/>
      <c r="G985" s="280"/>
      <c r="H985" s="280"/>
      <c r="I985" s="280"/>
      <c r="J985" s="280"/>
      <c r="K985" s="281"/>
      <c r="L985" s="342"/>
      <c r="M985" s="281"/>
      <c r="N985" s="342"/>
      <c r="O985" s="281"/>
      <c r="P985" s="121"/>
      <c r="Q985" s="106"/>
      <c r="R985" s="106"/>
      <c r="S985" s="106"/>
      <c r="T985" s="106"/>
      <c r="U985" s="106"/>
      <c r="V985" s="106"/>
      <c r="W985" s="106"/>
      <c r="X985" s="106"/>
      <c r="Y985" s="106"/>
      <c r="Z985" s="106"/>
      <c r="AA985" s="106"/>
      <c r="AB985" s="106"/>
      <c r="AC985" s="106"/>
      <c r="AD985" s="106"/>
      <c r="AE985" s="94"/>
      <c r="AF985" s="94"/>
      <c r="AG985" s="94"/>
      <c r="AH985" s="94"/>
    </row>
    <row r="986" spans="1:37" s="29" customFormat="1" ht="15" customHeight="1">
      <c r="A986" s="79"/>
      <c r="B986" s="94"/>
      <c r="C986" s="265"/>
      <c r="D986" s="236"/>
      <c r="E986" s="236"/>
      <c r="F986" s="236"/>
      <c r="G986" s="236"/>
      <c r="H986" s="236"/>
      <c r="I986" s="101"/>
      <c r="J986" s="104"/>
      <c r="K986" s="101"/>
      <c r="L986" s="104"/>
      <c r="M986" s="101" t="s">
        <v>285</v>
      </c>
      <c r="N986" s="342">
        <f>IF(AND(SUM(N961:N985)=0,COUNTIF(N961:N985,"NS")&gt;0),"NS",IF(AND(SUM(N961:N985)=0, COUNTIF(N961:N985,"NA")&gt;0),"NA",SUM(N961:N985)))</f>
        <v>0</v>
      </c>
      <c r="O986" s="281"/>
      <c r="P986" s="121">
        <f t="shared" ref="P986:AD986" si="2">IF(AND(SUM(P961:P985)=0,COUNTIF(P961:P985,"NS")&gt;0),"NS",IF(AND(SUM(P961:P985)=0, COUNTIF(P961:P985,"NA")&gt;0),"NA",SUM(P961:P985)))</f>
        <v>0</v>
      </c>
      <c r="Q986" s="106">
        <f t="shared" si="2"/>
        <v>0</v>
      </c>
      <c r="R986" s="106">
        <f t="shared" si="2"/>
        <v>0</v>
      </c>
      <c r="S986" s="106">
        <f t="shared" si="2"/>
        <v>0</v>
      </c>
      <c r="T986" s="106">
        <f t="shared" si="2"/>
        <v>0</v>
      </c>
      <c r="U986" s="106">
        <f t="shared" si="2"/>
        <v>0</v>
      </c>
      <c r="V986" s="106">
        <f t="shared" si="2"/>
        <v>0</v>
      </c>
      <c r="W986" s="106">
        <f t="shared" si="2"/>
        <v>0</v>
      </c>
      <c r="X986" s="106">
        <f t="shared" si="2"/>
        <v>0</v>
      </c>
      <c r="Y986" s="106">
        <f t="shared" si="2"/>
        <v>0</v>
      </c>
      <c r="Z986" s="106">
        <f t="shared" si="2"/>
        <v>0</v>
      </c>
      <c r="AA986" s="106">
        <f t="shared" si="2"/>
        <v>0</v>
      </c>
      <c r="AB986" s="106">
        <f t="shared" si="2"/>
        <v>0</v>
      </c>
      <c r="AC986" s="106">
        <f t="shared" si="2"/>
        <v>0</v>
      </c>
      <c r="AD986" s="106">
        <f t="shared" si="2"/>
        <v>0</v>
      </c>
      <c r="AE986" s="94"/>
      <c r="AF986" s="94"/>
      <c r="AG986" s="94"/>
      <c r="AH986" s="94"/>
    </row>
    <row r="987" spans="1:37" s="29" customFormat="1" ht="15" customHeight="1">
      <c r="A987" s="79"/>
      <c r="B987" s="94"/>
      <c r="C987" s="265"/>
      <c r="D987" s="236"/>
      <c r="E987" s="236"/>
      <c r="F987" s="236"/>
      <c r="G987" s="236"/>
      <c r="H987" s="236"/>
      <c r="I987" s="101"/>
      <c r="J987" s="236"/>
      <c r="K987" s="236"/>
      <c r="L987" s="236"/>
      <c r="M987" s="237"/>
      <c r="N987" s="237"/>
      <c r="O987" s="237"/>
      <c r="P987" s="237"/>
      <c r="Q987" s="237"/>
      <c r="R987" s="237"/>
      <c r="S987" s="237"/>
      <c r="T987" s="237"/>
      <c r="U987" s="237"/>
      <c r="V987" s="237"/>
      <c r="W987" s="237"/>
      <c r="X987" s="237"/>
      <c r="Y987" s="237"/>
      <c r="Z987" s="237"/>
      <c r="AA987" s="237"/>
      <c r="AB987" s="237"/>
      <c r="AC987" s="237"/>
      <c r="AD987" s="237"/>
      <c r="AE987" s="94"/>
      <c r="AF987" s="94">
        <f>IF(SUM(AF961:AF986)&gt;0,1,0)</f>
        <v>0</v>
      </c>
      <c r="AG987" s="94">
        <f>IF(SUM(AG961:AG986)&gt;0,2,0)</f>
        <v>0</v>
      </c>
      <c r="AH987" s="94">
        <f>IF(SUM(AH961:AH986)&gt;0,4,0)</f>
        <v>0</v>
      </c>
      <c r="AI987">
        <f>IF(SUM(AI961:AI986)&gt;0,4,0)</f>
        <v>0</v>
      </c>
      <c r="AJ987">
        <f>IF(SUM(AJ961:AJ986)&gt;0,5,0)</f>
        <v>0</v>
      </c>
      <c r="AK987">
        <f>IF(SUM(AK961:AK986)&gt;0,6,0)</f>
        <v>0</v>
      </c>
    </row>
    <row r="988" spans="1:37" s="29" customFormat="1" ht="45" customHeight="1">
      <c r="A988" s="79"/>
      <c r="C988" s="365" t="s">
        <v>1086</v>
      </c>
      <c r="D988" s="350"/>
      <c r="E988" s="350"/>
      <c r="F988" s="298"/>
      <c r="G988" s="342"/>
      <c r="H988" s="280"/>
      <c r="I988" s="280"/>
      <c r="J988" s="280"/>
      <c r="K988" s="280"/>
      <c r="L988" s="280"/>
      <c r="M988" s="280"/>
      <c r="N988" s="280"/>
      <c r="O988" s="280"/>
      <c r="P988" s="280"/>
      <c r="Q988" s="280"/>
      <c r="R988" s="280"/>
      <c r="S988" s="280"/>
      <c r="T988" s="280"/>
      <c r="U988" s="280"/>
      <c r="V988" s="280"/>
      <c r="W988" s="280"/>
      <c r="X988" s="280"/>
      <c r="Y988" s="280"/>
      <c r="Z988" s="280"/>
      <c r="AA988" s="280"/>
      <c r="AB988" s="280"/>
      <c r="AC988" s="280"/>
      <c r="AD988" s="281"/>
      <c r="AH988">
        <f>SUM(AF987:AH987)</f>
        <v>0</v>
      </c>
      <c r="AK988">
        <f>SUM(AI987:AK987)</f>
        <v>0</v>
      </c>
    </row>
    <row r="989" spans="1:37" s="29" customFormat="1" ht="15" customHeight="1">
      <c r="A989" s="79"/>
      <c r="J989" s="236"/>
      <c r="K989" s="236"/>
      <c r="L989" s="236"/>
      <c r="M989" s="236"/>
      <c r="N989" s="236"/>
      <c r="O989" s="236"/>
      <c r="P989" s="236"/>
      <c r="Q989" s="236"/>
      <c r="R989" s="236"/>
      <c r="S989" s="236"/>
      <c r="T989" s="236"/>
      <c r="U989" s="236"/>
      <c r="V989" s="236"/>
      <c r="W989" s="236"/>
      <c r="X989" s="236"/>
      <c r="Y989" s="236"/>
      <c r="Z989" s="236"/>
      <c r="AA989" s="236"/>
      <c r="AB989" s="236"/>
      <c r="AC989" s="236"/>
      <c r="AD989" s="236"/>
      <c r="AH989" t="e">
        <f ca="1">CAMBIAR(AH988,0,"",1,"El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989" t="e">
        <f ca="1">CAMBIAR(AK988,0,"",4,"Hay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990" spans="1:37" s="29" customFormat="1" ht="15" customHeight="1">
      <c r="A990" s="79"/>
      <c r="C990" s="347" t="s">
        <v>1087</v>
      </c>
      <c r="D990" s="280"/>
      <c r="E990" s="280"/>
      <c r="F990" s="280"/>
      <c r="G990" s="280"/>
      <c r="H990" s="280"/>
      <c r="I990" s="280"/>
      <c r="J990" s="280"/>
      <c r="K990" s="280"/>
      <c r="L990" s="280"/>
      <c r="M990" s="280"/>
      <c r="N990" s="280"/>
      <c r="O990" s="280"/>
      <c r="P990" s="280"/>
      <c r="Q990" s="280"/>
      <c r="R990" s="280"/>
      <c r="S990" s="280"/>
      <c r="T990" s="280"/>
      <c r="U990" s="280"/>
      <c r="V990" s="280"/>
      <c r="W990" s="280"/>
      <c r="X990" s="280"/>
      <c r="Y990" s="280"/>
      <c r="Z990" s="280"/>
      <c r="AA990" s="280"/>
      <c r="AB990" s="280"/>
      <c r="AC990" s="280"/>
      <c r="AD990" s="281"/>
    </row>
    <row r="991" spans="1:37" s="29" customFormat="1" ht="48" customHeight="1">
      <c r="A991" s="79"/>
      <c r="C991" s="126" t="s">
        <v>142</v>
      </c>
      <c r="D991" s="335" t="s">
        <v>1088</v>
      </c>
      <c r="E991" s="280"/>
      <c r="F991" s="280"/>
      <c r="G991" s="280"/>
      <c r="H991" s="280"/>
      <c r="I991" s="280"/>
      <c r="J991" s="280"/>
      <c r="K991" s="280"/>
      <c r="L991" s="280"/>
      <c r="M991" s="280"/>
      <c r="N991" s="280"/>
      <c r="O991" s="280"/>
      <c r="P991" s="281"/>
      <c r="Q991" s="203" t="s">
        <v>150</v>
      </c>
      <c r="R991" s="335" t="s">
        <v>1089</v>
      </c>
      <c r="S991" s="280"/>
      <c r="T991" s="280"/>
      <c r="U991" s="280"/>
      <c r="V991" s="280"/>
      <c r="W991" s="280"/>
      <c r="X991" s="280"/>
      <c r="Y991" s="280"/>
      <c r="Z991" s="280"/>
      <c r="AA991" s="280"/>
      <c r="AB991" s="280"/>
      <c r="AC991" s="280"/>
      <c r="AD991" s="281"/>
    </row>
    <row r="992" spans="1:37" s="29" customFormat="1" ht="60" customHeight="1">
      <c r="A992" s="79"/>
      <c r="C992" s="127" t="s">
        <v>143</v>
      </c>
      <c r="D992" s="335" t="s">
        <v>1090</v>
      </c>
      <c r="E992" s="280"/>
      <c r="F992" s="280"/>
      <c r="G992" s="280"/>
      <c r="H992" s="280"/>
      <c r="I992" s="280"/>
      <c r="J992" s="280"/>
      <c r="K992" s="280"/>
      <c r="L992" s="280"/>
      <c r="M992" s="280"/>
      <c r="N992" s="280"/>
      <c r="O992" s="280"/>
      <c r="P992" s="281"/>
      <c r="Q992" s="127" t="s">
        <v>151</v>
      </c>
      <c r="R992" s="335" t="s">
        <v>1091</v>
      </c>
      <c r="S992" s="280"/>
      <c r="T992" s="280"/>
      <c r="U992" s="280"/>
      <c r="V992" s="280"/>
      <c r="W992" s="280"/>
      <c r="X992" s="280"/>
      <c r="Y992" s="280"/>
      <c r="Z992" s="280"/>
      <c r="AA992" s="280"/>
      <c r="AB992" s="280"/>
      <c r="AC992" s="280"/>
      <c r="AD992" s="281"/>
    </row>
    <row r="993" spans="1:34" s="29" customFormat="1" ht="24" customHeight="1">
      <c r="A993" s="79"/>
      <c r="C993" s="127" t="s">
        <v>144</v>
      </c>
      <c r="D993" s="335" t="s">
        <v>1092</v>
      </c>
      <c r="E993" s="280"/>
      <c r="F993" s="280"/>
      <c r="G993" s="280"/>
      <c r="H993" s="280"/>
      <c r="I993" s="280"/>
      <c r="J993" s="280"/>
      <c r="K993" s="280"/>
      <c r="L993" s="280"/>
      <c r="M993" s="280"/>
      <c r="N993" s="280"/>
      <c r="O993" s="280"/>
      <c r="P993" s="281"/>
      <c r="Q993" s="127" t="s">
        <v>152</v>
      </c>
      <c r="R993" s="335" t="s">
        <v>1093</v>
      </c>
      <c r="S993" s="280"/>
      <c r="T993" s="280"/>
      <c r="U993" s="280"/>
      <c r="V993" s="280"/>
      <c r="W993" s="280"/>
      <c r="X993" s="280"/>
      <c r="Y993" s="280"/>
      <c r="Z993" s="280"/>
      <c r="AA993" s="280"/>
      <c r="AB993" s="280"/>
      <c r="AC993" s="280"/>
      <c r="AD993" s="281"/>
    </row>
    <row r="994" spans="1:34" s="29" customFormat="1" ht="24" customHeight="1">
      <c r="A994" s="79"/>
      <c r="C994" s="127" t="s">
        <v>145</v>
      </c>
      <c r="D994" s="335" t="s">
        <v>1094</v>
      </c>
      <c r="E994" s="280"/>
      <c r="F994" s="280"/>
      <c r="G994" s="280"/>
      <c r="H994" s="280"/>
      <c r="I994" s="280"/>
      <c r="J994" s="280"/>
      <c r="K994" s="280"/>
      <c r="L994" s="280"/>
      <c r="M994" s="280"/>
      <c r="N994" s="280"/>
      <c r="O994" s="280"/>
      <c r="P994" s="281"/>
      <c r="Q994" s="203" t="s">
        <v>153</v>
      </c>
      <c r="R994" s="335" t="s">
        <v>1095</v>
      </c>
      <c r="S994" s="280"/>
      <c r="T994" s="280"/>
      <c r="U994" s="280"/>
      <c r="V994" s="280"/>
      <c r="W994" s="280"/>
      <c r="X994" s="280"/>
      <c r="Y994" s="280"/>
      <c r="Z994" s="280"/>
      <c r="AA994" s="280"/>
      <c r="AB994" s="280"/>
      <c r="AC994" s="280"/>
      <c r="AD994" s="281"/>
    </row>
    <row r="995" spans="1:34" s="29" customFormat="1" ht="36" customHeight="1">
      <c r="A995" s="79"/>
      <c r="C995" s="127" t="s">
        <v>146</v>
      </c>
      <c r="D995" s="335" t="s">
        <v>1096</v>
      </c>
      <c r="E995" s="280"/>
      <c r="F995" s="280"/>
      <c r="G995" s="280"/>
      <c r="H995" s="280"/>
      <c r="I995" s="280"/>
      <c r="J995" s="280"/>
      <c r="K995" s="280"/>
      <c r="L995" s="280"/>
      <c r="M995" s="280"/>
      <c r="N995" s="280"/>
      <c r="O995" s="280"/>
      <c r="P995" s="281"/>
      <c r="Q995" s="203" t="s">
        <v>154</v>
      </c>
      <c r="R995" s="335" t="s">
        <v>1097</v>
      </c>
      <c r="S995" s="280"/>
      <c r="T995" s="280"/>
      <c r="U995" s="280"/>
      <c r="V995" s="280"/>
      <c r="W995" s="280"/>
      <c r="X995" s="280"/>
      <c r="Y995" s="280"/>
      <c r="Z995" s="280"/>
      <c r="AA995" s="280"/>
      <c r="AB995" s="280"/>
      <c r="AC995" s="280"/>
      <c r="AD995" s="281"/>
    </row>
    <row r="996" spans="1:34" s="29" customFormat="1" ht="36" customHeight="1">
      <c r="A996" s="79"/>
      <c r="C996" s="127" t="s">
        <v>147</v>
      </c>
      <c r="D996" s="335" t="s">
        <v>1098</v>
      </c>
      <c r="E996" s="280"/>
      <c r="F996" s="280"/>
      <c r="G996" s="280"/>
      <c r="H996" s="280"/>
      <c r="I996" s="280"/>
      <c r="J996" s="280"/>
      <c r="K996" s="280"/>
      <c r="L996" s="280"/>
      <c r="M996" s="280"/>
      <c r="N996" s="280"/>
      <c r="O996" s="280"/>
      <c r="P996" s="281"/>
      <c r="Q996" s="203" t="s">
        <v>155</v>
      </c>
      <c r="R996" s="335" t="s">
        <v>1099</v>
      </c>
      <c r="S996" s="280"/>
      <c r="T996" s="280"/>
      <c r="U996" s="280"/>
      <c r="V996" s="280"/>
      <c r="W996" s="280"/>
      <c r="X996" s="280"/>
      <c r="Y996" s="280"/>
      <c r="Z996" s="280"/>
      <c r="AA996" s="280"/>
      <c r="AB996" s="280"/>
      <c r="AC996" s="280"/>
      <c r="AD996" s="281"/>
    </row>
    <row r="997" spans="1:34" s="29" customFormat="1" ht="36" customHeight="1">
      <c r="A997" s="79"/>
      <c r="C997" s="127" t="s">
        <v>148</v>
      </c>
      <c r="D997" s="335" t="s">
        <v>1100</v>
      </c>
      <c r="E997" s="280"/>
      <c r="F997" s="280"/>
      <c r="G997" s="280"/>
      <c r="H997" s="280"/>
      <c r="I997" s="280"/>
      <c r="J997" s="280"/>
      <c r="K997" s="280"/>
      <c r="L997" s="280"/>
      <c r="M997" s="280"/>
      <c r="N997" s="280"/>
      <c r="O997" s="280"/>
      <c r="P997" s="281"/>
      <c r="Q997" s="203" t="s">
        <v>156</v>
      </c>
      <c r="R997" s="335" t="s">
        <v>1101</v>
      </c>
      <c r="S997" s="280"/>
      <c r="T997" s="280"/>
      <c r="U997" s="280"/>
      <c r="V997" s="280"/>
      <c r="W997" s="280"/>
      <c r="X997" s="280"/>
      <c r="Y997" s="280"/>
      <c r="Z997" s="280"/>
      <c r="AA997" s="280"/>
      <c r="AB997" s="280"/>
      <c r="AC997" s="280"/>
      <c r="AD997" s="281"/>
    </row>
    <row r="998" spans="1:34" s="29" customFormat="1" ht="24" customHeight="1">
      <c r="A998" s="79"/>
      <c r="C998" s="203" t="s">
        <v>149</v>
      </c>
      <c r="D998" s="335" t="s">
        <v>1102</v>
      </c>
      <c r="E998" s="280"/>
      <c r="F998" s="280"/>
      <c r="G998" s="280"/>
      <c r="H998" s="280"/>
      <c r="I998" s="280"/>
      <c r="J998" s="280"/>
      <c r="K998" s="280"/>
      <c r="L998" s="280"/>
      <c r="M998" s="280"/>
      <c r="N998" s="280"/>
      <c r="O998" s="280"/>
      <c r="P998" s="281"/>
      <c r="Q998" s="428"/>
      <c r="R998" s="280"/>
      <c r="S998" s="280"/>
      <c r="T998" s="280"/>
      <c r="U998" s="280"/>
      <c r="V998" s="280"/>
      <c r="W998" s="280"/>
      <c r="X998" s="280"/>
      <c r="Y998" s="280"/>
      <c r="Z998" s="280"/>
      <c r="AA998" s="280"/>
      <c r="AB998" s="280"/>
      <c r="AC998" s="280"/>
      <c r="AD998" s="281"/>
    </row>
    <row r="999" spans="1:34" s="29" customFormat="1" ht="15" customHeight="1">
      <c r="A999" s="79"/>
      <c r="J999" s="236"/>
      <c r="K999" s="236"/>
      <c r="L999" s="236"/>
      <c r="M999" s="236"/>
      <c r="N999" s="236"/>
      <c r="O999" s="236"/>
      <c r="P999" s="236"/>
      <c r="Q999" s="236"/>
      <c r="R999" s="236"/>
      <c r="S999" s="236"/>
      <c r="T999" s="236"/>
      <c r="U999" s="236"/>
      <c r="V999" s="236"/>
      <c r="W999" s="236"/>
      <c r="X999" s="236"/>
      <c r="Y999" s="236"/>
      <c r="Z999" s="236"/>
      <c r="AA999" s="236"/>
      <c r="AB999" s="236"/>
      <c r="AC999" s="236"/>
      <c r="AD999" s="236"/>
    </row>
    <row r="1000" spans="1:34" s="31" customFormat="1" ht="24" customHeight="1">
      <c r="A1000" s="79"/>
      <c r="C1000" s="359" t="s">
        <v>248</v>
      </c>
      <c r="D1000" s="366"/>
      <c r="E1000" s="366"/>
      <c r="F1000" s="366"/>
      <c r="G1000" s="366"/>
      <c r="H1000" s="366"/>
      <c r="I1000" s="366"/>
      <c r="J1000" s="366"/>
      <c r="K1000" s="366"/>
      <c r="L1000" s="366"/>
      <c r="M1000" s="366"/>
      <c r="N1000" s="366"/>
      <c r="O1000" s="366"/>
      <c r="P1000" s="366"/>
      <c r="Q1000" s="366"/>
      <c r="R1000" s="366"/>
      <c r="S1000" s="366"/>
      <c r="T1000" s="366"/>
      <c r="U1000" s="366"/>
      <c r="V1000" s="366"/>
      <c r="W1000" s="366"/>
      <c r="X1000" s="366"/>
      <c r="Y1000" s="366"/>
      <c r="Z1000" s="366"/>
      <c r="AA1000" s="366"/>
      <c r="AB1000" s="366"/>
      <c r="AC1000" s="366"/>
      <c r="AD1000" s="366"/>
      <c r="AE1000" s="29"/>
    </row>
    <row r="1001" spans="1:34" s="31" customFormat="1" ht="60" customHeight="1">
      <c r="A1001" s="79"/>
      <c r="C1001" s="360"/>
      <c r="D1001" s="280"/>
      <c r="E1001" s="280"/>
      <c r="F1001" s="280"/>
      <c r="G1001" s="280"/>
      <c r="H1001" s="280"/>
      <c r="I1001" s="280"/>
      <c r="J1001" s="280"/>
      <c r="K1001" s="280"/>
      <c r="L1001" s="280"/>
      <c r="M1001" s="280"/>
      <c r="N1001" s="280"/>
      <c r="O1001" s="280"/>
      <c r="P1001" s="280"/>
      <c r="Q1001" s="280"/>
      <c r="R1001" s="280"/>
      <c r="S1001" s="280"/>
      <c r="T1001" s="280"/>
      <c r="U1001" s="280"/>
      <c r="V1001" s="280"/>
      <c r="W1001" s="280"/>
      <c r="X1001" s="280"/>
      <c r="Y1001" s="280"/>
      <c r="Z1001" s="280"/>
      <c r="AA1001" s="280"/>
      <c r="AB1001" s="280"/>
      <c r="AC1001" s="280"/>
      <c r="AD1001" s="281"/>
      <c r="AE1001" s="29"/>
    </row>
    <row r="1002" spans="1:34" s="31" customFormat="1" ht="15" customHeight="1">
      <c r="A1002" s="79"/>
      <c r="C1002" s="266" t="e">
        <f ca="1">AH989</f>
        <v>#NAME?</v>
      </c>
      <c r="AE1002" s="29"/>
    </row>
    <row r="1003" spans="1:34" s="29" customFormat="1" ht="15" customHeight="1">
      <c r="A1003" s="79"/>
      <c r="C1003" s="266" t="e">
        <f ca="1">AK989</f>
        <v>#NAME?</v>
      </c>
    </row>
    <row r="1004" spans="1:34" s="29" customFormat="1" ht="15" customHeight="1">
      <c r="A1004" s="79"/>
    </row>
    <row r="1005" spans="1:34" s="29" customFormat="1" ht="15" customHeight="1">
      <c r="A1005" s="79"/>
    </row>
    <row r="1006" spans="1:34" s="29" customFormat="1" ht="15" customHeight="1">
      <c r="A1006" s="79"/>
    </row>
    <row r="1007" spans="1:34" s="29" customFormat="1" ht="15" customHeight="1">
      <c r="A1007" s="79"/>
    </row>
    <row r="1008" spans="1:34" s="29" customFormat="1" ht="36" customHeight="1">
      <c r="A1008" s="32" t="s">
        <v>1103</v>
      </c>
      <c r="B1008" s="357" t="s">
        <v>1104</v>
      </c>
      <c r="C1008" s="350"/>
      <c r="D1008" s="350"/>
      <c r="E1008" s="350"/>
      <c r="F1008" s="350"/>
      <c r="G1008" s="350"/>
      <c r="H1008" s="350"/>
      <c r="I1008" s="350"/>
      <c r="J1008" s="350"/>
      <c r="K1008" s="350"/>
      <c r="L1008" s="350"/>
      <c r="M1008" s="350"/>
      <c r="N1008" s="350"/>
      <c r="O1008" s="350"/>
      <c r="P1008" s="350"/>
      <c r="Q1008" s="350"/>
      <c r="R1008" s="350"/>
      <c r="S1008" s="350"/>
      <c r="T1008" s="350"/>
      <c r="U1008" s="350"/>
      <c r="V1008" s="350"/>
      <c r="W1008" s="350"/>
      <c r="X1008" s="350"/>
      <c r="Y1008" s="350"/>
      <c r="Z1008" s="350"/>
      <c r="AA1008" s="350"/>
      <c r="AB1008" s="350"/>
      <c r="AC1008" s="350"/>
      <c r="AD1008" s="350"/>
      <c r="AE1008" s="94"/>
      <c r="AF1008" s="94"/>
      <c r="AG1008" s="94"/>
      <c r="AH1008" s="94"/>
    </row>
    <row r="1009" spans="1:38" s="42" customFormat="1" ht="36" customHeight="1">
      <c r="A1009" s="107"/>
      <c r="C1009" s="364" t="s">
        <v>1105</v>
      </c>
      <c r="D1009" s="278"/>
      <c r="E1009" s="278"/>
      <c r="F1009" s="278"/>
      <c r="G1009" s="278"/>
      <c r="H1009" s="278"/>
      <c r="I1009" s="278"/>
      <c r="J1009" s="278"/>
      <c r="K1009" s="278"/>
      <c r="L1009" s="278"/>
      <c r="M1009" s="278"/>
      <c r="N1009" s="278"/>
      <c r="O1009" s="278"/>
      <c r="P1009" s="278"/>
      <c r="Q1009" s="278"/>
      <c r="R1009" s="278"/>
      <c r="S1009" s="278"/>
      <c r="T1009" s="278"/>
      <c r="U1009" s="278"/>
      <c r="V1009" s="278"/>
      <c r="W1009" s="278"/>
      <c r="X1009" s="278"/>
      <c r="Y1009" s="278"/>
      <c r="Z1009" s="278"/>
      <c r="AA1009" s="278"/>
      <c r="AB1009" s="278"/>
      <c r="AC1009" s="278"/>
      <c r="AD1009" s="278"/>
      <c r="AE1009" s="211"/>
      <c r="AF1009" s="211"/>
      <c r="AG1009" s="211"/>
      <c r="AH1009" s="211"/>
    </row>
    <row r="1010" spans="1:38" ht="36" customHeight="1">
      <c r="A1010" s="107"/>
      <c r="B1010" s="114"/>
      <c r="C1010" s="364" t="s">
        <v>1106</v>
      </c>
      <c r="D1010" s="270"/>
      <c r="E1010" s="270"/>
      <c r="F1010" s="270"/>
      <c r="G1010" s="270"/>
      <c r="H1010" s="270"/>
      <c r="I1010" s="270"/>
      <c r="J1010" s="270"/>
      <c r="K1010" s="270"/>
      <c r="L1010" s="270"/>
      <c r="M1010" s="270"/>
      <c r="N1010" s="270"/>
      <c r="O1010" s="270"/>
      <c r="P1010" s="270"/>
      <c r="Q1010" s="270"/>
      <c r="R1010" s="270"/>
      <c r="S1010" s="270"/>
      <c r="T1010" s="270"/>
      <c r="U1010" s="270"/>
      <c r="V1010" s="270"/>
      <c r="W1010" s="270"/>
      <c r="X1010" s="270"/>
      <c r="Y1010" s="270"/>
      <c r="Z1010" s="270"/>
      <c r="AA1010" s="270"/>
      <c r="AB1010" s="270"/>
      <c r="AC1010" s="270"/>
      <c r="AD1010" s="270"/>
      <c r="AE1010" s="212"/>
      <c r="AF1010" s="76"/>
      <c r="AG1010" s="76"/>
      <c r="AH1010" s="76"/>
    </row>
    <row r="1011" spans="1:38" ht="36" customHeight="1">
      <c r="A1011" s="107"/>
      <c r="B1011" s="212"/>
      <c r="C1011" s="364" t="s">
        <v>1107</v>
      </c>
      <c r="D1011" s="270"/>
      <c r="E1011" s="270"/>
      <c r="F1011" s="270"/>
      <c r="G1011" s="270"/>
      <c r="H1011" s="270"/>
      <c r="I1011" s="270"/>
      <c r="J1011" s="270"/>
      <c r="K1011" s="270"/>
      <c r="L1011" s="270"/>
      <c r="M1011" s="270"/>
      <c r="N1011" s="270"/>
      <c r="O1011" s="270"/>
      <c r="P1011" s="270"/>
      <c r="Q1011" s="270"/>
      <c r="R1011" s="270"/>
      <c r="S1011" s="270"/>
      <c r="T1011" s="270"/>
      <c r="U1011" s="270"/>
      <c r="V1011" s="270"/>
      <c r="W1011" s="270"/>
      <c r="X1011" s="270"/>
      <c r="Y1011" s="270"/>
      <c r="Z1011" s="270"/>
      <c r="AA1011" s="270"/>
      <c r="AB1011" s="270"/>
      <c r="AC1011" s="270"/>
      <c r="AD1011" s="270"/>
      <c r="AE1011" s="212"/>
      <c r="AF1011" s="76"/>
      <c r="AG1011" s="76"/>
      <c r="AH1011" s="76"/>
    </row>
    <row r="1012" spans="1:38" s="29" customFormat="1" ht="24" customHeight="1">
      <c r="A1012" s="79"/>
      <c r="B1012" s="94"/>
      <c r="C1012" s="349" t="s">
        <v>1108</v>
      </c>
      <c r="D1012" s="350"/>
      <c r="E1012" s="350"/>
      <c r="F1012" s="350"/>
      <c r="G1012" s="350"/>
      <c r="H1012" s="350"/>
      <c r="I1012" s="350"/>
      <c r="J1012" s="350"/>
      <c r="K1012" s="350"/>
      <c r="L1012" s="350"/>
      <c r="M1012" s="350"/>
      <c r="N1012" s="350"/>
      <c r="O1012" s="350"/>
      <c r="P1012" s="350"/>
      <c r="Q1012" s="350"/>
      <c r="R1012" s="350"/>
      <c r="S1012" s="350"/>
      <c r="T1012" s="350"/>
      <c r="U1012" s="350"/>
      <c r="V1012" s="350"/>
      <c r="W1012" s="350"/>
      <c r="X1012" s="350"/>
      <c r="Y1012" s="350"/>
      <c r="Z1012" s="350"/>
      <c r="AA1012" s="350"/>
      <c r="AB1012" s="350"/>
      <c r="AC1012" s="350"/>
      <c r="AD1012" s="350"/>
      <c r="AE1012" s="94"/>
      <c r="AF1012" s="94"/>
      <c r="AG1012" s="94"/>
      <c r="AH1012" s="94"/>
    </row>
    <row r="1013" spans="1:38" s="29" customFormat="1" ht="15" customHeight="1">
      <c r="A1013" s="79"/>
    </row>
    <row r="1014" spans="1:38" s="29" customFormat="1" ht="15" customHeight="1">
      <c r="A1014" s="79"/>
      <c r="B1014" s="94"/>
      <c r="C1014" s="425" t="s">
        <v>1109</v>
      </c>
      <c r="D1014" s="295"/>
      <c r="E1014" s="295"/>
      <c r="F1014" s="295"/>
      <c r="G1014" s="295"/>
      <c r="H1014" s="295"/>
      <c r="I1014" s="295"/>
      <c r="J1014" s="296"/>
      <c r="K1014" s="347" t="s">
        <v>1071</v>
      </c>
      <c r="L1014" s="280"/>
      <c r="M1014" s="280"/>
      <c r="N1014" s="280"/>
      <c r="O1014" s="280"/>
      <c r="P1014" s="280"/>
      <c r="Q1014" s="280"/>
      <c r="R1014" s="280"/>
      <c r="S1014" s="280"/>
      <c r="T1014" s="280"/>
      <c r="U1014" s="280"/>
      <c r="V1014" s="280"/>
      <c r="W1014" s="280"/>
      <c r="X1014" s="280"/>
      <c r="Y1014" s="280"/>
      <c r="Z1014" s="280"/>
      <c r="AA1014" s="280"/>
      <c r="AB1014" s="281"/>
      <c r="AC1014" s="426" t="s">
        <v>1110</v>
      </c>
      <c r="AD1014" s="296"/>
      <c r="AE1014" s="94"/>
      <c r="AF1014" s="94"/>
      <c r="AG1014" s="94"/>
      <c r="AH1014" s="94"/>
    </row>
    <row r="1015" spans="1:38" s="29" customFormat="1" ht="108" customHeight="1">
      <c r="A1015" s="79"/>
      <c r="B1015" s="94"/>
      <c r="C1015" s="297"/>
      <c r="D1015" s="350"/>
      <c r="E1015" s="350"/>
      <c r="F1015" s="350"/>
      <c r="G1015" s="350"/>
      <c r="H1015" s="350"/>
      <c r="I1015" s="350"/>
      <c r="J1015" s="298"/>
      <c r="K1015" s="427" t="s">
        <v>269</v>
      </c>
      <c r="L1015" s="298"/>
      <c r="M1015" s="423" t="s">
        <v>1072</v>
      </c>
      <c r="N1015" s="296"/>
      <c r="O1015" s="423" t="s">
        <v>1073</v>
      </c>
      <c r="P1015" s="296"/>
      <c r="Q1015" s="423" t="s">
        <v>1074</v>
      </c>
      <c r="R1015" s="296"/>
      <c r="S1015" s="423" t="s">
        <v>1075</v>
      </c>
      <c r="T1015" s="296"/>
      <c r="U1015" s="423" t="s">
        <v>1076</v>
      </c>
      <c r="V1015" s="296"/>
      <c r="W1015" s="424" t="s">
        <v>1077</v>
      </c>
      <c r="X1015" s="298"/>
      <c r="Y1015" s="423" t="s">
        <v>1078</v>
      </c>
      <c r="Z1015" s="296"/>
      <c r="AA1015" s="423" t="s">
        <v>1111</v>
      </c>
      <c r="AB1015" s="296"/>
      <c r="AC1015" s="297"/>
      <c r="AD1015" s="298"/>
      <c r="AE1015" s="94"/>
      <c r="AF1015" s="94" t="s">
        <v>278</v>
      </c>
      <c r="AG1015" s="94" t="s">
        <v>279</v>
      </c>
      <c r="AH1015" s="94" t="s">
        <v>280</v>
      </c>
      <c r="AI1015" t="s">
        <v>281</v>
      </c>
      <c r="AJ1015" t="s">
        <v>282</v>
      </c>
      <c r="AK1015" t="s">
        <v>283</v>
      </c>
      <c r="AL1015" t="s">
        <v>284</v>
      </c>
    </row>
    <row r="1016" spans="1:38" s="29" customFormat="1" ht="48" customHeight="1">
      <c r="A1016" s="79"/>
      <c r="B1016" s="94"/>
      <c r="C1016" s="100" t="s">
        <v>142</v>
      </c>
      <c r="D1016" s="422" t="s">
        <v>1088</v>
      </c>
      <c r="E1016" s="280"/>
      <c r="F1016" s="280"/>
      <c r="G1016" s="280"/>
      <c r="H1016" s="280"/>
      <c r="I1016" s="280"/>
      <c r="J1016" s="280"/>
      <c r="K1016" s="342"/>
      <c r="L1016" s="281"/>
      <c r="M1016" s="342"/>
      <c r="N1016" s="281"/>
      <c r="O1016" s="342"/>
      <c r="P1016" s="281"/>
      <c r="Q1016" s="342"/>
      <c r="R1016" s="281"/>
      <c r="S1016" s="342"/>
      <c r="T1016" s="281"/>
      <c r="U1016" s="342"/>
      <c r="V1016" s="281"/>
      <c r="W1016" s="342"/>
      <c r="X1016" s="281"/>
      <c r="Y1016" s="342"/>
      <c r="Z1016" s="281"/>
      <c r="AA1016" s="342"/>
      <c r="AB1016" s="281"/>
      <c r="AC1016" s="342"/>
      <c r="AD1016" s="281"/>
      <c r="AE1016" s="94"/>
      <c r="AF1016" s="94">
        <f>IF(AND(K1016=0,OR(SUM(M1016:AC1016)&gt;0,COUNTIF(K1016:AC1016,"NS")&gt;0)),1,0)</f>
        <v>0</v>
      </c>
      <c r="AG1016" s="94">
        <f>IF(OR(AND(K1016="NS",SUM(M1016:AC1016)&gt;0),AND(K1016="NS",COUNTIF(K1016:AC1016,"NS")&lt;2)),1,0)</f>
        <v>0</v>
      </c>
      <c r="AH1016" s="94">
        <f>IF(AND(K1016="NA",OR(SUM(M1016:AC1016)&gt;0,COUNTIF(K1016:AC1016,"NS")&gt;0,AND(COUNTIF(K1016:AC1016,"NA")&gt;1,COUNTIF(K1016:AC1016,"NA")&lt;10))),1,0)</f>
        <v>0</v>
      </c>
      <c r="AI1016">
        <f>IF(AND(COUNTBLANK(K1016)+COUNTBLANK(M1016)+COUNTBLANK(O1016)+COUNTBLANK(Q1016)+COUNTBLANK(S1016)+COUNTBLANK(U1016)+COUNTBLANK(W1016)+COUNTBLANK(Y1016)+COUNTBLANK(AA1016)+COUNTBLANK(AC1016)&gt;0,COUNTBLANK(K1016)+COUNTBLANK(M1016)+COUNTBLANK(O1016)+COUNTBLANK(Q1016)+COUNTBLANK(S1016)+COUNTBLANK(U1016)+COUNTBLANK(W1016)+COUNTBLANK(Y1016)+COUNTBLANK(AA1016)+COUNTBLANK(AC1016)&lt;10,K1016&lt;&gt;"NA"),1,0)</f>
        <v>0</v>
      </c>
      <c r="AJ1016">
        <f>IF(AND(IF(OR(SUM(M1016:AC1016)=K1016,K1016="",AND(K1016&gt;0,COUNTIF(K1016:AC1016,"NS")=9)),0,1)=1,K1016&lt;&gt;"NS",K1016&lt;&gt;"NA"),1,0)</f>
        <v>0</v>
      </c>
      <c r="AK1016">
        <f>IF(COUNTIF(K1016:AC1016,"=*")&lt;&gt;SUM(COUNTIF(K1016:AC1016,"NS"),COUNTIF(K1016:AC1016,"NA")),1,0)</f>
        <v>0</v>
      </c>
      <c r="AL1016">
        <f>IF(SUM(AF1016:AK1016)&gt;0,1,0)</f>
        <v>0</v>
      </c>
    </row>
    <row r="1017" spans="1:38" s="29" customFormat="1" ht="72" customHeight="1">
      <c r="A1017" s="79"/>
      <c r="B1017" s="94"/>
      <c r="C1017" s="100" t="s">
        <v>143</v>
      </c>
      <c r="D1017" s="422" t="s">
        <v>1090</v>
      </c>
      <c r="E1017" s="280"/>
      <c r="F1017" s="280"/>
      <c r="G1017" s="280"/>
      <c r="H1017" s="280"/>
      <c r="I1017" s="280"/>
      <c r="J1017" s="280"/>
      <c r="K1017" s="342"/>
      <c r="L1017" s="281"/>
      <c r="M1017" s="342"/>
      <c r="N1017" s="281"/>
      <c r="O1017" s="342"/>
      <c r="P1017" s="281"/>
      <c r="Q1017" s="342"/>
      <c r="R1017" s="281"/>
      <c r="S1017" s="342"/>
      <c r="T1017" s="281"/>
      <c r="U1017" s="342"/>
      <c r="V1017" s="281"/>
      <c r="W1017" s="342"/>
      <c r="X1017" s="281"/>
      <c r="Y1017" s="342"/>
      <c r="Z1017" s="281"/>
      <c r="AA1017" s="342"/>
      <c r="AB1017" s="281"/>
      <c r="AC1017" s="342"/>
      <c r="AD1017" s="281"/>
      <c r="AE1017" s="94"/>
      <c r="AF1017" s="94"/>
      <c r="AG1017" s="94"/>
      <c r="AH1017" s="94"/>
    </row>
    <row r="1018" spans="1:38" s="29" customFormat="1" ht="51" customHeight="1">
      <c r="A1018" s="79"/>
      <c r="B1018" s="94"/>
      <c r="C1018" s="98" t="s">
        <v>144</v>
      </c>
      <c r="D1018" s="422" t="s">
        <v>1092</v>
      </c>
      <c r="E1018" s="280"/>
      <c r="F1018" s="280"/>
      <c r="G1018" s="280"/>
      <c r="H1018" s="280"/>
      <c r="I1018" s="280"/>
      <c r="J1018" s="280"/>
      <c r="K1018" s="342"/>
      <c r="L1018" s="281"/>
      <c r="M1018" s="342"/>
      <c r="N1018" s="281"/>
      <c r="O1018" s="342"/>
      <c r="P1018" s="281"/>
      <c r="Q1018" s="342"/>
      <c r="R1018" s="281"/>
      <c r="S1018" s="342"/>
      <c r="T1018" s="281"/>
      <c r="U1018" s="342"/>
      <c r="V1018" s="281"/>
      <c r="W1018" s="342"/>
      <c r="X1018" s="281"/>
      <c r="Y1018" s="342"/>
      <c r="Z1018" s="281"/>
      <c r="AA1018" s="342"/>
      <c r="AB1018" s="281"/>
      <c r="AC1018" s="342"/>
      <c r="AD1018" s="281"/>
      <c r="AE1018" s="94"/>
      <c r="AF1018" s="94"/>
      <c r="AG1018" s="94"/>
      <c r="AH1018" s="94"/>
    </row>
    <row r="1019" spans="1:38" s="29" customFormat="1" ht="48" customHeight="1">
      <c r="A1019" s="79"/>
      <c r="B1019" s="94"/>
      <c r="C1019" s="98" t="s">
        <v>145</v>
      </c>
      <c r="D1019" s="422" t="s">
        <v>1094</v>
      </c>
      <c r="E1019" s="280"/>
      <c r="F1019" s="280"/>
      <c r="G1019" s="280"/>
      <c r="H1019" s="280"/>
      <c r="I1019" s="280"/>
      <c r="J1019" s="280"/>
      <c r="K1019" s="342"/>
      <c r="L1019" s="281"/>
      <c r="M1019" s="342"/>
      <c r="N1019" s="281"/>
      <c r="O1019" s="342"/>
      <c r="P1019" s="281"/>
      <c r="Q1019" s="342"/>
      <c r="R1019" s="281"/>
      <c r="S1019" s="342"/>
      <c r="T1019" s="281"/>
      <c r="U1019" s="342"/>
      <c r="V1019" s="281"/>
      <c r="W1019" s="342"/>
      <c r="X1019" s="281"/>
      <c r="Y1019" s="342"/>
      <c r="Z1019" s="281"/>
      <c r="AA1019" s="342"/>
      <c r="AB1019" s="281"/>
      <c r="AC1019" s="342"/>
      <c r="AD1019" s="281"/>
      <c r="AE1019" s="94"/>
      <c r="AF1019" s="94"/>
      <c r="AG1019" s="94"/>
      <c r="AH1019" s="94"/>
    </row>
    <row r="1020" spans="1:38" s="29" customFormat="1" ht="48" customHeight="1">
      <c r="A1020" s="79"/>
      <c r="B1020" s="94"/>
      <c r="C1020" s="98" t="s">
        <v>146</v>
      </c>
      <c r="D1020" s="422" t="s">
        <v>1096</v>
      </c>
      <c r="E1020" s="280"/>
      <c r="F1020" s="280"/>
      <c r="G1020" s="280"/>
      <c r="H1020" s="280"/>
      <c r="I1020" s="280"/>
      <c r="J1020" s="280"/>
      <c r="K1020" s="342"/>
      <c r="L1020" s="281"/>
      <c r="M1020" s="342"/>
      <c r="N1020" s="281"/>
      <c r="O1020" s="342"/>
      <c r="P1020" s="281"/>
      <c r="Q1020" s="342"/>
      <c r="R1020" s="281"/>
      <c r="S1020" s="342"/>
      <c r="T1020" s="281"/>
      <c r="U1020" s="342"/>
      <c r="V1020" s="281"/>
      <c r="W1020" s="342"/>
      <c r="X1020" s="281"/>
      <c r="Y1020" s="342"/>
      <c r="Z1020" s="281"/>
      <c r="AA1020" s="342"/>
      <c r="AB1020" s="281"/>
      <c r="AC1020" s="342"/>
      <c r="AD1020" s="281"/>
      <c r="AE1020" s="94"/>
      <c r="AF1020" s="94"/>
      <c r="AG1020" s="94"/>
      <c r="AH1020" s="94"/>
    </row>
    <row r="1021" spans="1:38" s="29" customFormat="1" ht="60" customHeight="1">
      <c r="A1021" s="79"/>
      <c r="B1021" s="94"/>
      <c r="C1021" s="100" t="s">
        <v>147</v>
      </c>
      <c r="D1021" s="422" t="s">
        <v>1098</v>
      </c>
      <c r="E1021" s="280"/>
      <c r="F1021" s="280"/>
      <c r="G1021" s="280"/>
      <c r="H1021" s="280"/>
      <c r="I1021" s="280"/>
      <c r="J1021" s="280"/>
      <c r="K1021" s="342"/>
      <c r="L1021" s="281"/>
      <c r="M1021" s="342"/>
      <c r="N1021" s="281"/>
      <c r="O1021" s="342"/>
      <c r="P1021" s="281"/>
      <c r="Q1021" s="342"/>
      <c r="R1021" s="281"/>
      <c r="S1021" s="342"/>
      <c r="T1021" s="281"/>
      <c r="U1021" s="342"/>
      <c r="V1021" s="281"/>
      <c r="W1021" s="342"/>
      <c r="X1021" s="281"/>
      <c r="Y1021" s="342"/>
      <c r="Z1021" s="281"/>
      <c r="AA1021" s="342"/>
      <c r="AB1021" s="281"/>
      <c r="AC1021" s="342"/>
      <c r="AD1021" s="281"/>
      <c r="AE1021" s="94"/>
      <c r="AF1021" s="94"/>
      <c r="AG1021" s="94"/>
      <c r="AH1021" s="94"/>
    </row>
    <row r="1022" spans="1:38" s="29" customFormat="1" ht="72" customHeight="1">
      <c r="A1022" s="79"/>
      <c r="B1022" s="94"/>
      <c r="C1022" s="98" t="s">
        <v>148</v>
      </c>
      <c r="D1022" s="422" t="s">
        <v>1100</v>
      </c>
      <c r="E1022" s="280"/>
      <c r="F1022" s="280"/>
      <c r="G1022" s="280"/>
      <c r="H1022" s="280"/>
      <c r="I1022" s="280"/>
      <c r="J1022" s="280"/>
      <c r="K1022" s="342"/>
      <c r="L1022" s="281"/>
      <c r="M1022" s="342"/>
      <c r="N1022" s="281"/>
      <c r="O1022" s="342"/>
      <c r="P1022" s="281"/>
      <c r="Q1022" s="342"/>
      <c r="R1022" s="281"/>
      <c r="S1022" s="342"/>
      <c r="T1022" s="281"/>
      <c r="U1022" s="342"/>
      <c r="V1022" s="281"/>
      <c r="W1022" s="342"/>
      <c r="X1022" s="281"/>
      <c r="Y1022" s="342"/>
      <c r="Z1022" s="281"/>
      <c r="AA1022" s="342"/>
      <c r="AB1022" s="281"/>
      <c r="AC1022" s="342"/>
      <c r="AD1022" s="281"/>
      <c r="AE1022" s="94"/>
      <c r="AF1022" s="94"/>
      <c r="AG1022" s="94"/>
      <c r="AH1022" s="94"/>
    </row>
    <row r="1023" spans="1:38" s="29" customFormat="1" ht="36" customHeight="1">
      <c r="A1023" s="79"/>
      <c r="B1023" s="94"/>
      <c r="C1023" s="98" t="s">
        <v>149</v>
      </c>
      <c r="D1023" s="422" t="s">
        <v>1102</v>
      </c>
      <c r="E1023" s="280"/>
      <c r="F1023" s="280"/>
      <c r="G1023" s="280"/>
      <c r="H1023" s="280"/>
      <c r="I1023" s="280"/>
      <c r="J1023" s="280"/>
      <c r="K1023" s="342"/>
      <c r="L1023" s="281"/>
      <c r="M1023" s="342"/>
      <c r="N1023" s="281"/>
      <c r="O1023" s="342"/>
      <c r="P1023" s="281"/>
      <c r="Q1023" s="342"/>
      <c r="R1023" s="281"/>
      <c r="S1023" s="342"/>
      <c r="T1023" s="281"/>
      <c r="U1023" s="342"/>
      <c r="V1023" s="281"/>
      <c r="W1023" s="342"/>
      <c r="X1023" s="281"/>
      <c r="Y1023" s="342"/>
      <c r="Z1023" s="281"/>
      <c r="AA1023" s="342"/>
      <c r="AB1023" s="281"/>
      <c r="AC1023" s="342"/>
      <c r="AD1023" s="281"/>
      <c r="AE1023" s="94"/>
      <c r="AF1023" s="94"/>
      <c r="AG1023" s="94"/>
      <c r="AH1023" s="94"/>
    </row>
    <row r="1024" spans="1:38" s="29" customFormat="1" ht="96" customHeight="1">
      <c r="A1024" s="79"/>
      <c r="B1024" s="94"/>
      <c r="C1024" s="98" t="s">
        <v>150</v>
      </c>
      <c r="D1024" s="422" t="s">
        <v>1089</v>
      </c>
      <c r="E1024" s="280"/>
      <c r="F1024" s="280"/>
      <c r="G1024" s="280"/>
      <c r="H1024" s="280"/>
      <c r="I1024" s="280"/>
      <c r="J1024" s="280"/>
      <c r="K1024" s="342"/>
      <c r="L1024" s="281"/>
      <c r="M1024" s="342"/>
      <c r="N1024" s="281"/>
      <c r="O1024" s="342"/>
      <c r="P1024" s="281"/>
      <c r="Q1024" s="342"/>
      <c r="R1024" s="281"/>
      <c r="S1024" s="342"/>
      <c r="T1024" s="281"/>
      <c r="U1024" s="342"/>
      <c r="V1024" s="281"/>
      <c r="W1024" s="342"/>
      <c r="X1024" s="281"/>
      <c r="Y1024" s="342"/>
      <c r="Z1024" s="281"/>
      <c r="AA1024" s="342"/>
      <c r="AB1024" s="281"/>
      <c r="AC1024" s="342"/>
      <c r="AD1024" s="281"/>
      <c r="AE1024" s="94"/>
      <c r="AF1024" s="94"/>
      <c r="AG1024" s="94"/>
      <c r="AH1024" s="94"/>
    </row>
    <row r="1025" spans="1:37" s="29" customFormat="1" ht="96" customHeight="1">
      <c r="A1025" s="79"/>
      <c r="B1025" s="94"/>
      <c r="C1025" s="98" t="s">
        <v>151</v>
      </c>
      <c r="D1025" s="422" t="s">
        <v>1091</v>
      </c>
      <c r="E1025" s="280"/>
      <c r="F1025" s="280"/>
      <c r="G1025" s="280"/>
      <c r="H1025" s="280"/>
      <c r="I1025" s="280"/>
      <c r="J1025" s="280"/>
      <c r="K1025" s="342"/>
      <c r="L1025" s="281"/>
      <c r="M1025" s="342"/>
      <c r="N1025" s="281"/>
      <c r="O1025" s="342"/>
      <c r="P1025" s="281"/>
      <c r="Q1025" s="342"/>
      <c r="R1025" s="281"/>
      <c r="S1025" s="342"/>
      <c r="T1025" s="281"/>
      <c r="U1025" s="342"/>
      <c r="V1025" s="281"/>
      <c r="W1025" s="342"/>
      <c r="X1025" s="281"/>
      <c r="Y1025" s="342"/>
      <c r="Z1025" s="281"/>
      <c r="AA1025" s="342"/>
      <c r="AB1025" s="281"/>
      <c r="AC1025" s="342"/>
      <c r="AD1025" s="281"/>
      <c r="AE1025" s="94"/>
      <c r="AF1025" s="94"/>
      <c r="AG1025" s="94"/>
      <c r="AH1025" s="94"/>
    </row>
    <row r="1026" spans="1:37" s="29" customFormat="1" ht="24" customHeight="1">
      <c r="A1026" s="79"/>
      <c r="B1026" s="94"/>
      <c r="C1026" s="98" t="s">
        <v>152</v>
      </c>
      <c r="D1026" s="422" t="s">
        <v>1093</v>
      </c>
      <c r="E1026" s="280"/>
      <c r="F1026" s="280"/>
      <c r="G1026" s="280"/>
      <c r="H1026" s="280"/>
      <c r="I1026" s="280"/>
      <c r="J1026" s="280"/>
      <c r="K1026" s="342"/>
      <c r="L1026" s="281"/>
      <c r="M1026" s="342"/>
      <c r="N1026" s="281"/>
      <c r="O1026" s="342"/>
      <c r="P1026" s="281"/>
      <c r="Q1026" s="342"/>
      <c r="R1026" s="281"/>
      <c r="S1026" s="342"/>
      <c r="T1026" s="281"/>
      <c r="U1026" s="342"/>
      <c r="V1026" s="281"/>
      <c r="W1026" s="342"/>
      <c r="X1026" s="281"/>
      <c r="Y1026" s="342"/>
      <c r="Z1026" s="281"/>
      <c r="AA1026" s="342"/>
      <c r="AB1026" s="281"/>
      <c r="AC1026" s="342"/>
      <c r="AD1026" s="281"/>
      <c r="AE1026" s="94"/>
      <c r="AF1026" s="94"/>
      <c r="AG1026" s="94"/>
      <c r="AH1026" s="94"/>
    </row>
    <row r="1027" spans="1:37" s="29" customFormat="1" ht="24" customHeight="1">
      <c r="A1027" s="79"/>
      <c r="B1027" s="94"/>
      <c r="C1027" s="98" t="s">
        <v>153</v>
      </c>
      <c r="D1027" s="422" t="s">
        <v>1095</v>
      </c>
      <c r="E1027" s="280"/>
      <c r="F1027" s="280"/>
      <c r="G1027" s="280"/>
      <c r="H1027" s="280"/>
      <c r="I1027" s="280"/>
      <c r="J1027" s="280"/>
      <c r="K1027" s="342"/>
      <c r="L1027" s="281"/>
      <c r="M1027" s="342"/>
      <c r="N1027" s="281"/>
      <c r="O1027" s="342"/>
      <c r="P1027" s="281"/>
      <c r="Q1027" s="342"/>
      <c r="R1027" s="281"/>
      <c r="S1027" s="342"/>
      <c r="T1027" s="281"/>
      <c r="U1027" s="342"/>
      <c r="V1027" s="281"/>
      <c r="W1027" s="342"/>
      <c r="X1027" s="281"/>
      <c r="Y1027" s="342"/>
      <c r="Z1027" s="281"/>
      <c r="AA1027" s="342"/>
      <c r="AB1027" s="281"/>
      <c r="AC1027" s="342"/>
      <c r="AD1027" s="281"/>
      <c r="AE1027" s="94"/>
      <c r="AF1027" s="94"/>
      <c r="AG1027" s="94"/>
      <c r="AH1027" s="94"/>
    </row>
    <row r="1028" spans="1:37" s="29" customFormat="1" ht="72" customHeight="1">
      <c r="A1028" s="79"/>
      <c r="B1028" s="94"/>
      <c r="C1028" s="98" t="s">
        <v>154</v>
      </c>
      <c r="D1028" s="422" t="s">
        <v>1097</v>
      </c>
      <c r="E1028" s="280"/>
      <c r="F1028" s="280"/>
      <c r="G1028" s="280"/>
      <c r="H1028" s="280"/>
      <c r="I1028" s="280"/>
      <c r="J1028" s="280"/>
      <c r="K1028" s="342"/>
      <c r="L1028" s="281"/>
      <c r="M1028" s="342"/>
      <c r="N1028" s="281"/>
      <c r="O1028" s="342"/>
      <c r="P1028" s="281"/>
      <c r="Q1028" s="342"/>
      <c r="R1028" s="281"/>
      <c r="S1028" s="342"/>
      <c r="T1028" s="281"/>
      <c r="U1028" s="342"/>
      <c r="V1028" s="281"/>
      <c r="W1028" s="342"/>
      <c r="X1028" s="281"/>
      <c r="Y1028" s="342"/>
      <c r="Z1028" s="281"/>
      <c r="AA1028" s="342"/>
      <c r="AB1028" s="281"/>
      <c r="AC1028" s="342"/>
      <c r="AD1028" s="281"/>
      <c r="AE1028" s="94"/>
      <c r="AF1028" s="94"/>
      <c r="AG1028" s="94"/>
      <c r="AH1028" s="94"/>
    </row>
    <row r="1029" spans="1:37" s="29" customFormat="1" ht="48" customHeight="1">
      <c r="A1029" s="79"/>
      <c r="B1029" s="94"/>
      <c r="C1029" s="98" t="s">
        <v>155</v>
      </c>
      <c r="D1029" s="422" t="s">
        <v>1099</v>
      </c>
      <c r="E1029" s="280"/>
      <c r="F1029" s="280"/>
      <c r="G1029" s="280"/>
      <c r="H1029" s="280"/>
      <c r="I1029" s="280"/>
      <c r="J1029" s="280"/>
      <c r="K1029" s="342"/>
      <c r="L1029" s="281"/>
      <c r="M1029" s="342"/>
      <c r="N1029" s="281"/>
      <c r="O1029" s="342"/>
      <c r="P1029" s="281"/>
      <c r="Q1029" s="342"/>
      <c r="R1029" s="281"/>
      <c r="S1029" s="342"/>
      <c r="T1029" s="281"/>
      <c r="U1029" s="342"/>
      <c r="V1029" s="281"/>
      <c r="W1029" s="342"/>
      <c r="X1029" s="281"/>
      <c r="Y1029" s="342"/>
      <c r="Z1029" s="281"/>
      <c r="AA1029" s="342"/>
      <c r="AB1029" s="281"/>
      <c r="AC1029" s="342"/>
      <c r="AD1029" s="281"/>
      <c r="AE1029" s="94"/>
      <c r="AF1029" s="94"/>
      <c r="AG1029" s="94"/>
      <c r="AH1029" s="94"/>
    </row>
    <row r="1030" spans="1:37" s="29" customFormat="1" ht="24" customHeight="1">
      <c r="A1030" s="79"/>
      <c r="B1030" s="94"/>
      <c r="C1030" s="98" t="s">
        <v>156</v>
      </c>
      <c r="D1030" s="422" t="s">
        <v>1112</v>
      </c>
      <c r="E1030" s="280"/>
      <c r="F1030" s="280"/>
      <c r="G1030" s="280"/>
      <c r="H1030" s="280"/>
      <c r="I1030" s="280"/>
      <c r="J1030" s="280"/>
      <c r="K1030" s="342"/>
      <c r="L1030" s="281"/>
      <c r="M1030" s="342"/>
      <c r="N1030" s="281"/>
      <c r="O1030" s="342"/>
      <c r="P1030" s="281"/>
      <c r="Q1030" s="342"/>
      <c r="R1030" s="281"/>
      <c r="S1030" s="342"/>
      <c r="T1030" s="281"/>
      <c r="U1030" s="342"/>
      <c r="V1030" s="281"/>
      <c r="W1030" s="342"/>
      <c r="X1030" s="281"/>
      <c r="Y1030" s="342"/>
      <c r="Z1030" s="281"/>
      <c r="AA1030" s="342"/>
      <c r="AB1030" s="281"/>
      <c r="AC1030" s="342"/>
      <c r="AD1030" s="281"/>
      <c r="AE1030" s="94"/>
      <c r="AF1030" s="94"/>
      <c r="AG1030" s="94"/>
      <c r="AH1030" s="94"/>
    </row>
    <row r="1031" spans="1:37" s="29" customFormat="1" ht="15" customHeight="1">
      <c r="A1031" s="79"/>
      <c r="B1031" s="94"/>
      <c r="C1031" s="94"/>
      <c r="D1031" s="94"/>
      <c r="E1031" s="94"/>
      <c r="F1031" s="94"/>
      <c r="G1031" s="94"/>
      <c r="H1031" s="94"/>
      <c r="I1031" s="94"/>
      <c r="J1031" s="101" t="s">
        <v>285</v>
      </c>
      <c r="K1031" s="342">
        <f>IF(AND(SUM(K1016:K1030)=0,COUNTIF(K1016:K1030,"NS")&gt;0),"NS",IF(AND(SUM(K1016:K1030)=0, COUNTIF(K1016:K1030,"NA")&gt;0),"NA",SUM(K1016:K1030)))</f>
        <v>0</v>
      </c>
      <c r="L1031" s="281"/>
      <c r="M1031" s="342">
        <f>IF(AND(SUM(M1016:M1030)=0,COUNTIF(M1016:M1030,"NS")&gt;0),"NS",IF(AND(SUM(M1016:M1030)=0, COUNTIF(M1016:M1030,"NA")&gt;0),"NA",SUM(M1016:M1030)))</f>
        <v>0</v>
      </c>
      <c r="N1031" s="281"/>
      <c r="O1031" s="342">
        <f>IF(AND(SUM(O1016:O1030)=0,COUNTIF(O1016:O1030,"NS")&gt;0),"NS",IF(AND(SUM(O1016:O1030)=0, COUNTIF(O1016:O1030,"NA")&gt;0),"NA",SUM(O1016:O1030)))</f>
        <v>0</v>
      </c>
      <c r="P1031" s="281"/>
      <c r="Q1031" s="342">
        <f>IF(AND(SUM(Q1016:Q1030)=0,COUNTIF(Q1016:Q1030,"NS")&gt;0),"NS",IF(AND(SUM(Q1016:Q1030)=0, COUNTIF(Q1016:Q1030,"NA")&gt;0),"NA",SUM(Q1016:Q1030)))</f>
        <v>0</v>
      </c>
      <c r="R1031" s="281"/>
      <c r="S1031" s="342">
        <f>IF(AND(SUM(S1016:S1030)=0,COUNTIF(S1016:S1030,"NS")&gt;0),"NS",IF(AND(SUM(S1016:S1030)=0, COUNTIF(S1016:S1030,"NA")&gt;0),"NA",SUM(S1016:S1030)))</f>
        <v>0</v>
      </c>
      <c r="T1031" s="281"/>
      <c r="U1031" s="342">
        <f>IF(AND(SUM(U1016:U1030)=0,COUNTIF(U1016:U1030,"NS")&gt;0),"NS",IF(AND(SUM(U1016:U1030)=0, COUNTIF(U1016:U1030,"NA")&gt;0),"NA",SUM(U1016:U1030)))</f>
        <v>0</v>
      </c>
      <c r="V1031" s="281"/>
      <c r="W1031" s="342">
        <f>IF(AND(SUM(W1016:W1030)=0,COUNTIF(W1016:W1030,"NS")&gt;0),"NS",IF(AND(SUM(W1016:W1030)=0, COUNTIF(W1016:W1030,"NA")&gt;0),"NA",SUM(W1016:W1030)))</f>
        <v>0</v>
      </c>
      <c r="X1031" s="281"/>
      <c r="Y1031" s="342">
        <f>IF(AND(SUM(Y1016:Y1030)=0,COUNTIF(Y1016:Y1030,"NS")&gt;0),"NS",IF(AND(SUM(Y1016:Y1030)=0, COUNTIF(Y1016:Y1030,"NA")&gt;0),"NA",SUM(Y1016:Y1030)))</f>
        <v>0</v>
      </c>
      <c r="Z1031" s="281"/>
      <c r="AA1031" s="342">
        <f>IF(AND(SUM(AA1016:AA1030)=0,COUNTIF(AA1016:AA1030,"NS")&gt;0),"NS",IF(AND(SUM(AA1016:AA1030)=0, COUNTIF(AA1016:AA1030,"NA")&gt;0),"NA",SUM(AA1016:AA1030)))</f>
        <v>0</v>
      </c>
      <c r="AB1031" s="281"/>
      <c r="AC1031" s="342">
        <f>IF(AND(SUM(AC1016:AC1030)=0,COUNTIF(AC1016:AC1030,"NS")&gt;0),"NS",IF(AND(SUM(AC1016:AC1030)=0, COUNTIF(AC1016:AC1030,"NA")&gt;0),"NA",SUM(AC1016:AC1030)))</f>
        <v>0</v>
      </c>
      <c r="AD1031" s="281"/>
      <c r="AE1031" s="94"/>
      <c r="AF1031" s="94"/>
      <c r="AG1031" s="94"/>
      <c r="AH1031" s="94"/>
    </row>
    <row r="1032" spans="1:37" s="29" customFormat="1" ht="15" customHeight="1">
      <c r="A1032" s="79"/>
      <c r="AF1032">
        <f>IF(SUM(AF1016:AF1031)&gt;0,1,0)</f>
        <v>0</v>
      </c>
      <c r="AG1032">
        <f>IF(SUM(AG1016:AG1031)&gt;0,2,0)</f>
        <v>0</v>
      </c>
      <c r="AH1032">
        <f>IF(SUM(AH1016:AH1031)&gt;0,4,0)</f>
        <v>0</v>
      </c>
      <c r="AI1032">
        <f>IF(SUM(AI1016:AI1031)&gt;0,4,0)</f>
        <v>0</v>
      </c>
      <c r="AJ1032">
        <f>IF(SUM(AJ1016:AJ1031)&gt;0,5,0)</f>
        <v>0</v>
      </c>
      <c r="AK1032">
        <f>IF(SUM(AK1016:AK1031)&gt;0,6,0)</f>
        <v>0</v>
      </c>
    </row>
    <row r="1033" spans="1:37" s="31" customFormat="1" ht="24" customHeight="1">
      <c r="A1033" s="79"/>
      <c r="C1033" s="359" t="s">
        <v>248</v>
      </c>
      <c r="D1033" s="366"/>
      <c r="E1033" s="366"/>
      <c r="F1033" s="366"/>
      <c r="G1033" s="366"/>
      <c r="H1033" s="366"/>
      <c r="I1033" s="366"/>
      <c r="J1033" s="366"/>
      <c r="K1033" s="366"/>
      <c r="L1033" s="366"/>
      <c r="M1033" s="366"/>
      <c r="N1033" s="366"/>
      <c r="O1033" s="366"/>
      <c r="P1033" s="366"/>
      <c r="Q1033" s="366"/>
      <c r="R1033" s="366"/>
      <c r="S1033" s="366"/>
      <c r="T1033" s="366"/>
      <c r="U1033" s="366"/>
      <c r="V1033" s="366"/>
      <c r="W1033" s="366"/>
      <c r="X1033" s="366"/>
      <c r="Y1033" s="366"/>
      <c r="Z1033" s="366"/>
      <c r="AA1033" s="366"/>
      <c r="AB1033" s="366"/>
      <c r="AC1033" s="366"/>
      <c r="AD1033" s="366"/>
      <c r="AE1033" s="29"/>
      <c r="AH1033">
        <f>SUM(AF1032:AH1032)</f>
        <v>0</v>
      </c>
      <c r="AK1033">
        <f>SUM(AI1032:AK1032)</f>
        <v>0</v>
      </c>
    </row>
    <row r="1034" spans="1:37" s="31" customFormat="1" ht="60" customHeight="1">
      <c r="A1034" s="79"/>
      <c r="C1034" s="360"/>
      <c r="D1034" s="280"/>
      <c r="E1034" s="280"/>
      <c r="F1034" s="280"/>
      <c r="G1034" s="280"/>
      <c r="H1034" s="280"/>
      <c r="I1034" s="280"/>
      <c r="J1034" s="280"/>
      <c r="K1034" s="280"/>
      <c r="L1034" s="280"/>
      <c r="M1034" s="280"/>
      <c r="N1034" s="280"/>
      <c r="O1034" s="280"/>
      <c r="P1034" s="280"/>
      <c r="Q1034" s="280"/>
      <c r="R1034" s="280"/>
      <c r="S1034" s="280"/>
      <c r="T1034" s="280"/>
      <c r="U1034" s="280"/>
      <c r="V1034" s="280"/>
      <c r="W1034" s="280"/>
      <c r="X1034" s="280"/>
      <c r="Y1034" s="280"/>
      <c r="Z1034" s="280"/>
      <c r="AA1034" s="280"/>
      <c r="AB1034" s="280"/>
      <c r="AC1034" s="280"/>
      <c r="AD1034" s="281"/>
      <c r="AE1034" s="29"/>
      <c r="AH1034" t="e">
        <f ca="1">CAMBIAR(AH1033,0,"",1,"El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1034" t="e">
        <f ca="1">CAMBIAR(AK1033,0,"",4,"Hay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035" spans="1:37" s="31" customFormat="1" ht="15" customHeight="1">
      <c r="A1035" s="79"/>
      <c r="AE1035" s="29"/>
    </row>
    <row r="1036" spans="1:37" s="31" customFormat="1" ht="15" customHeight="1">
      <c r="A1036" s="79"/>
      <c r="AE1036" s="29"/>
    </row>
    <row r="1037" spans="1:37" s="31" customFormat="1" ht="15" customHeight="1">
      <c r="A1037" s="79"/>
      <c r="AE1037" s="29"/>
    </row>
    <row r="1038" spans="1:37" s="31" customFormat="1" ht="15" customHeight="1">
      <c r="A1038" s="79"/>
      <c r="AE1038" s="29"/>
    </row>
    <row r="1039" spans="1:37" s="31" customFormat="1" ht="15" customHeight="1">
      <c r="A1039" s="79"/>
      <c r="AE1039" s="29"/>
    </row>
    <row r="1040" spans="1:37" s="29" customFormat="1" ht="15" customHeight="1" thickBot="1">
      <c r="A1040" s="79"/>
    </row>
    <row r="1041" spans="1:38" s="29" customFormat="1" ht="15" customHeight="1" thickBot="1">
      <c r="A1041" s="34"/>
      <c r="B1041" s="414" t="s">
        <v>1113</v>
      </c>
      <c r="C1041" s="352"/>
      <c r="D1041" s="352"/>
      <c r="E1041" s="352"/>
      <c r="F1041" s="352"/>
      <c r="G1041" s="352"/>
      <c r="H1041" s="352"/>
      <c r="I1041" s="352"/>
      <c r="J1041" s="352"/>
      <c r="K1041" s="352"/>
      <c r="L1041" s="352"/>
      <c r="M1041" s="352"/>
      <c r="N1041" s="352"/>
      <c r="O1041" s="352"/>
      <c r="P1041" s="352"/>
      <c r="Q1041" s="352"/>
      <c r="R1041" s="352"/>
      <c r="S1041" s="352"/>
      <c r="T1041" s="352"/>
      <c r="U1041" s="352"/>
      <c r="V1041" s="352"/>
      <c r="W1041" s="352"/>
      <c r="X1041" s="352"/>
      <c r="Y1041" s="352"/>
      <c r="Z1041" s="352"/>
      <c r="AA1041" s="352"/>
      <c r="AB1041" s="352"/>
      <c r="AC1041" s="352"/>
      <c r="AD1041" s="353"/>
    </row>
    <row r="1042" spans="1:38" s="29" customFormat="1" ht="15" customHeight="1">
      <c r="A1042" s="34"/>
    </row>
    <row r="1043" spans="1:38" s="29" customFormat="1" ht="48" customHeight="1">
      <c r="A1043" s="32" t="s">
        <v>1114</v>
      </c>
      <c r="B1043" s="357" t="s">
        <v>1115</v>
      </c>
      <c r="C1043" s="358"/>
      <c r="D1043" s="350"/>
      <c r="E1043" s="350"/>
      <c r="F1043" s="350"/>
      <c r="G1043" s="350"/>
      <c r="H1043" s="350"/>
      <c r="I1043" s="350"/>
      <c r="J1043" s="350"/>
      <c r="K1043" s="350"/>
      <c r="L1043" s="350"/>
      <c r="M1043" s="350"/>
      <c r="N1043" s="350"/>
      <c r="O1043" s="350"/>
      <c r="P1043" s="350"/>
      <c r="Q1043" s="350"/>
      <c r="R1043" s="350"/>
      <c r="S1043" s="350"/>
      <c r="T1043" s="350"/>
      <c r="U1043" s="350"/>
      <c r="V1043" s="350"/>
      <c r="W1043" s="350"/>
      <c r="X1043" s="350"/>
      <c r="Y1043" s="350"/>
      <c r="Z1043" s="350"/>
      <c r="AA1043" s="350"/>
      <c r="AB1043" s="350"/>
      <c r="AC1043" s="350"/>
      <c r="AD1043" s="350"/>
      <c r="AE1043" s="94"/>
      <c r="AF1043" s="94"/>
      <c r="AG1043" s="94"/>
      <c r="AH1043" s="94"/>
    </row>
    <row r="1044" spans="1:38" s="29" customFormat="1" ht="24" customHeight="1">
      <c r="A1044" s="79"/>
      <c r="B1044" s="94"/>
      <c r="C1044" s="359" t="s">
        <v>1116</v>
      </c>
      <c r="D1044" s="350"/>
      <c r="E1044" s="350"/>
      <c r="F1044" s="350"/>
      <c r="G1044" s="350"/>
      <c r="H1044" s="350"/>
      <c r="I1044" s="350"/>
      <c r="J1044" s="350"/>
      <c r="K1044" s="350"/>
      <c r="L1044" s="350"/>
      <c r="M1044" s="350"/>
      <c r="N1044" s="350"/>
      <c r="O1044" s="350"/>
      <c r="P1044" s="350"/>
      <c r="Q1044" s="350"/>
      <c r="R1044" s="350"/>
      <c r="S1044" s="350"/>
      <c r="T1044" s="350"/>
      <c r="U1044" s="350"/>
      <c r="V1044" s="350"/>
      <c r="W1044" s="350"/>
      <c r="X1044" s="350"/>
      <c r="Y1044" s="350"/>
      <c r="Z1044" s="350"/>
      <c r="AA1044" s="350"/>
      <c r="AB1044" s="350"/>
      <c r="AC1044" s="350"/>
      <c r="AD1044" s="350"/>
      <c r="AE1044" s="94"/>
      <c r="AF1044" s="94"/>
      <c r="AG1044" s="94"/>
      <c r="AH1044" s="94"/>
    </row>
    <row r="1045" spans="1:38" s="29" customFormat="1" ht="36" customHeight="1">
      <c r="A1045" s="79"/>
      <c r="B1045" s="94"/>
      <c r="C1045" s="349" t="s">
        <v>1117</v>
      </c>
      <c r="D1045" s="350"/>
      <c r="E1045" s="350"/>
      <c r="F1045" s="350"/>
      <c r="G1045" s="350"/>
      <c r="H1045" s="350"/>
      <c r="I1045" s="350"/>
      <c r="J1045" s="350"/>
      <c r="K1045" s="350"/>
      <c r="L1045" s="350"/>
      <c r="M1045" s="350"/>
      <c r="N1045" s="350"/>
      <c r="O1045" s="350"/>
      <c r="P1045" s="350"/>
      <c r="Q1045" s="350"/>
      <c r="R1045" s="350"/>
      <c r="S1045" s="350"/>
      <c r="T1045" s="350"/>
      <c r="U1045" s="350"/>
      <c r="V1045" s="350"/>
      <c r="W1045" s="350"/>
      <c r="X1045" s="350"/>
      <c r="Y1045" s="350"/>
      <c r="Z1045" s="350"/>
      <c r="AA1045" s="350"/>
      <c r="AB1045" s="350"/>
      <c r="AC1045" s="350"/>
      <c r="AD1045" s="350"/>
      <c r="AE1045" s="94"/>
      <c r="AF1045" s="94"/>
      <c r="AG1045" s="94"/>
      <c r="AH1045" s="94"/>
    </row>
    <row r="1046" spans="1:38" s="29" customFormat="1" ht="15" customHeight="1">
      <c r="A1046" s="79"/>
    </row>
    <row r="1047" spans="1:38" s="29" customFormat="1" ht="36" customHeight="1">
      <c r="A1047" s="79"/>
      <c r="B1047" s="94"/>
      <c r="C1047" s="347" t="s">
        <v>211</v>
      </c>
      <c r="D1047" s="295"/>
      <c r="E1047" s="295"/>
      <c r="F1047" s="295"/>
      <c r="G1047" s="295"/>
      <c r="H1047" s="295"/>
      <c r="I1047" s="295"/>
      <c r="J1047" s="295"/>
      <c r="K1047" s="295"/>
      <c r="L1047" s="296"/>
      <c r="M1047" s="420" t="s">
        <v>1118</v>
      </c>
      <c r="N1047" s="295"/>
      <c r="O1047" s="295"/>
      <c r="P1047" s="295"/>
      <c r="Q1047" s="295"/>
      <c r="R1047" s="295"/>
      <c r="S1047" s="347" t="s">
        <v>1119</v>
      </c>
      <c r="T1047" s="280"/>
      <c r="U1047" s="280"/>
      <c r="V1047" s="280"/>
      <c r="W1047" s="280"/>
      <c r="X1047" s="280"/>
      <c r="Y1047" s="280"/>
      <c r="Z1047" s="280"/>
      <c r="AA1047" s="280"/>
      <c r="AB1047" s="280"/>
      <c r="AC1047" s="280"/>
      <c r="AD1047" s="281"/>
      <c r="AE1047" s="94"/>
      <c r="AF1047" s="94"/>
      <c r="AG1047" s="94"/>
      <c r="AH1047" s="94"/>
    </row>
    <row r="1048" spans="1:38" s="29" customFormat="1" ht="24" customHeight="1">
      <c r="A1048" s="79"/>
      <c r="B1048" s="94"/>
      <c r="C1048" s="299"/>
      <c r="D1048" s="284"/>
      <c r="E1048" s="284"/>
      <c r="F1048" s="284"/>
      <c r="G1048" s="284"/>
      <c r="H1048" s="284"/>
      <c r="I1048" s="284"/>
      <c r="J1048" s="284"/>
      <c r="K1048" s="284"/>
      <c r="L1048" s="300"/>
      <c r="M1048" s="297"/>
      <c r="N1048" s="350"/>
      <c r="O1048" s="350"/>
      <c r="P1048" s="350"/>
      <c r="Q1048" s="350"/>
      <c r="R1048" s="350"/>
      <c r="S1048" s="420" t="s">
        <v>269</v>
      </c>
      <c r="T1048" s="295"/>
      <c r="U1048" s="295"/>
      <c r="V1048" s="295"/>
      <c r="W1048" s="421" t="s">
        <v>270</v>
      </c>
      <c r="X1048" s="295"/>
      <c r="Y1048" s="295"/>
      <c r="Z1048" s="296"/>
      <c r="AA1048" s="421" t="s">
        <v>271</v>
      </c>
      <c r="AB1048" s="295"/>
      <c r="AC1048" s="295"/>
      <c r="AD1048" s="296"/>
      <c r="AE1048" s="94"/>
      <c r="AF1048" s="94" t="s">
        <v>278</v>
      </c>
      <c r="AG1048" s="94" t="s">
        <v>279</v>
      </c>
      <c r="AH1048" s="94" t="s">
        <v>280</v>
      </c>
      <c r="AI1048" t="s">
        <v>281</v>
      </c>
      <c r="AJ1048" t="s">
        <v>282</v>
      </c>
      <c r="AK1048" t="s">
        <v>283</v>
      </c>
      <c r="AL1048" t="s">
        <v>284</v>
      </c>
    </row>
    <row r="1049" spans="1:38" s="29" customFormat="1" ht="15" customHeight="1">
      <c r="A1049" s="79"/>
      <c r="B1049" s="94"/>
      <c r="C1049" s="97" t="s">
        <v>142</v>
      </c>
      <c r="D1049" s="335"/>
      <c r="E1049" s="280"/>
      <c r="F1049" s="280"/>
      <c r="G1049" s="280"/>
      <c r="H1049" s="280"/>
      <c r="I1049" s="280"/>
      <c r="J1049" s="280"/>
      <c r="K1049" s="280"/>
      <c r="L1049" s="281"/>
      <c r="M1049" s="342">
        <v>2</v>
      </c>
      <c r="N1049" s="280"/>
      <c r="O1049" s="280"/>
      <c r="P1049" s="280"/>
      <c r="Q1049" s="280"/>
      <c r="R1049" s="281"/>
      <c r="S1049" s="342"/>
      <c r="T1049" s="280"/>
      <c r="U1049" s="280"/>
      <c r="V1049" s="281"/>
      <c r="W1049" s="342"/>
      <c r="X1049" s="280"/>
      <c r="Y1049" s="280"/>
      <c r="Z1049" s="281"/>
      <c r="AA1049" s="342"/>
      <c r="AB1049" s="280"/>
      <c r="AC1049" s="280"/>
      <c r="AD1049" s="281"/>
      <c r="AE1049" s="94"/>
      <c r="AF1049" s="94">
        <f>IF(AND(S1049=0,OR(SUM(W1049:AA1049)&gt;0,COUNTIF(S1049:AA1049,"NS")&gt;0)),1,0)</f>
        <v>0</v>
      </c>
      <c r="AG1049" s="94">
        <f>IF(OR(AND(S1049="NS",SUM(W1049:AA1049)&gt;0),AND(S1049="NS",COUNTIF(S1049:AA1049,"NS")&lt;2)),1,0)</f>
        <v>0</v>
      </c>
      <c r="AH1049" s="94">
        <f>IF(AND(S1049="NA",OR(SUM(W1049:AA1049)&gt;0,COUNTIF(S1049:AA1049,"NS")&gt;0,AND(COUNTIF(S1049:AA1049,"NA")&gt;1,COUNTIF(S1049:AA1049,"NA")&lt;3))),1,0)</f>
        <v>0</v>
      </c>
      <c r="AI1049">
        <f>IF(AND(COUNTBLANK(S1049)+COUNTBLANK(W1049)+COUNTBLANK(AA1049)&gt;0,COUNTBLANK(S1049)+COUNTBLANK(W1049)+COUNTBLANK(AA1049)&lt;3,S1049&lt;&gt;"NA"),1,0)</f>
        <v>0</v>
      </c>
      <c r="AJ1049">
        <f>IF(AND(IF(OR(SUM(W1049:AA1049)=S1049,S1049="",AND(S1049&gt;0,COUNTIF(S1049:AA1049,"NS")=2)),0,1)=1,S1049&lt;&gt;"NS",S1049&lt;&gt;"NA"),1,0)</f>
        <v>0</v>
      </c>
      <c r="AK1049">
        <f>IF(COUNTIF(S1049:AA1049,"=*")&lt;&gt;SUM(COUNTIF(S1049:AA1049,"NS"),COUNTIF(S1049:AA1049,"NA")),1,0)</f>
        <v>0</v>
      </c>
      <c r="AL1049">
        <f>IF(SUM(AF1049:AK1049)&gt;0,1,0)</f>
        <v>0</v>
      </c>
    </row>
    <row r="1050" spans="1:38" s="29" customFormat="1" ht="15" customHeight="1">
      <c r="A1050" s="79"/>
      <c r="B1050" s="94"/>
      <c r="C1050" s="100" t="s">
        <v>143</v>
      </c>
      <c r="D1050" s="335"/>
      <c r="E1050" s="280"/>
      <c r="F1050" s="280"/>
      <c r="G1050" s="280"/>
      <c r="H1050" s="280"/>
      <c r="I1050" s="280"/>
      <c r="J1050" s="280"/>
      <c r="K1050" s="280"/>
      <c r="L1050" s="281"/>
      <c r="M1050" s="342"/>
      <c r="N1050" s="280"/>
      <c r="O1050" s="280"/>
      <c r="P1050" s="280"/>
      <c r="Q1050" s="280"/>
      <c r="R1050" s="281"/>
      <c r="S1050" s="342"/>
      <c r="T1050" s="280"/>
      <c r="U1050" s="280"/>
      <c r="V1050" s="281"/>
      <c r="W1050" s="342"/>
      <c r="X1050" s="280"/>
      <c r="Y1050" s="280"/>
      <c r="Z1050" s="281"/>
      <c r="AA1050" s="342"/>
      <c r="AB1050" s="280"/>
      <c r="AC1050" s="280"/>
      <c r="AD1050" s="281"/>
      <c r="AE1050" s="94"/>
      <c r="AF1050" s="94"/>
      <c r="AG1050" s="94"/>
      <c r="AH1050" s="94"/>
    </row>
    <row r="1051" spans="1:38" s="29" customFormat="1" ht="15" customHeight="1">
      <c r="A1051" s="79"/>
      <c r="B1051" s="94"/>
      <c r="C1051" s="100" t="s">
        <v>144</v>
      </c>
      <c r="D1051" s="335"/>
      <c r="E1051" s="280"/>
      <c r="F1051" s="280"/>
      <c r="G1051" s="280"/>
      <c r="H1051" s="280"/>
      <c r="I1051" s="280"/>
      <c r="J1051" s="280"/>
      <c r="K1051" s="280"/>
      <c r="L1051" s="281"/>
      <c r="M1051" s="342"/>
      <c r="N1051" s="280"/>
      <c r="O1051" s="280"/>
      <c r="P1051" s="280"/>
      <c r="Q1051" s="280"/>
      <c r="R1051" s="281"/>
      <c r="S1051" s="342"/>
      <c r="T1051" s="280"/>
      <c r="U1051" s="280"/>
      <c r="V1051" s="281"/>
      <c r="W1051" s="342"/>
      <c r="X1051" s="280"/>
      <c r="Y1051" s="280"/>
      <c r="Z1051" s="281"/>
      <c r="AA1051" s="342"/>
      <c r="AB1051" s="280"/>
      <c r="AC1051" s="280"/>
      <c r="AD1051" s="281"/>
      <c r="AE1051" s="94"/>
      <c r="AF1051" s="94"/>
      <c r="AG1051" s="94"/>
      <c r="AH1051" s="94"/>
    </row>
    <row r="1052" spans="1:38" s="29" customFormat="1" ht="15" customHeight="1">
      <c r="A1052" s="79"/>
      <c r="B1052" s="94"/>
      <c r="C1052" s="100" t="s">
        <v>145</v>
      </c>
      <c r="D1052" s="335"/>
      <c r="E1052" s="280"/>
      <c r="F1052" s="280"/>
      <c r="G1052" s="280"/>
      <c r="H1052" s="280"/>
      <c r="I1052" s="280"/>
      <c r="J1052" s="280"/>
      <c r="K1052" s="280"/>
      <c r="L1052" s="281"/>
      <c r="M1052" s="342"/>
      <c r="N1052" s="280"/>
      <c r="O1052" s="280"/>
      <c r="P1052" s="280"/>
      <c r="Q1052" s="280"/>
      <c r="R1052" s="281"/>
      <c r="S1052" s="342"/>
      <c r="T1052" s="280"/>
      <c r="U1052" s="280"/>
      <c r="V1052" s="281"/>
      <c r="W1052" s="342"/>
      <c r="X1052" s="280"/>
      <c r="Y1052" s="280"/>
      <c r="Z1052" s="281"/>
      <c r="AA1052" s="342"/>
      <c r="AB1052" s="280"/>
      <c r="AC1052" s="280"/>
      <c r="AD1052" s="281"/>
      <c r="AE1052" s="94"/>
      <c r="AF1052" s="94"/>
      <c r="AG1052" s="94"/>
      <c r="AH1052" s="94"/>
    </row>
    <row r="1053" spans="1:38" s="29" customFormat="1" ht="15" customHeight="1">
      <c r="A1053" s="79"/>
      <c r="B1053" s="94"/>
      <c r="C1053" s="100" t="s">
        <v>146</v>
      </c>
      <c r="D1053" s="335"/>
      <c r="E1053" s="280"/>
      <c r="F1053" s="280"/>
      <c r="G1053" s="280"/>
      <c r="H1053" s="280"/>
      <c r="I1053" s="280"/>
      <c r="J1053" s="280"/>
      <c r="K1053" s="280"/>
      <c r="L1053" s="281"/>
      <c r="M1053" s="342"/>
      <c r="N1053" s="280"/>
      <c r="O1053" s="280"/>
      <c r="P1053" s="280"/>
      <c r="Q1053" s="280"/>
      <c r="R1053" s="281"/>
      <c r="S1053" s="342"/>
      <c r="T1053" s="280"/>
      <c r="U1053" s="280"/>
      <c r="V1053" s="281"/>
      <c r="W1053" s="342"/>
      <c r="X1053" s="280"/>
      <c r="Y1053" s="280"/>
      <c r="Z1053" s="281"/>
      <c r="AA1053" s="342"/>
      <c r="AB1053" s="280"/>
      <c r="AC1053" s="280"/>
      <c r="AD1053" s="281"/>
      <c r="AE1053" s="94"/>
      <c r="AF1053" s="94"/>
      <c r="AG1053" s="94"/>
      <c r="AH1053" s="94"/>
    </row>
    <row r="1054" spans="1:38" s="29" customFormat="1" ht="15" customHeight="1">
      <c r="A1054" s="79"/>
      <c r="B1054" s="94"/>
      <c r="C1054" s="100" t="s">
        <v>147</v>
      </c>
      <c r="D1054" s="335"/>
      <c r="E1054" s="280"/>
      <c r="F1054" s="280"/>
      <c r="G1054" s="280"/>
      <c r="H1054" s="280"/>
      <c r="I1054" s="280"/>
      <c r="J1054" s="280"/>
      <c r="K1054" s="280"/>
      <c r="L1054" s="281"/>
      <c r="M1054" s="342"/>
      <c r="N1054" s="280"/>
      <c r="O1054" s="280"/>
      <c r="P1054" s="280"/>
      <c r="Q1054" s="280"/>
      <c r="R1054" s="281"/>
      <c r="S1054" s="342"/>
      <c r="T1054" s="280"/>
      <c r="U1054" s="280"/>
      <c r="V1054" s="281"/>
      <c r="W1054" s="342"/>
      <c r="X1054" s="280"/>
      <c r="Y1054" s="280"/>
      <c r="Z1054" s="281"/>
      <c r="AA1054" s="342"/>
      <c r="AB1054" s="280"/>
      <c r="AC1054" s="280"/>
      <c r="AD1054" s="281"/>
      <c r="AE1054" s="94"/>
      <c r="AF1054" s="94"/>
      <c r="AG1054" s="94"/>
      <c r="AH1054" s="94"/>
    </row>
    <row r="1055" spans="1:38" s="29" customFormat="1" ht="15" customHeight="1">
      <c r="A1055" s="79"/>
      <c r="B1055" s="94"/>
      <c r="C1055" s="100" t="s">
        <v>148</v>
      </c>
      <c r="D1055" s="335"/>
      <c r="E1055" s="280"/>
      <c r="F1055" s="280"/>
      <c r="G1055" s="280"/>
      <c r="H1055" s="280"/>
      <c r="I1055" s="280"/>
      <c r="J1055" s="280"/>
      <c r="K1055" s="280"/>
      <c r="L1055" s="281"/>
      <c r="M1055" s="342"/>
      <c r="N1055" s="280"/>
      <c r="O1055" s="280"/>
      <c r="P1055" s="280"/>
      <c r="Q1055" s="280"/>
      <c r="R1055" s="281"/>
      <c r="S1055" s="342"/>
      <c r="T1055" s="280"/>
      <c r="U1055" s="280"/>
      <c r="V1055" s="281"/>
      <c r="W1055" s="342"/>
      <c r="X1055" s="280"/>
      <c r="Y1055" s="280"/>
      <c r="Z1055" s="281"/>
      <c r="AA1055" s="342"/>
      <c r="AB1055" s="280"/>
      <c r="AC1055" s="280"/>
      <c r="AD1055" s="281"/>
      <c r="AE1055" s="94"/>
      <c r="AF1055" s="94"/>
      <c r="AG1055" s="94"/>
      <c r="AH1055" s="94"/>
    </row>
    <row r="1056" spans="1:38" s="29" customFormat="1" ht="15" customHeight="1">
      <c r="A1056" s="79"/>
      <c r="B1056" s="94"/>
      <c r="C1056" s="100" t="s">
        <v>149</v>
      </c>
      <c r="D1056" s="335"/>
      <c r="E1056" s="280"/>
      <c r="F1056" s="280"/>
      <c r="G1056" s="280"/>
      <c r="H1056" s="280"/>
      <c r="I1056" s="280"/>
      <c r="J1056" s="280"/>
      <c r="K1056" s="280"/>
      <c r="L1056" s="281"/>
      <c r="M1056" s="342"/>
      <c r="N1056" s="280"/>
      <c r="O1056" s="280"/>
      <c r="P1056" s="280"/>
      <c r="Q1056" s="280"/>
      <c r="R1056" s="281"/>
      <c r="S1056" s="342"/>
      <c r="T1056" s="280"/>
      <c r="U1056" s="280"/>
      <c r="V1056" s="281"/>
      <c r="W1056" s="342"/>
      <c r="X1056" s="280"/>
      <c r="Y1056" s="280"/>
      <c r="Z1056" s="281"/>
      <c r="AA1056" s="342"/>
      <c r="AB1056" s="280"/>
      <c r="AC1056" s="280"/>
      <c r="AD1056" s="281"/>
      <c r="AE1056" s="94"/>
      <c r="AF1056" s="94"/>
      <c r="AG1056" s="94"/>
      <c r="AH1056" s="94"/>
    </row>
    <row r="1057" spans="1:34" s="29" customFormat="1" ht="15" customHeight="1">
      <c r="A1057" s="79"/>
      <c r="B1057" s="94"/>
      <c r="C1057" s="100" t="s">
        <v>150</v>
      </c>
      <c r="D1057" s="335"/>
      <c r="E1057" s="280"/>
      <c r="F1057" s="280"/>
      <c r="G1057" s="280"/>
      <c r="H1057" s="280"/>
      <c r="I1057" s="280"/>
      <c r="J1057" s="280"/>
      <c r="K1057" s="280"/>
      <c r="L1057" s="281"/>
      <c r="M1057" s="342"/>
      <c r="N1057" s="280"/>
      <c r="O1057" s="280"/>
      <c r="P1057" s="280"/>
      <c r="Q1057" s="280"/>
      <c r="R1057" s="281"/>
      <c r="S1057" s="342"/>
      <c r="T1057" s="280"/>
      <c r="U1057" s="280"/>
      <c r="V1057" s="281"/>
      <c r="W1057" s="342"/>
      <c r="X1057" s="280"/>
      <c r="Y1057" s="280"/>
      <c r="Z1057" s="281"/>
      <c r="AA1057" s="342"/>
      <c r="AB1057" s="280"/>
      <c r="AC1057" s="280"/>
      <c r="AD1057" s="281"/>
      <c r="AE1057" s="94"/>
      <c r="AF1057" s="94"/>
      <c r="AG1057" s="94"/>
      <c r="AH1057" s="94"/>
    </row>
    <row r="1058" spans="1:34" s="29" customFormat="1" ht="15" customHeight="1">
      <c r="A1058" s="79"/>
      <c r="B1058" s="94"/>
      <c r="C1058" s="100" t="s">
        <v>151</v>
      </c>
      <c r="D1058" s="335"/>
      <c r="E1058" s="280"/>
      <c r="F1058" s="280"/>
      <c r="G1058" s="280"/>
      <c r="H1058" s="280"/>
      <c r="I1058" s="280"/>
      <c r="J1058" s="280"/>
      <c r="K1058" s="280"/>
      <c r="L1058" s="281"/>
      <c r="M1058" s="342"/>
      <c r="N1058" s="280"/>
      <c r="O1058" s="280"/>
      <c r="P1058" s="280"/>
      <c r="Q1058" s="280"/>
      <c r="R1058" s="281"/>
      <c r="S1058" s="342"/>
      <c r="T1058" s="280"/>
      <c r="U1058" s="280"/>
      <c r="V1058" s="281"/>
      <c r="W1058" s="342"/>
      <c r="X1058" s="280"/>
      <c r="Y1058" s="280"/>
      <c r="Z1058" s="281"/>
      <c r="AA1058" s="342"/>
      <c r="AB1058" s="280"/>
      <c r="AC1058" s="280"/>
      <c r="AD1058" s="281"/>
      <c r="AE1058" s="94"/>
      <c r="AF1058" s="94"/>
      <c r="AG1058" s="94"/>
      <c r="AH1058" s="94"/>
    </row>
    <row r="1059" spans="1:34" s="29" customFormat="1" ht="15" customHeight="1">
      <c r="A1059" s="79"/>
      <c r="B1059" s="94"/>
      <c r="C1059" s="100" t="s">
        <v>152</v>
      </c>
      <c r="D1059" s="335"/>
      <c r="E1059" s="280"/>
      <c r="F1059" s="280"/>
      <c r="G1059" s="280"/>
      <c r="H1059" s="280"/>
      <c r="I1059" s="280"/>
      <c r="J1059" s="280"/>
      <c r="K1059" s="280"/>
      <c r="L1059" s="281"/>
      <c r="M1059" s="342"/>
      <c r="N1059" s="280"/>
      <c r="O1059" s="280"/>
      <c r="P1059" s="280"/>
      <c r="Q1059" s="280"/>
      <c r="R1059" s="281"/>
      <c r="S1059" s="342"/>
      <c r="T1059" s="280"/>
      <c r="U1059" s="280"/>
      <c r="V1059" s="281"/>
      <c r="W1059" s="342"/>
      <c r="X1059" s="280"/>
      <c r="Y1059" s="280"/>
      <c r="Z1059" s="281"/>
      <c r="AA1059" s="342"/>
      <c r="AB1059" s="280"/>
      <c r="AC1059" s="280"/>
      <c r="AD1059" s="281"/>
      <c r="AE1059" s="94"/>
      <c r="AF1059" s="94"/>
      <c r="AG1059" s="94"/>
      <c r="AH1059" s="94"/>
    </row>
    <row r="1060" spans="1:34" s="29" customFormat="1" ht="15" customHeight="1">
      <c r="A1060" s="79"/>
      <c r="B1060" s="94"/>
      <c r="C1060" s="100" t="s">
        <v>153</v>
      </c>
      <c r="D1060" s="335"/>
      <c r="E1060" s="280"/>
      <c r="F1060" s="280"/>
      <c r="G1060" s="280"/>
      <c r="H1060" s="280"/>
      <c r="I1060" s="280"/>
      <c r="J1060" s="280"/>
      <c r="K1060" s="280"/>
      <c r="L1060" s="281"/>
      <c r="M1060" s="342"/>
      <c r="N1060" s="280"/>
      <c r="O1060" s="280"/>
      <c r="P1060" s="280"/>
      <c r="Q1060" s="280"/>
      <c r="R1060" s="281"/>
      <c r="S1060" s="342"/>
      <c r="T1060" s="280"/>
      <c r="U1060" s="280"/>
      <c r="V1060" s="281"/>
      <c r="W1060" s="342"/>
      <c r="X1060" s="280"/>
      <c r="Y1060" s="280"/>
      <c r="Z1060" s="281"/>
      <c r="AA1060" s="342"/>
      <c r="AB1060" s="280"/>
      <c r="AC1060" s="280"/>
      <c r="AD1060" s="281"/>
      <c r="AE1060" s="94"/>
      <c r="AF1060" s="94"/>
      <c r="AG1060" s="94"/>
      <c r="AH1060" s="94"/>
    </row>
    <row r="1061" spans="1:34" s="29" customFormat="1" ht="15" customHeight="1">
      <c r="A1061" s="79"/>
      <c r="B1061" s="94"/>
      <c r="C1061" s="100" t="s">
        <v>154</v>
      </c>
      <c r="D1061" s="335"/>
      <c r="E1061" s="280"/>
      <c r="F1061" s="280"/>
      <c r="G1061" s="280"/>
      <c r="H1061" s="280"/>
      <c r="I1061" s="280"/>
      <c r="J1061" s="280"/>
      <c r="K1061" s="280"/>
      <c r="L1061" s="281"/>
      <c r="M1061" s="342"/>
      <c r="N1061" s="280"/>
      <c r="O1061" s="280"/>
      <c r="P1061" s="280"/>
      <c r="Q1061" s="280"/>
      <c r="R1061" s="281"/>
      <c r="S1061" s="342"/>
      <c r="T1061" s="280"/>
      <c r="U1061" s="280"/>
      <c r="V1061" s="281"/>
      <c r="W1061" s="342"/>
      <c r="X1061" s="280"/>
      <c r="Y1061" s="280"/>
      <c r="Z1061" s="281"/>
      <c r="AA1061" s="342"/>
      <c r="AB1061" s="280"/>
      <c r="AC1061" s="280"/>
      <c r="AD1061" s="281"/>
      <c r="AE1061" s="94"/>
      <c r="AF1061" s="94"/>
      <c r="AG1061" s="94"/>
      <c r="AH1061" s="94"/>
    </row>
    <row r="1062" spans="1:34" s="29" customFormat="1" ht="15" customHeight="1">
      <c r="A1062" s="79"/>
      <c r="B1062" s="94"/>
      <c r="C1062" s="100" t="s">
        <v>155</v>
      </c>
      <c r="D1062" s="335"/>
      <c r="E1062" s="280"/>
      <c r="F1062" s="280"/>
      <c r="G1062" s="280"/>
      <c r="H1062" s="280"/>
      <c r="I1062" s="280"/>
      <c r="J1062" s="280"/>
      <c r="K1062" s="280"/>
      <c r="L1062" s="281"/>
      <c r="M1062" s="342"/>
      <c r="N1062" s="280"/>
      <c r="O1062" s="280"/>
      <c r="P1062" s="280"/>
      <c r="Q1062" s="280"/>
      <c r="R1062" s="281"/>
      <c r="S1062" s="342"/>
      <c r="T1062" s="280"/>
      <c r="U1062" s="280"/>
      <c r="V1062" s="281"/>
      <c r="W1062" s="342"/>
      <c r="X1062" s="280"/>
      <c r="Y1062" s="280"/>
      <c r="Z1062" s="281"/>
      <c r="AA1062" s="342"/>
      <c r="AB1062" s="280"/>
      <c r="AC1062" s="280"/>
      <c r="AD1062" s="281"/>
      <c r="AE1062" s="94"/>
      <c r="AF1062" s="94"/>
      <c r="AG1062" s="94"/>
      <c r="AH1062" s="94"/>
    </row>
    <row r="1063" spans="1:34" s="29" customFormat="1" ht="15" customHeight="1">
      <c r="A1063" s="79"/>
      <c r="B1063" s="94"/>
      <c r="C1063" s="100" t="s">
        <v>156</v>
      </c>
      <c r="D1063" s="335"/>
      <c r="E1063" s="280"/>
      <c r="F1063" s="280"/>
      <c r="G1063" s="280"/>
      <c r="H1063" s="280"/>
      <c r="I1063" s="280"/>
      <c r="J1063" s="280"/>
      <c r="K1063" s="280"/>
      <c r="L1063" s="281"/>
      <c r="M1063" s="342"/>
      <c r="N1063" s="280"/>
      <c r="O1063" s="280"/>
      <c r="P1063" s="280"/>
      <c r="Q1063" s="280"/>
      <c r="R1063" s="281"/>
      <c r="S1063" s="342"/>
      <c r="T1063" s="280"/>
      <c r="U1063" s="280"/>
      <c r="V1063" s="281"/>
      <c r="W1063" s="342"/>
      <c r="X1063" s="280"/>
      <c r="Y1063" s="280"/>
      <c r="Z1063" s="281"/>
      <c r="AA1063" s="342"/>
      <c r="AB1063" s="280"/>
      <c r="AC1063" s="280"/>
      <c r="AD1063" s="281"/>
      <c r="AE1063" s="94"/>
      <c r="AF1063" s="94"/>
      <c r="AG1063" s="94"/>
      <c r="AH1063" s="94"/>
    </row>
    <row r="1064" spans="1:34" s="29" customFormat="1" ht="15" customHeight="1">
      <c r="A1064" s="79"/>
      <c r="B1064" s="94"/>
      <c r="C1064" s="100" t="s">
        <v>157</v>
      </c>
      <c r="D1064" s="335"/>
      <c r="E1064" s="280"/>
      <c r="F1064" s="280"/>
      <c r="G1064" s="280"/>
      <c r="H1064" s="280"/>
      <c r="I1064" s="280"/>
      <c r="J1064" s="280"/>
      <c r="K1064" s="280"/>
      <c r="L1064" s="281"/>
      <c r="M1064" s="342"/>
      <c r="N1064" s="280"/>
      <c r="O1064" s="280"/>
      <c r="P1064" s="280"/>
      <c r="Q1064" s="280"/>
      <c r="R1064" s="281"/>
      <c r="S1064" s="342"/>
      <c r="T1064" s="280"/>
      <c r="U1064" s="280"/>
      <c r="V1064" s="281"/>
      <c r="W1064" s="342"/>
      <c r="X1064" s="280"/>
      <c r="Y1064" s="280"/>
      <c r="Z1064" s="281"/>
      <c r="AA1064" s="342"/>
      <c r="AB1064" s="280"/>
      <c r="AC1064" s="280"/>
      <c r="AD1064" s="281"/>
      <c r="AE1064" s="94"/>
      <c r="AF1064" s="94"/>
      <c r="AG1064" s="94"/>
      <c r="AH1064" s="94"/>
    </row>
    <row r="1065" spans="1:34" s="29" customFormat="1" ht="15" customHeight="1">
      <c r="A1065" s="79"/>
      <c r="B1065" s="94"/>
      <c r="C1065" s="100" t="s">
        <v>158</v>
      </c>
      <c r="D1065" s="335"/>
      <c r="E1065" s="280"/>
      <c r="F1065" s="280"/>
      <c r="G1065" s="280"/>
      <c r="H1065" s="280"/>
      <c r="I1065" s="280"/>
      <c r="J1065" s="280"/>
      <c r="K1065" s="280"/>
      <c r="L1065" s="281"/>
      <c r="M1065" s="342"/>
      <c r="N1065" s="280"/>
      <c r="O1065" s="280"/>
      <c r="P1065" s="280"/>
      <c r="Q1065" s="280"/>
      <c r="R1065" s="281"/>
      <c r="S1065" s="342"/>
      <c r="T1065" s="280"/>
      <c r="U1065" s="280"/>
      <c r="V1065" s="281"/>
      <c r="W1065" s="342"/>
      <c r="X1065" s="280"/>
      <c r="Y1065" s="280"/>
      <c r="Z1065" s="281"/>
      <c r="AA1065" s="342"/>
      <c r="AB1065" s="280"/>
      <c r="AC1065" s="280"/>
      <c r="AD1065" s="281"/>
      <c r="AE1065" s="94"/>
      <c r="AF1065" s="94"/>
      <c r="AG1065" s="94"/>
      <c r="AH1065" s="94"/>
    </row>
    <row r="1066" spans="1:34" s="29" customFormat="1" ht="15" customHeight="1">
      <c r="A1066" s="79"/>
      <c r="B1066" s="94"/>
      <c r="C1066" s="100" t="s">
        <v>159</v>
      </c>
      <c r="D1066" s="335"/>
      <c r="E1066" s="280"/>
      <c r="F1066" s="280"/>
      <c r="G1066" s="280"/>
      <c r="H1066" s="280"/>
      <c r="I1066" s="280"/>
      <c r="J1066" s="280"/>
      <c r="K1066" s="280"/>
      <c r="L1066" s="281"/>
      <c r="M1066" s="342"/>
      <c r="N1066" s="280"/>
      <c r="O1066" s="280"/>
      <c r="P1066" s="280"/>
      <c r="Q1066" s="280"/>
      <c r="R1066" s="281"/>
      <c r="S1066" s="342"/>
      <c r="T1066" s="280"/>
      <c r="U1066" s="280"/>
      <c r="V1066" s="281"/>
      <c r="W1066" s="342"/>
      <c r="X1066" s="280"/>
      <c r="Y1066" s="280"/>
      <c r="Z1066" s="281"/>
      <c r="AA1066" s="342"/>
      <c r="AB1066" s="280"/>
      <c r="AC1066" s="280"/>
      <c r="AD1066" s="281"/>
      <c r="AE1066" s="94"/>
      <c r="AF1066" s="94"/>
      <c r="AG1066" s="94"/>
      <c r="AH1066" s="94"/>
    </row>
    <row r="1067" spans="1:34" s="29" customFormat="1" ht="15" customHeight="1">
      <c r="A1067" s="79"/>
      <c r="B1067" s="94"/>
      <c r="C1067" s="100" t="s">
        <v>160</v>
      </c>
      <c r="D1067" s="335"/>
      <c r="E1067" s="280"/>
      <c r="F1067" s="280"/>
      <c r="G1067" s="280"/>
      <c r="H1067" s="280"/>
      <c r="I1067" s="280"/>
      <c r="J1067" s="280"/>
      <c r="K1067" s="280"/>
      <c r="L1067" s="281"/>
      <c r="M1067" s="342"/>
      <c r="N1067" s="280"/>
      <c r="O1067" s="280"/>
      <c r="P1067" s="280"/>
      <c r="Q1067" s="280"/>
      <c r="R1067" s="281"/>
      <c r="S1067" s="342"/>
      <c r="T1067" s="280"/>
      <c r="U1067" s="280"/>
      <c r="V1067" s="281"/>
      <c r="W1067" s="342"/>
      <c r="X1067" s="280"/>
      <c r="Y1067" s="280"/>
      <c r="Z1067" s="281"/>
      <c r="AA1067" s="342"/>
      <c r="AB1067" s="280"/>
      <c r="AC1067" s="280"/>
      <c r="AD1067" s="281"/>
      <c r="AE1067" s="94"/>
      <c r="AF1067" s="94"/>
      <c r="AG1067" s="94"/>
      <c r="AH1067" s="94"/>
    </row>
    <row r="1068" spans="1:34" s="29" customFormat="1" ht="15" customHeight="1">
      <c r="A1068" s="79"/>
      <c r="B1068" s="94"/>
      <c r="C1068" s="100" t="s">
        <v>161</v>
      </c>
      <c r="D1068" s="335"/>
      <c r="E1068" s="280"/>
      <c r="F1068" s="280"/>
      <c r="G1068" s="280"/>
      <c r="H1068" s="280"/>
      <c r="I1068" s="280"/>
      <c r="J1068" s="280"/>
      <c r="K1068" s="280"/>
      <c r="L1068" s="281"/>
      <c r="M1068" s="342"/>
      <c r="N1068" s="280"/>
      <c r="O1068" s="280"/>
      <c r="P1068" s="280"/>
      <c r="Q1068" s="280"/>
      <c r="R1068" s="281"/>
      <c r="S1068" s="342"/>
      <c r="T1068" s="280"/>
      <c r="U1068" s="280"/>
      <c r="V1068" s="281"/>
      <c r="W1068" s="342"/>
      <c r="X1068" s="280"/>
      <c r="Y1068" s="280"/>
      <c r="Z1068" s="281"/>
      <c r="AA1068" s="342"/>
      <c r="AB1068" s="280"/>
      <c r="AC1068" s="280"/>
      <c r="AD1068" s="281"/>
      <c r="AE1068" s="94"/>
      <c r="AF1068" s="94"/>
      <c r="AG1068" s="94"/>
      <c r="AH1068" s="94"/>
    </row>
    <row r="1069" spans="1:34" s="29" customFormat="1" ht="15" customHeight="1">
      <c r="A1069" s="79"/>
      <c r="B1069" s="94"/>
      <c r="C1069" s="100" t="s">
        <v>162</v>
      </c>
      <c r="D1069" s="335"/>
      <c r="E1069" s="280"/>
      <c r="F1069" s="280"/>
      <c r="G1069" s="280"/>
      <c r="H1069" s="280"/>
      <c r="I1069" s="280"/>
      <c r="J1069" s="280"/>
      <c r="K1069" s="280"/>
      <c r="L1069" s="281"/>
      <c r="M1069" s="342"/>
      <c r="N1069" s="280"/>
      <c r="O1069" s="280"/>
      <c r="P1069" s="280"/>
      <c r="Q1069" s="280"/>
      <c r="R1069" s="281"/>
      <c r="S1069" s="342"/>
      <c r="T1069" s="280"/>
      <c r="U1069" s="280"/>
      <c r="V1069" s="281"/>
      <c r="W1069" s="342"/>
      <c r="X1069" s="280"/>
      <c r="Y1069" s="280"/>
      <c r="Z1069" s="281"/>
      <c r="AA1069" s="342"/>
      <c r="AB1069" s="280"/>
      <c r="AC1069" s="280"/>
      <c r="AD1069" s="281"/>
      <c r="AE1069" s="94"/>
      <c r="AF1069" s="94"/>
      <c r="AG1069" s="94"/>
      <c r="AH1069" s="94"/>
    </row>
    <row r="1070" spans="1:34" s="29" customFormat="1" ht="15" customHeight="1">
      <c r="A1070" s="79"/>
      <c r="B1070" s="94"/>
      <c r="C1070" s="100" t="s">
        <v>163</v>
      </c>
      <c r="D1070" s="335"/>
      <c r="E1070" s="280"/>
      <c r="F1070" s="280"/>
      <c r="G1070" s="280"/>
      <c r="H1070" s="280"/>
      <c r="I1070" s="280"/>
      <c r="J1070" s="280"/>
      <c r="K1070" s="280"/>
      <c r="L1070" s="281"/>
      <c r="M1070" s="342"/>
      <c r="N1070" s="280"/>
      <c r="O1070" s="280"/>
      <c r="P1070" s="280"/>
      <c r="Q1070" s="280"/>
      <c r="R1070" s="281"/>
      <c r="S1070" s="342"/>
      <c r="T1070" s="280"/>
      <c r="U1070" s="280"/>
      <c r="V1070" s="281"/>
      <c r="W1070" s="342"/>
      <c r="X1070" s="280"/>
      <c r="Y1070" s="280"/>
      <c r="Z1070" s="281"/>
      <c r="AA1070" s="342"/>
      <c r="AB1070" s="280"/>
      <c r="AC1070" s="280"/>
      <c r="AD1070" s="281"/>
      <c r="AE1070" s="94"/>
      <c r="AF1070" s="94"/>
      <c r="AG1070" s="94"/>
      <c r="AH1070" s="94"/>
    </row>
    <row r="1071" spans="1:34" s="29" customFormat="1" ht="15" customHeight="1">
      <c r="A1071" s="79"/>
      <c r="B1071" s="94"/>
      <c r="C1071" s="100" t="s">
        <v>164</v>
      </c>
      <c r="D1071" s="335"/>
      <c r="E1071" s="280"/>
      <c r="F1071" s="280"/>
      <c r="G1071" s="280"/>
      <c r="H1071" s="280"/>
      <c r="I1071" s="280"/>
      <c r="J1071" s="280"/>
      <c r="K1071" s="280"/>
      <c r="L1071" s="281"/>
      <c r="M1071" s="342"/>
      <c r="N1071" s="280"/>
      <c r="O1071" s="280"/>
      <c r="P1071" s="280"/>
      <c r="Q1071" s="280"/>
      <c r="R1071" s="281"/>
      <c r="S1071" s="342"/>
      <c r="T1071" s="280"/>
      <c r="U1071" s="280"/>
      <c r="V1071" s="281"/>
      <c r="W1071" s="342"/>
      <c r="X1071" s="280"/>
      <c r="Y1071" s="280"/>
      <c r="Z1071" s="281"/>
      <c r="AA1071" s="342"/>
      <c r="AB1071" s="280"/>
      <c r="AC1071" s="280"/>
      <c r="AD1071" s="281"/>
      <c r="AE1071" s="94"/>
      <c r="AF1071" s="94"/>
      <c r="AG1071" s="94"/>
      <c r="AH1071" s="94"/>
    </row>
    <row r="1072" spans="1:34" s="29" customFormat="1" ht="15" customHeight="1">
      <c r="A1072" s="79"/>
      <c r="B1072" s="94"/>
      <c r="C1072" s="100" t="s">
        <v>165</v>
      </c>
      <c r="D1072" s="335"/>
      <c r="E1072" s="280"/>
      <c r="F1072" s="280"/>
      <c r="G1072" s="280"/>
      <c r="H1072" s="280"/>
      <c r="I1072" s="280"/>
      <c r="J1072" s="280"/>
      <c r="K1072" s="280"/>
      <c r="L1072" s="281"/>
      <c r="M1072" s="342"/>
      <c r="N1072" s="280"/>
      <c r="O1072" s="280"/>
      <c r="P1072" s="280"/>
      <c r="Q1072" s="280"/>
      <c r="R1072" s="281"/>
      <c r="S1072" s="342"/>
      <c r="T1072" s="280"/>
      <c r="U1072" s="280"/>
      <c r="V1072" s="281"/>
      <c r="W1072" s="342"/>
      <c r="X1072" s="280"/>
      <c r="Y1072" s="280"/>
      <c r="Z1072" s="281"/>
      <c r="AA1072" s="342"/>
      <c r="AB1072" s="280"/>
      <c r="AC1072" s="280"/>
      <c r="AD1072" s="281"/>
      <c r="AE1072" s="94"/>
      <c r="AF1072" s="94"/>
      <c r="AG1072" s="94"/>
      <c r="AH1072" s="94"/>
    </row>
    <row r="1073" spans="1:37" s="29" customFormat="1" ht="15" customHeight="1">
      <c r="A1073" s="79"/>
      <c r="B1073" s="94"/>
      <c r="C1073" s="100" t="s">
        <v>166</v>
      </c>
      <c r="D1073" s="335"/>
      <c r="E1073" s="280"/>
      <c r="F1073" s="280"/>
      <c r="G1073" s="280"/>
      <c r="H1073" s="280"/>
      <c r="I1073" s="280"/>
      <c r="J1073" s="280"/>
      <c r="K1073" s="280"/>
      <c r="L1073" s="281"/>
      <c r="M1073" s="342"/>
      <c r="N1073" s="280"/>
      <c r="O1073" s="280"/>
      <c r="P1073" s="280"/>
      <c r="Q1073" s="280"/>
      <c r="R1073" s="281"/>
      <c r="S1073" s="342"/>
      <c r="T1073" s="280"/>
      <c r="U1073" s="280"/>
      <c r="V1073" s="281"/>
      <c r="W1073" s="342"/>
      <c r="X1073" s="280"/>
      <c r="Y1073" s="280"/>
      <c r="Z1073" s="281"/>
      <c r="AA1073" s="342"/>
      <c r="AB1073" s="280"/>
      <c r="AC1073" s="280"/>
      <c r="AD1073" s="281"/>
      <c r="AE1073" s="94"/>
      <c r="AF1073" s="94"/>
      <c r="AG1073" s="94"/>
      <c r="AH1073" s="94"/>
    </row>
    <row r="1074" spans="1:37" s="29" customFormat="1" ht="15" customHeight="1">
      <c r="A1074" s="79"/>
      <c r="B1074" s="94"/>
      <c r="C1074" s="94"/>
      <c r="D1074" s="94"/>
      <c r="E1074" s="94"/>
      <c r="F1074" s="94"/>
      <c r="G1074" s="94"/>
      <c r="H1074" s="94"/>
      <c r="I1074" s="94"/>
      <c r="J1074" s="94"/>
      <c r="K1074" s="94"/>
      <c r="L1074" s="101"/>
      <c r="R1074" s="101" t="s">
        <v>285</v>
      </c>
      <c r="S1074" s="342">
        <f>IF(AND(SUM(S1049:S1073)=0,COUNTIF(S1049:S1073,"NS")&gt;0),"NS",IF(AND(SUM(S1049:S1073)=0, COUNTIF(S1049:S1073,"NA")&gt;0),"NA",SUM(S1049:S1073)))</f>
        <v>0</v>
      </c>
      <c r="T1074" s="280"/>
      <c r="U1074" s="280"/>
      <c r="V1074" s="281"/>
      <c r="W1074" s="342">
        <f>IF(AND(SUM(W1049:W1073)=0,COUNTIF(W1049:W1073,"NS")&gt;0),"NS",IF(AND(SUM(W1049:W1073)=0, COUNTIF(W1049:W1073,"NA")&gt;0),"NA",SUM(W1049:W1073)))</f>
        <v>0</v>
      </c>
      <c r="X1074" s="280"/>
      <c r="Y1074" s="280"/>
      <c r="Z1074" s="281"/>
      <c r="AA1074" s="342">
        <f>IF(AND(SUM(AA1049:AA1073)=0,COUNTIF(AA1049:AA1073,"NS")&gt;0),"NS",IF(AND(SUM(AA1049:AA1073)=0, COUNTIF(AA1049:AA1073,"NA")&gt;0),"NA",SUM(AA1049:AA1073)))</f>
        <v>0</v>
      </c>
      <c r="AB1074" s="280"/>
      <c r="AC1074" s="280"/>
      <c r="AD1074" s="281"/>
      <c r="AE1074" s="94"/>
      <c r="AF1074" s="94"/>
      <c r="AG1074" s="94"/>
      <c r="AH1074" s="94"/>
    </row>
    <row r="1075" spans="1:37" s="29" customFormat="1" ht="15" customHeight="1">
      <c r="A1075" s="79"/>
      <c r="AF1075">
        <f>IF(SUM(AF1049:AF1074)&gt;0,1,0)</f>
        <v>0</v>
      </c>
      <c r="AG1075">
        <f>IF(SUM(AG1049:AG1074)&gt;0,2,0)</f>
        <v>0</v>
      </c>
      <c r="AH1075">
        <f>IF(SUM(AH1049:AH1074)&gt;0,4,0)</f>
        <v>0</v>
      </c>
      <c r="AI1075">
        <f>IF(SUM(AI1049:AI1074)&gt;0,4,0)</f>
        <v>0</v>
      </c>
      <c r="AJ1075">
        <f>IF(SUM(AJ1049:AJ1074)&gt;0,5,0)</f>
        <v>0</v>
      </c>
      <c r="AK1075">
        <f>IF(SUM(AK1049:AK1074)&gt;0,6,0)</f>
        <v>0</v>
      </c>
    </row>
    <row r="1076" spans="1:37" s="29" customFormat="1" ht="24" customHeight="1">
      <c r="A1076" s="79"/>
      <c r="B1076" s="94"/>
      <c r="C1076" s="359" t="s">
        <v>248</v>
      </c>
      <c r="D1076" s="350"/>
      <c r="E1076" s="350"/>
      <c r="F1076" s="350"/>
      <c r="G1076" s="350"/>
      <c r="H1076" s="350"/>
      <c r="I1076" s="350"/>
      <c r="J1076" s="350"/>
      <c r="K1076" s="350"/>
      <c r="L1076" s="350"/>
      <c r="M1076" s="350"/>
      <c r="N1076" s="350"/>
      <c r="O1076" s="350"/>
      <c r="P1076" s="350"/>
      <c r="Q1076" s="350"/>
      <c r="R1076" s="350"/>
      <c r="S1076" s="350"/>
      <c r="T1076" s="350"/>
      <c r="U1076" s="350"/>
      <c r="V1076" s="350"/>
      <c r="W1076" s="350"/>
      <c r="X1076" s="350"/>
      <c r="Y1076" s="350"/>
      <c r="Z1076" s="350"/>
      <c r="AA1076" s="350"/>
      <c r="AB1076" s="350"/>
      <c r="AC1076" s="350"/>
      <c r="AD1076" s="350"/>
      <c r="AE1076" s="94"/>
      <c r="AF1076" s="94"/>
      <c r="AG1076" s="94"/>
      <c r="AH1076" s="94">
        <f>SUM(AF1075:AH1075)</f>
        <v>0</v>
      </c>
      <c r="AK1076">
        <f>SUM(AI1075:AK1075)</f>
        <v>0</v>
      </c>
    </row>
    <row r="1077" spans="1:37" s="29" customFormat="1" ht="60" customHeight="1">
      <c r="A1077" s="79"/>
      <c r="B1077" s="94"/>
      <c r="C1077" s="380"/>
      <c r="D1077" s="337"/>
      <c r="E1077" s="337"/>
      <c r="F1077" s="337"/>
      <c r="G1077" s="337"/>
      <c r="H1077" s="337"/>
      <c r="I1077" s="337"/>
      <c r="J1077" s="337"/>
      <c r="K1077" s="337"/>
      <c r="L1077" s="337"/>
      <c r="M1077" s="337"/>
      <c r="N1077" s="337"/>
      <c r="O1077" s="337"/>
      <c r="P1077" s="337"/>
      <c r="Q1077" s="337"/>
      <c r="R1077" s="337"/>
      <c r="S1077" s="337"/>
      <c r="T1077" s="337"/>
      <c r="U1077" s="337"/>
      <c r="V1077" s="337"/>
      <c r="W1077" s="337"/>
      <c r="X1077" s="337"/>
      <c r="Y1077" s="337"/>
      <c r="Z1077" s="337"/>
      <c r="AA1077" s="337"/>
      <c r="AB1077" s="337"/>
      <c r="AC1077" s="337"/>
      <c r="AD1077" s="338"/>
      <c r="AE1077" s="94"/>
      <c r="AF1077" s="94"/>
      <c r="AG1077" s="94"/>
      <c r="AH1077" s="94" t="e">
        <f ca="1">CAMBIAR(AH1076,0,"",1,"El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1077" t="e">
        <f ca="1">CAMBIAR(AK1076,0,"",4,"Hay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078" spans="1:37" s="29" customFormat="1" ht="15" customHeight="1">
      <c r="A1078" s="79"/>
      <c r="C1078" s="266" t="e">
        <f ca="1">AH1077</f>
        <v>#NAME?</v>
      </c>
    </row>
    <row r="1079" spans="1:37" s="29" customFormat="1" ht="15" customHeight="1">
      <c r="A1079" s="79"/>
      <c r="C1079" s="266" t="e">
        <f ca="1">AK1077</f>
        <v>#NAME?</v>
      </c>
    </row>
    <row r="1080" spans="1:37" s="29" customFormat="1" ht="15" customHeight="1">
      <c r="A1080" s="79"/>
    </row>
    <row r="1081" spans="1:37" s="29" customFormat="1" ht="15" customHeight="1">
      <c r="A1081" s="79"/>
    </row>
    <row r="1082" spans="1:37" s="29" customFormat="1" ht="15" customHeight="1">
      <c r="A1082" s="79"/>
    </row>
    <row r="1083" spans="1:37" s="29" customFormat="1" ht="15" customHeight="1">
      <c r="A1083" s="79"/>
    </row>
    <row r="1084" spans="1:37" ht="15" customHeight="1"/>
  </sheetData>
  <mergeCells count="2720">
    <mergeCell ref="C197:AD197"/>
    <mergeCell ref="C364:C367"/>
    <mergeCell ref="C369:D369"/>
    <mergeCell ref="C370:D370"/>
    <mergeCell ref="E368:L368"/>
    <mergeCell ref="E369:L369"/>
    <mergeCell ref="E370:L370"/>
    <mergeCell ref="D210:I210"/>
    <mergeCell ref="J210:K210"/>
    <mergeCell ref="L210:M210"/>
    <mergeCell ref="N210:O210"/>
    <mergeCell ref="D211:I211"/>
    <mergeCell ref="J211:K211"/>
    <mergeCell ref="L211:M211"/>
    <mergeCell ref="N211:O211"/>
    <mergeCell ref="D212:I212"/>
    <mergeCell ref="J212:K212"/>
    <mergeCell ref="L212:M212"/>
    <mergeCell ref="N212:O212"/>
    <mergeCell ref="D213:I213"/>
    <mergeCell ref="J213:K213"/>
    <mergeCell ref="L213:M213"/>
    <mergeCell ref="N213:O213"/>
    <mergeCell ref="D214:I214"/>
    <mergeCell ref="J214:K214"/>
    <mergeCell ref="L214:M214"/>
    <mergeCell ref="N214:O214"/>
    <mergeCell ref="Y200:AA200"/>
    <mergeCell ref="AB200:AD200"/>
    <mergeCell ref="D202:I202"/>
    <mergeCell ref="J202:K202"/>
    <mergeCell ref="L202:M202"/>
    <mergeCell ref="N202:O202"/>
    <mergeCell ref="D203:I203"/>
    <mergeCell ref="J203:K203"/>
    <mergeCell ref="L203:M203"/>
    <mergeCell ref="N203:O203"/>
    <mergeCell ref="D204:I204"/>
    <mergeCell ref="J204:K204"/>
    <mergeCell ref="L204:M204"/>
    <mergeCell ref="N204:O204"/>
    <mergeCell ref="D205:I205"/>
    <mergeCell ref="J205:K205"/>
    <mergeCell ref="L205:M205"/>
    <mergeCell ref="N205:O205"/>
    <mergeCell ref="C199:I201"/>
    <mergeCell ref="J199:AD199"/>
    <mergeCell ref="J200:K201"/>
    <mergeCell ref="L200:M201"/>
    <mergeCell ref="N200:O201"/>
    <mergeCell ref="P200:R200"/>
    <mergeCell ref="S200:U200"/>
    <mergeCell ref="V200:X200"/>
    <mergeCell ref="C40:AD40"/>
    <mergeCell ref="C41:AD41"/>
    <mergeCell ref="S46:T46"/>
    <mergeCell ref="U46:V46"/>
    <mergeCell ref="W46:X46"/>
    <mergeCell ref="Y46:Z46"/>
    <mergeCell ref="AA46:AB46"/>
    <mergeCell ref="AC46:AD46"/>
    <mergeCell ref="Y44:Z45"/>
    <mergeCell ref="AA44:AB45"/>
    <mergeCell ref="O45:P45"/>
    <mergeCell ref="Q45:R45"/>
    <mergeCell ref="D46:H46"/>
    <mergeCell ref="I46:J46"/>
    <mergeCell ref="C11:AD11"/>
    <mergeCell ref="C12:AD12"/>
    <mergeCell ref="C13:AD13"/>
    <mergeCell ref="C14:AD14"/>
    <mergeCell ref="C15:AD15"/>
    <mergeCell ref="K46:L46"/>
    <mergeCell ref="M46:N46"/>
    <mergeCell ref="O46:P46"/>
    <mergeCell ref="Q46:R46"/>
    <mergeCell ref="C43:H45"/>
    <mergeCell ref="I43:AB43"/>
    <mergeCell ref="AC43:AD45"/>
    <mergeCell ref="I44:J45"/>
    <mergeCell ref="K44:L45"/>
    <mergeCell ref="M44:N45"/>
    <mergeCell ref="O44:R44"/>
    <mergeCell ref="S44:T45"/>
    <mergeCell ref="U44:V45"/>
    <mergeCell ref="B1:AD1"/>
    <mergeCell ref="B3:AD3"/>
    <mergeCell ref="B5:AD5"/>
    <mergeCell ref="AA7:AD7"/>
    <mergeCell ref="B9:AD9"/>
    <mergeCell ref="C10:AD10"/>
    <mergeCell ref="C18:AD18"/>
    <mergeCell ref="C19:AD19"/>
    <mergeCell ref="C20:AD20"/>
    <mergeCell ref="C36:AD36"/>
    <mergeCell ref="C37:AD37"/>
    <mergeCell ref="C39:AD39"/>
    <mergeCell ref="C30:AD30"/>
    <mergeCell ref="C31:AD31"/>
    <mergeCell ref="C32:AD32"/>
    <mergeCell ref="C33:AD33"/>
    <mergeCell ref="C34:AD34"/>
    <mergeCell ref="B23:AD23"/>
    <mergeCell ref="C28:AD28"/>
    <mergeCell ref="B25:AD25"/>
    <mergeCell ref="C26:AD26"/>
    <mergeCell ref="C35:AD35"/>
    <mergeCell ref="C38:AD38"/>
    <mergeCell ref="C21:AD21"/>
    <mergeCell ref="C27:AD27"/>
    <mergeCell ref="C29:AD29"/>
    <mergeCell ref="C16:AD16"/>
    <mergeCell ref="B17:AD17"/>
    <mergeCell ref="W44:X45"/>
    <mergeCell ref="S48:T48"/>
    <mergeCell ref="U48:V48"/>
    <mergeCell ref="W48:X48"/>
    <mergeCell ref="Y48:Z48"/>
    <mergeCell ref="AA48:AB48"/>
    <mergeCell ref="AC48:AD48"/>
    <mergeCell ref="D48:H48"/>
    <mergeCell ref="I48:J48"/>
    <mergeCell ref="K48:L48"/>
    <mergeCell ref="M48:N48"/>
    <mergeCell ref="O48:P48"/>
    <mergeCell ref="Q48:R48"/>
    <mergeCell ref="S47:T47"/>
    <mergeCell ref="U47:V47"/>
    <mergeCell ref="W47:X47"/>
    <mergeCell ref="Y47:Z47"/>
    <mergeCell ref="AA47:AB47"/>
    <mergeCell ref="AC47:AD47"/>
    <mergeCell ref="D47:H47"/>
    <mergeCell ref="I47:J47"/>
    <mergeCell ref="K47:L47"/>
    <mergeCell ref="M47:N47"/>
    <mergeCell ref="O47:P47"/>
    <mergeCell ref="Q47:R47"/>
    <mergeCell ref="S50:T50"/>
    <mergeCell ref="U50:V50"/>
    <mergeCell ref="W50:X50"/>
    <mergeCell ref="Y50:Z50"/>
    <mergeCell ref="AA50:AB50"/>
    <mergeCell ref="AC50:AD50"/>
    <mergeCell ref="D50:H50"/>
    <mergeCell ref="I50:J50"/>
    <mergeCell ref="K50:L50"/>
    <mergeCell ref="M50:N50"/>
    <mergeCell ref="O50:P50"/>
    <mergeCell ref="Q50:R50"/>
    <mergeCell ref="S49:T49"/>
    <mergeCell ref="U49:V49"/>
    <mergeCell ref="W49:X49"/>
    <mergeCell ref="Y49:Z49"/>
    <mergeCell ref="AA49:AB49"/>
    <mergeCell ref="AC49:AD49"/>
    <mergeCell ref="D49:H49"/>
    <mergeCell ref="I49:J49"/>
    <mergeCell ref="K49:L49"/>
    <mergeCell ref="M49:N49"/>
    <mergeCell ref="O49:P49"/>
    <mergeCell ref="Q49:R49"/>
    <mergeCell ref="S52:T52"/>
    <mergeCell ref="U52:V52"/>
    <mergeCell ref="W52:X52"/>
    <mergeCell ref="Y52:Z52"/>
    <mergeCell ref="AA52:AB52"/>
    <mergeCell ref="AC52:AD52"/>
    <mergeCell ref="D52:H52"/>
    <mergeCell ref="I52:J52"/>
    <mergeCell ref="K52:L52"/>
    <mergeCell ref="M52:N52"/>
    <mergeCell ref="O52:P52"/>
    <mergeCell ref="Q52:R52"/>
    <mergeCell ref="S51:T51"/>
    <mergeCell ref="U51:V51"/>
    <mergeCell ref="W51:X51"/>
    <mergeCell ref="Y51:Z51"/>
    <mergeCell ref="AA51:AB51"/>
    <mergeCell ref="AC51:AD51"/>
    <mergeCell ref="D51:H51"/>
    <mergeCell ref="I51:J51"/>
    <mergeCell ref="K51:L51"/>
    <mergeCell ref="M51:N51"/>
    <mergeCell ref="O51:P51"/>
    <mergeCell ref="Q51:R51"/>
    <mergeCell ref="S54:T54"/>
    <mergeCell ref="U54:V54"/>
    <mergeCell ref="W54:X54"/>
    <mergeCell ref="Y54:Z54"/>
    <mergeCell ref="AA54:AB54"/>
    <mergeCell ref="AC54:AD54"/>
    <mergeCell ref="D54:H54"/>
    <mergeCell ref="I54:J54"/>
    <mergeCell ref="K54:L54"/>
    <mergeCell ref="M54:N54"/>
    <mergeCell ref="O54:P54"/>
    <mergeCell ref="Q54:R54"/>
    <mergeCell ref="S53:T53"/>
    <mergeCell ref="U53:V53"/>
    <mergeCell ref="W53:X53"/>
    <mergeCell ref="Y53:Z53"/>
    <mergeCell ref="AA53:AB53"/>
    <mergeCell ref="AC53:AD53"/>
    <mergeCell ref="D53:H53"/>
    <mergeCell ref="I53:J53"/>
    <mergeCell ref="K53:L53"/>
    <mergeCell ref="M53:N53"/>
    <mergeCell ref="O53:P53"/>
    <mergeCell ref="Q53:R53"/>
    <mergeCell ref="S56:T56"/>
    <mergeCell ref="U56:V56"/>
    <mergeCell ref="W56:X56"/>
    <mergeCell ref="Y56:Z56"/>
    <mergeCell ref="AA56:AB56"/>
    <mergeCell ref="AC56:AD56"/>
    <mergeCell ref="D56:H56"/>
    <mergeCell ref="I56:J56"/>
    <mergeCell ref="K56:L56"/>
    <mergeCell ref="M56:N56"/>
    <mergeCell ref="O56:P56"/>
    <mergeCell ref="Q56:R56"/>
    <mergeCell ref="S55:T55"/>
    <mergeCell ref="U55:V55"/>
    <mergeCell ref="W55:X55"/>
    <mergeCell ref="Y55:Z55"/>
    <mergeCell ref="AA55:AB55"/>
    <mergeCell ref="AC55:AD55"/>
    <mergeCell ref="D55:H55"/>
    <mergeCell ref="I55:J55"/>
    <mergeCell ref="K55:L55"/>
    <mergeCell ref="M55:N55"/>
    <mergeCell ref="O55:P55"/>
    <mergeCell ref="Q55:R55"/>
    <mergeCell ref="S58:T58"/>
    <mergeCell ref="U58:V58"/>
    <mergeCell ref="W58:X58"/>
    <mergeCell ref="Y58:Z58"/>
    <mergeCell ref="AA58:AB58"/>
    <mergeCell ref="AC58:AD58"/>
    <mergeCell ref="D58:H58"/>
    <mergeCell ref="I58:J58"/>
    <mergeCell ref="K58:L58"/>
    <mergeCell ref="M58:N58"/>
    <mergeCell ref="O58:P58"/>
    <mergeCell ref="Q58:R58"/>
    <mergeCell ref="S57:T57"/>
    <mergeCell ref="U57:V57"/>
    <mergeCell ref="W57:X57"/>
    <mergeCell ref="Y57:Z57"/>
    <mergeCell ref="AA57:AB57"/>
    <mergeCell ref="AC57:AD57"/>
    <mergeCell ref="D57:H57"/>
    <mergeCell ref="I57:J57"/>
    <mergeCell ref="K57:L57"/>
    <mergeCell ref="M57:N57"/>
    <mergeCell ref="O57:P57"/>
    <mergeCell ref="Q57:R57"/>
    <mergeCell ref="S60:T60"/>
    <mergeCell ref="U60:V60"/>
    <mergeCell ref="W60:X60"/>
    <mergeCell ref="Y60:Z60"/>
    <mergeCell ref="AA60:AB60"/>
    <mergeCell ref="AC60:AD60"/>
    <mergeCell ref="D60:H60"/>
    <mergeCell ref="I60:J60"/>
    <mergeCell ref="K60:L60"/>
    <mergeCell ref="M60:N60"/>
    <mergeCell ref="O60:P60"/>
    <mergeCell ref="Q60:R60"/>
    <mergeCell ref="S59:T59"/>
    <mergeCell ref="U59:V59"/>
    <mergeCell ref="W59:X59"/>
    <mergeCell ref="Y59:Z59"/>
    <mergeCell ref="AA59:AB59"/>
    <mergeCell ref="AC59:AD59"/>
    <mergeCell ref="D59:H59"/>
    <mergeCell ref="I59:J59"/>
    <mergeCell ref="K59:L59"/>
    <mergeCell ref="M59:N59"/>
    <mergeCell ref="O59:P59"/>
    <mergeCell ref="Q59:R59"/>
    <mergeCell ref="S62:T62"/>
    <mergeCell ref="U62:V62"/>
    <mergeCell ref="W62:X62"/>
    <mergeCell ref="Y62:Z62"/>
    <mergeCell ref="AA62:AB62"/>
    <mergeCell ref="AC62:AD62"/>
    <mergeCell ref="D62:H62"/>
    <mergeCell ref="I62:J62"/>
    <mergeCell ref="K62:L62"/>
    <mergeCell ref="M62:N62"/>
    <mergeCell ref="O62:P62"/>
    <mergeCell ref="Q62:R62"/>
    <mergeCell ref="S61:T61"/>
    <mergeCell ref="U61:V61"/>
    <mergeCell ref="W61:X61"/>
    <mergeCell ref="Y61:Z61"/>
    <mergeCell ref="AA61:AB61"/>
    <mergeCell ref="AC61:AD61"/>
    <mergeCell ref="D61:H61"/>
    <mergeCell ref="I61:J61"/>
    <mergeCell ref="K61:L61"/>
    <mergeCell ref="M61:N61"/>
    <mergeCell ref="O61:P61"/>
    <mergeCell ref="Q61:R61"/>
    <mergeCell ref="S64:T64"/>
    <mergeCell ref="U64:V64"/>
    <mergeCell ref="W64:X64"/>
    <mergeCell ref="Y64:Z64"/>
    <mergeCell ref="AA64:AB64"/>
    <mergeCell ref="AC64:AD64"/>
    <mergeCell ref="D64:H64"/>
    <mergeCell ref="I64:J64"/>
    <mergeCell ref="K64:L64"/>
    <mergeCell ref="M64:N64"/>
    <mergeCell ref="O64:P64"/>
    <mergeCell ref="Q64:R64"/>
    <mergeCell ref="S63:T63"/>
    <mergeCell ref="U63:V63"/>
    <mergeCell ref="W63:X63"/>
    <mergeCell ref="Y63:Z63"/>
    <mergeCell ref="AA63:AB63"/>
    <mergeCell ref="AC63:AD63"/>
    <mergeCell ref="D63:H63"/>
    <mergeCell ref="I63:J63"/>
    <mergeCell ref="K63:L63"/>
    <mergeCell ref="M63:N63"/>
    <mergeCell ref="O63:P63"/>
    <mergeCell ref="Q63:R63"/>
    <mergeCell ref="S66:T66"/>
    <mergeCell ref="U66:V66"/>
    <mergeCell ref="W66:X66"/>
    <mergeCell ref="Y66:Z66"/>
    <mergeCell ref="AA66:AB66"/>
    <mergeCell ref="AC66:AD66"/>
    <mergeCell ref="D66:H66"/>
    <mergeCell ref="I66:J66"/>
    <mergeCell ref="K66:L66"/>
    <mergeCell ref="M66:N66"/>
    <mergeCell ref="O66:P66"/>
    <mergeCell ref="Q66:R66"/>
    <mergeCell ref="S65:T65"/>
    <mergeCell ref="U65:V65"/>
    <mergeCell ref="W65:X65"/>
    <mergeCell ref="Y65:Z65"/>
    <mergeCell ref="AA65:AB65"/>
    <mergeCell ref="AC65:AD65"/>
    <mergeCell ref="D65:H65"/>
    <mergeCell ref="I65:J65"/>
    <mergeCell ref="K65:L65"/>
    <mergeCell ref="M65:N65"/>
    <mergeCell ref="O65:P65"/>
    <mergeCell ref="Q65:R65"/>
    <mergeCell ref="S68:T68"/>
    <mergeCell ref="U68:V68"/>
    <mergeCell ref="W68:X68"/>
    <mergeCell ref="Y68:Z68"/>
    <mergeCell ref="AA68:AB68"/>
    <mergeCell ref="AC68:AD68"/>
    <mergeCell ref="D68:H68"/>
    <mergeCell ref="I68:J68"/>
    <mergeCell ref="K68:L68"/>
    <mergeCell ref="M68:N68"/>
    <mergeCell ref="O68:P68"/>
    <mergeCell ref="Q68:R68"/>
    <mergeCell ref="S67:T67"/>
    <mergeCell ref="U67:V67"/>
    <mergeCell ref="W67:X67"/>
    <mergeCell ref="Y67:Z67"/>
    <mergeCell ref="AA67:AB67"/>
    <mergeCell ref="AC67:AD67"/>
    <mergeCell ref="D67:H67"/>
    <mergeCell ref="I67:J67"/>
    <mergeCell ref="K67:L67"/>
    <mergeCell ref="M67:N67"/>
    <mergeCell ref="O67:P67"/>
    <mergeCell ref="Q67:R67"/>
    <mergeCell ref="S70:T70"/>
    <mergeCell ref="U70:V70"/>
    <mergeCell ref="W70:X70"/>
    <mergeCell ref="Y70:Z70"/>
    <mergeCell ref="AA70:AB70"/>
    <mergeCell ref="AC70:AD70"/>
    <mergeCell ref="D70:H70"/>
    <mergeCell ref="I70:J70"/>
    <mergeCell ref="K70:L70"/>
    <mergeCell ref="M70:N70"/>
    <mergeCell ref="O70:P70"/>
    <mergeCell ref="Q70:R70"/>
    <mergeCell ref="S69:T69"/>
    <mergeCell ref="U69:V69"/>
    <mergeCell ref="W69:X69"/>
    <mergeCell ref="Y69:Z69"/>
    <mergeCell ref="AA69:AB69"/>
    <mergeCell ref="AC69:AD69"/>
    <mergeCell ref="D69:H69"/>
    <mergeCell ref="I69:J69"/>
    <mergeCell ref="K69:L69"/>
    <mergeCell ref="M69:N69"/>
    <mergeCell ref="O69:P69"/>
    <mergeCell ref="Q69:R69"/>
    <mergeCell ref="C73:E73"/>
    <mergeCell ref="F73:AD73"/>
    <mergeCell ref="C75:J75"/>
    <mergeCell ref="L75:U75"/>
    <mergeCell ref="W75:AD75"/>
    <mergeCell ref="D76:J76"/>
    <mergeCell ref="M76:U76"/>
    <mergeCell ref="X76:AD76"/>
    <mergeCell ref="S71:T71"/>
    <mergeCell ref="U71:V71"/>
    <mergeCell ref="W71:X71"/>
    <mergeCell ref="Y71:Z71"/>
    <mergeCell ref="AA71:AB71"/>
    <mergeCell ref="AC71:AD71"/>
    <mergeCell ref="D71:H71"/>
    <mergeCell ref="I71:J71"/>
    <mergeCell ref="K71:L71"/>
    <mergeCell ref="M71:N71"/>
    <mergeCell ref="O71:P71"/>
    <mergeCell ref="Q71:R71"/>
    <mergeCell ref="D82:J82"/>
    <mergeCell ref="X82:AD82"/>
    <mergeCell ref="D83:J83"/>
    <mergeCell ref="M83:U83"/>
    <mergeCell ref="X83:AD83"/>
    <mergeCell ref="D79:J79"/>
    <mergeCell ref="M79:U79"/>
    <mergeCell ref="X79:AD79"/>
    <mergeCell ref="M80:U80"/>
    <mergeCell ref="X80:AD80"/>
    <mergeCell ref="C81:J81"/>
    <mergeCell ref="M81:U81"/>
    <mergeCell ref="X81:AD81"/>
    <mergeCell ref="D77:J77"/>
    <mergeCell ref="M77:U77"/>
    <mergeCell ref="X77:AD77"/>
    <mergeCell ref="D78:J78"/>
    <mergeCell ref="M78:U78"/>
    <mergeCell ref="X78:AD78"/>
    <mergeCell ref="M82:U82"/>
    <mergeCell ref="D88:J88"/>
    <mergeCell ref="M88:U88"/>
    <mergeCell ref="X88:AD88"/>
    <mergeCell ref="D89:J89"/>
    <mergeCell ref="M89:U89"/>
    <mergeCell ref="X89:AD89"/>
    <mergeCell ref="D86:J86"/>
    <mergeCell ref="M86:U86"/>
    <mergeCell ref="X86:AD86"/>
    <mergeCell ref="D87:J87"/>
    <mergeCell ref="M87:U87"/>
    <mergeCell ref="X87:AD87"/>
    <mergeCell ref="D84:J84"/>
    <mergeCell ref="M84:U84"/>
    <mergeCell ref="X84:AD84"/>
    <mergeCell ref="D85:J85"/>
    <mergeCell ref="M85:U85"/>
    <mergeCell ref="X85:AD85"/>
    <mergeCell ref="D96:J96"/>
    <mergeCell ref="M96:U96"/>
    <mergeCell ref="X96:AD96"/>
    <mergeCell ref="D97:J97"/>
    <mergeCell ref="M97:U97"/>
    <mergeCell ref="X97:AD97"/>
    <mergeCell ref="D93:J93"/>
    <mergeCell ref="M93:U93"/>
    <mergeCell ref="X93:AD93"/>
    <mergeCell ref="D94:J94"/>
    <mergeCell ref="X94:AD94"/>
    <mergeCell ref="D95:J95"/>
    <mergeCell ref="L95:U95"/>
    <mergeCell ref="X95:AD95"/>
    <mergeCell ref="D90:J90"/>
    <mergeCell ref="M90:U90"/>
    <mergeCell ref="X90:AD90"/>
    <mergeCell ref="M91:U91"/>
    <mergeCell ref="X91:AD91"/>
    <mergeCell ref="C92:J92"/>
    <mergeCell ref="M92:U92"/>
    <mergeCell ref="X92:AD92"/>
    <mergeCell ref="C115:AD115"/>
    <mergeCell ref="B117:AD117"/>
    <mergeCell ref="C119:F119"/>
    <mergeCell ref="E121:H121"/>
    <mergeCell ref="E123:H123"/>
    <mergeCell ref="X101:AD101"/>
    <mergeCell ref="X102:AD102"/>
    <mergeCell ref="C104:AD104"/>
    <mergeCell ref="C105:AD105"/>
    <mergeCell ref="B112:AD112"/>
    <mergeCell ref="B113:AD113"/>
    <mergeCell ref="D98:J98"/>
    <mergeCell ref="M98:U98"/>
    <mergeCell ref="X98:AD98"/>
    <mergeCell ref="M99:U99"/>
    <mergeCell ref="X99:AD99"/>
    <mergeCell ref="M100:U100"/>
    <mergeCell ref="X100:AD100"/>
    <mergeCell ref="C114:AD114"/>
    <mergeCell ref="D139:L139"/>
    <mergeCell ref="M139:R139"/>
    <mergeCell ref="S139:X139"/>
    <mergeCell ref="Y139:AD139"/>
    <mergeCell ref="D140:L140"/>
    <mergeCell ref="M140:R140"/>
    <mergeCell ref="S140:X140"/>
    <mergeCell ref="Y140:AD140"/>
    <mergeCell ref="D137:L137"/>
    <mergeCell ref="M137:R137"/>
    <mergeCell ref="S137:X137"/>
    <mergeCell ref="Y137:AD137"/>
    <mergeCell ref="D138:L138"/>
    <mergeCell ref="M138:R138"/>
    <mergeCell ref="S138:X138"/>
    <mergeCell ref="Y138:AD138"/>
    <mergeCell ref="C125:AD125"/>
    <mergeCell ref="C126:AD126"/>
    <mergeCell ref="B133:AD133"/>
    <mergeCell ref="C135:L136"/>
    <mergeCell ref="M135:AD135"/>
    <mergeCell ref="M136:R136"/>
    <mergeCell ref="S136:X136"/>
    <mergeCell ref="Y136:AD136"/>
    <mergeCell ref="D156:L156"/>
    <mergeCell ref="M156:R156"/>
    <mergeCell ref="S156:X156"/>
    <mergeCell ref="Y156:AD156"/>
    <mergeCell ref="D157:L157"/>
    <mergeCell ref="M157:R157"/>
    <mergeCell ref="S157:X157"/>
    <mergeCell ref="Y157:AD157"/>
    <mergeCell ref="C144:AD144"/>
    <mergeCell ref="C145:AD145"/>
    <mergeCell ref="B152:AD152"/>
    <mergeCell ref="C154:L155"/>
    <mergeCell ref="M154:AD154"/>
    <mergeCell ref="M155:R155"/>
    <mergeCell ref="S155:X155"/>
    <mergeCell ref="Y155:AD155"/>
    <mergeCell ref="D141:L141"/>
    <mergeCell ref="M141:R141"/>
    <mergeCell ref="S141:X141"/>
    <mergeCell ref="Y141:AD141"/>
    <mergeCell ref="M142:R142"/>
    <mergeCell ref="S142:X142"/>
    <mergeCell ref="Y142:AD142"/>
    <mergeCell ref="C163:AD163"/>
    <mergeCell ref="C164:AD164"/>
    <mergeCell ref="B171:AD171"/>
    <mergeCell ref="C172:AD172"/>
    <mergeCell ref="C174:L175"/>
    <mergeCell ref="M174:AD174"/>
    <mergeCell ref="M175:R175"/>
    <mergeCell ref="S175:X175"/>
    <mergeCell ref="Y175:AD175"/>
    <mergeCell ref="D160:L160"/>
    <mergeCell ref="M160:R160"/>
    <mergeCell ref="S160:X160"/>
    <mergeCell ref="Y160:AD160"/>
    <mergeCell ref="M161:R161"/>
    <mergeCell ref="S161:X161"/>
    <mergeCell ref="Y161:AD161"/>
    <mergeCell ref="D158:L158"/>
    <mergeCell ref="M158:R158"/>
    <mergeCell ref="S158:X158"/>
    <mergeCell ref="Y158:AD158"/>
    <mergeCell ref="D159:L159"/>
    <mergeCell ref="M159:R159"/>
    <mergeCell ref="S159:X159"/>
    <mergeCell ref="Y159:AD159"/>
    <mergeCell ref="D180:L180"/>
    <mergeCell ref="M180:R180"/>
    <mergeCell ref="S180:X180"/>
    <mergeCell ref="Y180:AD180"/>
    <mergeCell ref="D181:L181"/>
    <mergeCell ref="M181:R181"/>
    <mergeCell ref="S181:X181"/>
    <mergeCell ref="Y181:AD181"/>
    <mergeCell ref="D178:L178"/>
    <mergeCell ref="M178:R178"/>
    <mergeCell ref="S178:X178"/>
    <mergeCell ref="Y178:AD178"/>
    <mergeCell ref="D179:L179"/>
    <mergeCell ref="M179:R179"/>
    <mergeCell ref="S179:X179"/>
    <mergeCell ref="Y179:AD179"/>
    <mergeCell ref="D176:L176"/>
    <mergeCell ref="M176:R176"/>
    <mergeCell ref="S176:X176"/>
    <mergeCell ref="Y176:AD176"/>
    <mergeCell ref="D177:L177"/>
    <mergeCell ref="M177:R177"/>
    <mergeCell ref="S177:X177"/>
    <mergeCell ref="Y177:AD177"/>
    <mergeCell ref="C187:AD187"/>
    <mergeCell ref="C188:AD188"/>
    <mergeCell ref="B195:AD195"/>
    <mergeCell ref="C196:AD196"/>
    <mergeCell ref="D184:L184"/>
    <mergeCell ref="M184:R184"/>
    <mergeCell ref="S184:X184"/>
    <mergeCell ref="Y184:AD184"/>
    <mergeCell ref="M185:R185"/>
    <mergeCell ref="S185:X185"/>
    <mergeCell ref="Y185:AD185"/>
    <mergeCell ref="D182:L182"/>
    <mergeCell ref="M182:R182"/>
    <mergeCell ref="S182:X182"/>
    <mergeCell ref="Y182:AD182"/>
    <mergeCell ref="D183:L183"/>
    <mergeCell ref="M183:R183"/>
    <mergeCell ref="S183:X183"/>
    <mergeCell ref="Y183:AD183"/>
    <mergeCell ref="D206:I206"/>
    <mergeCell ref="J206:K206"/>
    <mergeCell ref="L206:M206"/>
    <mergeCell ref="N206:O206"/>
    <mergeCell ref="D207:I207"/>
    <mergeCell ref="J207:K207"/>
    <mergeCell ref="L207:M207"/>
    <mergeCell ref="N207:O207"/>
    <mergeCell ref="D208:I208"/>
    <mergeCell ref="J208:K208"/>
    <mergeCell ref="L208:M208"/>
    <mergeCell ref="N208:O208"/>
    <mergeCell ref="D209:I209"/>
    <mergeCell ref="J209:K209"/>
    <mergeCell ref="L209:M209"/>
    <mergeCell ref="N209:O209"/>
    <mergeCell ref="C220:AD220"/>
    <mergeCell ref="L217:M217"/>
    <mergeCell ref="N217:O217"/>
    <mergeCell ref="J218:K218"/>
    <mergeCell ref="L218:M218"/>
    <mergeCell ref="N218:O218"/>
    <mergeCell ref="C221:AD221"/>
    <mergeCell ref="B228:AD228"/>
    <mergeCell ref="D215:I215"/>
    <mergeCell ref="J215:K215"/>
    <mergeCell ref="L215:M215"/>
    <mergeCell ref="N215:O215"/>
    <mergeCell ref="D216:I216"/>
    <mergeCell ref="J216:K216"/>
    <mergeCell ref="L216:M216"/>
    <mergeCell ref="N216:O216"/>
    <mergeCell ref="D217:I217"/>
    <mergeCell ref="J217:K217"/>
    <mergeCell ref="D235:L235"/>
    <mergeCell ref="M235:R235"/>
    <mergeCell ref="S235:X235"/>
    <mergeCell ref="Y235:AD235"/>
    <mergeCell ref="D236:L236"/>
    <mergeCell ref="M236:R236"/>
    <mergeCell ref="S236:X236"/>
    <mergeCell ref="Y236:AD236"/>
    <mergeCell ref="D233:L233"/>
    <mergeCell ref="M233:R233"/>
    <mergeCell ref="S233:X233"/>
    <mergeCell ref="Y233:AD233"/>
    <mergeCell ref="D234:L234"/>
    <mergeCell ref="M234:R234"/>
    <mergeCell ref="S234:X234"/>
    <mergeCell ref="Y234:AD234"/>
    <mergeCell ref="C229:AD229"/>
    <mergeCell ref="C231:L232"/>
    <mergeCell ref="M231:AD231"/>
    <mergeCell ref="M232:R232"/>
    <mergeCell ref="S232:X232"/>
    <mergeCell ref="Y232:AD232"/>
    <mergeCell ref="M241:R241"/>
    <mergeCell ref="S241:X241"/>
    <mergeCell ref="Y241:AD241"/>
    <mergeCell ref="C243:AD243"/>
    <mergeCell ref="C244:AD244"/>
    <mergeCell ref="B251:AD251"/>
    <mergeCell ref="D239:L239"/>
    <mergeCell ref="M239:R239"/>
    <mergeCell ref="S239:X239"/>
    <mergeCell ref="Y239:AD239"/>
    <mergeCell ref="D240:L240"/>
    <mergeCell ref="M240:R240"/>
    <mergeCell ref="S240:X240"/>
    <mergeCell ref="Y240:AD240"/>
    <mergeCell ref="D237:L237"/>
    <mergeCell ref="M237:R237"/>
    <mergeCell ref="S237:X237"/>
    <mergeCell ref="Y237:AD237"/>
    <mergeCell ref="D238:L238"/>
    <mergeCell ref="M238:R238"/>
    <mergeCell ref="S238:X238"/>
    <mergeCell ref="Y238:AD238"/>
    <mergeCell ref="D256:L256"/>
    <mergeCell ref="M256:R256"/>
    <mergeCell ref="S256:X256"/>
    <mergeCell ref="Y256:AD256"/>
    <mergeCell ref="D257:L257"/>
    <mergeCell ref="M257:R257"/>
    <mergeCell ref="S257:X257"/>
    <mergeCell ref="Y257:AD257"/>
    <mergeCell ref="C253:L254"/>
    <mergeCell ref="M253:AD253"/>
    <mergeCell ref="M254:R254"/>
    <mergeCell ref="S254:X254"/>
    <mergeCell ref="Y254:AD254"/>
    <mergeCell ref="D255:L255"/>
    <mergeCell ref="M255:R255"/>
    <mergeCell ref="S255:X255"/>
    <mergeCell ref="Y255:AD255"/>
    <mergeCell ref="D262:L262"/>
    <mergeCell ref="M262:R262"/>
    <mergeCell ref="S262:X262"/>
    <mergeCell ref="Y262:AD262"/>
    <mergeCell ref="D263:L263"/>
    <mergeCell ref="M263:R263"/>
    <mergeCell ref="S263:X263"/>
    <mergeCell ref="Y263:AD263"/>
    <mergeCell ref="D260:L260"/>
    <mergeCell ref="M260:R260"/>
    <mergeCell ref="S260:X260"/>
    <mergeCell ref="Y260:AD260"/>
    <mergeCell ref="D261:L261"/>
    <mergeCell ref="M261:R261"/>
    <mergeCell ref="S261:X261"/>
    <mergeCell ref="Y261:AD261"/>
    <mergeCell ref="D258:L258"/>
    <mergeCell ref="M258:R258"/>
    <mergeCell ref="S258:X258"/>
    <mergeCell ref="Y258:AD258"/>
    <mergeCell ref="D259:L259"/>
    <mergeCell ref="M259:R259"/>
    <mergeCell ref="S259:X259"/>
    <mergeCell ref="Y259:AD259"/>
    <mergeCell ref="D268:L268"/>
    <mergeCell ref="M268:R268"/>
    <mergeCell ref="S268:X268"/>
    <mergeCell ref="Y268:AD268"/>
    <mergeCell ref="D269:L269"/>
    <mergeCell ref="M269:R269"/>
    <mergeCell ref="S269:X269"/>
    <mergeCell ref="Y269:AD269"/>
    <mergeCell ref="D266:L266"/>
    <mergeCell ref="M266:R266"/>
    <mergeCell ref="S266:X266"/>
    <mergeCell ref="Y266:AD266"/>
    <mergeCell ref="D267:L267"/>
    <mergeCell ref="M267:R267"/>
    <mergeCell ref="S267:X267"/>
    <mergeCell ref="Y267:AD267"/>
    <mergeCell ref="D264:L264"/>
    <mergeCell ref="M264:R264"/>
    <mergeCell ref="S264:X264"/>
    <mergeCell ref="Y264:AD264"/>
    <mergeCell ref="D265:L265"/>
    <mergeCell ref="M265:R265"/>
    <mergeCell ref="S265:X265"/>
    <mergeCell ref="Y265:AD265"/>
    <mergeCell ref="D274:L274"/>
    <mergeCell ref="M274:R274"/>
    <mergeCell ref="S274:X274"/>
    <mergeCell ref="Y274:AD274"/>
    <mergeCell ref="D275:L275"/>
    <mergeCell ref="M275:R275"/>
    <mergeCell ref="S275:X275"/>
    <mergeCell ref="Y275:AD275"/>
    <mergeCell ref="D272:L272"/>
    <mergeCell ref="M272:R272"/>
    <mergeCell ref="S272:X272"/>
    <mergeCell ref="Y272:AD272"/>
    <mergeCell ref="D273:L273"/>
    <mergeCell ref="M273:R273"/>
    <mergeCell ref="S273:X273"/>
    <mergeCell ref="Y273:AD273"/>
    <mergeCell ref="D270:L270"/>
    <mergeCell ref="M270:R270"/>
    <mergeCell ref="S270:X270"/>
    <mergeCell ref="Y270:AD270"/>
    <mergeCell ref="D271:L271"/>
    <mergeCell ref="M271:R271"/>
    <mergeCell ref="S271:X271"/>
    <mergeCell ref="Y271:AD271"/>
    <mergeCell ref="D280:L280"/>
    <mergeCell ref="M280:R280"/>
    <mergeCell ref="S280:X280"/>
    <mergeCell ref="Y280:AD280"/>
    <mergeCell ref="D281:L281"/>
    <mergeCell ref="M281:R281"/>
    <mergeCell ref="S281:X281"/>
    <mergeCell ref="Y281:AD281"/>
    <mergeCell ref="D278:L278"/>
    <mergeCell ref="M278:R278"/>
    <mergeCell ref="S278:X278"/>
    <mergeCell ref="Y278:AD278"/>
    <mergeCell ref="D279:L279"/>
    <mergeCell ref="M279:R279"/>
    <mergeCell ref="S279:X279"/>
    <mergeCell ref="Y279:AD279"/>
    <mergeCell ref="D276:L276"/>
    <mergeCell ref="M276:R276"/>
    <mergeCell ref="S276:X276"/>
    <mergeCell ref="Y276:AD276"/>
    <mergeCell ref="D277:L277"/>
    <mergeCell ref="M277:R277"/>
    <mergeCell ref="S277:X277"/>
    <mergeCell ref="Y277:AD277"/>
    <mergeCell ref="M282:R282"/>
    <mergeCell ref="S282:X282"/>
    <mergeCell ref="Y282:AD282"/>
    <mergeCell ref="C284:AD284"/>
    <mergeCell ref="C285:AD285"/>
    <mergeCell ref="B292:AD292"/>
    <mergeCell ref="F297:G297"/>
    <mergeCell ref="F298:G298"/>
    <mergeCell ref="F299:G299"/>
    <mergeCell ref="F300:G300"/>
    <mergeCell ref="F301:G301"/>
    <mergeCell ref="F302:G302"/>
    <mergeCell ref="F303:G303"/>
    <mergeCell ref="F304:G304"/>
    <mergeCell ref="Y301:AD301"/>
    <mergeCell ref="M302:R302"/>
    <mergeCell ref="M300:R300"/>
    <mergeCell ref="S300:X300"/>
    <mergeCell ref="Y300:AD300"/>
    <mergeCell ref="M297:R297"/>
    <mergeCell ref="S297:X297"/>
    <mergeCell ref="Y297:AD297"/>
    <mergeCell ref="M298:R298"/>
    <mergeCell ref="S298:X298"/>
    <mergeCell ref="Y298:AD298"/>
    <mergeCell ref="C294:L295"/>
    <mergeCell ref="C297:D312"/>
    <mergeCell ref="E297:E305"/>
    <mergeCell ref="S302:X302"/>
    <mergeCell ref="Y302:AD302"/>
    <mergeCell ref="M299:R299"/>
    <mergeCell ref="S299:X299"/>
    <mergeCell ref="Y314:AD314"/>
    <mergeCell ref="M315:R315"/>
    <mergeCell ref="S315:X315"/>
    <mergeCell ref="Y315:AD315"/>
    <mergeCell ref="M313:R313"/>
    <mergeCell ref="S313:X313"/>
    <mergeCell ref="Y313:AD313"/>
    <mergeCell ref="M314:R314"/>
    <mergeCell ref="S314:X314"/>
    <mergeCell ref="C313:D315"/>
    <mergeCell ref="M294:AD294"/>
    <mergeCell ref="M295:R295"/>
    <mergeCell ref="S295:X295"/>
    <mergeCell ref="Y295:AD295"/>
    <mergeCell ref="M296:R296"/>
    <mergeCell ref="S296:X296"/>
    <mergeCell ref="Y296:AD296"/>
    <mergeCell ref="M309:R309"/>
    <mergeCell ref="S309:X309"/>
    <mergeCell ref="Y309:AD309"/>
    <mergeCell ref="M310:R310"/>
    <mergeCell ref="S310:X310"/>
    <mergeCell ref="Y310:AD310"/>
    <mergeCell ref="E315:G315"/>
    <mergeCell ref="H314:L314"/>
    <mergeCell ref="H315:L315"/>
    <mergeCell ref="H313:L313"/>
    <mergeCell ref="M311:R311"/>
    <mergeCell ref="S311:X311"/>
    <mergeCell ref="Y311:AD311"/>
    <mergeCell ref="M312:R312"/>
    <mergeCell ref="S312:X312"/>
    <mergeCell ref="Y299:AD299"/>
    <mergeCell ref="M307:R307"/>
    <mergeCell ref="S307:X307"/>
    <mergeCell ref="Y307:AD307"/>
    <mergeCell ref="M308:R308"/>
    <mergeCell ref="S308:X308"/>
    <mergeCell ref="Y308:AD308"/>
    <mergeCell ref="M305:R305"/>
    <mergeCell ref="S305:X305"/>
    <mergeCell ref="Y305:AD305"/>
    <mergeCell ref="M306:R306"/>
    <mergeCell ref="S306:X306"/>
    <mergeCell ref="Y306:AD306"/>
    <mergeCell ref="M301:R301"/>
    <mergeCell ref="S301:X301"/>
    <mergeCell ref="Y312:AD312"/>
    <mergeCell ref="H298:L298"/>
    <mergeCell ref="H299:L299"/>
    <mergeCell ref="H300:L300"/>
    <mergeCell ref="M303:R303"/>
    <mergeCell ref="S303:X303"/>
    <mergeCell ref="Y303:AD303"/>
    <mergeCell ref="M304:R304"/>
    <mergeCell ref="S304:X304"/>
    <mergeCell ref="Y304:AD304"/>
    <mergeCell ref="C331:AD331"/>
    <mergeCell ref="C332:AD332"/>
    <mergeCell ref="B334:AD334"/>
    <mergeCell ref="C337:L339"/>
    <mergeCell ref="M337:AD337"/>
    <mergeCell ref="M338:N339"/>
    <mergeCell ref="O338:P339"/>
    <mergeCell ref="Q338:R339"/>
    <mergeCell ref="S338:U338"/>
    <mergeCell ref="C335:AD335"/>
    <mergeCell ref="C330:AD330"/>
    <mergeCell ref="M316:R316"/>
    <mergeCell ref="S316:X316"/>
    <mergeCell ref="Y316:AD316"/>
    <mergeCell ref="M317:R317"/>
    <mergeCell ref="S317:X317"/>
    <mergeCell ref="Y317:AD317"/>
    <mergeCell ref="B329:AD329"/>
    <mergeCell ref="C319:AD319"/>
    <mergeCell ref="C320:AD320"/>
    <mergeCell ref="B327:AD327"/>
    <mergeCell ref="B328:AD328"/>
    <mergeCell ref="C316:G316"/>
    <mergeCell ref="H316:L316"/>
    <mergeCell ref="C344:AD344"/>
    <mergeCell ref="C345:AD345"/>
    <mergeCell ref="B352:AD352"/>
    <mergeCell ref="B353:AD353"/>
    <mergeCell ref="C354:AD354"/>
    <mergeCell ref="C355:AD355"/>
    <mergeCell ref="D341:L341"/>
    <mergeCell ref="M341:N341"/>
    <mergeCell ref="O341:P341"/>
    <mergeCell ref="Q341:R341"/>
    <mergeCell ref="D342:L342"/>
    <mergeCell ref="M342:N342"/>
    <mergeCell ref="O342:P342"/>
    <mergeCell ref="Q342:R342"/>
    <mergeCell ref="C358:AD358"/>
    <mergeCell ref="V338:X338"/>
    <mergeCell ref="Y338:AA338"/>
    <mergeCell ref="AB338:AD338"/>
    <mergeCell ref="D340:L340"/>
    <mergeCell ref="M340:N340"/>
    <mergeCell ref="O340:P340"/>
    <mergeCell ref="Q340:R340"/>
    <mergeCell ref="E364:L364"/>
    <mergeCell ref="M364:R364"/>
    <mergeCell ref="S364:X364"/>
    <mergeCell ref="Y364:AD364"/>
    <mergeCell ref="B357:AD357"/>
    <mergeCell ref="C359:AD359"/>
    <mergeCell ref="C360:AD360"/>
    <mergeCell ref="C362:L363"/>
    <mergeCell ref="M362:AD362"/>
    <mergeCell ref="M363:R363"/>
    <mergeCell ref="S363:X363"/>
    <mergeCell ref="Y363:AD363"/>
    <mergeCell ref="C368:D368"/>
    <mergeCell ref="E367:L367"/>
    <mergeCell ref="M367:R367"/>
    <mergeCell ref="S367:X367"/>
    <mergeCell ref="Y367:AD367"/>
    <mergeCell ref="M368:R368"/>
    <mergeCell ref="S368:X368"/>
    <mergeCell ref="Y368:AD368"/>
    <mergeCell ref="E365:L365"/>
    <mergeCell ref="M365:R365"/>
    <mergeCell ref="S365:X365"/>
    <mergeCell ref="Y365:AD365"/>
    <mergeCell ref="E366:L366"/>
    <mergeCell ref="M366:R366"/>
    <mergeCell ref="S366:X366"/>
    <mergeCell ref="Y366:AD366"/>
    <mergeCell ref="S371:X371"/>
    <mergeCell ref="Y371:AD371"/>
    <mergeCell ref="C373:AD373"/>
    <mergeCell ref="C374:AD374"/>
    <mergeCell ref="B381:AD381"/>
    <mergeCell ref="C383:AD383"/>
    <mergeCell ref="S392:X392"/>
    <mergeCell ref="Y392:AD392"/>
    <mergeCell ref="M393:R393"/>
    <mergeCell ref="S393:X393"/>
    <mergeCell ref="M369:R369"/>
    <mergeCell ref="S369:X369"/>
    <mergeCell ref="Y369:AD369"/>
    <mergeCell ref="M370:R370"/>
    <mergeCell ref="S370:X370"/>
    <mergeCell ref="Y370:AD370"/>
    <mergeCell ref="M388:AD388"/>
    <mergeCell ref="M389:R389"/>
    <mergeCell ref="S389:X389"/>
    <mergeCell ref="Y389:AD389"/>
    <mergeCell ref="M371:R371"/>
    <mergeCell ref="B408:AD408"/>
    <mergeCell ref="D410:AD410"/>
    <mergeCell ref="D411:AD411"/>
    <mergeCell ref="D412:AD412"/>
    <mergeCell ref="B414:AD414"/>
    <mergeCell ref="C426:AD426"/>
    <mergeCell ref="Y422:Z422"/>
    <mergeCell ref="AA422:AB422"/>
    <mergeCell ref="AC422:AD422"/>
    <mergeCell ref="C423:H423"/>
    <mergeCell ref="I423:J423"/>
    <mergeCell ref="K423:L423"/>
    <mergeCell ref="M423:N423"/>
    <mergeCell ref="O423:P423"/>
    <mergeCell ref="Q423:R423"/>
    <mergeCell ref="S423:T423"/>
    <mergeCell ref="U423:V423"/>
    <mergeCell ref="W423:X423"/>
    <mergeCell ref="Y423:Z423"/>
    <mergeCell ref="AA423:AB423"/>
    <mergeCell ref="C415:AD415"/>
    <mergeCell ref="C416:AD416"/>
    <mergeCell ref="C417:AD417"/>
    <mergeCell ref="C418:AD418"/>
    <mergeCell ref="C419:AD419"/>
    <mergeCell ref="C421:H422"/>
    <mergeCell ref="I421:P421"/>
    <mergeCell ref="Q421:X421"/>
    <mergeCell ref="Y421:AD421"/>
    <mergeCell ref="I422:J422"/>
    <mergeCell ref="K422:L422"/>
    <mergeCell ref="M422:N422"/>
    <mergeCell ref="C446:L447"/>
    <mergeCell ref="M446:O447"/>
    <mergeCell ref="P446:R447"/>
    <mergeCell ref="S446:U447"/>
    <mergeCell ref="V446:AD446"/>
    <mergeCell ref="V447:X447"/>
    <mergeCell ref="Y447:AA447"/>
    <mergeCell ref="AB447:AD447"/>
    <mergeCell ref="C437:AD437"/>
    <mergeCell ref="C439:AD439"/>
    <mergeCell ref="C440:AD440"/>
    <mergeCell ref="C441:AD441"/>
    <mergeCell ref="C442:AD442"/>
    <mergeCell ref="C443:AD443"/>
    <mergeCell ref="C444:AD444"/>
    <mergeCell ref="B433:AD433"/>
    <mergeCell ref="C434:AD434"/>
    <mergeCell ref="C435:AD435"/>
    <mergeCell ref="C436:AD436"/>
    <mergeCell ref="C438:AD438"/>
    <mergeCell ref="AB450:AD450"/>
    <mergeCell ref="D451:L451"/>
    <mergeCell ref="M451:O451"/>
    <mergeCell ref="P451:R451"/>
    <mergeCell ref="S451:U451"/>
    <mergeCell ref="V451:X451"/>
    <mergeCell ref="Y451:AA451"/>
    <mergeCell ref="AB451:AD451"/>
    <mergeCell ref="D450:L450"/>
    <mergeCell ref="M450:O450"/>
    <mergeCell ref="P450:R450"/>
    <mergeCell ref="S450:U450"/>
    <mergeCell ref="V450:X450"/>
    <mergeCell ref="Y450:AA450"/>
    <mergeCell ref="AB448:AD448"/>
    <mergeCell ref="D449:L449"/>
    <mergeCell ref="M449:O449"/>
    <mergeCell ref="P449:R449"/>
    <mergeCell ref="S449:U449"/>
    <mergeCell ref="V449:X449"/>
    <mergeCell ref="Y449:AA449"/>
    <mergeCell ref="AB449:AD449"/>
    <mergeCell ref="D448:L448"/>
    <mergeCell ref="M448:O448"/>
    <mergeCell ref="P448:R448"/>
    <mergeCell ref="S448:U448"/>
    <mergeCell ref="V448:X448"/>
    <mergeCell ref="Y448:AA448"/>
    <mergeCell ref="AB454:AD454"/>
    <mergeCell ref="D455:L455"/>
    <mergeCell ref="M455:O455"/>
    <mergeCell ref="P455:R455"/>
    <mergeCell ref="S455:U455"/>
    <mergeCell ref="V455:X455"/>
    <mergeCell ref="Y455:AA455"/>
    <mergeCell ref="AB455:AD455"/>
    <mergeCell ref="D454:L454"/>
    <mergeCell ref="M454:O454"/>
    <mergeCell ref="P454:R454"/>
    <mergeCell ref="S454:U454"/>
    <mergeCell ref="V454:X454"/>
    <mergeCell ref="Y454:AA454"/>
    <mergeCell ref="AB452:AD452"/>
    <mergeCell ref="D453:L453"/>
    <mergeCell ref="M453:O453"/>
    <mergeCell ref="P453:R453"/>
    <mergeCell ref="S453:U453"/>
    <mergeCell ref="V453:X453"/>
    <mergeCell ref="Y453:AA453"/>
    <mergeCell ref="AB453:AD453"/>
    <mergeCell ref="D452:L452"/>
    <mergeCell ref="M452:O452"/>
    <mergeCell ref="P452:R452"/>
    <mergeCell ref="S452:U452"/>
    <mergeCell ref="V452:X452"/>
    <mergeCell ref="Y452:AA452"/>
    <mergeCell ref="C473:AD473"/>
    <mergeCell ref="C474:AD474"/>
    <mergeCell ref="C475:AD475"/>
    <mergeCell ref="C476:AD476"/>
    <mergeCell ref="C478:L479"/>
    <mergeCell ref="M478:P479"/>
    <mergeCell ref="Q478:U479"/>
    <mergeCell ref="V478:AD478"/>
    <mergeCell ref="V479:X479"/>
    <mergeCell ref="Y479:AA479"/>
    <mergeCell ref="C460:AD460"/>
    <mergeCell ref="C461:AD461"/>
    <mergeCell ref="B468:AD468"/>
    <mergeCell ref="B470:AD470"/>
    <mergeCell ref="C471:AD471"/>
    <mergeCell ref="C472:AD472"/>
    <mergeCell ref="P456:R456"/>
    <mergeCell ref="S456:U456"/>
    <mergeCell ref="V456:X456"/>
    <mergeCell ref="Y456:AA456"/>
    <mergeCell ref="AB456:AD456"/>
    <mergeCell ref="C458:E458"/>
    <mergeCell ref="F458:AD458"/>
    <mergeCell ref="D482:L482"/>
    <mergeCell ref="M482:P482"/>
    <mergeCell ref="Q482:U482"/>
    <mergeCell ref="V482:X482"/>
    <mergeCell ref="Y482:AA482"/>
    <mergeCell ref="AB482:AD482"/>
    <mergeCell ref="D481:L481"/>
    <mergeCell ref="M481:P481"/>
    <mergeCell ref="Q481:U481"/>
    <mergeCell ref="V481:X481"/>
    <mergeCell ref="Y481:AA481"/>
    <mergeCell ref="AB481:AD481"/>
    <mergeCell ref="AB479:AD479"/>
    <mergeCell ref="D480:L480"/>
    <mergeCell ref="M480:P480"/>
    <mergeCell ref="Q480:U480"/>
    <mergeCell ref="V480:X480"/>
    <mergeCell ref="Y480:AA480"/>
    <mergeCell ref="AB480:AD480"/>
    <mergeCell ref="D485:L485"/>
    <mergeCell ref="M485:P485"/>
    <mergeCell ref="Q485:U485"/>
    <mergeCell ref="V485:X485"/>
    <mergeCell ref="Y485:AA485"/>
    <mergeCell ref="AB485:AD485"/>
    <mergeCell ref="D484:L484"/>
    <mergeCell ref="M484:P484"/>
    <mergeCell ref="Q484:U484"/>
    <mergeCell ref="V484:X484"/>
    <mergeCell ref="Y484:AA484"/>
    <mergeCell ref="AB484:AD484"/>
    <mergeCell ref="D483:L483"/>
    <mergeCell ref="M483:P483"/>
    <mergeCell ref="Q483:U483"/>
    <mergeCell ref="V483:X483"/>
    <mergeCell ref="Y483:AA483"/>
    <mergeCell ref="AB483:AD483"/>
    <mergeCell ref="D488:L488"/>
    <mergeCell ref="M488:P488"/>
    <mergeCell ref="Q488:U488"/>
    <mergeCell ref="V488:X488"/>
    <mergeCell ref="Y488:AA488"/>
    <mergeCell ref="AB488:AD488"/>
    <mergeCell ref="D487:L487"/>
    <mergeCell ref="M487:P487"/>
    <mergeCell ref="Q487:U487"/>
    <mergeCell ref="V487:X487"/>
    <mergeCell ref="Y487:AA487"/>
    <mergeCell ref="AB487:AD487"/>
    <mergeCell ref="D486:L486"/>
    <mergeCell ref="M486:P486"/>
    <mergeCell ref="Q486:U486"/>
    <mergeCell ref="V486:X486"/>
    <mergeCell ref="Y486:AA486"/>
    <mergeCell ref="AB486:AD486"/>
    <mergeCell ref="D491:L491"/>
    <mergeCell ref="M491:P491"/>
    <mergeCell ref="Q491:U491"/>
    <mergeCell ref="V491:X491"/>
    <mergeCell ref="Y491:AA491"/>
    <mergeCell ref="AB491:AD491"/>
    <mergeCell ref="D490:L490"/>
    <mergeCell ref="M490:P490"/>
    <mergeCell ref="Q490:U490"/>
    <mergeCell ref="V490:X490"/>
    <mergeCell ref="Y490:AA490"/>
    <mergeCell ref="AB490:AD490"/>
    <mergeCell ref="D489:L489"/>
    <mergeCell ref="M489:P489"/>
    <mergeCell ref="Q489:U489"/>
    <mergeCell ref="V489:X489"/>
    <mergeCell ref="Y489:AA489"/>
    <mergeCell ref="AB489:AD489"/>
    <mergeCell ref="D494:L494"/>
    <mergeCell ref="M494:P494"/>
    <mergeCell ref="Q494:U494"/>
    <mergeCell ref="V494:X494"/>
    <mergeCell ref="Y494:AA494"/>
    <mergeCell ref="AB494:AD494"/>
    <mergeCell ref="D493:L493"/>
    <mergeCell ref="M493:P493"/>
    <mergeCell ref="Q493:U493"/>
    <mergeCell ref="V493:X493"/>
    <mergeCell ref="Y493:AA493"/>
    <mergeCell ref="AB493:AD493"/>
    <mergeCell ref="D492:L492"/>
    <mergeCell ref="M492:P492"/>
    <mergeCell ref="Q492:U492"/>
    <mergeCell ref="V492:X492"/>
    <mergeCell ref="Y492:AA492"/>
    <mergeCell ref="AB492:AD492"/>
    <mergeCell ref="D497:L497"/>
    <mergeCell ref="M497:P497"/>
    <mergeCell ref="Q497:U497"/>
    <mergeCell ref="V497:X497"/>
    <mergeCell ref="Y497:AA497"/>
    <mergeCell ref="AB497:AD497"/>
    <mergeCell ref="D496:L496"/>
    <mergeCell ref="M496:P496"/>
    <mergeCell ref="Q496:U496"/>
    <mergeCell ref="V496:X496"/>
    <mergeCell ref="Y496:AA496"/>
    <mergeCell ref="AB496:AD496"/>
    <mergeCell ref="D495:L495"/>
    <mergeCell ref="M495:P495"/>
    <mergeCell ref="Q495:U495"/>
    <mergeCell ref="V495:X495"/>
    <mergeCell ref="Y495:AA495"/>
    <mergeCell ref="AB495:AD495"/>
    <mergeCell ref="D500:L500"/>
    <mergeCell ref="M500:P500"/>
    <mergeCell ref="Q500:U500"/>
    <mergeCell ref="V500:X500"/>
    <mergeCell ref="Y500:AA500"/>
    <mergeCell ref="AB500:AD500"/>
    <mergeCell ref="D499:L499"/>
    <mergeCell ref="M499:P499"/>
    <mergeCell ref="Q499:U499"/>
    <mergeCell ref="V499:X499"/>
    <mergeCell ref="Y499:AA499"/>
    <mergeCell ref="AB499:AD499"/>
    <mergeCell ref="D498:L498"/>
    <mergeCell ref="M498:P498"/>
    <mergeCell ref="Q498:U498"/>
    <mergeCell ref="V498:X498"/>
    <mergeCell ref="Y498:AA498"/>
    <mergeCell ref="AB498:AD498"/>
    <mergeCell ref="D503:L503"/>
    <mergeCell ref="M503:P503"/>
    <mergeCell ref="Q503:U503"/>
    <mergeCell ref="V503:X503"/>
    <mergeCell ref="Y503:AA503"/>
    <mergeCell ref="AB503:AD503"/>
    <mergeCell ref="D502:L502"/>
    <mergeCell ref="M502:P502"/>
    <mergeCell ref="Q502:U502"/>
    <mergeCell ref="V502:X502"/>
    <mergeCell ref="Y502:AA502"/>
    <mergeCell ref="AB502:AD502"/>
    <mergeCell ref="D501:L501"/>
    <mergeCell ref="M501:P501"/>
    <mergeCell ref="Q501:U501"/>
    <mergeCell ref="V501:X501"/>
    <mergeCell ref="Y501:AA501"/>
    <mergeCell ref="AB501:AD501"/>
    <mergeCell ref="D506:L506"/>
    <mergeCell ref="M506:P506"/>
    <mergeCell ref="Q506:U506"/>
    <mergeCell ref="V506:X506"/>
    <mergeCell ref="Y506:AA506"/>
    <mergeCell ref="AB506:AD506"/>
    <mergeCell ref="D505:L505"/>
    <mergeCell ref="M505:P505"/>
    <mergeCell ref="Q505:U505"/>
    <mergeCell ref="V505:X505"/>
    <mergeCell ref="Y505:AA505"/>
    <mergeCell ref="AB505:AD505"/>
    <mergeCell ref="D504:L504"/>
    <mergeCell ref="M504:P504"/>
    <mergeCell ref="Q504:U504"/>
    <mergeCell ref="V504:X504"/>
    <mergeCell ref="Y504:AA504"/>
    <mergeCell ref="AB504:AD504"/>
    <mergeCell ref="D509:L509"/>
    <mergeCell ref="M509:P509"/>
    <mergeCell ref="Q509:U509"/>
    <mergeCell ref="V509:X509"/>
    <mergeCell ref="Y509:AA509"/>
    <mergeCell ref="AB509:AD509"/>
    <mergeCell ref="D508:L508"/>
    <mergeCell ref="M508:P508"/>
    <mergeCell ref="Q508:U508"/>
    <mergeCell ref="V508:X508"/>
    <mergeCell ref="Y508:AA508"/>
    <mergeCell ref="AB508:AD508"/>
    <mergeCell ref="D507:L507"/>
    <mergeCell ref="M507:P507"/>
    <mergeCell ref="Q507:U507"/>
    <mergeCell ref="V507:X507"/>
    <mergeCell ref="Y507:AA507"/>
    <mergeCell ref="AB507:AD507"/>
    <mergeCell ref="C513:E513"/>
    <mergeCell ref="F513:AD513"/>
    <mergeCell ref="C515:AD515"/>
    <mergeCell ref="C516:AD516"/>
    <mergeCell ref="B523:AD523"/>
    <mergeCell ref="C525:F525"/>
    <mergeCell ref="D511:L511"/>
    <mergeCell ref="M511:P511"/>
    <mergeCell ref="Q511:U511"/>
    <mergeCell ref="V511:X511"/>
    <mergeCell ref="Y511:AA511"/>
    <mergeCell ref="AB511:AD511"/>
    <mergeCell ref="D510:L510"/>
    <mergeCell ref="M510:P510"/>
    <mergeCell ref="Q510:U510"/>
    <mergeCell ref="V510:X510"/>
    <mergeCell ref="Y510:AA510"/>
    <mergeCell ref="AB510:AD510"/>
    <mergeCell ref="D545:L545"/>
    <mergeCell ref="M545:R545"/>
    <mergeCell ref="S545:X545"/>
    <mergeCell ref="Y545:AD545"/>
    <mergeCell ref="D546:L546"/>
    <mergeCell ref="M546:R546"/>
    <mergeCell ref="S546:X546"/>
    <mergeCell ref="Y546:AD546"/>
    <mergeCell ref="C541:AD541"/>
    <mergeCell ref="C543:L544"/>
    <mergeCell ref="M543:AD543"/>
    <mergeCell ref="M544:R544"/>
    <mergeCell ref="S544:X544"/>
    <mergeCell ref="Y544:AD544"/>
    <mergeCell ref="E527:H527"/>
    <mergeCell ref="E529:H529"/>
    <mergeCell ref="C531:AD531"/>
    <mergeCell ref="C532:AD532"/>
    <mergeCell ref="B539:AD539"/>
    <mergeCell ref="D551:L551"/>
    <mergeCell ref="M551:R551"/>
    <mergeCell ref="S551:X551"/>
    <mergeCell ref="Y551:AD551"/>
    <mergeCell ref="D552:L552"/>
    <mergeCell ref="M552:R552"/>
    <mergeCell ref="S552:X552"/>
    <mergeCell ref="Y552:AD552"/>
    <mergeCell ref="D549:L549"/>
    <mergeCell ref="M549:R549"/>
    <mergeCell ref="S549:X549"/>
    <mergeCell ref="Y549:AD549"/>
    <mergeCell ref="D550:L550"/>
    <mergeCell ref="M550:R550"/>
    <mergeCell ref="S550:X550"/>
    <mergeCell ref="Y550:AD550"/>
    <mergeCell ref="D547:L547"/>
    <mergeCell ref="M547:R547"/>
    <mergeCell ref="S547:X547"/>
    <mergeCell ref="Y547:AD547"/>
    <mergeCell ref="D548:L548"/>
    <mergeCell ref="M548:R548"/>
    <mergeCell ref="S548:X548"/>
    <mergeCell ref="Y548:AD548"/>
    <mergeCell ref="B570:AD570"/>
    <mergeCell ref="C571:AD571"/>
    <mergeCell ref="C572:AD572"/>
    <mergeCell ref="C573:AD573"/>
    <mergeCell ref="C574:AD574"/>
    <mergeCell ref="C575:AD575"/>
    <mergeCell ref="C577:L577"/>
    <mergeCell ref="M577:R577"/>
    <mergeCell ref="S577:X577"/>
    <mergeCell ref="Y577:AD577"/>
    <mergeCell ref="D578:L578"/>
    <mergeCell ref="D553:L553"/>
    <mergeCell ref="M553:R553"/>
    <mergeCell ref="S553:X553"/>
    <mergeCell ref="Y553:AD553"/>
    <mergeCell ref="D554:L554"/>
    <mergeCell ref="M554:R554"/>
    <mergeCell ref="S554:X554"/>
    <mergeCell ref="Y554:AD554"/>
    <mergeCell ref="C560:F560"/>
    <mergeCell ref="G560:AD560"/>
    <mergeCell ref="C562:AD562"/>
    <mergeCell ref="C563:AD563"/>
    <mergeCell ref="D557:L557"/>
    <mergeCell ref="M557:R557"/>
    <mergeCell ref="S557:X557"/>
    <mergeCell ref="Y557:AD557"/>
    <mergeCell ref="M558:R558"/>
    <mergeCell ref="S558:X558"/>
    <mergeCell ref="Y558:AD558"/>
    <mergeCell ref="D555:L555"/>
    <mergeCell ref="M555:R555"/>
    <mergeCell ref="S555:X555"/>
    <mergeCell ref="Y555:AD555"/>
    <mergeCell ref="D556:L556"/>
    <mergeCell ref="M556:R556"/>
    <mergeCell ref="S556:X556"/>
    <mergeCell ref="Y556:AD556"/>
    <mergeCell ref="U637:X637"/>
    <mergeCell ref="M629:P629"/>
    <mergeCell ref="Q629:T629"/>
    <mergeCell ref="U629:X629"/>
    <mergeCell ref="Y629:Z629"/>
    <mergeCell ref="AA629:AB629"/>
    <mergeCell ref="AC629:AD629"/>
    <mergeCell ref="F630:L630"/>
    <mergeCell ref="M630:P630"/>
    <mergeCell ref="Q630:T630"/>
    <mergeCell ref="U630:X630"/>
    <mergeCell ref="Y630:Z630"/>
    <mergeCell ref="AA630:AB630"/>
    <mergeCell ref="AC630:AD630"/>
    <mergeCell ref="F631:L631"/>
    <mergeCell ref="Y623:AD623"/>
    <mergeCell ref="C616:AD616"/>
    <mergeCell ref="C617:AD617"/>
    <mergeCell ref="C618:AD618"/>
    <mergeCell ref="C619:AD619"/>
    <mergeCell ref="M578:R578"/>
    <mergeCell ref="S578:X578"/>
    <mergeCell ref="Y578:AD578"/>
    <mergeCell ref="D579:L579"/>
    <mergeCell ref="M579:R579"/>
    <mergeCell ref="S579:X579"/>
    <mergeCell ref="C654:AD654"/>
    <mergeCell ref="B656:AD656"/>
    <mergeCell ref="B658:AD658"/>
    <mergeCell ref="C659:AD659"/>
    <mergeCell ref="C660:AD660"/>
    <mergeCell ref="B652:AD652"/>
    <mergeCell ref="B653:AD653"/>
    <mergeCell ref="Q627:T627"/>
    <mergeCell ref="U627:X627"/>
    <mergeCell ref="Y627:Z627"/>
    <mergeCell ref="AA627:AB627"/>
    <mergeCell ref="AC627:AD627"/>
    <mergeCell ref="F628:L628"/>
    <mergeCell ref="M628:P628"/>
    <mergeCell ref="Q628:T628"/>
    <mergeCell ref="U628:X628"/>
    <mergeCell ref="Y628:Z628"/>
    <mergeCell ref="AA628:AB628"/>
    <mergeCell ref="AC628:AD628"/>
    <mergeCell ref="F629:L629"/>
    <mergeCell ref="Y635:Z635"/>
    <mergeCell ref="AA635:AB635"/>
    <mergeCell ref="AC635:AD635"/>
    <mergeCell ref="F636:L636"/>
    <mergeCell ref="M636:P636"/>
    <mergeCell ref="Q636:T636"/>
    <mergeCell ref="U636:X636"/>
    <mergeCell ref="Y636:Z636"/>
    <mergeCell ref="AA636:AB636"/>
    <mergeCell ref="AC636:AD636"/>
    <mergeCell ref="F637:L637"/>
    <mergeCell ref="AA631:AB631"/>
    <mergeCell ref="C690:AD690"/>
    <mergeCell ref="C692:P692"/>
    <mergeCell ref="Q692:AD692"/>
    <mergeCell ref="C693:P693"/>
    <mergeCell ref="Q693:AD693"/>
    <mergeCell ref="C695:AD695"/>
    <mergeCell ref="B683:AD683"/>
    <mergeCell ref="D685:AD685"/>
    <mergeCell ref="D686:AD686"/>
    <mergeCell ref="D687:AD687"/>
    <mergeCell ref="B689:AD689"/>
    <mergeCell ref="L668:AD668"/>
    <mergeCell ref="C672:AD672"/>
    <mergeCell ref="C673:AD673"/>
    <mergeCell ref="B680:AD680"/>
    <mergeCell ref="B681:AD681"/>
    <mergeCell ref="C682:AD682"/>
    <mergeCell ref="C731:AD731"/>
    <mergeCell ref="B738:AD738"/>
    <mergeCell ref="C739:AD739"/>
    <mergeCell ref="C741:R741"/>
    <mergeCell ref="S741:X741"/>
    <mergeCell ref="Y741:AD741"/>
    <mergeCell ref="C712:AD712"/>
    <mergeCell ref="C730:AD730"/>
    <mergeCell ref="C696:AD696"/>
    <mergeCell ref="B703:AD703"/>
    <mergeCell ref="C705:F705"/>
    <mergeCell ref="E707:H707"/>
    <mergeCell ref="E709:H709"/>
    <mergeCell ref="C711:AD711"/>
    <mergeCell ref="B719:AD719"/>
    <mergeCell ref="C720:AD720"/>
    <mergeCell ref="C721:AD721"/>
    <mergeCell ref="C723:L724"/>
    <mergeCell ref="M723:R724"/>
    <mergeCell ref="S723:AD723"/>
    <mergeCell ref="S724:V724"/>
    <mergeCell ref="W724:Z724"/>
    <mergeCell ref="AA724:AD724"/>
    <mergeCell ref="D725:L725"/>
    <mergeCell ref="M725:R725"/>
    <mergeCell ref="S725:V725"/>
    <mergeCell ref="W725:Z725"/>
    <mergeCell ref="AA725:AD725"/>
    <mergeCell ref="D726:L726"/>
    <mergeCell ref="M726:R726"/>
    <mergeCell ref="S726:V726"/>
    <mergeCell ref="W726:Z726"/>
    <mergeCell ref="D746:R746"/>
    <mergeCell ref="S746:X746"/>
    <mergeCell ref="Y746:AD746"/>
    <mergeCell ref="D747:R747"/>
    <mergeCell ref="S747:X747"/>
    <mergeCell ref="Y747:AD747"/>
    <mergeCell ref="D744:R744"/>
    <mergeCell ref="S744:X744"/>
    <mergeCell ref="Y744:AD744"/>
    <mergeCell ref="D745:R745"/>
    <mergeCell ref="S745:X745"/>
    <mergeCell ref="Y745:AD745"/>
    <mergeCell ref="D742:R742"/>
    <mergeCell ref="S742:X742"/>
    <mergeCell ref="Y742:AD742"/>
    <mergeCell ref="D743:R743"/>
    <mergeCell ref="S743:X743"/>
    <mergeCell ref="Y743:AD743"/>
    <mergeCell ref="D752:R752"/>
    <mergeCell ref="S752:X752"/>
    <mergeCell ref="Y752:AD752"/>
    <mergeCell ref="D753:R753"/>
    <mergeCell ref="S753:X753"/>
    <mergeCell ref="Y753:AD753"/>
    <mergeCell ref="D750:R750"/>
    <mergeCell ref="S750:X750"/>
    <mergeCell ref="Y750:AD750"/>
    <mergeCell ref="D751:R751"/>
    <mergeCell ref="S751:X751"/>
    <mergeCell ref="Y751:AD751"/>
    <mergeCell ref="D748:R748"/>
    <mergeCell ref="S748:X748"/>
    <mergeCell ref="Y748:AD748"/>
    <mergeCell ref="D749:R749"/>
    <mergeCell ref="S749:X749"/>
    <mergeCell ref="Y749:AD749"/>
    <mergeCell ref="D758:R758"/>
    <mergeCell ref="S758:X758"/>
    <mergeCell ref="Y758:AD758"/>
    <mergeCell ref="D759:R759"/>
    <mergeCell ref="S759:X759"/>
    <mergeCell ref="Y759:AD759"/>
    <mergeCell ref="D756:R756"/>
    <mergeCell ref="S756:X756"/>
    <mergeCell ref="Y756:AD756"/>
    <mergeCell ref="D757:R757"/>
    <mergeCell ref="S757:X757"/>
    <mergeCell ref="Y757:AD757"/>
    <mergeCell ref="D754:R754"/>
    <mergeCell ref="S754:X754"/>
    <mergeCell ref="Y754:AD754"/>
    <mergeCell ref="D755:R755"/>
    <mergeCell ref="S755:X755"/>
    <mergeCell ref="Y755:AD755"/>
    <mergeCell ref="D764:R764"/>
    <mergeCell ref="S764:X764"/>
    <mergeCell ref="Y764:AD764"/>
    <mergeCell ref="D765:R765"/>
    <mergeCell ref="S765:X765"/>
    <mergeCell ref="Y765:AD765"/>
    <mergeCell ref="D762:R762"/>
    <mergeCell ref="S762:X762"/>
    <mergeCell ref="Y762:AD762"/>
    <mergeCell ref="D763:R763"/>
    <mergeCell ref="S763:X763"/>
    <mergeCell ref="Y763:AD763"/>
    <mergeCell ref="D760:R760"/>
    <mergeCell ref="S760:X760"/>
    <mergeCell ref="Y760:AD760"/>
    <mergeCell ref="D761:R761"/>
    <mergeCell ref="S761:X761"/>
    <mergeCell ref="Y761:AD761"/>
    <mergeCell ref="C783:P783"/>
    <mergeCell ref="Q783:AD783"/>
    <mergeCell ref="C785:AD785"/>
    <mergeCell ref="D786:AD786"/>
    <mergeCell ref="D787:AD787"/>
    <mergeCell ref="D788:AD788"/>
    <mergeCell ref="B777:AD777"/>
    <mergeCell ref="C778:AD778"/>
    <mergeCell ref="C779:AD779"/>
    <mergeCell ref="C780:AD780"/>
    <mergeCell ref="C782:P782"/>
    <mergeCell ref="Q782:AD782"/>
    <mergeCell ref="D766:R766"/>
    <mergeCell ref="S766:X766"/>
    <mergeCell ref="Y766:AD766"/>
    <mergeCell ref="Y767:AD767"/>
    <mergeCell ref="C769:AD769"/>
    <mergeCell ref="C770:AD770"/>
    <mergeCell ref="B809:AD809"/>
    <mergeCell ref="C810:AD810"/>
    <mergeCell ref="C811:AD811"/>
    <mergeCell ref="N819:AD819"/>
    <mergeCell ref="D820:AD820"/>
    <mergeCell ref="C823:AD823"/>
    <mergeCell ref="D795:AD795"/>
    <mergeCell ref="C797:AD797"/>
    <mergeCell ref="C798:AD798"/>
    <mergeCell ref="B805:AD805"/>
    <mergeCell ref="B806:AD806"/>
    <mergeCell ref="C807:AD807"/>
    <mergeCell ref="D789:AD789"/>
    <mergeCell ref="D790:AD790"/>
    <mergeCell ref="D791:AD791"/>
    <mergeCell ref="D792:AD792"/>
    <mergeCell ref="D793:AD793"/>
    <mergeCell ref="D794:AD794"/>
    <mergeCell ref="D837:R837"/>
    <mergeCell ref="S837:X837"/>
    <mergeCell ref="Y837:AD837"/>
    <mergeCell ref="D838:R838"/>
    <mergeCell ref="S838:X838"/>
    <mergeCell ref="Y838:AD838"/>
    <mergeCell ref="D835:R835"/>
    <mergeCell ref="S835:X835"/>
    <mergeCell ref="Y835:AD835"/>
    <mergeCell ref="D836:R836"/>
    <mergeCell ref="S836:X836"/>
    <mergeCell ref="Y836:AD836"/>
    <mergeCell ref="C824:AD824"/>
    <mergeCell ref="B831:AD831"/>
    <mergeCell ref="C832:AD832"/>
    <mergeCell ref="C834:R834"/>
    <mergeCell ref="S834:X834"/>
    <mergeCell ref="Y834:AD834"/>
    <mergeCell ref="D843:R843"/>
    <mergeCell ref="S843:X843"/>
    <mergeCell ref="Y843:AD843"/>
    <mergeCell ref="D844:R844"/>
    <mergeCell ref="S844:X844"/>
    <mergeCell ref="Y844:AD844"/>
    <mergeCell ref="D841:R841"/>
    <mergeCell ref="S841:X841"/>
    <mergeCell ref="Y841:AD841"/>
    <mergeCell ref="D842:R842"/>
    <mergeCell ref="S842:X842"/>
    <mergeCell ref="Y842:AD842"/>
    <mergeCell ref="D839:R839"/>
    <mergeCell ref="S839:X839"/>
    <mergeCell ref="Y839:AD839"/>
    <mergeCell ref="D840:R840"/>
    <mergeCell ref="S840:X840"/>
    <mergeCell ref="Y840:AD840"/>
    <mergeCell ref="D849:R849"/>
    <mergeCell ref="S849:X849"/>
    <mergeCell ref="Y849:AD849"/>
    <mergeCell ref="D850:R850"/>
    <mergeCell ref="S850:X850"/>
    <mergeCell ref="Y850:AD850"/>
    <mergeCell ref="D847:R847"/>
    <mergeCell ref="S847:X847"/>
    <mergeCell ref="Y847:AD847"/>
    <mergeCell ref="D848:R848"/>
    <mergeCell ref="S848:X848"/>
    <mergeCell ref="Y848:AD848"/>
    <mergeCell ref="D845:R845"/>
    <mergeCell ref="S845:X845"/>
    <mergeCell ref="Y845:AD845"/>
    <mergeCell ref="D846:R846"/>
    <mergeCell ref="S846:X846"/>
    <mergeCell ref="Y846:AD846"/>
    <mergeCell ref="D855:R855"/>
    <mergeCell ref="S855:X855"/>
    <mergeCell ref="Y855:AD855"/>
    <mergeCell ref="D856:R856"/>
    <mergeCell ref="S856:X856"/>
    <mergeCell ref="Y856:AD856"/>
    <mergeCell ref="D853:R853"/>
    <mergeCell ref="S853:X853"/>
    <mergeCell ref="Y853:AD853"/>
    <mergeCell ref="D854:R854"/>
    <mergeCell ref="S854:X854"/>
    <mergeCell ref="Y854:AD854"/>
    <mergeCell ref="D851:R851"/>
    <mergeCell ref="S851:X851"/>
    <mergeCell ref="Y851:AD851"/>
    <mergeCell ref="D852:R852"/>
    <mergeCell ref="S852:X852"/>
    <mergeCell ref="Y852:AD852"/>
    <mergeCell ref="B870:AD870"/>
    <mergeCell ref="C871:AD871"/>
    <mergeCell ref="C873:G876"/>
    <mergeCell ref="H873:H876"/>
    <mergeCell ref="I873:AD873"/>
    <mergeCell ref="I874:I876"/>
    <mergeCell ref="J874:J876"/>
    <mergeCell ref="K874:Z874"/>
    <mergeCell ref="AA874:AC874"/>
    <mergeCell ref="AD874:AD876"/>
    <mergeCell ref="D859:R859"/>
    <mergeCell ref="S859:X859"/>
    <mergeCell ref="Y859:AD859"/>
    <mergeCell ref="Y860:AD860"/>
    <mergeCell ref="C862:AD862"/>
    <mergeCell ref="C863:AD863"/>
    <mergeCell ref="D857:R857"/>
    <mergeCell ref="S857:X857"/>
    <mergeCell ref="Y857:AD857"/>
    <mergeCell ref="D858:R858"/>
    <mergeCell ref="S858:X858"/>
    <mergeCell ref="Y858:AD858"/>
    <mergeCell ref="D878:G878"/>
    <mergeCell ref="D879:G879"/>
    <mergeCell ref="D880:G880"/>
    <mergeCell ref="D881:G881"/>
    <mergeCell ref="D882:G882"/>
    <mergeCell ref="D883:G883"/>
    <mergeCell ref="Y875:Y876"/>
    <mergeCell ref="Z875:Z876"/>
    <mergeCell ref="AA875:AA876"/>
    <mergeCell ref="AB875:AB876"/>
    <mergeCell ref="AC875:AC876"/>
    <mergeCell ref="D877:G877"/>
    <mergeCell ref="K875:S875"/>
    <mergeCell ref="T875:T876"/>
    <mergeCell ref="U875:U876"/>
    <mergeCell ref="V875:V876"/>
    <mergeCell ref="W875:W876"/>
    <mergeCell ref="X875:X876"/>
    <mergeCell ref="D896:G896"/>
    <mergeCell ref="D897:G897"/>
    <mergeCell ref="D898:G898"/>
    <mergeCell ref="D899:G899"/>
    <mergeCell ref="D900:G900"/>
    <mergeCell ref="D901:G901"/>
    <mergeCell ref="D890:G890"/>
    <mergeCell ref="D891:G891"/>
    <mergeCell ref="D892:G892"/>
    <mergeCell ref="D893:G893"/>
    <mergeCell ref="D894:G894"/>
    <mergeCell ref="D895:G895"/>
    <mergeCell ref="D884:G884"/>
    <mergeCell ref="D885:G885"/>
    <mergeCell ref="D886:G886"/>
    <mergeCell ref="D887:G887"/>
    <mergeCell ref="D888:G888"/>
    <mergeCell ref="D889:G889"/>
    <mergeCell ref="AC917:AD917"/>
    <mergeCell ref="D918:J918"/>
    <mergeCell ref="K918:L918"/>
    <mergeCell ref="M918:N918"/>
    <mergeCell ref="O918:P918"/>
    <mergeCell ref="Q918:R918"/>
    <mergeCell ref="S918:T918"/>
    <mergeCell ref="U918:V918"/>
    <mergeCell ref="W918:X918"/>
    <mergeCell ref="Y918:Z918"/>
    <mergeCell ref="Q917:R917"/>
    <mergeCell ref="S917:T917"/>
    <mergeCell ref="U917:V917"/>
    <mergeCell ref="W917:X917"/>
    <mergeCell ref="Y917:Z917"/>
    <mergeCell ref="AA917:AB917"/>
    <mergeCell ref="C904:AD904"/>
    <mergeCell ref="C905:AD905"/>
    <mergeCell ref="B912:AD912"/>
    <mergeCell ref="C913:AD913"/>
    <mergeCell ref="C914:AD914"/>
    <mergeCell ref="C916:J917"/>
    <mergeCell ref="K916:L917"/>
    <mergeCell ref="M916:AD916"/>
    <mergeCell ref="M917:N917"/>
    <mergeCell ref="O917:P917"/>
    <mergeCell ref="Y919:Z919"/>
    <mergeCell ref="AA919:AB919"/>
    <mergeCell ref="AC919:AD919"/>
    <mergeCell ref="D920:J920"/>
    <mergeCell ref="K920:L920"/>
    <mergeCell ref="M920:N920"/>
    <mergeCell ref="O920:P920"/>
    <mergeCell ref="Q920:R920"/>
    <mergeCell ref="S920:T920"/>
    <mergeCell ref="U920:V920"/>
    <mergeCell ref="AA918:AB918"/>
    <mergeCell ref="AC918:AD918"/>
    <mergeCell ref="D919:J919"/>
    <mergeCell ref="K919:L919"/>
    <mergeCell ref="M919:N919"/>
    <mergeCell ref="O919:P919"/>
    <mergeCell ref="Q919:R919"/>
    <mergeCell ref="S919:T919"/>
    <mergeCell ref="U919:V919"/>
    <mergeCell ref="W919:X919"/>
    <mergeCell ref="S922:T922"/>
    <mergeCell ref="U922:V922"/>
    <mergeCell ref="W922:X922"/>
    <mergeCell ref="Y922:Z922"/>
    <mergeCell ref="AA922:AB922"/>
    <mergeCell ref="AC922:AD922"/>
    <mergeCell ref="U921:V921"/>
    <mergeCell ref="W921:X921"/>
    <mergeCell ref="Y921:Z921"/>
    <mergeCell ref="AA921:AB921"/>
    <mergeCell ref="AC921:AD921"/>
    <mergeCell ref="D922:J922"/>
    <mergeCell ref="K922:L922"/>
    <mergeCell ref="M922:N922"/>
    <mergeCell ref="O922:P922"/>
    <mergeCell ref="Q922:R922"/>
    <mergeCell ref="W920:X920"/>
    <mergeCell ref="Y920:Z920"/>
    <mergeCell ref="AA920:AB920"/>
    <mergeCell ref="AC920:AD920"/>
    <mergeCell ref="D921:J921"/>
    <mergeCell ref="K921:L921"/>
    <mergeCell ref="M921:N921"/>
    <mergeCell ref="O921:P921"/>
    <mergeCell ref="Q921:R921"/>
    <mergeCell ref="S921:T921"/>
    <mergeCell ref="S924:T924"/>
    <mergeCell ref="U924:V924"/>
    <mergeCell ref="W924:X924"/>
    <mergeCell ref="Y924:Z924"/>
    <mergeCell ref="AA924:AB924"/>
    <mergeCell ref="AC924:AD924"/>
    <mergeCell ref="U923:V923"/>
    <mergeCell ref="W923:X923"/>
    <mergeCell ref="Y923:Z923"/>
    <mergeCell ref="AA923:AB923"/>
    <mergeCell ref="AC923:AD923"/>
    <mergeCell ref="D924:J924"/>
    <mergeCell ref="K924:L924"/>
    <mergeCell ref="M924:N924"/>
    <mergeCell ref="O924:P924"/>
    <mergeCell ref="Q924:R924"/>
    <mergeCell ref="D923:J923"/>
    <mergeCell ref="K923:L923"/>
    <mergeCell ref="M923:N923"/>
    <mergeCell ref="O923:P923"/>
    <mergeCell ref="Q923:R923"/>
    <mergeCell ref="S923:T923"/>
    <mergeCell ref="S926:T926"/>
    <mergeCell ref="U926:V926"/>
    <mergeCell ref="W926:X926"/>
    <mergeCell ref="Y926:Z926"/>
    <mergeCell ref="AA926:AB926"/>
    <mergeCell ref="AC926:AD926"/>
    <mergeCell ref="U925:V925"/>
    <mergeCell ref="W925:X925"/>
    <mergeCell ref="Y925:Z925"/>
    <mergeCell ref="AA925:AB925"/>
    <mergeCell ref="AC925:AD925"/>
    <mergeCell ref="D926:J926"/>
    <mergeCell ref="K926:L926"/>
    <mergeCell ref="M926:N926"/>
    <mergeCell ref="O926:P926"/>
    <mergeCell ref="Q926:R926"/>
    <mergeCell ref="D925:J925"/>
    <mergeCell ref="K925:L925"/>
    <mergeCell ref="M925:N925"/>
    <mergeCell ref="O925:P925"/>
    <mergeCell ref="Q925:R925"/>
    <mergeCell ref="S925:T925"/>
    <mergeCell ref="S928:T928"/>
    <mergeCell ref="U928:V928"/>
    <mergeCell ref="W928:X928"/>
    <mergeCell ref="Y928:Z928"/>
    <mergeCell ref="AA928:AB928"/>
    <mergeCell ref="AC928:AD928"/>
    <mergeCell ref="U927:V927"/>
    <mergeCell ref="W927:X927"/>
    <mergeCell ref="Y927:Z927"/>
    <mergeCell ref="AA927:AB927"/>
    <mergeCell ref="AC927:AD927"/>
    <mergeCell ref="D928:J928"/>
    <mergeCell ref="K928:L928"/>
    <mergeCell ref="M928:N928"/>
    <mergeCell ref="O928:P928"/>
    <mergeCell ref="Q928:R928"/>
    <mergeCell ref="D927:J927"/>
    <mergeCell ref="K927:L927"/>
    <mergeCell ref="M927:N927"/>
    <mergeCell ref="O927:P927"/>
    <mergeCell ref="Q927:R927"/>
    <mergeCell ref="S927:T927"/>
    <mergeCell ref="S930:T930"/>
    <mergeCell ref="U930:V930"/>
    <mergeCell ref="W930:X930"/>
    <mergeCell ref="Y930:Z930"/>
    <mergeCell ref="AA930:AB930"/>
    <mergeCell ref="AC930:AD930"/>
    <mergeCell ref="U929:V929"/>
    <mergeCell ref="W929:X929"/>
    <mergeCell ref="Y929:Z929"/>
    <mergeCell ref="AA929:AB929"/>
    <mergeCell ref="AC929:AD929"/>
    <mergeCell ref="D930:J930"/>
    <mergeCell ref="K930:L930"/>
    <mergeCell ref="M930:N930"/>
    <mergeCell ref="O930:P930"/>
    <mergeCell ref="Q930:R930"/>
    <mergeCell ref="D929:J929"/>
    <mergeCell ref="K929:L929"/>
    <mergeCell ref="M929:N929"/>
    <mergeCell ref="O929:P929"/>
    <mergeCell ref="Q929:R929"/>
    <mergeCell ref="S929:T929"/>
    <mergeCell ref="S932:T932"/>
    <mergeCell ref="U932:V932"/>
    <mergeCell ref="W932:X932"/>
    <mergeCell ref="Y932:Z932"/>
    <mergeCell ref="AA932:AB932"/>
    <mergeCell ref="AC932:AD932"/>
    <mergeCell ref="U931:V931"/>
    <mergeCell ref="W931:X931"/>
    <mergeCell ref="Y931:Z931"/>
    <mergeCell ref="AA931:AB931"/>
    <mergeCell ref="AC931:AD931"/>
    <mergeCell ref="D932:J932"/>
    <mergeCell ref="K932:L932"/>
    <mergeCell ref="M932:N932"/>
    <mergeCell ref="O932:P932"/>
    <mergeCell ref="Q932:R932"/>
    <mergeCell ref="D931:J931"/>
    <mergeCell ref="K931:L931"/>
    <mergeCell ref="M931:N931"/>
    <mergeCell ref="O931:P931"/>
    <mergeCell ref="Q931:R931"/>
    <mergeCell ref="S931:T931"/>
    <mergeCell ref="S934:T934"/>
    <mergeCell ref="U934:V934"/>
    <mergeCell ref="W934:X934"/>
    <mergeCell ref="Y934:Z934"/>
    <mergeCell ref="AA934:AB934"/>
    <mergeCell ref="AC934:AD934"/>
    <mergeCell ref="U933:V933"/>
    <mergeCell ref="W933:X933"/>
    <mergeCell ref="Y933:Z933"/>
    <mergeCell ref="AA933:AB933"/>
    <mergeCell ref="AC933:AD933"/>
    <mergeCell ref="D934:J934"/>
    <mergeCell ref="K934:L934"/>
    <mergeCell ref="M934:N934"/>
    <mergeCell ref="O934:P934"/>
    <mergeCell ref="Q934:R934"/>
    <mergeCell ref="D933:J933"/>
    <mergeCell ref="K933:L933"/>
    <mergeCell ref="M933:N933"/>
    <mergeCell ref="O933:P933"/>
    <mergeCell ref="Q933:R933"/>
    <mergeCell ref="S933:T933"/>
    <mergeCell ref="S936:T936"/>
    <mergeCell ref="U936:V936"/>
    <mergeCell ref="W936:X936"/>
    <mergeCell ref="Y936:Z936"/>
    <mergeCell ref="AA936:AB936"/>
    <mergeCell ref="AC936:AD936"/>
    <mergeCell ref="U935:V935"/>
    <mergeCell ref="W935:X935"/>
    <mergeCell ref="Y935:Z935"/>
    <mergeCell ref="AA935:AB935"/>
    <mergeCell ref="AC935:AD935"/>
    <mergeCell ref="D936:J936"/>
    <mergeCell ref="K936:L936"/>
    <mergeCell ref="M936:N936"/>
    <mergeCell ref="O936:P936"/>
    <mergeCell ref="Q936:R936"/>
    <mergeCell ref="D935:J935"/>
    <mergeCell ref="K935:L935"/>
    <mergeCell ref="M935:N935"/>
    <mergeCell ref="O935:P935"/>
    <mergeCell ref="Q935:R935"/>
    <mergeCell ref="S935:T935"/>
    <mergeCell ref="S938:T938"/>
    <mergeCell ref="U938:V938"/>
    <mergeCell ref="W938:X938"/>
    <mergeCell ref="Y938:Z938"/>
    <mergeCell ref="AA938:AB938"/>
    <mergeCell ref="AC938:AD938"/>
    <mergeCell ref="U937:V937"/>
    <mergeCell ref="W937:X937"/>
    <mergeCell ref="Y937:Z937"/>
    <mergeCell ref="AA937:AB937"/>
    <mergeCell ref="AC937:AD937"/>
    <mergeCell ref="D938:J938"/>
    <mergeCell ref="K938:L938"/>
    <mergeCell ref="M938:N938"/>
    <mergeCell ref="O938:P938"/>
    <mergeCell ref="Q938:R938"/>
    <mergeCell ref="D937:J937"/>
    <mergeCell ref="K937:L937"/>
    <mergeCell ref="M937:N937"/>
    <mergeCell ref="O937:P937"/>
    <mergeCell ref="Q937:R937"/>
    <mergeCell ref="S937:T937"/>
    <mergeCell ref="S940:T940"/>
    <mergeCell ref="U940:V940"/>
    <mergeCell ref="W940:X940"/>
    <mergeCell ref="Y940:Z940"/>
    <mergeCell ref="AA940:AB940"/>
    <mergeCell ref="AC940:AD940"/>
    <mergeCell ref="U939:V939"/>
    <mergeCell ref="W939:X939"/>
    <mergeCell ref="Y939:Z939"/>
    <mergeCell ref="AA939:AB939"/>
    <mergeCell ref="AC939:AD939"/>
    <mergeCell ref="D940:J940"/>
    <mergeCell ref="K940:L940"/>
    <mergeCell ref="M940:N940"/>
    <mergeCell ref="O940:P940"/>
    <mergeCell ref="Q940:R940"/>
    <mergeCell ref="D939:J939"/>
    <mergeCell ref="K939:L939"/>
    <mergeCell ref="M939:N939"/>
    <mergeCell ref="O939:P939"/>
    <mergeCell ref="Q939:R939"/>
    <mergeCell ref="S939:T939"/>
    <mergeCell ref="S942:T942"/>
    <mergeCell ref="U942:V942"/>
    <mergeCell ref="W942:X942"/>
    <mergeCell ref="Y942:Z942"/>
    <mergeCell ref="AA942:AB942"/>
    <mergeCell ref="AC942:AD942"/>
    <mergeCell ref="U941:V941"/>
    <mergeCell ref="W941:X941"/>
    <mergeCell ref="Y941:Z941"/>
    <mergeCell ref="AA941:AB941"/>
    <mergeCell ref="AC941:AD941"/>
    <mergeCell ref="D942:J942"/>
    <mergeCell ref="K942:L942"/>
    <mergeCell ref="M942:N942"/>
    <mergeCell ref="O942:P942"/>
    <mergeCell ref="Q942:R942"/>
    <mergeCell ref="D941:J941"/>
    <mergeCell ref="K941:L941"/>
    <mergeCell ref="M941:N941"/>
    <mergeCell ref="O941:P941"/>
    <mergeCell ref="Q941:R941"/>
    <mergeCell ref="S941:T941"/>
    <mergeCell ref="D961:K961"/>
    <mergeCell ref="L961:M961"/>
    <mergeCell ref="N961:O961"/>
    <mergeCell ref="D962:K962"/>
    <mergeCell ref="L962:M962"/>
    <mergeCell ref="N962:O962"/>
    <mergeCell ref="C948:AD948"/>
    <mergeCell ref="B955:AD955"/>
    <mergeCell ref="C956:AD956"/>
    <mergeCell ref="C957:AD957"/>
    <mergeCell ref="C959:K960"/>
    <mergeCell ref="L959:M960"/>
    <mergeCell ref="N959:AD959"/>
    <mergeCell ref="N960:O960"/>
    <mergeCell ref="Y943:Z943"/>
    <mergeCell ref="AA943:AB943"/>
    <mergeCell ref="AC943:AD943"/>
    <mergeCell ref="C945:F945"/>
    <mergeCell ref="G945:AD945"/>
    <mergeCell ref="C947:AD947"/>
    <mergeCell ref="M943:N943"/>
    <mergeCell ref="O943:P943"/>
    <mergeCell ref="Q943:R943"/>
    <mergeCell ref="S943:T943"/>
    <mergeCell ref="U943:V943"/>
    <mergeCell ref="W943:X943"/>
    <mergeCell ref="D967:K967"/>
    <mergeCell ref="L967:M967"/>
    <mergeCell ref="N967:O967"/>
    <mergeCell ref="D968:K968"/>
    <mergeCell ref="L968:M968"/>
    <mergeCell ref="N968:O968"/>
    <mergeCell ref="D965:K965"/>
    <mergeCell ref="L965:M965"/>
    <mergeCell ref="N965:O965"/>
    <mergeCell ref="D966:K966"/>
    <mergeCell ref="L966:M966"/>
    <mergeCell ref="N966:O966"/>
    <mergeCell ref="D963:K963"/>
    <mergeCell ref="L963:M963"/>
    <mergeCell ref="N963:O963"/>
    <mergeCell ref="D964:K964"/>
    <mergeCell ref="L964:M964"/>
    <mergeCell ref="N964:O964"/>
    <mergeCell ref="D973:K973"/>
    <mergeCell ref="L973:M973"/>
    <mergeCell ref="N973:O973"/>
    <mergeCell ref="D974:K974"/>
    <mergeCell ref="L974:M974"/>
    <mergeCell ref="N974:O974"/>
    <mergeCell ref="D971:K971"/>
    <mergeCell ref="L971:M971"/>
    <mergeCell ref="N971:O971"/>
    <mergeCell ref="D972:K972"/>
    <mergeCell ref="L972:M972"/>
    <mergeCell ref="N972:O972"/>
    <mergeCell ref="D969:K969"/>
    <mergeCell ref="L969:M969"/>
    <mergeCell ref="N969:O969"/>
    <mergeCell ref="D970:K970"/>
    <mergeCell ref="L970:M970"/>
    <mergeCell ref="N970:O970"/>
    <mergeCell ref="D979:K979"/>
    <mergeCell ref="L979:M979"/>
    <mergeCell ref="N979:O979"/>
    <mergeCell ref="D980:K980"/>
    <mergeCell ref="L980:M980"/>
    <mergeCell ref="N980:O980"/>
    <mergeCell ref="D977:K977"/>
    <mergeCell ref="L977:M977"/>
    <mergeCell ref="N977:O977"/>
    <mergeCell ref="D978:K978"/>
    <mergeCell ref="L978:M978"/>
    <mergeCell ref="N978:O978"/>
    <mergeCell ref="D975:K975"/>
    <mergeCell ref="L975:M975"/>
    <mergeCell ref="N975:O975"/>
    <mergeCell ref="D976:K976"/>
    <mergeCell ref="L976:M976"/>
    <mergeCell ref="N976:O976"/>
    <mergeCell ref="D985:K985"/>
    <mergeCell ref="L985:M985"/>
    <mergeCell ref="N985:O985"/>
    <mergeCell ref="N986:O986"/>
    <mergeCell ref="C988:F988"/>
    <mergeCell ref="G988:AD988"/>
    <mergeCell ref="D983:K983"/>
    <mergeCell ref="L983:M983"/>
    <mergeCell ref="N983:O983"/>
    <mergeCell ref="D984:K984"/>
    <mergeCell ref="L984:M984"/>
    <mergeCell ref="N984:O984"/>
    <mergeCell ref="D981:K981"/>
    <mergeCell ref="L981:M981"/>
    <mergeCell ref="N981:O981"/>
    <mergeCell ref="D982:K982"/>
    <mergeCell ref="L982:M982"/>
    <mergeCell ref="N982:O982"/>
    <mergeCell ref="D997:P997"/>
    <mergeCell ref="R997:AD997"/>
    <mergeCell ref="D998:P998"/>
    <mergeCell ref="Q998:AD998"/>
    <mergeCell ref="C1000:AD1000"/>
    <mergeCell ref="C1001:AD1001"/>
    <mergeCell ref="D994:P994"/>
    <mergeCell ref="R994:AD994"/>
    <mergeCell ref="D995:P995"/>
    <mergeCell ref="R995:AD995"/>
    <mergeCell ref="D996:P996"/>
    <mergeCell ref="R996:AD996"/>
    <mergeCell ref="C990:AD990"/>
    <mergeCell ref="D991:P991"/>
    <mergeCell ref="R991:AD991"/>
    <mergeCell ref="D992:P992"/>
    <mergeCell ref="R992:AD992"/>
    <mergeCell ref="D993:P993"/>
    <mergeCell ref="R993:AD993"/>
    <mergeCell ref="AA1015:AB1015"/>
    <mergeCell ref="D1016:J1016"/>
    <mergeCell ref="K1016:L1016"/>
    <mergeCell ref="M1016:N1016"/>
    <mergeCell ref="O1016:P1016"/>
    <mergeCell ref="Q1016:R1016"/>
    <mergeCell ref="S1016:T1016"/>
    <mergeCell ref="U1016:V1016"/>
    <mergeCell ref="W1016:X1016"/>
    <mergeCell ref="Y1016:Z1016"/>
    <mergeCell ref="O1015:P1015"/>
    <mergeCell ref="Q1015:R1015"/>
    <mergeCell ref="S1015:T1015"/>
    <mergeCell ref="U1015:V1015"/>
    <mergeCell ref="W1015:X1015"/>
    <mergeCell ref="Y1015:Z1015"/>
    <mergeCell ref="B1008:AD1008"/>
    <mergeCell ref="C1009:AD1009"/>
    <mergeCell ref="C1010:AD1010"/>
    <mergeCell ref="C1011:AD1011"/>
    <mergeCell ref="C1012:AD1012"/>
    <mergeCell ref="C1014:J1015"/>
    <mergeCell ref="K1014:AB1014"/>
    <mergeCell ref="AC1014:AD1015"/>
    <mergeCell ref="K1015:L1015"/>
    <mergeCell ref="M1015:N1015"/>
    <mergeCell ref="Y1017:Z1017"/>
    <mergeCell ref="AA1017:AB1017"/>
    <mergeCell ref="AC1017:AD1017"/>
    <mergeCell ref="D1018:J1018"/>
    <mergeCell ref="K1018:L1018"/>
    <mergeCell ref="M1018:N1018"/>
    <mergeCell ref="O1018:P1018"/>
    <mergeCell ref="Q1018:R1018"/>
    <mergeCell ref="S1018:T1018"/>
    <mergeCell ref="U1018:V1018"/>
    <mergeCell ref="AA1016:AB1016"/>
    <mergeCell ref="AC1016:AD1016"/>
    <mergeCell ref="D1017:J1017"/>
    <mergeCell ref="K1017:L1017"/>
    <mergeCell ref="M1017:N1017"/>
    <mergeCell ref="O1017:P1017"/>
    <mergeCell ref="Q1017:R1017"/>
    <mergeCell ref="S1017:T1017"/>
    <mergeCell ref="U1017:V1017"/>
    <mergeCell ref="W1017:X1017"/>
    <mergeCell ref="S1020:T1020"/>
    <mergeCell ref="U1020:V1020"/>
    <mergeCell ref="W1020:X1020"/>
    <mergeCell ref="Y1020:Z1020"/>
    <mergeCell ref="AA1020:AB1020"/>
    <mergeCell ref="AC1020:AD1020"/>
    <mergeCell ref="U1019:V1019"/>
    <mergeCell ref="W1019:X1019"/>
    <mergeCell ref="Y1019:Z1019"/>
    <mergeCell ref="AA1019:AB1019"/>
    <mergeCell ref="AC1019:AD1019"/>
    <mergeCell ref="D1020:J1020"/>
    <mergeCell ref="K1020:L1020"/>
    <mergeCell ref="M1020:N1020"/>
    <mergeCell ref="O1020:P1020"/>
    <mergeCell ref="Q1020:R1020"/>
    <mergeCell ref="W1018:X1018"/>
    <mergeCell ref="Y1018:Z1018"/>
    <mergeCell ref="AA1018:AB1018"/>
    <mergeCell ref="AC1018:AD1018"/>
    <mergeCell ref="D1019:J1019"/>
    <mergeCell ref="K1019:L1019"/>
    <mergeCell ref="M1019:N1019"/>
    <mergeCell ref="O1019:P1019"/>
    <mergeCell ref="Q1019:R1019"/>
    <mergeCell ref="S1019:T1019"/>
    <mergeCell ref="S1022:T1022"/>
    <mergeCell ref="U1022:V1022"/>
    <mergeCell ref="W1022:X1022"/>
    <mergeCell ref="Y1022:Z1022"/>
    <mergeCell ref="AA1022:AB1022"/>
    <mergeCell ref="AC1022:AD1022"/>
    <mergeCell ref="U1021:V1021"/>
    <mergeCell ref="W1021:X1021"/>
    <mergeCell ref="Y1021:Z1021"/>
    <mergeCell ref="AA1021:AB1021"/>
    <mergeCell ref="AC1021:AD1021"/>
    <mergeCell ref="D1022:J1022"/>
    <mergeCell ref="K1022:L1022"/>
    <mergeCell ref="M1022:N1022"/>
    <mergeCell ref="O1022:P1022"/>
    <mergeCell ref="Q1022:R1022"/>
    <mergeCell ref="D1021:J1021"/>
    <mergeCell ref="K1021:L1021"/>
    <mergeCell ref="M1021:N1021"/>
    <mergeCell ref="O1021:P1021"/>
    <mergeCell ref="Q1021:R1021"/>
    <mergeCell ref="S1021:T1021"/>
    <mergeCell ref="S1024:T1024"/>
    <mergeCell ref="U1024:V1024"/>
    <mergeCell ref="W1024:X1024"/>
    <mergeCell ref="Y1024:Z1024"/>
    <mergeCell ref="AA1024:AB1024"/>
    <mergeCell ref="AC1024:AD1024"/>
    <mergeCell ref="U1023:V1023"/>
    <mergeCell ref="W1023:X1023"/>
    <mergeCell ref="Y1023:Z1023"/>
    <mergeCell ref="AA1023:AB1023"/>
    <mergeCell ref="AC1023:AD1023"/>
    <mergeCell ref="D1024:J1024"/>
    <mergeCell ref="K1024:L1024"/>
    <mergeCell ref="M1024:N1024"/>
    <mergeCell ref="O1024:P1024"/>
    <mergeCell ref="Q1024:R1024"/>
    <mergeCell ref="D1023:J1023"/>
    <mergeCell ref="K1023:L1023"/>
    <mergeCell ref="M1023:N1023"/>
    <mergeCell ref="O1023:P1023"/>
    <mergeCell ref="Q1023:R1023"/>
    <mergeCell ref="S1023:T1023"/>
    <mergeCell ref="S1026:T1026"/>
    <mergeCell ref="U1026:V1026"/>
    <mergeCell ref="W1026:X1026"/>
    <mergeCell ref="Y1026:Z1026"/>
    <mergeCell ref="AA1026:AB1026"/>
    <mergeCell ref="AC1026:AD1026"/>
    <mergeCell ref="U1025:V1025"/>
    <mergeCell ref="W1025:X1025"/>
    <mergeCell ref="Y1025:Z1025"/>
    <mergeCell ref="AA1025:AB1025"/>
    <mergeCell ref="AC1025:AD1025"/>
    <mergeCell ref="D1026:J1026"/>
    <mergeCell ref="K1026:L1026"/>
    <mergeCell ref="M1026:N1026"/>
    <mergeCell ref="O1026:P1026"/>
    <mergeCell ref="Q1026:R1026"/>
    <mergeCell ref="D1025:J1025"/>
    <mergeCell ref="K1025:L1025"/>
    <mergeCell ref="M1025:N1025"/>
    <mergeCell ref="O1025:P1025"/>
    <mergeCell ref="Q1025:R1025"/>
    <mergeCell ref="S1025:T1025"/>
    <mergeCell ref="S1028:T1028"/>
    <mergeCell ref="U1028:V1028"/>
    <mergeCell ref="W1028:X1028"/>
    <mergeCell ref="Y1028:Z1028"/>
    <mergeCell ref="AA1028:AB1028"/>
    <mergeCell ref="AC1028:AD1028"/>
    <mergeCell ref="U1027:V1027"/>
    <mergeCell ref="W1027:X1027"/>
    <mergeCell ref="Y1027:Z1027"/>
    <mergeCell ref="AA1027:AB1027"/>
    <mergeCell ref="AC1027:AD1027"/>
    <mergeCell ref="D1028:J1028"/>
    <mergeCell ref="K1028:L1028"/>
    <mergeCell ref="M1028:N1028"/>
    <mergeCell ref="O1028:P1028"/>
    <mergeCell ref="Q1028:R1028"/>
    <mergeCell ref="D1027:J1027"/>
    <mergeCell ref="K1027:L1027"/>
    <mergeCell ref="M1027:N1027"/>
    <mergeCell ref="O1027:P1027"/>
    <mergeCell ref="Q1027:R1027"/>
    <mergeCell ref="S1027:T1027"/>
    <mergeCell ref="S1030:T1030"/>
    <mergeCell ref="U1030:V1030"/>
    <mergeCell ref="W1030:X1030"/>
    <mergeCell ref="Y1030:Z1030"/>
    <mergeCell ref="AA1030:AB1030"/>
    <mergeCell ref="AC1030:AD1030"/>
    <mergeCell ref="U1029:V1029"/>
    <mergeCell ref="W1029:X1029"/>
    <mergeCell ref="Y1029:Z1029"/>
    <mergeCell ref="AA1029:AB1029"/>
    <mergeCell ref="AC1029:AD1029"/>
    <mergeCell ref="D1030:J1030"/>
    <mergeCell ref="K1030:L1030"/>
    <mergeCell ref="M1030:N1030"/>
    <mergeCell ref="O1030:P1030"/>
    <mergeCell ref="Q1030:R1030"/>
    <mergeCell ref="D1029:J1029"/>
    <mergeCell ref="K1029:L1029"/>
    <mergeCell ref="M1029:N1029"/>
    <mergeCell ref="O1029:P1029"/>
    <mergeCell ref="Q1029:R1029"/>
    <mergeCell ref="S1029:T1029"/>
    <mergeCell ref="B1041:AD1041"/>
    <mergeCell ref="B1043:AD1043"/>
    <mergeCell ref="C1044:AD1044"/>
    <mergeCell ref="C1045:AD1045"/>
    <mergeCell ref="C1047:L1048"/>
    <mergeCell ref="M1047:R1048"/>
    <mergeCell ref="S1047:AD1047"/>
    <mergeCell ref="S1048:V1048"/>
    <mergeCell ref="W1048:Z1048"/>
    <mergeCell ref="AA1048:AD1048"/>
    <mergeCell ref="W1031:X1031"/>
    <mergeCell ref="Y1031:Z1031"/>
    <mergeCell ref="AA1031:AB1031"/>
    <mergeCell ref="AC1031:AD1031"/>
    <mergeCell ref="C1033:AD1033"/>
    <mergeCell ref="C1034:AD1034"/>
    <mergeCell ref="K1031:L1031"/>
    <mergeCell ref="M1031:N1031"/>
    <mergeCell ref="O1031:P1031"/>
    <mergeCell ref="Q1031:R1031"/>
    <mergeCell ref="S1031:T1031"/>
    <mergeCell ref="U1031:V1031"/>
    <mergeCell ref="D1051:L1051"/>
    <mergeCell ref="M1051:R1051"/>
    <mergeCell ref="S1051:V1051"/>
    <mergeCell ref="W1051:Z1051"/>
    <mergeCell ref="AA1051:AD1051"/>
    <mergeCell ref="D1052:L1052"/>
    <mergeCell ref="M1052:R1052"/>
    <mergeCell ref="S1052:V1052"/>
    <mergeCell ref="W1052:Z1052"/>
    <mergeCell ref="AA1052:AD1052"/>
    <mergeCell ref="D1049:L1049"/>
    <mergeCell ref="M1049:R1049"/>
    <mergeCell ref="S1049:V1049"/>
    <mergeCell ref="W1049:Z1049"/>
    <mergeCell ref="AA1049:AD1049"/>
    <mergeCell ref="D1050:L1050"/>
    <mergeCell ref="M1050:R1050"/>
    <mergeCell ref="S1050:V1050"/>
    <mergeCell ref="W1050:Z1050"/>
    <mergeCell ref="AA1050:AD1050"/>
    <mergeCell ref="D1055:L1055"/>
    <mergeCell ref="M1055:R1055"/>
    <mergeCell ref="S1055:V1055"/>
    <mergeCell ref="W1055:Z1055"/>
    <mergeCell ref="AA1055:AD1055"/>
    <mergeCell ref="D1056:L1056"/>
    <mergeCell ref="M1056:R1056"/>
    <mergeCell ref="S1056:V1056"/>
    <mergeCell ref="W1056:Z1056"/>
    <mergeCell ref="AA1056:AD1056"/>
    <mergeCell ref="D1053:L1053"/>
    <mergeCell ref="M1053:R1053"/>
    <mergeCell ref="S1053:V1053"/>
    <mergeCell ref="W1053:Z1053"/>
    <mergeCell ref="AA1053:AD1053"/>
    <mergeCell ref="D1054:L1054"/>
    <mergeCell ref="M1054:R1054"/>
    <mergeCell ref="S1054:V1054"/>
    <mergeCell ref="W1054:Z1054"/>
    <mergeCell ref="AA1054:AD1054"/>
    <mergeCell ref="D1059:L1059"/>
    <mergeCell ref="M1059:R1059"/>
    <mergeCell ref="S1059:V1059"/>
    <mergeCell ref="W1059:Z1059"/>
    <mergeCell ref="AA1059:AD1059"/>
    <mergeCell ref="D1060:L1060"/>
    <mergeCell ref="M1060:R1060"/>
    <mergeCell ref="S1060:V1060"/>
    <mergeCell ref="W1060:Z1060"/>
    <mergeCell ref="AA1060:AD1060"/>
    <mergeCell ref="D1057:L1057"/>
    <mergeCell ref="M1057:R1057"/>
    <mergeCell ref="S1057:V1057"/>
    <mergeCell ref="W1057:Z1057"/>
    <mergeCell ref="AA1057:AD1057"/>
    <mergeCell ref="D1058:L1058"/>
    <mergeCell ref="M1058:R1058"/>
    <mergeCell ref="S1058:V1058"/>
    <mergeCell ref="W1058:Z1058"/>
    <mergeCell ref="AA1058:AD1058"/>
    <mergeCell ref="M1061:R1061"/>
    <mergeCell ref="S1061:V1061"/>
    <mergeCell ref="W1061:Z1061"/>
    <mergeCell ref="AA1061:AD1061"/>
    <mergeCell ref="D1062:L1062"/>
    <mergeCell ref="M1062:R1062"/>
    <mergeCell ref="S1062:V1062"/>
    <mergeCell ref="W1062:Z1062"/>
    <mergeCell ref="AA1062:AD1062"/>
    <mergeCell ref="S1068:V1068"/>
    <mergeCell ref="W1068:Z1068"/>
    <mergeCell ref="AA1068:AD1068"/>
    <mergeCell ref="D1065:L1065"/>
    <mergeCell ref="M1065:R1065"/>
    <mergeCell ref="S1065:V1065"/>
    <mergeCell ref="W1065:Z1065"/>
    <mergeCell ref="AA1065:AD1065"/>
    <mergeCell ref="D1066:L1066"/>
    <mergeCell ref="M1066:R1066"/>
    <mergeCell ref="S1066:V1066"/>
    <mergeCell ref="W1066:Z1066"/>
    <mergeCell ref="AA1066:AD1066"/>
    <mergeCell ref="M1068:R1068"/>
    <mergeCell ref="C1077:AD1077"/>
    <mergeCell ref="D1073:L1073"/>
    <mergeCell ref="M1073:R1073"/>
    <mergeCell ref="S1073:V1073"/>
    <mergeCell ref="W1073:Z1073"/>
    <mergeCell ref="AA1073:AD1073"/>
    <mergeCell ref="S1074:V1074"/>
    <mergeCell ref="W1074:Z1074"/>
    <mergeCell ref="AA1074:AD1074"/>
    <mergeCell ref="D1071:L1071"/>
    <mergeCell ref="M1071:R1071"/>
    <mergeCell ref="S1071:V1071"/>
    <mergeCell ref="W1071:Z1071"/>
    <mergeCell ref="AA1071:AD1071"/>
    <mergeCell ref="D1072:L1072"/>
    <mergeCell ref="M1072:R1072"/>
    <mergeCell ref="S1072:V1072"/>
    <mergeCell ref="D1069:L1069"/>
    <mergeCell ref="M1069:R1069"/>
    <mergeCell ref="S1069:V1069"/>
    <mergeCell ref="W1069:Z1069"/>
    <mergeCell ref="AA1069:AD1069"/>
    <mergeCell ref="C409:AD409"/>
    <mergeCell ref="C684:AD684"/>
    <mergeCell ref="C1076:AD1076"/>
    <mergeCell ref="D1070:L1070"/>
    <mergeCell ref="M1070:R1070"/>
    <mergeCell ref="S1070:V1070"/>
    <mergeCell ref="W1070:Z1070"/>
    <mergeCell ref="D1063:L1063"/>
    <mergeCell ref="M1063:R1063"/>
    <mergeCell ref="S1063:V1063"/>
    <mergeCell ref="W1063:Z1063"/>
    <mergeCell ref="AA1063:AD1063"/>
    <mergeCell ref="D1064:L1064"/>
    <mergeCell ref="M1064:R1064"/>
    <mergeCell ref="S1064:V1064"/>
    <mergeCell ref="W1064:Z1064"/>
    <mergeCell ref="W1072:Z1072"/>
    <mergeCell ref="AA1072:AD1072"/>
    <mergeCell ref="AA1070:AD1070"/>
    <mergeCell ref="D1067:L1067"/>
    <mergeCell ref="M1067:R1067"/>
    <mergeCell ref="S1067:V1067"/>
    <mergeCell ref="W1067:Z1067"/>
    <mergeCell ref="AA1067:AD1067"/>
    <mergeCell ref="D1068:L1068"/>
    <mergeCell ref="AA1064:AD1064"/>
    <mergeCell ref="D1061:L1061"/>
    <mergeCell ref="O422:P422"/>
    <mergeCell ref="Q422:R422"/>
    <mergeCell ref="S422:T422"/>
    <mergeCell ref="U422:V422"/>
    <mergeCell ref="W422:X422"/>
    <mergeCell ref="H301:L301"/>
    <mergeCell ref="H302:L302"/>
    <mergeCell ref="H303:L303"/>
    <mergeCell ref="H304:L304"/>
    <mergeCell ref="H305:L305"/>
    <mergeCell ref="E314:G314"/>
    <mergeCell ref="C395:AD395"/>
    <mergeCell ref="C396:AD396"/>
    <mergeCell ref="B403:AD403"/>
    <mergeCell ref="B404:AD404"/>
    <mergeCell ref="C406:AD406"/>
    <mergeCell ref="C407:AD407"/>
    <mergeCell ref="D392:L392"/>
    <mergeCell ref="M392:R392"/>
    <mergeCell ref="C405:AD405"/>
    <mergeCell ref="Y393:AD393"/>
    <mergeCell ref="D390:L390"/>
    <mergeCell ref="M390:R390"/>
    <mergeCell ref="S390:X390"/>
    <mergeCell ref="Y390:AD390"/>
    <mergeCell ref="D391:L391"/>
    <mergeCell ref="M391:R391"/>
    <mergeCell ref="S391:X391"/>
    <mergeCell ref="Y391:AD391"/>
    <mergeCell ref="B382:AD382"/>
    <mergeCell ref="B385:AD385"/>
    <mergeCell ref="C388:L389"/>
    <mergeCell ref="AA726:AD726"/>
    <mergeCell ref="D727:L727"/>
    <mergeCell ref="M727:R727"/>
    <mergeCell ref="S727:V727"/>
    <mergeCell ref="W727:Z727"/>
    <mergeCell ref="AA727:AD727"/>
    <mergeCell ref="S728:V728"/>
    <mergeCell ref="W728:Z728"/>
    <mergeCell ref="AA728:AD728"/>
    <mergeCell ref="C540:AD540"/>
    <mergeCell ref="C386:AD386"/>
    <mergeCell ref="H296:L296"/>
    <mergeCell ref="C296:G296"/>
    <mergeCell ref="E306:G306"/>
    <mergeCell ref="E307:G307"/>
    <mergeCell ref="E308:G308"/>
    <mergeCell ref="E309:G309"/>
    <mergeCell ref="E310:G310"/>
    <mergeCell ref="E311:G311"/>
    <mergeCell ref="E312:G312"/>
    <mergeCell ref="H306:L306"/>
    <mergeCell ref="H307:L307"/>
    <mergeCell ref="H308:L308"/>
    <mergeCell ref="H309:L309"/>
    <mergeCell ref="H310:L310"/>
    <mergeCell ref="H311:L311"/>
    <mergeCell ref="H312:L312"/>
    <mergeCell ref="E313:G313"/>
    <mergeCell ref="AC423:AD423"/>
    <mergeCell ref="C425:AD425"/>
    <mergeCell ref="F305:G305"/>
    <mergeCell ref="H297:L297"/>
    <mergeCell ref="Y579:AD579"/>
    <mergeCell ref="D580:L580"/>
    <mergeCell ref="M580:R580"/>
    <mergeCell ref="S580:X580"/>
    <mergeCell ref="Y580:AD580"/>
    <mergeCell ref="D581:L581"/>
    <mergeCell ref="M581:R581"/>
    <mergeCell ref="S581:X581"/>
    <mergeCell ref="Y581:AD581"/>
    <mergeCell ref="D582:L582"/>
    <mergeCell ref="M582:R582"/>
    <mergeCell ref="S582:X582"/>
    <mergeCell ref="Y582:AD582"/>
    <mergeCell ref="D583:L583"/>
    <mergeCell ref="M583:R583"/>
    <mergeCell ref="S583:X583"/>
    <mergeCell ref="Y583:AD583"/>
    <mergeCell ref="D584:L584"/>
    <mergeCell ref="M584:R584"/>
    <mergeCell ref="S584:X584"/>
    <mergeCell ref="Y584:AD584"/>
    <mergeCell ref="D585:L585"/>
    <mergeCell ref="M585:R585"/>
    <mergeCell ref="S585:X585"/>
    <mergeCell ref="Y585:AD585"/>
    <mergeCell ref="D586:L586"/>
    <mergeCell ref="M586:R586"/>
    <mergeCell ref="S586:X586"/>
    <mergeCell ref="Y586:AD586"/>
    <mergeCell ref="D587:L587"/>
    <mergeCell ref="M587:R587"/>
    <mergeCell ref="S587:X587"/>
    <mergeCell ref="Y587:AD587"/>
    <mergeCell ref="D588:L588"/>
    <mergeCell ref="M588:R588"/>
    <mergeCell ref="S588:X588"/>
    <mergeCell ref="Y588:AD588"/>
    <mergeCell ref="D589:L589"/>
    <mergeCell ref="M589:R589"/>
    <mergeCell ref="S589:X589"/>
    <mergeCell ref="Y589:AD589"/>
    <mergeCell ref="D590:L590"/>
    <mergeCell ref="M590:R590"/>
    <mergeCell ref="S590:X590"/>
    <mergeCell ref="Y590:AD590"/>
    <mergeCell ref="D591:L591"/>
    <mergeCell ref="M591:R591"/>
    <mergeCell ref="S591:X591"/>
    <mergeCell ref="Y591:AD591"/>
    <mergeCell ref="D592:L592"/>
    <mergeCell ref="M592:R592"/>
    <mergeCell ref="S592:X592"/>
    <mergeCell ref="Y592:AD592"/>
    <mergeCell ref="D593:L593"/>
    <mergeCell ref="M593:R593"/>
    <mergeCell ref="S593:X593"/>
    <mergeCell ref="Y593:AD593"/>
    <mergeCell ref="C595:E595"/>
    <mergeCell ref="F595:AD595"/>
    <mergeCell ref="C597:E597"/>
    <mergeCell ref="F597:AD597"/>
    <mergeCell ref="C599:AD599"/>
    <mergeCell ref="D600:O600"/>
    <mergeCell ref="Q600:AD600"/>
    <mergeCell ref="D601:O601"/>
    <mergeCell ref="Q601:AD601"/>
    <mergeCell ref="D602:O602"/>
    <mergeCell ref="Q602:AD602"/>
    <mergeCell ref="D603:O603"/>
    <mergeCell ref="Q603:AD603"/>
    <mergeCell ref="D604:O604"/>
    <mergeCell ref="C606:AD606"/>
    <mergeCell ref="C607:AD607"/>
    <mergeCell ref="Q604:AD604"/>
    <mergeCell ref="B614:AD614"/>
    <mergeCell ref="C615:AD615"/>
    <mergeCell ref="C620:AD620"/>
    <mergeCell ref="C621:AD621"/>
    <mergeCell ref="C623:L624"/>
    <mergeCell ref="M623:P624"/>
    <mergeCell ref="Q623:T624"/>
    <mergeCell ref="U623:X624"/>
    <mergeCell ref="Y624:Z624"/>
    <mergeCell ref="AA624:AB624"/>
    <mergeCell ref="AC624:AD624"/>
    <mergeCell ref="C625:D632"/>
    <mergeCell ref="F625:L625"/>
    <mergeCell ref="M625:P625"/>
    <mergeCell ref="Q625:T625"/>
    <mergeCell ref="U625:X625"/>
    <mergeCell ref="Y625:Z625"/>
    <mergeCell ref="AA625:AB625"/>
    <mergeCell ref="AC625:AD625"/>
    <mergeCell ref="F626:L626"/>
    <mergeCell ref="M626:P626"/>
    <mergeCell ref="Q626:T626"/>
    <mergeCell ref="U626:X626"/>
    <mergeCell ref="Y626:Z626"/>
    <mergeCell ref="AA626:AB626"/>
    <mergeCell ref="AC626:AD626"/>
    <mergeCell ref="F627:L627"/>
    <mergeCell ref="M627:P627"/>
    <mergeCell ref="M631:P631"/>
    <mergeCell ref="Q631:T631"/>
    <mergeCell ref="U631:X631"/>
    <mergeCell ref="Y631:Z631"/>
    <mergeCell ref="AC631:AD631"/>
    <mergeCell ref="F632:L632"/>
    <mergeCell ref="M632:P632"/>
    <mergeCell ref="Q632:T632"/>
    <mergeCell ref="U632:X632"/>
    <mergeCell ref="Y632:Z632"/>
    <mergeCell ref="AA632:AB632"/>
    <mergeCell ref="AC632:AD632"/>
    <mergeCell ref="C633:D637"/>
    <mergeCell ref="F633:L633"/>
    <mergeCell ref="M633:P633"/>
    <mergeCell ref="Q633:T633"/>
    <mergeCell ref="U633:X633"/>
    <mergeCell ref="Y633:Z633"/>
    <mergeCell ref="AA633:AB633"/>
    <mergeCell ref="AC633:AD633"/>
    <mergeCell ref="F634:L634"/>
    <mergeCell ref="M634:P634"/>
    <mergeCell ref="Q634:T634"/>
    <mergeCell ref="U634:X634"/>
    <mergeCell ref="Y634:Z634"/>
    <mergeCell ref="AA634:AB634"/>
    <mergeCell ref="AC634:AD634"/>
    <mergeCell ref="F635:L635"/>
    <mergeCell ref="M635:P635"/>
    <mergeCell ref="Q635:T635"/>
    <mergeCell ref="U635:X635"/>
    <mergeCell ref="C640:E640"/>
    <mergeCell ref="F640:L640"/>
    <mergeCell ref="M640:P640"/>
    <mergeCell ref="Q640:T640"/>
    <mergeCell ref="U640:X640"/>
    <mergeCell ref="Y640:Z640"/>
    <mergeCell ref="AA640:AB640"/>
    <mergeCell ref="AC640:AD640"/>
    <mergeCell ref="C642:F642"/>
    <mergeCell ref="G642:AD642"/>
    <mergeCell ref="C644:AD644"/>
    <mergeCell ref="C645:AD645"/>
    <mergeCell ref="Y637:Z637"/>
    <mergeCell ref="AA637:AB637"/>
    <mergeCell ref="AC637:AD637"/>
    <mergeCell ref="C638:D639"/>
    <mergeCell ref="F638:L638"/>
    <mergeCell ref="M638:P638"/>
    <mergeCell ref="Q638:T638"/>
    <mergeCell ref="U638:X638"/>
    <mergeCell ref="Y638:Z638"/>
    <mergeCell ref="AA638:AB638"/>
    <mergeCell ref="AC638:AD638"/>
    <mergeCell ref="F639:L639"/>
    <mergeCell ref="M639:P639"/>
    <mergeCell ref="Q639:T639"/>
    <mergeCell ref="U639:X639"/>
    <mergeCell ref="Y639:Z639"/>
    <mergeCell ref="AA639:AB639"/>
    <mergeCell ref="AC639:AD639"/>
    <mergeCell ref="M637:P637"/>
    <mergeCell ref="Q637:T637"/>
  </mergeCells>
  <conditionalFormatting sqref="S1049:S1074 W1049:W1074 AA1049:AA1074">
    <cfRule type="expression" dxfId="742" priority="14">
      <formula>OR(#REF!=2,#REF!=9)</formula>
    </cfRule>
  </conditionalFormatting>
  <conditionalFormatting sqref="S104:S106 W104:W106 AA104:AA106">
    <cfRule type="expression" dxfId="741" priority="13">
      <formula>OR(#REF!=2,#REF!=9)</formula>
    </cfRule>
  </conditionalFormatting>
  <conditionalFormatting sqref="S125:S127 W125:W127 AA125:AA127">
    <cfRule type="expression" dxfId="740" priority="12">
      <formula>OR(#REF!=2,#REF!=9)</formula>
    </cfRule>
  </conditionalFormatting>
  <conditionalFormatting sqref="S144:S146 W144:W146 AA144:AA146">
    <cfRule type="expression" dxfId="739" priority="11">
      <formula>OR(#REF!=2,#REF!=9)</formula>
    </cfRule>
  </conditionalFormatting>
  <conditionalFormatting sqref="S163:S165 W163:W165 AA163:AA165">
    <cfRule type="expression" dxfId="738" priority="10">
      <formula>OR(#REF!=2,#REF!=9)</formula>
    </cfRule>
  </conditionalFormatting>
  <conditionalFormatting sqref="S187:S189 W187:W189 AA187:AA189">
    <cfRule type="expression" dxfId="737" priority="9">
      <formula>OR(#REF!=2,#REF!=9)</formula>
    </cfRule>
  </conditionalFormatting>
  <conditionalFormatting sqref="S220:S222 W220:W222 AA220:AA222">
    <cfRule type="expression" dxfId="736" priority="8">
      <formula>OR(#REF!=2,#REF!=9)</formula>
    </cfRule>
  </conditionalFormatting>
  <conditionalFormatting sqref="S243:S245 W243:W245 AA243:AA245">
    <cfRule type="expression" dxfId="735" priority="7">
      <formula>OR(#REF!=2,#REF!=9)</formula>
    </cfRule>
  </conditionalFormatting>
  <conditionalFormatting sqref="S284:S286 W284:W286 AA284:AA286">
    <cfRule type="expression" dxfId="734" priority="6">
      <formula>OR(#REF!=2,#REF!=9)</formula>
    </cfRule>
  </conditionalFormatting>
  <conditionalFormatting sqref="S319:S321 W319:W321 AA319:AA321">
    <cfRule type="expression" dxfId="733" priority="5">
      <formula>OR(#REF!=2,#REF!=9)</formula>
    </cfRule>
  </conditionalFormatting>
  <conditionalFormatting sqref="S344:S346 W344:W346 AA344:AA346">
    <cfRule type="expression" dxfId="732" priority="4">
      <formula>OR(#REF!=2,#REF!=9)</formula>
    </cfRule>
  </conditionalFormatting>
  <conditionalFormatting sqref="S373:S375 W373:W375 AA373:AA375">
    <cfRule type="expression" dxfId="731" priority="3">
      <formula>OR(#REF!=2,#REF!=9)</formula>
    </cfRule>
  </conditionalFormatting>
  <conditionalFormatting sqref="S395:S397 W395:W397 AA395:AA397">
    <cfRule type="expression" dxfId="730" priority="2">
      <formula>OR(#REF!=2,#REF!=9)</formula>
    </cfRule>
  </conditionalFormatting>
  <conditionalFormatting sqref="W103 AA103">
    <cfRule type="expression" dxfId="729" priority="1">
      <formula>OR(#REF!=2,#REF!=9)</formula>
    </cfRule>
  </conditionalFormatting>
  <conditionalFormatting sqref="C705">
    <cfRule type="expression" dxfId="728" priority="18">
      <formula>OR($J$93="x",$R$93="x")</formula>
    </cfRule>
    <cfRule type="expression" dxfId="727" priority="266" stopIfTrue="1">
      <formula>AL708=1</formula>
    </cfRule>
  </conditionalFormatting>
  <conditionalFormatting sqref="C119">
    <cfRule type="expression" dxfId="726" priority="16" stopIfTrue="1">
      <formula>AL122=1</formula>
    </cfRule>
  </conditionalFormatting>
  <conditionalFormatting sqref="E121">
    <cfRule type="expression" dxfId="725" priority="17" stopIfTrue="1">
      <formula>AL122=1</formula>
    </cfRule>
  </conditionalFormatting>
  <conditionalFormatting sqref="E123">
    <cfRule type="expression" dxfId="724" priority="267" stopIfTrue="1">
      <formula>AL122=1</formula>
    </cfRule>
  </conditionalFormatting>
  <conditionalFormatting sqref="M137">
    <cfRule type="expression" dxfId="723" priority="19" stopIfTrue="1">
      <formula>AL137=1</formula>
    </cfRule>
    <cfRule type="expression" dxfId="722" priority="22" stopIfTrue="1">
      <formula>M137="NA"</formula>
    </cfRule>
  </conditionalFormatting>
  <conditionalFormatting sqref="S137">
    <cfRule type="expression" dxfId="721" priority="20" stopIfTrue="1">
      <formula>AL137=1</formula>
    </cfRule>
    <cfRule type="expression" dxfId="720" priority="23" stopIfTrue="1">
      <formula>M137="NA"</formula>
    </cfRule>
  </conditionalFormatting>
  <conditionalFormatting sqref="Y137">
    <cfRule type="expression" dxfId="719" priority="21" stopIfTrue="1">
      <formula>AL137=1</formula>
    </cfRule>
    <cfRule type="expression" dxfId="718" priority="24" stopIfTrue="1">
      <formula>M137="NA"</formula>
    </cfRule>
  </conditionalFormatting>
  <conditionalFormatting sqref="M156">
    <cfRule type="expression" dxfId="717" priority="25" stopIfTrue="1">
      <formula>AL156=1</formula>
    </cfRule>
    <cfRule type="expression" dxfId="716" priority="28" stopIfTrue="1">
      <formula>M156="NA"</formula>
    </cfRule>
  </conditionalFormatting>
  <conditionalFormatting sqref="S156">
    <cfRule type="expression" dxfId="715" priority="26" stopIfTrue="1">
      <formula>AL156=1</formula>
    </cfRule>
    <cfRule type="expression" dxfId="714" priority="29" stopIfTrue="1">
      <formula>M156="NA"</formula>
    </cfRule>
  </conditionalFormatting>
  <conditionalFormatting sqref="Y156">
    <cfRule type="expression" dxfId="713" priority="27" stopIfTrue="1">
      <formula>AL156=1</formula>
    </cfRule>
    <cfRule type="expression" dxfId="712" priority="30" stopIfTrue="1">
      <formula>M156="NA"</formula>
    </cfRule>
  </conditionalFormatting>
  <conditionalFormatting sqref="M176">
    <cfRule type="expression" dxfId="711" priority="31" stopIfTrue="1">
      <formula>AL176=1</formula>
    </cfRule>
    <cfRule type="expression" dxfId="710" priority="34" stopIfTrue="1">
      <formula>M176="NA"</formula>
    </cfRule>
  </conditionalFormatting>
  <conditionalFormatting sqref="S176">
    <cfRule type="expression" dxfId="709" priority="32" stopIfTrue="1">
      <formula>AL176=1</formula>
    </cfRule>
    <cfRule type="expression" dxfId="708" priority="35" stopIfTrue="1">
      <formula>M176="NA"</formula>
    </cfRule>
  </conditionalFormatting>
  <conditionalFormatting sqref="Y176">
    <cfRule type="expression" dxfId="707" priority="33" stopIfTrue="1">
      <formula>AL176=1</formula>
    </cfRule>
    <cfRule type="expression" dxfId="706" priority="36" stopIfTrue="1">
      <formula>M176="NA"</formula>
    </cfRule>
  </conditionalFormatting>
  <conditionalFormatting sqref="P202">
    <cfRule type="expression" dxfId="705" priority="37" stopIfTrue="1">
      <formula>AL202=1</formula>
    </cfRule>
    <cfRule type="expression" dxfId="704" priority="65" stopIfTrue="1">
      <formula>DD202=1</formula>
    </cfRule>
    <cfRule type="expression" dxfId="703" priority="70" stopIfTrue="1">
      <formula>J202="NA"</formula>
    </cfRule>
    <cfRule type="expression" dxfId="702" priority="98" stopIfTrue="1">
      <formula>J202="NA"</formula>
    </cfRule>
  </conditionalFormatting>
  <conditionalFormatting sqref="Q202">
    <cfRule type="expression" dxfId="701" priority="38" stopIfTrue="1">
      <formula>AL202=1</formula>
    </cfRule>
    <cfRule type="expression" dxfId="700" priority="53" stopIfTrue="1">
      <formula>CJ202=1</formula>
    </cfRule>
    <cfRule type="expression" dxfId="699" priority="71" stopIfTrue="1">
      <formula>J202="NA"</formula>
    </cfRule>
    <cfRule type="expression" dxfId="698" priority="86" stopIfTrue="1">
      <formula>J202="NA"</formula>
    </cfRule>
  </conditionalFormatting>
  <conditionalFormatting sqref="R202">
    <cfRule type="expression" dxfId="697" priority="39" stopIfTrue="1">
      <formula>AL202=1</formula>
    </cfRule>
    <cfRule type="expression" dxfId="696" priority="59" stopIfTrue="1">
      <formula>CT202=1</formula>
    </cfRule>
    <cfRule type="expression" dxfId="695" priority="72" stopIfTrue="1">
      <formula>J202="NA"</formula>
    </cfRule>
    <cfRule type="expression" dxfId="694" priority="92" stopIfTrue="1">
      <formula>J202="NA"</formula>
    </cfRule>
  </conditionalFormatting>
  <conditionalFormatting sqref="S202">
    <cfRule type="expression" dxfId="693" priority="40" stopIfTrue="1">
      <formula>AV202=1</formula>
    </cfRule>
    <cfRule type="expression" dxfId="692" priority="66" stopIfTrue="1">
      <formula>DD202=1</formula>
    </cfRule>
    <cfRule type="expression" dxfId="691" priority="73" stopIfTrue="1">
      <formula>J202="NA"</formula>
    </cfRule>
    <cfRule type="expression" dxfId="690" priority="99" stopIfTrue="1">
      <formula>J202="NA"</formula>
    </cfRule>
  </conditionalFormatting>
  <conditionalFormatting sqref="T202">
    <cfRule type="expression" dxfId="689" priority="41" stopIfTrue="1">
      <formula>AV202=1</formula>
    </cfRule>
    <cfRule type="expression" dxfId="688" priority="54" stopIfTrue="1">
      <formula>CJ202=1</formula>
    </cfRule>
    <cfRule type="expression" dxfId="687" priority="74" stopIfTrue="1">
      <formula>J202="NA"</formula>
    </cfRule>
    <cfRule type="expression" dxfId="686" priority="87" stopIfTrue="1">
      <formula>J202="NA"</formula>
    </cfRule>
  </conditionalFormatting>
  <conditionalFormatting sqref="U202">
    <cfRule type="expression" dxfId="685" priority="42" stopIfTrue="1">
      <formula>AV202=1</formula>
    </cfRule>
    <cfRule type="expression" dxfId="684" priority="60" stopIfTrue="1">
      <formula>CT202=1</formula>
    </cfRule>
    <cfRule type="expression" dxfId="683" priority="75" stopIfTrue="1">
      <formula>J202="NA"</formula>
    </cfRule>
    <cfRule type="expression" dxfId="682" priority="93" stopIfTrue="1">
      <formula>J202="NA"</formula>
    </cfRule>
  </conditionalFormatting>
  <conditionalFormatting sqref="V202">
    <cfRule type="expression" dxfId="681" priority="43" stopIfTrue="1">
      <formula>BF202=1</formula>
    </cfRule>
    <cfRule type="expression" dxfId="680" priority="67" stopIfTrue="1">
      <formula>DD202=1</formula>
    </cfRule>
    <cfRule type="expression" dxfId="679" priority="76" stopIfTrue="1">
      <formula>J202="NA"</formula>
    </cfRule>
    <cfRule type="expression" dxfId="678" priority="100" stopIfTrue="1">
      <formula>J202="NA"</formula>
    </cfRule>
  </conditionalFormatting>
  <conditionalFormatting sqref="W202">
    <cfRule type="expression" dxfId="677" priority="44" stopIfTrue="1">
      <formula>BF202=1</formula>
    </cfRule>
    <cfRule type="expression" dxfId="676" priority="55" stopIfTrue="1">
      <formula>CJ202=1</formula>
    </cfRule>
    <cfRule type="expression" dxfId="675" priority="77" stopIfTrue="1">
      <formula>J202="NA"</formula>
    </cfRule>
    <cfRule type="expression" dxfId="674" priority="88" stopIfTrue="1">
      <formula>J202="NA"</formula>
    </cfRule>
  </conditionalFormatting>
  <conditionalFormatting sqref="X202">
    <cfRule type="expression" dxfId="673" priority="45" stopIfTrue="1">
      <formula>BF202=1</formula>
    </cfRule>
    <cfRule type="expression" dxfId="672" priority="61" stopIfTrue="1">
      <formula>CT202=1</formula>
    </cfRule>
    <cfRule type="expression" dxfId="671" priority="78" stopIfTrue="1">
      <formula>J202="NA"</formula>
    </cfRule>
    <cfRule type="expression" dxfId="670" priority="94" stopIfTrue="1">
      <formula>J202="NA"</formula>
    </cfRule>
  </conditionalFormatting>
  <conditionalFormatting sqref="Y202">
    <cfRule type="expression" dxfId="669" priority="46" stopIfTrue="1">
      <formula>BP202=1</formula>
    </cfRule>
    <cfRule type="expression" dxfId="668" priority="68" stopIfTrue="1">
      <formula>DD202=1</formula>
    </cfRule>
    <cfRule type="expression" dxfId="667" priority="79" stopIfTrue="1">
      <formula>J202="NA"</formula>
    </cfRule>
    <cfRule type="expression" dxfId="666" priority="101" stopIfTrue="1">
      <formula>J202="NA"</formula>
    </cfRule>
  </conditionalFormatting>
  <conditionalFormatting sqref="Z202">
    <cfRule type="expression" dxfId="665" priority="47" stopIfTrue="1">
      <formula>BP202=1</formula>
    </cfRule>
    <cfRule type="expression" dxfId="664" priority="56" stopIfTrue="1">
      <formula>CJ202=1</formula>
    </cfRule>
    <cfRule type="expression" dxfId="663" priority="80" stopIfTrue="1">
      <formula>J202="NA"</formula>
    </cfRule>
    <cfRule type="expression" dxfId="662" priority="89" stopIfTrue="1">
      <formula>J202="NA"</formula>
    </cfRule>
  </conditionalFormatting>
  <conditionalFormatting sqref="AA202">
    <cfRule type="expression" dxfId="661" priority="48" stopIfTrue="1">
      <formula>BP202=1</formula>
    </cfRule>
    <cfRule type="expression" dxfId="660" priority="62" stopIfTrue="1">
      <formula>CT202=1</formula>
    </cfRule>
    <cfRule type="expression" dxfId="659" priority="81" stopIfTrue="1">
      <formula>J202="NA"</formula>
    </cfRule>
    <cfRule type="expression" dxfId="658" priority="95" stopIfTrue="1">
      <formula>J202="NA"</formula>
    </cfRule>
  </conditionalFormatting>
  <conditionalFormatting sqref="AB202">
    <cfRule type="expression" dxfId="657" priority="49" stopIfTrue="1">
      <formula>BZ202=1</formula>
    </cfRule>
    <cfRule type="expression" dxfId="656" priority="69" stopIfTrue="1">
      <formula>DD202=1</formula>
    </cfRule>
    <cfRule type="expression" dxfId="655" priority="82" stopIfTrue="1">
      <formula>J202="NA"</formula>
    </cfRule>
    <cfRule type="expression" dxfId="654" priority="102" stopIfTrue="1">
      <formula>J202="NA"</formula>
    </cfRule>
  </conditionalFormatting>
  <conditionalFormatting sqref="AC202">
    <cfRule type="expression" dxfId="653" priority="50" stopIfTrue="1">
      <formula>BZ202=1</formula>
    </cfRule>
    <cfRule type="expression" dxfId="652" priority="57" stopIfTrue="1">
      <formula>CJ202=1</formula>
    </cfRule>
    <cfRule type="expression" dxfId="651" priority="83" stopIfTrue="1">
      <formula>J202="NA"</formula>
    </cfRule>
    <cfRule type="expression" dxfId="650" priority="90" stopIfTrue="1">
      <formula>J202="NA"</formula>
    </cfRule>
  </conditionalFormatting>
  <conditionalFormatting sqref="AD202">
    <cfRule type="expression" dxfId="649" priority="51" stopIfTrue="1">
      <formula>BZ202=1</formula>
    </cfRule>
    <cfRule type="expression" dxfId="648" priority="63" stopIfTrue="1">
      <formula>CT202=1</formula>
    </cfRule>
    <cfRule type="expression" dxfId="647" priority="84" stopIfTrue="1">
      <formula>J202="NA"</formula>
    </cfRule>
    <cfRule type="expression" dxfId="646" priority="96" stopIfTrue="1">
      <formula>J202="NA"</formula>
    </cfRule>
  </conditionalFormatting>
  <conditionalFormatting sqref="L202">
    <cfRule type="expression" dxfId="645" priority="52" stopIfTrue="1">
      <formula>CJ202=1</formula>
    </cfRule>
    <cfRule type="expression" dxfId="644" priority="85" stopIfTrue="1">
      <formula>J202="NA"</formula>
    </cfRule>
  </conditionalFormatting>
  <conditionalFormatting sqref="N202">
    <cfRule type="expression" dxfId="643" priority="58" stopIfTrue="1">
      <formula>CT202=1</formula>
    </cfRule>
    <cfRule type="expression" dxfId="642" priority="91" stopIfTrue="1">
      <formula>J202="NA"</formula>
    </cfRule>
  </conditionalFormatting>
  <conditionalFormatting sqref="J202">
    <cfRule type="expression" dxfId="641" priority="64" stopIfTrue="1">
      <formula>DD202=1</formula>
    </cfRule>
    <cfRule type="expression" dxfId="640" priority="97" stopIfTrue="1">
      <formula>J202="NA"</formula>
    </cfRule>
  </conditionalFormatting>
  <conditionalFormatting sqref="M233">
    <cfRule type="expression" dxfId="639" priority="103" stopIfTrue="1">
      <formula>AL233=1</formula>
    </cfRule>
    <cfRule type="expression" dxfId="638" priority="106" stopIfTrue="1">
      <formula>M233="NA"</formula>
    </cfRule>
  </conditionalFormatting>
  <conditionalFormatting sqref="S233">
    <cfRule type="expression" dxfId="637" priority="104" stopIfTrue="1">
      <formula>AL233=1</formula>
    </cfRule>
    <cfRule type="expression" dxfId="636" priority="107" stopIfTrue="1">
      <formula>M233="NA"</formula>
    </cfRule>
  </conditionalFormatting>
  <conditionalFormatting sqref="Y233">
    <cfRule type="expression" dxfId="635" priority="105" stopIfTrue="1">
      <formula>AL233=1</formula>
    </cfRule>
    <cfRule type="expression" dxfId="634" priority="108" stopIfTrue="1">
      <formula>M233="NA"</formula>
    </cfRule>
  </conditionalFormatting>
  <conditionalFormatting sqref="M255">
    <cfRule type="expression" dxfId="633" priority="109" stopIfTrue="1">
      <formula>AL255=1</formula>
    </cfRule>
    <cfRule type="expression" dxfId="632" priority="112" stopIfTrue="1">
      <formula>M255="NA"</formula>
    </cfRule>
  </conditionalFormatting>
  <conditionalFormatting sqref="S255">
    <cfRule type="expression" dxfId="631" priority="110" stopIfTrue="1">
      <formula>AL255=1</formula>
    </cfRule>
    <cfRule type="expression" dxfId="630" priority="113" stopIfTrue="1">
      <formula>M255="NA"</formula>
    </cfRule>
  </conditionalFormatting>
  <conditionalFormatting sqref="Y255">
    <cfRule type="expression" dxfId="629" priority="111" stopIfTrue="1">
      <formula>AL255=1</formula>
    </cfRule>
    <cfRule type="expression" dxfId="628" priority="114" stopIfTrue="1">
      <formula>M255="NA"</formula>
    </cfRule>
  </conditionalFormatting>
  <conditionalFormatting sqref="M296">
    <cfRule type="expression" dxfId="627" priority="115" stopIfTrue="1">
      <formula>AL296=1</formula>
    </cfRule>
    <cfRule type="expression" dxfId="626" priority="118" stopIfTrue="1">
      <formula>M296="NA"</formula>
    </cfRule>
  </conditionalFormatting>
  <conditionalFormatting sqref="S296">
    <cfRule type="expression" dxfId="625" priority="116" stopIfTrue="1">
      <formula>AL296=1</formula>
    </cfRule>
    <cfRule type="expression" dxfId="624" priority="119" stopIfTrue="1">
      <formula>M296="NA"</formula>
    </cfRule>
  </conditionalFormatting>
  <conditionalFormatting sqref="Y296">
    <cfRule type="expression" dxfId="623" priority="117" stopIfTrue="1">
      <formula>AL296=1</formula>
    </cfRule>
    <cfRule type="expression" dxfId="622" priority="120" stopIfTrue="1">
      <formula>M296="NA"</formula>
    </cfRule>
  </conditionalFormatting>
  <conditionalFormatting sqref="S340">
    <cfRule type="expression" dxfId="621" priority="121" stopIfTrue="1">
      <formula>AL340=1</formula>
    </cfRule>
    <cfRule type="expression" dxfId="620" priority="144" stopIfTrue="1">
      <formula>CT340=1</formula>
    </cfRule>
    <cfRule type="expression" dxfId="619" priority="148" stopIfTrue="1">
      <formula>M340="NA"</formula>
    </cfRule>
    <cfRule type="expression" dxfId="618" priority="171" stopIfTrue="1">
      <formula>M340="NA"</formula>
    </cfRule>
  </conditionalFormatting>
  <conditionalFormatting sqref="T340">
    <cfRule type="expression" dxfId="617" priority="122" stopIfTrue="1">
      <formula>AL340=1</formula>
    </cfRule>
    <cfRule type="expression" dxfId="616" priority="134" stopIfTrue="1">
      <formula>BZ340=1</formula>
    </cfRule>
    <cfRule type="expression" dxfId="615" priority="149" stopIfTrue="1">
      <formula>M340="NA"</formula>
    </cfRule>
    <cfRule type="expression" dxfId="614" priority="161" stopIfTrue="1">
      <formula>M340="NA"</formula>
    </cfRule>
  </conditionalFormatting>
  <conditionalFormatting sqref="U340">
    <cfRule type="expression" dxfId="613" priority="123" stopIfTrue="1">
      <formula>AL340=1</formula>
    </cfRule>
    <cfRule type="expression" dxfId="612" priority="139" stopIfTrue="1">
      <formula>CJ340=1</formula>
    </cfRule>
    <cfRule type="expression" dxfId="611" priority="150" stopIfTrue="1">
      <formula>M340="NA"</formula>
    </cfRule>
    <cfRule type="expression" dxfId="610" priority="166" stopIfTrue="1">
      <formula>M340="NA"</formula>
    </cfRule>
  </conditionalFormatting>
  <conditionalFormatting sqref="V340">
    <cfRule type="expression" dxfId="609" priority="124" stopIfTrue="1">
      <formula>AV340=1</formula>
    </cfRule>
    <cfRule type="expression" dxfId="608" priority="145" stopIfTrue="1">
      <formula>CT340=1</formula>
    </cfRule>
    <cfRule type="expression" dxfId="607" priority="151" stopIfTrue="1">
      <formula>M340="NA"</formula>
    </cfRule>
    <cfRule type="expression" dxfId="606" priority="172" stopIfTrue="1">
      <formula>M340="NA"</formula>
    </cfRule>
  </conditionalFormatting>
  <conditionalFormatting sqref="W340">
    <cfRule type="expression" dxfId="605" priority="125" stopIfTrue="1">
      <formula>AV340=1</formula>
    </cfRule>
    <cfRule type="expression" dxfId="604" priority="135" stopIfTrue="1">
      <formula>BZ340=1</formula>
    </cfRule>
    <cfRule type="expression" dxfId="603" priority="152" stopIfTrue="1">
      <formula>M340="NA"</formula>
    </cfRule>
    <cfRule type="expression" dxfId="602" priority="162" stopIfTrue="1">
      <formula>M340="NA"</formula>
    </cfRule>
  </conditionalFormatting>
  <conditionalFormatting sqref="X340">
    <cfRule type="expression" dxfId="601" priority="126" stopIfTrue="1">
      <formula>AV340=1</formula>
    </cfRule>
    <cfRule type="expression" dxfId="600" priority="140" stopIfTrue="1">
      <formula>CJ340=1</formula>
    </cfRule>
    <cfRule type="expression" dxfId="599" priority="153" stopIfTrue="1">
      <formula>M340="NA"</formula>
    </cfRule>
    <cfRule type="expression" dxfId="598" priority="167" stopIfTrue="1">
      <formula>M340="NA"</formula>
    </cfRule>
  </conditionalFormatting>
  <conditionalFormatting sqref="Y340">
    <cfRule type="expression" dxfId="597" priority="127" stopIfTrue="1">
      <formula>BF340=1</formula>
    </cfRule>
    <cfRule type="expression" dxfId="596" priority="146" stopIfTrue="1">
      <formula>CT340=1</formula>
    </cfRule>
    <cfRule type="expression" dxfId="595" priority="154" stopIfTrue="1">
      <formula>M340="NA"</formula>
    </cfRule>
    <cfRule type="expression" dxfId="594" priority="173" stopIfTrue="1">
      <formula>M340="NA"</formula>
    </cfRule>
  </conditionalFormatting>
  <conditionalFormatting sqref="Z340">
    <cfRule type="expression" dxfId="593" priority="128" stopIfTrue="1">
      <formula>BF340=1</formula>
    </cfRule>
    <cfRule type="expression" dxfId="592" priority="136" stopIfTrue="1">
      <formula>BZ340=1</formula>
    </cfRule>
    <cfRule type="expression" dxfId="591" priority="155" stopIfTrue="1">
      <formula>M340="NA"</formula>
    </cfRule>
    <cfRule type="expression" dxfId="590" priority="163" stopIfTrue="1">
      <formula>M340="NA"</formula>
    </cfRule>
  </conditionalFormatting>
  <conditionalFormatting sqref="AA340">
    <cfRule type="expression" dxfId="589" priority="129" stopIfTrue="1">
      <formula>BF340=1</formula>
    </cfRule>
    <cfRule type="expression" dxfId="588" priority="141" stopIfTrue="1">
      <formula>CJ340=1</formula>
    </cfRule>
    <cfRule type="expression" dxfId="587" priority="156" stopIfTrue="1">
      <formula>M340="NA"</formula>
    </cfRule>
    <cfRule type="expression" dxfId="586" priority="168" stopIfTrue="1">
      <formula>M340="NA"</formula>
    </cfRule>
  </conditionalFormatting>
  <conditionalFormatting sqref="AB340">
    <cfRule type="expression" dxfId="585" priority="130" stopIfTrue="1">
      <formula>BP340=1</formula>
    </cfRule>
    <cfRule type="expression" dxfId="584" priority="147" stopIfTrue="1">
      <formula>CT340=1</formula>
    </cfRule>
    <cfRule type="expression" dxfId="583" priority="157" stopIfTrue="1">
      <formula>M340="NA"</formula>
    </cfRule>
    <cfRule type="expression" dxfId="582" priority="174" stopIfTrue="1">
      <formula>M340="NA"</formula>
    </cfRule>
  </conditionalFormatting>
  <conditionalFormatting sqref="AC340">
    <cfRule type="expression" dxfId="581" priority="131" stopIfTrue="1">
      <formula>BP340=1</formula>
    </cfRule>
    <cfRule type="expression" dxfId="580" priority="137" stopIfTrue="1">
      <formula>BZ340=1</formula>
    </cfRule>
    <cfRule type="expression" dxfId="579" priority="158" stopIfTrue="1">
      <formula>M340="NA"</formula>
    </cfRule>
    <cfRule type="expression" dxfId="578" priority="164" stopIfTrue="1">
      <formula>M340="NA"</formula>
    </cfRule>
  </conditionalFormatting>
  <conditionalFormatting sqref="AD340">
    <cfRule type="expression" dxfId="577" priority="132" stopIfTrue="1">
      <formula>BP340=1</formula>
    </cfRule>
    <cfRule type="expression" dxfId="576" priority="142" stopIfTrue="1">
      <formula>CJ340=1</formula>
    </cfRule>
    <cfRule type="expression" dxfId="575" priority="159" stopIfTrue="1">
      <formula>M340="NA"</formula>
    </cfRule>
    <cfRule type="expression" dxfId="574" priority="169" stopIfTrue="1">
      <formula>M340="NA"</formula>
    </cfRule>
  </conditionalFormatting>
  <conditionalFormatting sqref="O340">
    <cfRule type="expression" dxfId="573" priority="133" stopIfTrue="1">
      <formula>BZ340=1</formula>
    </cfRule>
    <cfRule type="expression" dxfId="572" priority="160" stopIfTrue="1">
      <formula>M340="NA"</formula>
    </cfRule>
  </conditionalFormatting>
  <conditionalFormatting sqref="Q340">
    <cfRule type="expression" dxfId="571" priority="138" stopIfTrue="1">
      <formula>CJ340=1</formula>
    </cfRule>
    <cfRule type="expression" dxfId="570" priority="165" stopIfTrue="1">
      <formula>M340="NA"</formula>
    </cfRule>
  </conditionalFormatting>
  <conditionalFormatting sqref="M340">
    <cfRule type="expression" dxfId="569" priority="143" stopIfTrue="1">
      <formula>CT340=1</formula>
    </cfRule>
    <cfRule type="expression" dxfId="568" priority="170" stopIfTrue="1">
      <formula>M340="NA"</formula>
    </cfRule>
  </conditionalFormatting>
  <conditionalFormatting sqref="M364">
    <cfRule type="expression" dxfId="567" priority="175" stopIfTrue="1">
      <formula>AL364=1</formula>
    </cfRule>
    <cfRule type="expression" dxfId="566" priority="178" stopIfTrue="1">
      <formula>M364="NA"</formula>
    </cfRule>
  </conditionalFormatting>
  <conditionalFormatting sqref="S364">
    <cfRule type="expression" dxfId="565" priority="176" stopIfTrue="1">
      <formula>AL364=1</formula>
    </cfRule>
    <cfRule type="expression" dxfId="564" priority="179" stopIfTrue="1">
      <formula>M364="NA"</formula>
    </cfRule>
  </conditionalFormatting>
  <conditionalFormatting sqref="Y364">
    <cfRule type="expression" dxfId="563" priority="177" stopIfTrue="1">
      <formula>AL364=1</formula>
    </cfRule>
    <cfRule type="expression" dxfId="562" priority="180" stopIfTrue="1">
      <formula>M364="NA"</formula>
    </cfRule>
  </conditionalFormatting>
  <conditionalFormatting sqref="M390">
    <cfRule type="expression" dxfId="561" priority="181" stopIfTrue="1">
      <formula>AL390=1</formula>
    </cfRule>
    <cfRule type="expression" dxfId="560" priority="184" stopIfTrue="1">
      <formula>M390="NA"</formula>
    </cfRule>
  </conditionalFormatting>
  <conditionalFormatting sqref="S390">
    <cfRule type="expression" dxfId="559" priority="182" stopIfTrue="1">
      <formula>AL390=1</formula>
    </cfRule>
    <cfRule type="expression" dxfId="558" priority="185" stopIfTrue="1">
      <formula>M390="NA"</formula>
    </cfRule>
  </conditionalFormatting>
  <conditionalFormatting sqref="Y390">
    <cfRule type="expression" dxfId="557" priority="183" stopIfTrue="1">
      <formula>AL390=1</formula>
    </cfRule>
    <cfRule type="expression" dxfId="556" priority="186" stopIfTrue="1">
      <formula>M390="NA"</formula>
    </cfRule>
  </conditionalFormatting>
  <conditionalFormatting sqref="I423">
    <cfRule type="expression" dxfId="555" priority="187" stopIfTrue="1">
      <formula>OR(C423=2,C423=9)</formula>
    </cfRule>
    <cfRule type="expression" dxfId="554" priority="198" stopIfTrue="1">
      <formula>AL423=1</formula>
    </cfRule>
    <cfRule type="expression" dxfId="553" priority="209" stopIfTrue="1">
      <formula>Y423="NA"</formula>
    </cfRule>
  </conditionalFormatting>
  <conditionalFormatting sqref="K423">
    <cfRule type="expression" dxfId="552" priority="188" stopIfTrue="1">
      <formula>OR(C423=2,C423=9)</formula>
    </cfRule>
    <cfRule type="expression" dxfId="551" priority="199" stopIfTrue="1">
      <formula>AL423=1</formula>
    </cfRule>
    <cfRule type="expression" dxfId="550" priority="210" stopIfTrue="1">
      <formula>Y423="NA"</formula>
    </cfRule>
  </conditionalFormatting>
  <conditionalFormatting sqref="M423">
    <cfRule type="expression" dxfId="549" priority="189" stopIfTrue="1">
      <formula>OR(C423=2,C423=9)</formula>
    </cfRule>
    <cfRule type="expression" dxfId="548" priority="200" stopIfTrue="1">
      <formula>AL423=1</formula>
    </cfRule>
    <cfRule type="expression" dxfId="547" priority="211" stopIfTrue="1">
      <formula>Y423="NA"</formula>
    </cfRule>
  </conditionalFormatting>
  <conditionalFormatting sqref="O423">
    <cfRule type="expression" dxfId="546" priority="190" stopIfTrue="1">
      <formula>OR(C423=2,C423=9)</formula>
    </cfRule>
    <cfRule type="expression" dxfId="545" priority="201" stopIfTrue="1">
      <formula>AL423=1</formula>
    </cfRule>
    <cfRule type="expression" dxfId="544" priority="212" stopIfTrue="1">
      <formula>Y423="NA"</formula>
    </cfRule>
  </conditionalFormatting>
  <conditionalFormatting sqref="Q423">
    <cfRule type="expression" dxfId="543" priority="191" stopIfTrue="1">
      <formula>OR(C423=2,C423=9)</formula>
    </cfRule>
    <cfRule type="expression" dxfId="542" priority="202" stopIfTrue="1">
      <formula>AV423=1</formula>
    </cfRule>
    <cfRule type="expression" dxfId="541" priority="213" stopIfTrue="1">
      <formula>Y423="NA"</formula>
    </cfRule>
  </conditionalFormatting>
  <conditionalFormatting sqref="S423">
    <cfRule type="expression" dxfId="540" priority="192" stopIfTrue="1">
      <formula>OR(C423=2,C423=9)</formula>
    </cfRule>
    <cfRule type="expression" dxfId="539" priority="203" stopIfTrue="1">
      <formula>AV423=1</formula>
    </cfRule>
    <cfRule type="expression" dxfId="538" priority="214" stopIfTrue="1">
      <formula>Y423="NA"</formula>
    </cfRule>
  </conditionalFormatting>
  <conditionalFormatting sqref="U423">
    <cfRule type="expression" dxfId="537" priority="193" stopIfTrue="1">
      <formula>OR(C423=2,C423=9)</formula>
    </cfRule>
    <cfRule type="expression" dxfId="536" priority="204" stopIfTrue="1">
      <formula>AV423=1</formula>
    </cfRule>
    <cfRule type="expression" dxfId="535" priority="215" stopIfTrue="1">
      <formula>Y423="NA"</formula>
    </cfRule>
  </conditionalFormatting>
  <conditionalFormatting sqref="W423">
    <cfRule type="expression" dxfId="534" priority="194" stopIfTrue="1">
      <formula>OR(C423=2,C423=9)</formula>
    </cfRule>
    <cfRule type="expression" dxfId="533" priority="205" stopIfTrue="1">
      <formula>AV423=1</formula>
    </cfRule>
    <cfRule type="expression" dxfId="532" priority="216" stopIfTrue="1">
      <formula>Y423="NA"</formula>
    </cfRule>
  </conditionalFormatting>
  <conditionalFormatting sqref="Y423">
    <cfRule type="expression" dxfId="531" priority="195" stopIfTrue="1">
      <formula>OR(C423=2,C423=9)</formula>
    </cfRule>
    <cfRule type="expression" dxfId="530" priority="206" stopIfTrue="1">
      <formula>BF423=1</formula>
    </cfRule>
    <cfRule type="expression" dxfId="529" priority="217" stopIfTrue="1">
      <formula>Y423="NA"</formula>
    </cfRule>
  </conditionalFormatting>
  <conditionalFormatting sqref="AA423">
    <cfRule type="expression" dxfId="528" priority="196" stopIfTrue="1">
      <formula>OR(C423=2,C423=9)</formula>
    </cfRule>
    <cfRule type="expression" dxfId="527" priority="207" stopIfTrue="1">
      <formula>BF423=1</formula>
    </cfRule>
    <cfRule type="expression" dxfId="526" priority="218" stopIfTrue="1">
      <formula>Y423="NA"</formula>
    </cfRule>
  </conditionalFormatting>
  <conditionalFormatting sqref="AC423">
    <cfRule type="expression" dxfId="525" priority="197" stopIfTrue="1">
      <formula>OR(C423=2,C423=9)</formula>
    </cfRule>
    <cfRule type="expression" dxfId="524" priority="208" stopIfTrue="1">
      <formula>BF423=1</formula>
    </cfRule>
    <cfRule type="expression" dxfId="523" priority="219" stopIfTrue="1">
      <formula>Y423="NA"</formula>
    </cfRule>
  </conditionalFormatting>
  <conditionalFormatting sqref="V448">
    <cfRule type="expression" dxfId="522" priority="220" stopIfTrue="1">
      <formula>AL448=1</formula>
    </cfRule>
    <cfRule type="expression" dxfId="521" priority="223" stopIfTrue="1">
      <formula>V448="NA"</formula>
    </cfRule>
  </conditionalFormatting>
  <conditionalFormatting sqref="Y448">
    <cfRule type="expression" dxfId="520" priority="221" stopIfTrue="1">
      <formula>AL448=1</formula>
    </cfRule>
    <cfRule type="expression" dxfId="519" priority="224" stopIfTrue="1">
      <formula>V448="NA"</formula>
    </cfRule>
  </conditionalFormatting>
  <conditionalFormatting sqref="AB448">
    <cfRule type="expression" dxfId="518" priority="222" stopIfTrue="1">
      <formula>AL448=1</formula>
    </cfRule>
    <cfRule type="expression" dxfId="517" priority="225" stopIfTrue="1">
      <formula>V448="NA"</formula>
    </cfRule>
  </conditionalFormatting>
  <conditionalFormatting sqref="Q480">
    <cfRule type="expression" dxfId="516" priority="226" stopIfTrue="1">
      <formula>OR(M480=2,M480=9)</formula>
    </cfRule>
  </conditionalFormatting>
  <conditionalFormatting sqref="V480">
    <cfRule type="expression" dxfId="515" priority="227" stopIfTrue="1">
      <formula>OR(M480=2,M480=9)</formula>
    </cfRule>
    <cfRule type="expression" dxfId="514" priority="230" stopIfTrue="1">
      <formula>OR(Q480=2,Q480=9)</formula>
    </cfRule>
    <cfRule type="expression" dxfId="513" priority="233" stopIfTrue="1">
      <formula>AL480=1</formula>
    </cfRule>
    <cfRule type="expression" dxfId="512" priority="236" stopIfTrue="1">
      <formula>V480="NA"</formula>
    </cfRule>
  </conditionalFormatting>
  <conditionalFormatting sqref="Y480">
    <cfRule type="expression" dxfId="511" priority="228" stopIfTrue="1">
      <formula>OR(M480=2,M480=9)</formula>
    </cfRule>
    <cfRule type="expression" dxfId="510" priority="231" stopIfTrue="1">
      <formula>OR(Q480=2,Q480=9)</formula>
    </cfRule>
    <cfRule type="expression" dxfId="509" priority="234" stopIfTrue="1">
      <formula>AL480=1</formula>
    </cfRule>
    <cfRule type="expression" dxfId="508" priority="237" stopIfTrue="1">
      <formula>V480="NA"</formula>
    </cfRule>
  </conditionalFormatting>
  <conditionalFormatting sqref="AB480">
    <cfRule type="expression" dxfId="507" priority="229" stopIfTrue="1">
      <formula>OR(M480=2,M480=9)</formula>
    </cfRule>
    <cfRule type="expression" dxfId="506" priority="232" stopIfTrue="1">
      <formula>OR(Q480=2,Q480=9)</formula>
    </cfRule>
    <cfRule type="expression" dxfId="505" priority="235" stopIfTrue="1">
      <formula>AL480=1</formula>
    </cfRule>
    <cfRule type="expression" dxfId="504" priority="238" stopIfTrue="1">
      <formula>V480="NA"</formula>
    </cfRule>
  </conditionalFormatting>
  <conditionalFormatting sqref="C525">
    <cfRule type="expression" dxfId="503" priority="239" stopIfTrue="1">
      <formula>AL528=1</formula>
    </cfRule>
  </conditionalFormatting>
  <conditionalFormatting sqref="E527">
    <cfRule type="expression" dxfId="502" priority="240" stopIfTrue="1">
      <formula>AL528=1</formula>
    </cfRule>
  </conditionalFormatting>
  <conditionalFormatting sqref="E529">
    <cfRule type="expression" dxfId="501" priority="241" stopIfTrue="1">
      <formula>AL528=1</formula>
    </cfRule>
  </conditionalFormatting>
  <conditionalFormatting sqref="M545">
    <cfRule type="expression" dxfId="500" priority="242" stopIfTrue="1">
      <formula>AL545=1</formula>
    </cfRule>
    <cfRule type="expression" dxfId="499" priority="245" stopIfTrue="1">
      <formula>M545="NA"</formula>
    </cfRule>
  </conditionalFormatting>
  <conditionalFormatting sqref="S545">
    <cfRule type="expression" dxfId="498" priority="243" stopIfTrue="1">
      <formula>AL545=1</formula>
    </cfRule>
    <cfRule type="expression" dxfId="497" priority="246" stopIfTrue="1">
      <formula>M545="NA"</formula>
    </cfRule>
  </conditionalFormatting>
  <conditionalFormatting sqref="Y545">
    <cfRule type="expression" dxfId="496" priority="244" stopIfTrue="1">
      <formula>AL545=1</formula>
    </cfRule>
    <cfRule type="expression" dxfId="495" priority="247" stopIfTrue="1">
      <formula>M545="NA"</formula>
    </cfRule>
  </conditionalFormatting>
  <conditionalFormatting sqref="S578">
    <cfRule type="expression" dxfId="494" priority="248" stopIfTrue="1">
      <formula>OR(M578=2,M578=9)</formula>
    </cfRule>
  </conditionalFormatting>
  <conditionalFormatting sqref="Y578">
    <cfRule type="expression" dxfId="493" priority="249" stopIfTrue="1">
      <formula>OR(M578=2,M578=9)</formula>
    </cfRule>
  </conditionalFormatting>
  <conditionalFormatting sqref="Q625">
    <cfRule type="expression" dxfId="492" priority="250" stopIfTrue="1">
      <formula>OR(M625=2,M625=9)</formula>
    </cfRule>
  </conditionalFormatting>
  <conditionalFormatting sqref="U625">
    <cfRule type="expression" dxfId="491" priority="251" stopIfTrue="1">
      <formula>OR(M625=2,M625=9)</formula>
    </cfRule>
    <cfRule type="expression" dxfId="490" priority="255" stopIfTrue="1">
      <formula>OR(Q625=2,Q625=9)</formula>
    </cfRule>
  </conditionalFormatting>
  <conditionalFormatting sqref="Y625">
    <cfRule type="expression" dxfId="489" priority="252" stopIfTrue="1">
      <formula>OR(M625=2,M625=9)</formula>
    </cfRule>
    <cfRule type="expression" dxfId="488" priority="256" stopIfTrue="1">
      <formula>OR(Q625=2,Q625=9)</formula>
    </cfRule>
    <cfRule type="expression" dxfId="487" priority="259" stopIfTrue="1">
      <formula>AL625=1</formula>
    </cfRule>
    <cfRule type="expression" dxfId="486" priority="262" stopIfTrue="1">
      <formula>Y625="NA"</formula>
    </cfRule>
  </conditionalFormatting>
  <conditionalFormatting sqref="AA625">
    <cfRule type="expression" dxfId="485" priority="253" stopIfTrue="1">
      <formula>OR(M625=2,M625=9)</formula>
    </cfRule>
    <cfRule type="expression" dxfId="484" priority="257" stopIfTrue="1">
      <formula>OR(Q625=2,Q625=9)</formula>
    </cfRule>
    <cfRule type="expression" dxfId="483" priority="260" stopIfTrue="1">
      <formula>AL625=1</formula>
    </cfRule>
    <cfRule type="expression" dxfId="482" priority="263" stopIfTrue="1">
      <formula>Y625="NA"</formula>
    </cfRule>
  </conditionalFormatting>
  <conditionalFormatting sqref="AC625">
    <cfRule type="expression" dxfId="481" priority="254" stopIfTrue="1">
      <formula>OR(M625=2,M625=9)</formula>
    </cfRule>
    <cfRule type="expression" dxfId="480" priority="258" stopIfTrue="1">
      <formula>OR(Q625=2,Q625=9)</formula>
    </cfRule>
    <cfRule type="expression" dxfId="479" priority="261" stopIfTrue="1">
      <formula>AL625=1</formula>
    </cfRule>
    <cfRule type="expression" dxfId="478" priority="264" stopIfTrue="1">
      <formula>Y625="NA"</formula>
    </cfRule>
  </conditionalFormatting>
  <conditionalFormatting sqref="Q693">
    <cfRule type="expression" dxfId="477" priority="265" stopIfTrue="1">
      <formula>OR(C693=2,C693=3,C693=9)</formula>
    </cfRule>
  </conditionalFormatting>
  <conditionalFormatting sqref="E707">
    <cfRule type="expression" dxfId="476" priority="268" stopIfTrue="1">
      <formula>AL708=1</formula>
    </cfRule>
  </conditionalFormatting>
  <conditionalFormatting sqref="E709">
    <cfRule type="expression" dxfId="475" priority="269" stopIfTrue="1">
      <formula>AL708=1</formula>
    </cfRule>
  </conditionalFormatting>
  <conditionalFormatting sqref="S725">
    <cfRule type="expression" dxfId="474" priority="270" stopIfTrue="1">
      <formula>OR(M725=2,M725=3,M725=9)</formula>
    </cfRule>
    <cfRule type="expression" dxfId="473" priority="272" stopIfTrue="1">
      <formula>AL725=1</formula>
    </cfRule>
    <cfRule type="expression" dxfId="472" priority="275" stopIfTrue="1">
      <formula>S725="NA"</formula>
    </cfRule>
  </conditionalFormatting>
  <conditionalFormatting sqref="W725">
    <cfRule type="expression" dxfId="471" priority="276" stopIfTrue="1">
      <formula>OR(M725=2,M725=3,M725=9)</formula>
    </cfRule>
    <cfRule type="expression" dxfId="470" priority="273" stopIfTrue="1">
      <formula>AL725=1</formula>
    </cfRule>
    <cfRule type="expression" dxfId="469" priority="276" stopIfTrue="1">
      <formula>S725="NA"</formula>
    </cfRule>
  </conditionalFormatting>
  <conditionalFormatting sqref="AA725">
    <cfRule type="expression" dxfId="468" priority="271" stopIfTrue="1">
      <formula>OR(M725=2,M725=3,M725=9)</formula>
    </cfRule>
    <cfRule type="expression" dxfId="467" priority="274" stopIfTrue="1">
      <formula>AL725=1</formula>
    </cfRule>
    <cfRule type="expression" dxfId="466" priority="277" stopIfTrue="1">
      <formula>S725="NA"</formula>
    </cfRule>
  </conditionalFormatting>
  <conditionalFormatting sqref="Y742">
    <cfRule type="expression" dxfId="465" priority="278" stopIfTrue="1">
      <formula>OR(S742=2,S742=9)</formula>
    </cfRule>
  </conditionalFormatting>
  <conditionalFormatting sqref="Q783">
    <cfRule type="expression" dxfId="464" priority="279" stopIfTrue="1">
      <formula>OR(C783=2,C783=3,C783=9)</formula>
    </cfRule>
  </conditionalFormatting>
  <conditionalFormatting sqref="Y835">
    <cfRule type="expression" dxfId="463" priority="280" stopIfTrue="1">
      <formula>OR(S835=2,S835=9)</formula>
    </cfRule>
  </conditionalFormatting>
  <conditionalFormatting sqref="I877">
    <cfRule type="expression" dxfId="462" priority="281" stopIfTrue="1">
      <formula>H877="X"</formula>
    </cfRule>
    <cfRule type="expression" dxfId="461" priority="303" stopIfTrue="1">
      <formula>AL877=1</formula>
    </cfRule>
    <cfRule type="expression" dxfId="460" priority="325" stopIfTrue="1">
      <formula>I877="NA"</formula>
    </cfRule>
  </conditionalFormatting>
  <conditionalFormatting sqref="J877">
    <cfRule type="expression" dxfId="459" priority="282" stopIfTrue="1">
      <formula>H877="X"</formula>
    </cfRule>
    <cfRule type="expression" dxfId="458" priority="304" stopIfTrue="1">
      <formula>AL877=1</formula>
    </cfRule>
    <cfRule type="expression" dxfId="457" priority="326" stopIfTrue="1">
      <formula>I877="NA"</formula>
    </cfRule>
  </conditionalFormatting>
  <conditionalFormatting sqref="K877">
    <cfRule type="expression" dxfId="456" priority="283" stopIfTrue="1">
      <formula>H877="X"</formula>
    </cfRule>
    <cfRule type="expression" dxfId="455" priority="305" stopIfTrue="1">
      <formula>AL877=1</formula>
    </cfRule>
    <cfRule type="expression" dxfId="454" priority="327" stopIfTrue="1">
      <formula>I877="NA"</formula>
    </cfRule>
  </conditionalFormatting>
  <conditionalFormatting sqref="L877">
    <cfRule type="expression" dxfId="453" priority="284" stopIfTrue="1">
      <formula>H877="X"</formula>
    </cfRule>
    <cfRule type="expression" dxfId="452" priority="306" stopIfTrue="1">
      <formula>AL877=1</formula>
    </cfRule>
    <cfRule type="expression" dxfId="451" priority="328" stopIfTrue="1">
      <formula>I877="NA"</formula>
    </cfRule>
  </conditionalFormatting>
  <conditionalFormatting sqref="M877">
    <cfRule type="expression" dxfId="450" priority="285" stopIfTrue="1">
      <formula>H877="X"</formula>
    </cfRule>
    <cfRule type="expression" dxfId="449" priority="307" stopIfTrue="1">
      <formula>AL877=1</formula>
    </cfRule>
    <cfRule type="expression" dxfId="448" priority="329" stopIfTrue="1">
      <formula>I877="NA"</formula>
    </cfRule>
  </conditionalFormatting>
  <conditionalFormatting sqref="N877">
    <cfRule type="expression" dxfId="447" priority="286" stopIfTrue="1">
      <formula>H877="X"</formula>
    </cfRule>
    <cfRule type="expression" dxfId="446" priority="308" stopIfTrue="1">
      <formula>AL877=1</formula>
    </cfRule>
    <cfRule type="expression" dxfId="445" priority="330" stopIfTrue="1">
      <formula>I877="NA"</formula>
    </cfRule>
  </conditionalFormatting>
  <conditionalFormatting sqref="O877">
    <cfRule type="expression" dxfId="444" priority="287" stopIfTrue="1">
      <formula>H877="X"</formula>
    </cfRule>
    <cfRule type="expression" dxfId="443" priority="309" stopIfTrue="1">
      <formula>AL877=1</formula>
    </cfRule>
    <cfRule type="expression" dxfId="442" priority="331" stopIfTrue="1">
      <formula>I877="NA"</formula>
    </cfRule>
  </conditionalFormatting>
  <conditionalFormatting sqref="P877">
    <cfRule type="expression" dxfId="441" priority="288" stopIfTrue="1">
      <formula>H877="X"</formula>
    </cfRule>
    <cfRule type="expression" dxfId="440" priority="310" stopIfTrue="1">
      <formula>AL877=1</formula>
    </cfRule>
    <cfRule type="expression" dxfId="439" priority="332" stopIfTrue="1">
      <formula>I877="NA"</formula>
    </cfRule>
  </conditionalFormatting>
  <conditionalFormatting sqref="Q877">
    <cfRule type="expression" dxfId="438" priority="289" stopIfTrue="1">
      <formula>H877="X"</formula>
    </cfRule>
    <cfRule type="expression" dxfId="437" priority="311" stopIfTrue="1">
      <formula>AL877=1</formula>
    </cfRule>
    <cfRule type="expression" dxfId="436" priority="333" stopIfTrue="1">
      <formula>I877="NA"</formula>
    </cfRule>
  </conditionalFormatting>
  <conditionalFormatting sqref="R877">
    <cfRule type="expression" dxfId="435" priority="290" stopIfTrue="1">
      <formula>H877="X"</formula>
    </cfRule>
    <cfRule type="expression" dxfId="434" priority="312" stopIfTrue="1">
      <formula>AL877=1</formula>
    </cfRule>
    <cfRule type="expression" dxfId="433" priority="334" stopIfTrue="1">
      <formula>I877="NA"</formula>
    </cfRule>
  </conditionalFormatting>
  <conditionalFormatting sqref="S877">
    <cfRule type="expression" dxfId="432" priority="291" stopIfTrue="1">
      <formula>H877="X"</formula>
    </cfRule>
    <cfRule type="expression" dxfId="431" priority="313" stopIfTrue="1">
      <formula>AL877=1</formula>
    </cfRule>
    <cfRule type="expression" dxfId="430" priority="335" stopIfTrue="1">
      <formula>I877="NA"</formula>
    </cfRule>
  </conditionalFormatting>
  <conditionalFormatting sqref="T877">
    <cfRule type="expression" dxfId="429" priority="292" stopIfTrue="1">
      <formula>H877="X"</formula>
    </cfRule>
    <cfRule type="expression" dxfId="428" priority="314" stopIfTrue="1">
      <formula>AL877=1</formula>
    </cfRule>
    <cfRule type="expression" dxfId="427" priority="336" stopIfTrue="1">
      <formula>I877="NA"</formula>
    </cfRule>
  </conditionalFormatting>
  <conditionalFormatting sqref="U877">
    <cfRule type="expression" dxfId="426" priority="293" stopIfTrue="1">
      <formula>H877="X"</formula>
    </cfRule>
    <cfRule type="expression" dxfId="425" priority="315" stopIfTrue="1">
      <formula>AL877=1</formula>
    </cfRule>
    <cfRule type="expression" dxfId="424" priority="337" stopIfTrue="1">
      <formula>I877="NA"</formula>
    </cfRule>
  </conditionalFormatting>
  <conditionalFormatting sqref="V877">
    <cfRule type="expression" dxfId="423" priority="294" stopIfTrue="1">
      <formula>H877="X"</formula>
    </cfRule>
    <cfRule type="expression" dxfId="422" priority="316" stopIfTrue="1">
      <formula>AL877=1</formula>
    </cfRule>
    <cfRule type="expression" dxfId="421" priority="338" stopIfTrue="1">
      <formula>I877="NA"</formula>
    </cfRule>
  </conditionalFormatting>
  <conditionalFormatting sqref="W877">
    <cfRule type="expression" dxfId="420" priority="295" stopIfTrue="1">
      <formula>H877="X"</formula>
    </cfRule>
    <cfRule type="expression" dxfId="419" priority="317" stopIfTrue="1">
      <formula>AL877=1</formula>
    </cfRule>
    <cfRule type="expression" dxfId="418" priority="339" stopIfTrue="1">
      <formula>I877="NA"</formula>
    </cfRule>
  </conditionalFormatting>
  <conditionalFormatting sqref="X877">
    <cfRule type="expression" dxfId="417" priority="296" stopIfTrue="1">
      <formula>H877="X"</formula>
    </cfRule>
    <cfRule type="expression" dxfId="416" priority="318" stopIfTrue="1">
      <formula>AL877=1</formula>
    </cfRule>
    <cfRule type="expression" dxfId="415" priority="340" stopIfTrue="1">
      <formula>I877="NA"</formula>
    </cfRule>
  </conditionalFormatting>
  <conditionalFormatting sqref="Y877">
    <cfRule type="expression" dxfId="414" priority="297" stopIfTrue="1">
      <formula>H877="X"</formula>
    </cfRule>
    <cfRule type="expression" dxfId="413" priority="319" stopIfTrue="1">
      <formula>AL877=1</formula>
    </cfRule>
    <cfRule type="expression" dxfId="412" priority="341" stopIfTrue="1">
      <formula>I877="NA"</formula>
    </cfRule>
  </conditionalFormatting>
  <conditionalFormatting sqref="Z877">
    <cfRule type="expression" dxfId="411" priority="298" stopIfTrue="1">
      <formula>H877="X"</formula>
    </cfRule>
    <cfRule type="expression" dxfId="410" priority="320" stopIfTrue="1">
      <formula>AL877=1</formula>
    </cfRule>
    <cfRule type="expression" dxfId="409" priority="342" stopIfTrue="1">
      <formula>I877="NA"</formula>
    </cfRule>
  </conditionalFormatting>
  <conditionalFormatting sqref="AA877">
    <cfRule type="expression" dxfId="408" priority="299" stopIfTrue="1">
      <formula>H877="X"</formula>
    </cfRule>
    <cfRule type="expression" dxfId="407" priority="321" stopIfTrue="1">
      <formula>AL877=1</formula>
    </cfRule>
    <cfRule type="expression" dxfId="406" priority="343" stopIfTrue="1">
      <formula>I877="NA"</formula>
    </cfRule>
  </conditionalFormatting>
  <conditionalFormatting sqref="AB877">
    <cfRule type="expression" dxfId="405" priority="300" stopIfTrue="1">
      <formula>H877="X"</formula>
    </cfRule>
    <cfRule type="expression" dxfId="404" priority="322" stopIfTrue="1">
      <formula>AL877=1</formula>
    </cfRule>
    <cfRule type="expression" dxfId="403" priority="344" stopIfTrue="1">
      <formula>I877="NA"</formula>
    </cfRule>
  </conditionalFormatting>
  <conditionalFormatting sqref="AC877">
    <cfRule type="expression" dxfId="402" priority="301" stopIfTrue="1">
      <formula>H877="X"</formula>
    </cfRule>
    <cfRule type="expression" dxfId="401" priority="323" stopIfTrue="1">
      <formula>AL877=1</formula>
    </cfRule>
    <cfRule type="expression" dxfId="400" priority="345" stopIfTrue="1">
      <formula>I877="NA"</formula>
    </cfRule>
  </conditionalFormatting>
  <conditionalFormatting sqref="AD877">
    <cfRule type="expression" dxfId="399" priority="302" stopIfTrue="1">
      <formula>H877="X"</formula>
    </cfRule>
    <cfRule type="expression" dxfId="398" priority="324" stopIfTrue="1">
      <formula>AL877=1</formula>
    </cfRule>
    <cfRule type="expression" dxfId="397" priority="346" stopIfTrue="1">
      <formula>I877="NA"</formula>
    </cfRule>
  </conditionalFormatting>
  <conditionalFormatting sqref="M918">
    <cfRule type="expression" dxfId="396" priority="347" stopIfTrue="1">
      <formula>K918="X"</formula>
    </cfRule>
    <cfRule type="expression" dxfId="395" priority="356" stopIfTrue="1">
      <formula>AL918=1</formula>
    </cfRule>
    <cfRule type="expression" dxfId="394" priority="365" stopIfTrue="1">
      <formula>M918="NA"</formula>
    </cfRule>
  </conditionalFormatting>
  <conditionalFormatting sqref="O918">
    <cfRule type="expression" dxfId="393" priority="348" stopIfTrue="1">
      <formula>K918="X"</formula>
    </cfRule>
    <cfRule type="expression" dxfId="392" priority="357" stopIfTrue="1">
      <formula>AL918=1</formula>
    </cfRule>
    <cfRule type="expression" dxfId="391" priority="366" stopIfTrue="1">
      <formula>M918="NA"</formula>
    </cfRule>
  </conditionalFormatting>
  <conditionalFormatting sqref="Q918">
    <cfRule type="expression" dxfId="390" priority="349" stopIfTrue="1">
      <formula>K918="X"</formula>
    </cfRule>
    <cfRule type="expression" dxfId="389" priority="358" stopIfTrue="1">
      <formula>AL918=1</formula>
    </cfRule>
    <cfRule type="expression" dxfId="388" priority="367" stopIfTrue="1">
      <formula>M918="NA"</formula>
    </cfRule>
  </conditionalFormatting>
  <conditionalFormatting sqref="S918">
    <cfRule type="expression" dxfId="387" priority="350" stopIfTrue="1">
      <formula>K918="X"</formula>
    </cfRule>
    <cfRule type="expression" dxfId="386" priority="359" stopIfTrue="1">
      <formula>AL918=1</formula>
    </cfRule>
    <cfRule type="expression" dxfId="385" priority="368" stopIfTrue="1">
      <formula>M918="NA"</formula>
    </cfRule>
  </conditionalFormatting>
  <conditionalFormatting sqref="U918">
    <cfRule type="expression" dxfId="384" priority="351" stopIfTrue="1">
      <formula>K918="X"</formula>
    </cfRule>
    <cfRule type="expression" dxfId="383" priority="360" stopIfTrue="1">
      <formula>AL918=1</formula>
    </cfRule>
    <cfRule type="expression" dxfId="382" priority="369" stopIfTrue="1">
      <formula>M918="NA"</formula>
    </cfRule>
  </conditionalFormatting>
  <conditionalFormatting sqref="W918">
    <cfRule type="expression" dxfId="381" priority="352" stopIfTrue="1">
      <formula>K918="X"</formula>
    </cfRule>
    <cfRule type="expression" dxfId="380" priority="361" stopIfTrue="1">
      <formula>AL918=1</formula>
    </cfRule>
    <cfRule type="expression" dxfId="379" priority="370" stopIfTrue="1">
      <formula>M918="NA"</formula>
    </cfRule>
  </conditionalFormatting>
  <conditionalFormatting sqref="Y918">
    <cfRule type="expression" dxfId="378" priority="353" stopIfTrue="1">
      <formula>K918="X"</formula>
    </cfRule>
    <cfRule type="expression" dxfId="377" priority="362" stopIfTrue="1">
      <formula>AL918=1</formula>
    </cfRule>
    <cfRule type="expression" dxfId="376" priority="371" stopIfTrue="1">
      <formula>M918="NA"</formula>
    </cfRule>
  </conditionalFormatting>
  <conditionalFormatting sqref="AA918">
    <cfRule type="expression" dxfId="375" priority="354" stopIfTrue="1">
      <formula>K918="X"</formula>
    </cfRule>
    <cfRule type="expression" dxfId="374" priority="363" stopIfTrue="1">
      <formula>AL918=1</formula>
    </cfRule>
    <cfRule type="expression" dxfId="373" priority="372" stopIfTrue="1">
      <formula>M918="NA"</formula>
    </cfRule>
  </conditionalFormatting>
  <conditionalFormatting sqref="AC918">
    <cfRule type="expression" dxfId="372" priority="355" stopIfTrue="1">
      <formula>K918="X"</formula>
    </cfRule>
    <cfRule type="expression" dxfId="371" priority="364" stopIfTrue="1">
      <formula>AL918=1</formula>
    </cfRule>
    <cfRule type="expression" dxfId="370" priority="373" stopIfTrue="1">
      <formula>M918="NA"</formula>
    </cfRule>
  </conditionalFormatting>
  <conditionalFormatting sqref="N961">
    <cfRule type="expression" dxfId="369" priority="374" stopIfTrue="1">
      <formula>L961="X"</formula>
    </cfRule>
    <cfRule type="expression" dxfId="368" priority="390" stopIfTrue="1">
      <formula>AL961=1</formula>
    </cfRule>
    <cfRule type="expression" dxfId="367" priority="406" stopIfTrue="1">
      <formula>N961="NA"</formula>
    </cfRule>
  </conditionalFormatting>
  <conditionalFormatting sqref="P961">
    <cfRule type="expression" dxfId="366" priority="375" stopIfTrue="1">
      <formula>L961="X"</formula>
    </cfRule>
    <cfRule type="expression" dxfId="365" priority="391" stopIfTrue="1">
      <formula>AL961=1</formula>
    </cfRule>
    <cfRule type="expression" dxfId="364" priority="407" stopIfTrue="1">
      <formula>N961="NA"</formula>
    </cfRule>
  </conditionalFormatting>
  <conditionalFormatting sqref="Q961">
    <cfRule type="expression" dxfId="363" priority="376" stopIfTrue="1">
      <formula>L961="X"</formula>
    </cfRule>
    <cfRule type="expression" dxfId="362" priority="392" stopIfTrue="1">
      <formula>AL961=1</formula>
    </cfRule>
    <cfRule type="expression" dxfId="361" priority="408" stopIfTrue="1">
      <formula>N961="NA"</formula>
    </cfRule>
  </conditionalFormatting>
  <conditionalFormatting sqref="R961">
    <cfRule type="expression" dxfId="360" priority="377" stopIfTrue="1">
      <formula>L961="X"</formula>
    </cfRule>
    <cfRule type="expression" dxfId="359" priority="393" stopIfTrue="1">
      <formula>AL961=1</formula>
    </cfRule>
    <cfRule type="expression" dxfId="358" priority="409" stopIfTrue="1">
      <formula>N961="NA"</formula>
    </cfRule>
  </conditionalFormatting>
  <conditionalFormatting sqref="S961">
    <cfRule type="expression" dxfId="357" priority="378" stopIfTrue="1">
      <formula>L961="X"</formula>
    </cfRule>
    <cfRule type="expression" dxfId="356" priority="394" stopIfTrue="1">
      <formula>AL961=1</formula>
    </cfRule>
    <cfRule type="expression" dxfId="355" priority="410" stopIfTrue="1">
      <formula>N961="NA"</formula>
    </cfRule>
  </conditionalFormatting>
  <conditionalFormatting sqref="T961">
    <cfRule type="expression" dxfId="354" priority="379" stopIfTrue="1">
      <formula>L961="X"</formula>
    </cfRule>
    <cfRule type="expression" dxfId="353" priority="395" stopIfTrue="1">
      <formula>AL961=1</formula>
    </cfRule>
    <cfRule type="expression" dxfId="352" priority="411" stopIfTrue="1">
      <formula>N961="NA"</formula>
    </cfRule>
  </conditionalFormatting>
  <conditionalFormatting sqref="U961">
    <cfRule type="expression" dxfId="351" priority="380" stopIfTrue="1">
      <formula>L961="X"</formula>
    </cfRule>
    <cfRule type="expression" dxfId="350" priority="396" stopIfTrue="1">
      <formula>AL961=1</formula>
    </cfRule>
    <cfRule type="expression" dxfId="349" priority="412" stopIfTrue="1">
      <formula>N961="NA"</formula>
    </cfRule>
  </conditionalFormatting>
  <conditionalFormatting sqref="V961">
    <cfRule type="expression" dxfId="348" priority="381" stopIfTrue="1">
      <formula>L961="X"</formula>
    </cfRule>
    <cfRule type="expression" dxfId="347" priority="397" stopIfTrue="1">
      <formula>AL961=1</formula>
    </cfRule>
    <cfRule type="expression" dxfId="346" priority="413" stopIfTrue="1">
      <formula>N961="NA"</formula>
    </cfRule>
  </conditionalFormatting>
  <conditionalFormatting sqref="W961">
    <cfRule type="expression" dxfId="345" priority="382" stopIfTrue="1">
      <formula>L961="X"</formula>
    </cfRule>
    <cfRule type="expression" dxfId="344" priority="398" stopIfTrue="1">
      <formula>AL961=1</formula>
    </cfRule>
    <cfRule type="expression" dxfId="343" priority="414" stopIfTrue="1">
      <formula>N961="NA"</formula>
    </cfRule>
  </conditionalFormatting>
  <conditionalFormatting sqref="X961">
    <cfRule type="expression" dxfId="342" priority="383" stopIfTrue="1">
      <formula>L961="X"</formula>
    </cfRule>
    <cfRule type="expression" dxfId="341" priority="399" stopIfTrue="1">
      <formula>AL961=1</formula>
    </cfRule>
    <cfRule type="expression" dxfId="340" priority="415" stopIfTrue="1">
      <formula>N961="NA"</formula>
    </cfRule>
  </conditionalFormatting>
  <conditionalFormatting sqref="Y961">
    <cfRule type="expression" dxfId="339" priority="384" stopIfTrue="1">
      <formula>L961="X"</formula>
    </cfRule>
    <cfRule type="expression" dxfId="338" priority="400" stopIfTrue="1">
      <formula>AL961=1</formula>
    </cfRule>
    <cfRule type="expression" dxfId="337" priority="416" stopIfTrue="1">
      <formula>N961="NA"</formula>
    </cfRule>
  </conditionalFormatting>
  <conditionalFormatting sqref="Z961">
    <cfRule type="expression" dxfId="336" priority="385" stopIfTrue="1">
      <formula>L961="X"</formula>
    </cfRule>
    <cfRule type="expression" dxfId="335" priority="401" stopIfTrue="1">
      <formula>AL961=1</formula>
    </cfRule>
    <cfRule type="expression" dxfId="334" priority="417" stopIfTrue="1">
      <formula>N961="NA"</formula>
    </cfRule>
  </conditionalFormatting>
  <conditionalFormatting sqref="AA961">
    <cfRule type="expression" dxfId="333" priority="386" stopIfTrue="1">
      <formula>L961="X"</formula>
    </cfRule>
    <cfRule type="expression" dxfId="332" priority="402" stopIfTrue="1">
      <formula>AL961=1</formula>
    </cfRule>
    <cfRule type="expression" dxfId="331" priority="418" stopIfTrue="1">
      <formula>N961="NA"</formula>
    </cfRule>
  </conditionalFormatting>
  <conditionalFormatting sqref="AB961">
    <cfRule type="expression" dxfId="330" priority="387" stopIfTrue="1">
      <formula>L961="X"</formula>
    </cfRule>
    <cfRule type="expression" dxfId="329" priority="403" stopIfTrue="1">
      <formula>AL961=1</formula>
    </cfRule>
    <cfRule type="expression" dxfId="328" priority="419" stopIfTrue="1">
      <formula>N961="NA"</formula>
    </cfRule>
  </conditionalFormatting>
  <conditionalFormatting sqref="AC961">
    <cfRule type="expression" dxfId="327" priority="388" stopIfTrue="1">
      <formula>L961="X"</formula>
    </cfRule>
    <cfRule type="expression" dxfId="326" priority="404" stopIfTrue="1">
      <formula>AL961=1</formula>
    </cfRule>
    <cfRule type="expression" dxfId="325" priority="420" stopIfTrue="1">
      <formula>N961="NA"</formula>
    </cfRule>
  </conditionalFormatting>
  <conditionalFormatting sqref="AD961">
    <cfRule type="expression" dxfId="324" priority="389" stopIfTrue="1">
      <formula>L961="X"</formula>
    </cfRule>
    <cfRule type="expression" dxfId="323" priority="405" stopIfTrue="1">
      <formula>AL961=1</formula>
    </cfRule>
    <cfRule type="expression" dxfId="322" priority="421" stopIfTrue="1">
      <formula>N961="NA"</formula>
    </cfRule>
  </conditionalFormatting>
  <conditionalFormatting sqref="K1016">
    <cfRule type="expression" dxfId="321" priority="422" stopIfTrue="1">
      <formula>AL1016=1</formula>
    </cfRule>
    <cfRule type="expression" dxfId="320" priority="432" stopIfTrue="1">
      <formula>K1016="NA"</formula>
    </cfRule>
  </conditionalFormatting>
  <conditionalFormatting sqref="M1016">
    <cfRule type="expression" dxfId="319" priority="423" stopIfTrue="1">
      <formula>AL1016=1</formula>
    </cfRule>
    <cfRule type="expression" dxfId="318" priority="433" stopIfTrue="1">
      <formula>K1016="NA"</formula>
    </cfRule>
  </conditionalFormatting>
  <conditionalFormatting sqref="O1016">
    <cfRule type="expression" dxfId="317" priority="424" stopIfTrue="1">
      <formula>AL1016=1</formula>
    </cfRule>
    <cfRule type="expression" dxfId="316" priority="434" stopIfTrue="1">
      <formula>K1016="NA"</formula>
    </cfRule>
  </conditionalFormatting>
  <conditionalFormatting sqref="Q1016">
    <cfRule type="expression" dxfId="315" priority="425" stopIfTrue="1">
      <formula>AL1016=1</formula>
    </cfRule>
    <cfRule type="expression" dxfId="314" priority="435" stopIfTrue="1">
      <formula>K1016="NA"</formula>
    </cfRule>
  </conditionalFormatting>
  <conditionalFormatting sqref="S1016">
    <cfRule type="expression" dxfId="313" priority="426" stopIfTrue="1">
      <formula>AL1016=1</formula>
    </cfRule>
    <cfRule type="expression" dxfId="312" priority="436" stopIfTrue="1">
      <formula>K1016="NA"</formula>
    </cfRule>
  </conditionalFormatting>
  <conditionalFormatting sqref="U1016">
    <cfRule type="expression" dxfId="311" priority="427" stopIfTrue="1">
      <formula>AL1016=1</formula>
    </cfRule>
    <cfRule type="expression" dxfId="310" priority="437" stopIfTrue="1">
      <formula>K1016="NA"</formula>
    </cfRule>
  </conditionalFormatting>
  <conditionalFormatting sqref="W1016">
    <cfRule type="expression" dxfId="309" priority="428" stopIfTrue="1">
      <formula>AL1016=1</formula>
    </cfRule>
    <cfRule type="expression" dxfId="308" priority="438" stopIfTrue="1">
      <formula>K1016="NA"</formula>
    </cfRule>
  </conditionalFormatting>
  <conditionalFormatting sqref="Y1016">
    <cfRule type="expression" dxfId="307" priority="429" stopIfTrue="1">
      <formula>AL1016=1</formula>
    </cfRule>
    <cfRule type="expression" dxfId="306" priority="439" stopIfTrue="1">
      <formula>K1016="NA"</formula>
    </cfRule>
  </conditionalFormatting>
  <conditionalFormatting sqref="AA1016">
    <cfRule type="expression" dxfId="305" priority="430" stopIfTrue="1">
      <formula>AL1016=1</formula>
    </cfRule>
    <cfRule type="expression" dxfId="304" priority="440" stopIfTrue="1">
      <formula>K1016="NA"</formula>
    </cfRule>
  </conditionalFormatting>
  <conditionalFormatting sqref="AC1016">
    <cfRule type="expression" dxfId="303" priority="431" stopIfTrue="1">
      <formula>AL1016=1</formula>
    </cfRule>
    <cfRule type="expression" dxfId="302" priority="441" stopIfTrue="1">
      <formula>K1016="NA"</formula>
    </cfRule>
  </conditionalFormatting>
  <conditionalFormatting sqref="S1049">
    <cfRule type="expression" dxfId="301" priority="442" stopIfTrue="1">
      <formula>OR(M1049=2,M1049=9)</formula>
    </cfRule>
    <cfRule type="expression" dxfId="300" priority="445" stopIfTrue="1">
      <formula>AL1049=1</formula>
    </cfRule>
    <cfRule type="expression" dxfId="299" priority="448" stopIfTrue="1">
      <formula>S1049="NA"</formula>
    </cfRule>
  </conditionalFormatting>
  <conditionalFormatting sqref="W1049">
    <cfRule type="expression" dxfId="298" priority="443" stopIfTrue="1">
      <formula>OR(M1049=2,M1049=9)</formula>
    </cfRule>
    <cfRule type="expression" dxfId="297" priority="446" stopIfTrue="1">
      <formula>AL1049=1</formula>
    </cfRule>
    <cfRule type="expression" dxfId="296" priority="449" stopIfTrue="1">
      <formula>S1049="NA"</formula>
    </cfRule>
  </conditionalFormatting>
  <conditionalFormatting sqref="AA1049">
    <cfRule type="expression" dxfId="295" priority="444" stopIfTrue="1">
      <formula>OR(M1049=2,M1049=9)</formula>
    </cfRule>
    <cfRule type="expression" dxfId="294" priority="447" stopIfTrue="1">
      <formula>AL1049=1</formula>
    </cfRule>
    <cfRule type="expression" dxfId="293" priority="450" stopIfTrue="1">
      <formula>S1049="NA"</formula>
    </cfRule>
  </conditionalFormatting>
  <dataValidations count="12">
    <dataValidation type="whole" allowBlank="1" showInputMessage="1" showErrorMessage="1" sqref="U46:U72 W46:W72" xr:uid="{00000000-0002-0000-0500-000000000000}">
      <formula1>1</formula1>
      <formula2>99</formula2>
    </dataValidation>
    <dataValidation type="whole" allowBlank="1" showInputMessage="1" showErrorMessage="1" sqref="K46:K71" xr:uid="{00000000-0002-0000-0500-000002000000}">
      <formula1>18</formula1>
      <formula2>99</formula2>
    </dataValidation>
    <dataValidation type="list" allowBlank="1" showInputMessage="1" showErrorMessage="1" sqref="I46" xr:uid="{00000000-0002-0000-0500-000003000000}">
      <formula1>"1,2,8,9"</formula1>
    </dataValidation>
    <dataValidation type="list" allowBlank="1" showInputMessage="1" showErrorMessage="1" sqref="S46" xr:uid="{00000000-0002-0000-0500-000004000000}">
      <formula1>"1,2,3,4,5,6,7,8,9,10,11,12,13,14,15,16,17,99"</formula1>
    </dataValidation>
    <dataValidation type="list" allowBlank="1" showInputMessage="1" showErrorMessage="1" sqref="Y46" xr:uid="{00000000-0002-0000-0500-000005000000}">
      <formula1>"1,2,3,4,5,6,7,8,9,10,11,12,13,14,15,16,17,18,19,20,21,22,23,24,25,26,99"</formula1>
    </dataValidation>
    <dataValidation type="list" allowBlank="1" showInputMessage="1" showErrorMessage="1" sqref="AA46" xr:uid="{00000000-0002-0000-0500-000006000000}">
      <formula1>"1,2,3,4,9"</formula1>
    </dataValidation>
    <dataValidation type="list" allowBlank="1" showInputMessage="1" showErrorMessage="1" sqref="O46" xr:uid="{00000000-0002-0000-0500-000007000000}">
      <formula1>"1,2,3,4,5,6,7,8,9"</formula1>
    </dataValidation>
    <dataValidation type="list" allowBlank="1" showInputMessage="1" showErrorMessage="1" sqref="Q46" xr:uid="{00000000-0002-0000-0500-000008000000}">
      <formula1>"1,2,3,4,8,9"</formula1>
    </dataValidation>
    <dataValidation type="list" allowBlank="1" showInputMessage="1" showErrorMessage="1" sqref="C423 M1049 S835 S742 M625 Q625 M578 M480 Q480" xr:uid="{00000000-0002-0000-0500-000009000000}">
      <formula1>"="",1,2,9"</formula1>
    </dataValidation>
    <dataValidation type="list" allowBlank="1" showInputMessage="1" showErrorMessage="1" sqref="Y578" xr:uid="{00000000-0002-0000-0500-00000C000000}">
      <formula1>"1,2,3,4,5,6,7,8,9,99"</formula1>
    </dataValidation>
    <dataValidation type="list" allowBlank="1" showInputMessage="1" showErrorMessage="1" sqref="C693 C783 M725" xr:uid="{00000000-0002-0000-0500-00000E000000}">
      <formula1>"="",1,2,3,9"</formula1>
    </dataValidation>
    <dataValidation type="list" allowBlank="1" showInputMessage="1" showErrorMessage="1" sqref="H877 L961 K918" xr:uid="{00000000-0002-0000-0500-000013000000}">
      <formula1>"="",X"</formula1>
    </dataValidation>
  </dataValidations>
  <hyperlinks>
    <hyperlink ref="AA7" location="Índice!B15" display="Índice" xr:uid="{00000000-0004-0000-0500-000000000000}"/>
  </hyperlinks>
  <pageMargins left="0.70866141732283472" right="0.70866141732283472" top="0.74803149606299213" bottom="0.74803149606299213" header="0.31496062992125978" footer="0.31496062992125978"/>
  <pageSetup scale="75" orientation="portrait"/>
  <headerFooter>
    <oddHeader>&amp;CMódulo 1 Sección II
Cuestionario</oddHeader>
    <oddFooter>&amp;LCenso Nacional de Sistema Penitenciario Federal 2022&amp;R&amp;P de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D111"/>
  <sheetViews>
    <sheetView topLeftCell="A48" zoomScaleNormal="100" workbookViewId="0">
      <selection activeCell="S54" sqref="S54:X54"/>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0" ht="15" customHeight="1">
      <c r="B2" s="78"/>
    </row>
    <row r="3" spans="1: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15" customHeight="1">
      <c r="B4" s="78"/>
    </row>
    <row r="5" spans="1:30" ht="45" customHeight="1">
      <c r="B5" s="271" t="s">
        <v>10</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0" ht="15" customHeight="1"/>
    <row r="7" spans="1:30" ht="15" customHeight="1">
      <c r="B7" s="78"/>
      <c r="S7" s="19" t="s">
        <v>1120</v>
      </c>
      <c r="AA7" s="277" t="s">
        <v>2</v>
      </c>
      <c r="AB7" s="270"/>
      <c r="AC7" s="270"/>
      <c r="AD7" s="270"/>
    </row>
    <row r="8" spans="1:30" ht="15" customHeight="1" thickBot="1">
      <c r="B8" s="78"/>
    </row>
    <row r="9" spans="1:30" s="29" customFormat="1" ht="15" customHeight="1" thickBot="1">
      <c r="A9" s="34"/>
      <c r="B9" s="476" t="s">
        <v>1121</v>
      </c>
      <c r="C9" s="352"/>
      <c r="D9" s="352"/>
      <c r="E9" s="352"/>
      <c r="F9" s="352"/>
      <c r="G9" s="352"/>
      <c r="H9" s="352"/>
      <c r="I9" s="352"/>
      <c r="J9" s="352"/>
      <c r="K9" s="352"/>
      <c r="L9" s="352"/>
      <c r="M9" s="352"/>
      <c r="N9" s="352"/>
      <c r="O9" s="352"/>
      <c r="P9" s="352"/>
      <c r="Q9" s="352"/>
      <c r="R9" s="352"/>
      <c r="S9" s="352"/>
      <c r="T9" s="352"/>
      <c r="U9" s="352"/>
      <c r="V9" s="352"/>
      <c r="W9" s="352"/>
      <c r="X9" s="352"/>
      <c r="Y9" s="352"/>
      <c r="Z9" s="352"/>
      <c r="AA9" s="352"/>
      <c r="AB9" s="352"/>
      <c r="AC9" s="352"/>
      <c r="AD9" s="353"/>
    </row>
    <row r="10" spans="1:30" s="42" customFormat="1" ht="15" customHeight="1">
      <c r="A10" s="113"/>
      <c r="B10" s="455" t="s">
        <v>177</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98"/>
    </row>
    <row r="11" spans="1:30" s="114" customFormat="1" ht="36" customHeight="1">
      <c r="A11" s="113"/>
      <c r="B11" s="161"/>
      <c r="C11" s="395" t="s">
        <v>178</v>
      </c>
      <c r="D11" s="405"/>
      <c r="E11" s="405"/>
      <c r="F11" s="405"/>
      <c r="G11" s="405"/>
      <c r="H11" s="405"/>
      <c r="I11" s="405"/>
      <c r="J11" s="405"/>
      <c r="K11" s="405"/>
      <c r="L11" s="405"/>
      <c r="M11" s="405"/>
      <c r="N11" s="405"/>
      <c r="O11" s="405"/>
      <c r="P11" s="405"/>
      <c r="Q11" s="405"/>
      <c r="R11" s="405"/>
      <c r="S11" s="405"/>
      <c r="T11" s="405"/>
      <c r="U11" s="405"/>
      <c r="V11" s="405"/>
      <c r="W11" s="405"/>
      <c r="X11" s="405"/>
      <c r="Y11" s="405"/>
      <c r="Z11" s="405"/>
      <c r="AA11" s="405"/>
      <c r="AB11" s="405"/>
      <c r="AC11" s="405"/>
      <c r="AD11" s="396"/>
    </row>
    <row r="12" spans="1:30" s="33" customFormat="1" ht="24" customHeight="1">
      <c r="B12" s="22"/>
      <c r="C12" s="395" t="s">
        <v>179</v>
      </c>
      <c r="D12" s="348"/>
      <c r="E12" s="348"/>
      <c r="F12" s="348"/>
      <c r="G12" s="348"/>
      <c r="H12" s="348"/>
      <c r="I12" s="348"/>
      <c r="J12" s="348"/>
      <c r="K12" s="348"/>
      <c r="L12" s="348"/>
      <c r="M12" s="348"/>
      <c r="N12" s="348"/>
      <c r="O12" s="348"/>
      <c r="P12" s="348"/>
      <c r="Q12" s="348"/>
      <c r="R12" s="348"/>
      <c r="S12" s="348"/>
      <c r="T12" s="348"/>
      <c r="U12" s="348"/>
      <c r="V12" s="348"/>
      <c r="W12" s="348"/>
      <c r="X12" s="348"/>
      <c r="Y12" s="348"/>
      <c r="Z12" s="348"/>
      <c r="AA12" s="348"/>
      <c r="AB12" s="348"/>
      <c r="AC12" s="348"/>
      <c r="AD12" s="396"/>
    </row>
    <row r="13" spans="1:30" s="114" customFormat="1" ht="36" customHeight="1">
      <c r="A13" s="113"/>
      <c r="B13" s="23"/>
      <c r="C13" s="367" t="s">
        <v>180</v>
      </c>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c r="AC13" s="405"/>
      <c r="AD13" s="298"/>
    </row>
    <row r="14" spans="1:30" s="29" customFormat="1" ht="24" customHeight="1">
      <c r="A14" s="79"/>
      <c r="B14" s="169"/>
      <c r="C14" s="367" t="s">
        <v>1122</v>
      </c>
      <c r="D14" s="350"/>
      <c r="E14" s="350"/>
      <c r="F14" s="350"/>
      <c r="G14" s="350"/>
      <c r="H14" s="350"/>
      <c r="I14" s="350"/>
      <c r="J14" s="350"/>
      <c r="K14" s="350"/>
      <c r="L14" s="350"/>
      <c r="M14" s="350"/>
      <c r="N14" s="350"/>
      <c r="O14" s="350"/>
      <c r="P14" s="350"/>
      <c r="Q14" s="350"/>
      <c r="R14" s="350"/>
      <c r="S14" s="350"/>
      <c r="T14" s="350"/>
      <c r="U14" s="350"/>
      <c r="V14" s="350"/>
      <c r="W14" s="350"/>
      <c r="X14" s="350"/>
      <c r="Y14" s="350"/>
      <c r="Z14" s="350"/>
      <c r="AA14" s="350"/>
      <c r="AB14" s="350"/>
      <c r="AC14" s="350"/>
      <c r="AD14" s="298"/>
    </row>
    <row r="15" spans="1:30" s="33" customFormat="1" ht="36" customHeight="1">
      <c r="B15" s="22"/>
      <c r="C15" s="395" t="s">
        <v>1123</v>
      </c>
      <c r="D15" s="348"/>
      <c r="E15" s="348"/>
      <c r="F15" s="348"/>
      <c r="G15" s="348"/>
      <c r="H15" s="348"/>
      <c r="I15" s="348"/>
      <c r="J15" s="348"/>
      <c r="K15" s="348"/>
      <c r="L15" s="348"/>
      <c r="M15" s="348"/>
      <c r="N15" s="348"/>
      <c r="O15" s="348"/>
      <c r="P15" s="348"/>
      <c r="Q15" s="348"/>
      <c r="R15" s="348"/>
      <c r="S15" s="348"/>
      <c r="T15" s="348"/>
      <c r="U15" s="348"/>
      <c r="V15" s="348"/>
      <c r="W15" s="348"/>
      <c r="X15" s="348"/>
      <c r="Y15" s="348"/>
      <c r="Z15" s="348"/>
      <c r="AA15" s="348"/>
      <c r="AB15" s="348"/>
      <c r="AC15" s="348"/>
      <c r="AD15" s="396"/>
    </row>
    <row r="16" spans="1:30" s="33" customFormat="1" ht="15" customHeight="1">
      <c r="B16" s="157"/>
      <c r="C16" s="398" t="s">
        <v>1124</v>
      </c>
      <c r="D16" s="379"/>
      <c r="E16" s="379"/>
      <c r="F16" s="379"/>
      <c r="G16" s="379"/>
      <c r="H16" s="379"/>
      <c r="I16" s="379"/>
      <c r="J16" s="379"/>
      <c r="K16" s="379"/>
      <c r="L16" s="379"/>
      <c r="M16" s="379"/>
      <c r="N16" s="379"/>
      <c r="O16" s="379"/>
      <c r="P16" s="379"/>
      <c r="Q16" s="379"/>
      <c r="R16" s="379"/>
      <c r="S16" s="379"/>
      <c r="T16" s="379"/>
      <c r="U16" s="379"/>
      <c r="V16" s="379"/>
      <c r="W16" s="379"/>
      <c r="X16" s="379"/>
      <c r="Y16" s="379"/>
      <c r="Z16" s="379"/>
      <c r="AA16" s="379"/>
      <c r="AB16" s="379"/>
      <c r="AC16" s="379"/>
      <c r="AD16" s="399"/>
    </row>
    <row r="17" spans="1:30" s="29" customFormat="1" ht="15" customHeight="1">
      <c r="A17" s="34"/>
      <c r="B17" s="441" t="s">
        <v>186</v>
      </c>
      <c r="C17" s="350"/>
      <c r="D17" s="350"/>
      <c r="E17" s="350"/>
      <c r="F17" s="350"/>
      <c r="G17" s="350"/>
      <c r="H17" s="350"/>
      <c r="I17" s="350"/>
      <c r="J17" s="350"/>
      <c r="K17" s="350"/>
      <c r="L17" s="350"/>
      <c r="M17" s="350"/>
      <c r="N17" s="350"/>
      <c r="O17" s="350"/>
      <c r="P17" s="350"/>
      <c r="Q17" s="350"/>
      <c r="R17" s="350"/>
      <c r="S17" s="350"/>
      <c r="T17" s="350"/>
      <c r="U17" s="350"/>
      <c r="V17" s="350"/>
      <c r="W17" s="350"/>
      <c r="X17" s="350"/>
      <c r="Y17" s="350"/>
      <c r="Z17" s="350"/>
      <c r="AA17" s="350"/>
      <c r="AB17" s="350"/>
      <c r="AC17" s="350"/>
      <c r="AD17" s="396"/>
    </row>
    <row r="18" spans="1:30" s="29" customFormat="1" ht="48" customHeight="1">
      <c r="A18" s="79"/>
      <c r="B18" s="116"/>
      <c r="C18" s="442" t="s">
        <v>1125</v>
      </c>
      <c r="D18" s="379"/>
      <c r="E18" s="379"/>
      <c r="F18" s="379"/>
      <c r="G18" s="379"/>
      <c r="H18" s="379"/>
      <c r="I18" s="379"/>
      <c r="J18" s="379"/>
      <c r="K18" s="379"/>
      <c r="L18" s="379"/>
      <c r="M18" s="379"/>
      <c r="N18" s="379"/>
      <c r="O18" s="379"/>
      <c r="P18" s="379"/>
      <c r="Q18" s="379"/>
      <c r="R18" s="379"/>
      <c r="S18" s="379"/>
      <c r="T18" s="379"/>
      <c r="U18" s="379"/>
      <c r="V18" s="379"/>
      <c r="W18" s="379"/>
      <c r="X18" s="379"/>
      <c r="Y18" s="379"/>
      <c r="Z18" s="379"/>
      <c r="AA18" s="379"/>
      <c r="AB18" s="379"/>
      <c r="AC18" s="379"/>
      <c r="AD18" s="399"/>
    </row>
    <row r="19" spans="1:30" s="29" customFormat="1" ht="15" customHeight="1">
      <c r="A19" s="34"/>
    </row>
    <row r="20" spans="1:30" s="29" customFormat="1" ht="38.25" customHeight="1">
      <c r="A20" s="108" t="s">
        <v>1126</v>
      </c>
      <c r="B20" s="357" t="s">
        <v>1127</v>
      </c>
      <c r="C20" s="350"/>
      <c r="D20" s="350"/>
      <c r="E20" s="350"/>
      <c r="F20" s="350"/>
      <c r="G20" s="350"/>
      <c r="H20" s="350"/>
      <c r="I20" s="350"/>
      <c r="J20" s="350"/>
      <c r="K20" s="350"/>
      <c r="L20" s="350"/>
      <c r="M20" s="350"/>
      <c r="N20" s="350"/>
      <c r="O20" s="350"/>
      <c r="P20" s="350"/>
      <c r="Q20" s="350"/>
      <c r="R20" s="350"/>
      <c r="S20" s="350"/>
      <c r="T20" s="350"/>
      <c r="U20" s="350"/>
      <c r="V20" s="350"/>
      <c r="W20" s="350"/>
      <c r="X20" s="350"/>
      <c r="Y20" s="350"/>
      <c r="Z20" s="350"/>
      <c r="AA20" s="350"/>
      <c r="AB20" s="350"/>
      <c r="AC20" s="350"/>
      <c r="AD20" s="350"/>
    </row>
    <row r="21" spans="1:30" s="29" customFormat="1" ht="24" customHeight="1">
      <c r="A21" s="107"/>
      <c r="B21" s="42"/>
      <c r="C21" s="364" t="s">
        <v>1128</v>
      </c>
      <c r="D21" s="350"/>
      <c r="E21" s="350"/>
      <c r="F21" s="350"/>
      <c r="G21" s="350"/>
      <c r="H21" s="350"/>
      <c r="I21" s="350"/>
      <c r="J21" s="350"/>
      <c r="K21" s="350"/>
      <c r="L21" s="350"/>
      <c r="M21" s="350"/>
      <c r="N21" s="350"/>
      <c r="O21" s="350"/>
      <c r="P21" s="350"/>
      <c r="Q21" s="350"/>
      <c r="R21" s="350"/>
      <c r="S21" s="350"/>
      <c r="T21" s="350"/>
      <c r="U21" s="350"/>
      <c r="V21" s="350"/>
      <c r="W21" s="350"/>
      <c r="X21" s="350"/>
      <c r="Y21" s="350"/>
      <c r="Z21" s="350"/>
      <c r="AA21" s="350"/>
      <c r="AB21" s="350"/>
      <c r="AC21" s="350"/>
      <c r="AD21" s="350"/>
    </row>
    <row r="22" spans="1:30" s="29" customFormat="1" ht="15" customHeight="1">
      <c r="A22" s="107"/>
      <c r="B22" s="211"/>
      <c r="C22" s="211"/>
      <c r="D22" s="211"/>
      <c r="E22" s="211"/>
      <c r="F22" s="211"/>
      <c r="G22" s="211"/>
      <c r="H22" s="211"/>
      <c r="I22" s="211"/>
      <c r="J22" s="211"/>
      <c r="K22" s="211"/>
      <c r="L22" s="211"/>
      <c r="M22" s="211"/>
      <c r="N22" s="211"/>
      <c r="O22" s="211"/>
      <c r="P22" s="211"/>
      <c r="Q22" s="211"/>
      <c r="R22" s="211"/>
      <c r="S22" s="211"/>
      <c r="T22" s="211"/>
      <c r="U22" s="211"/>
      <c r="V22" s="211"/>
      <c r="W22" s="211"/>
      <c r="X22" s="211"/>
      <c r="Y22" s="211"/>
      <c r="Z22" s="211"/>
      <c r="AA22" s="211"/>
      <c r="AB22" s="211"/>
      <c r="AC22" s="211"/>
      <c r="AD22" s="211"/>
    </row>
    <row r="23" spans="1:30" s="29" customFormat="1" ht="36" customHeight="1">
      <c r="A23" s="107"/>
      <c r="B23" s="211"/>
      <c r="C23" s="279" t="s">
        <v>1129</v>
      </c>
      <c r="D23" s="280"/>
      <c r="E23" s="280"/>
      <c r="F23" s="280"/>
      <c r="G23" s="280"/>
      <c r="H23" s="280"/>
      <c r="I23" s="280"/>
      <c r="J23" s="280"/>
      <c r="K23" s="280"/>
      <c r="L23" s="280"/>
      <c r="M23" s="280"/>
      <c r="N23" s="280"/>
      <c r="O23" s="280"/>
      <c r="P23" s="281"/>
      <c r="Q23" s="279" t="s">
        <v>1015</v>
      </c>
      <c r="R23" s="280"/>
      <c r="S23" s="280"/>
      <c r="T23" s="280"/>
      <c r="U23" s="280"/>
      <c r="V23" s="280"/>
      <c r="W23" s="280"/>
      <c r="X23" s="280"/>
      <c r="Y23" s="280"/>
      <c r="Z23" s="280"/>
      <c r="AA23" s="280"/>
      <c r="AB23" s="280"/>
      <c r="AC23" s="280"/>
      <c r="AD23" s="281"/>
    </row>
    <row r="24" spans="1:30" s="29" customFormat="1" ht="15" customHeight="1">
      <c r="A24" s="107"/>
      <c r="B24" s="211"/>
      <c r="C24" s="282"/>
      <c r="D24" s="280"/>
      <c r="E24" s="280"/>
      <c r="F24" s="280"/>
      <c r="G24" s="280"/>
      <c r="H24" s="280"/>
      <c r="I24" s="280"/>
      <c r="J24" s="280"/>
      <c r="K24" s="280"/>
      <c r="L24" s="280"/>
      <c r="M24" s="280"/>
      <c r="N24" s="280"/>
      <c r="O24" s="280"/>
      <c r="P24" s="281"/>
      <c r="Q24" s="282"/>
      <c r="R24" s="280"/>
      <c r="S24" s="280"/>
      <c r="T24" s="280"/>
      <c r="U24" s="280"/>
      <c r="V24" s="280"/>
      <c r="W24" s="280"/>
      <c r="X24" s="280"/>
      <c r="Y24" s="280"/>
      <c r="Z24" s="280"/>
      <c r="AA24" s="280"/>
      <c r="AB24" s="280"/>
      <c r="AC24" s="280"/>
      <c r="AD24" s="281"/>
    </row>
    <row r="25" spans="1:30" s="29" customFormat="1" ht="15" customHeight="1">
      <c r="A25" s="107"/>
      <c r="B25" s="211"/>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211"/>
    </row>
    <row r="26" spans="1:30" s="29" customFormat="1" ht="24" customHeight="1">
      <c r="A26" s="107"/>
      <c r="B26" s="211"/>
      <c r="C26" s="339" t="s">
        <v>248</v>
      </c>
      <c r="D26" s="350"/>
      <c r="E26" s="350"/>
      <c r="F26" s="350"/>
      <c r="G26" s="350"/>
      <c r="H26" s="350"/>
      <c r="I26" s="350"/>
      <c r="J26" s="350"/>
      <c r="K26" s="350"/>
      <c r="L26" s="350"/>
      <c r="M26" s="350"/>
      <c r="N26" s="350"/>
      <c r="O26" s="350"/>
      <c r="P26" s="350"/>
      <c r="Q26" s="350"/>
      <c r="R26" s="350"/>
      <c r="S26" s="350"/>
      <c r="T26" s="350"/>
      <c r="U26" s="350"/>
      <c r="V26" s="350"/>
      <c r="W26" s="350"/>
      <c r="X26" s="350"/>
      <c r="Y26" s="350"/>
      <c r="Z26" s="350"/>
      <c r="AA26" s="350"/>
      <c r="AB26" s="350"/>
      <c r="AC26" s="350"/>
      <c r="AD26" s="350"/>
    </row>
    <row r="27" spans="1:30" s="29" customFormat="1" ht="60" customHeight="1">
      <c r="A27" s="107"/>
      <c r="B27" s="211"/>
      <c r="C27" s="340"/>
      <c r="D27" s="337"/>
      <c r="E27" s="337"/>
      <c r="F27" s="337"/>
      <c r="G27" s="337"/>
      <c r="H27" s="337"/>
      <c r="I27" s="337"/>
      <c r="J27" s="337"/>
      <c r="K27" s="337"/>
      <c r="L27" s="337"/>
      <c r="M27" s="337"/>
      <c r="N27" s="337"/>
      <c r="O27" s="337"/>
      <c r="P27" s="337"/>
      <c r="Q27" s="337"/>
      <c r="R27" s="337"/>
      <c r="S27" s="337"/>
      <c r="T27" s="337"/>
      <c r="U27" s="337"/>
      <c r="V27" s="337"/>
      <c r="W27" s="337"/>
      <c r="X27" s="337"/>
      <c r="Y27" s="337"/>
      <c r="Z27" s="337"/>
      <c r="AA27" s="337"/>
      <c r="AB27" s="337"/>
      <c r="AC27" s="337"/>
      <c r="AD27" s="338"/>
    </row>
    <row r="28" spans="1:30" s="29" customFormat="1" ht="15" customHeight="1">
      <c r="A28" s="79"/>
    </row>
    <row r="29" spans="1:30" s="29" customFormat="1" ht="15" customHeight="1">
      <c r="A29" s="79"/>
    </row>
    <row r="30" spans="1:30" s="29" customFormat="1" ht="15" customHeight="1">
      <c r="A30" s="79"/>
    </row>
    <row r="31" spans="1:30" s="29" customFormat="1" ht="15" customHeight="1">
      <c r="A31" s="79"/>
    </row>
    <row r="32" spans="1:30" s="29" customFormat="1" ht="15" customHeight="1">
      <c r="A32" s="79"/>
    </row>
    <row r="33" spans="1:30" s="29" customFormat="1" ht="15" customHeight="1">
      <c r="A33" s="79"/>
    </row>
    <row r="34" spans="1:30" s="29" customFormat="1" ht="36" customHeight="1">
      <c r="A34" s="108" t="s">
        <v>1130</v>
      </c>
      <c r="B34" s="438" t="s">
        <v>1131</v>
      </c>
      <c r="C34" s="350"/>
      <c r="D34" s="350"/>
      <c r="E34" s="350"/>
      <c r="F34" s="350"/>
      <c r="G34" s="350"/>
      <c r="H34" s="350"/>
      <c r="I34" s="350"/>
      <c r="J34" s="350"/>
      <c r="K34" s="350"/>
      <c r="L34" s="350"/>
      <c r="M34" s="350"/>
      <c r="N34" s="350"/>
      <c r="O34" s="350"/>
      <c r="P34" s="350"/>
      <c r="Q34" s="350"/>
      <c r="R34" s="350"/>
      <c r="S34" s="350"/>
      <c r="T34" s="350"/>
      <c r="U34" s="350"/>
      <c r="V34" s="350"/>
      <c r="W34" s="350"/>
      <c r="X34" s="350"/>
      <c r="Y34" s="350"/>
      <c r="Z34" s="350"/>
      <c r="AA34" s="350"/>
      <c r="AB34" s="350"/>
      <c r="AC34" s="350"/>
      <c r="AD34" s="350"/>
    </row>
    <row r="35" spans="1:30" s="29" customFormat="1" ht="36" customHeight="1">
      <c r="A35" s="107"/>
      <c r="B35" s="42"/>
      <c r="C35" s="364" t="s">
        <v>1132</v>
      </c>
      <c r="D35" s="350"/>
      <c r="E35" s="350"/>
      <c r="F35" s="350"/>
      <c r="G35" s="350"/>
      <c r="H35" s="350"/>
      <c r="I35" s="350"/>
      <c r="J35" s="350"/>
      <c r="K35" s="350"/>
      <c r="L35" s="350"/>
      <c r="M35" s="350"/>
      <c r="N35" s="350"/>
      <c r="O35" s="350"/>
      <c r="P35" s="350"/>
      <c r="Q35" s="350"/>
      <c r="R35" s="350"/>
      <c r="S35" s="350"/>
      <c r="T35" s="350"/>
      <c r="U35" s="350"/>
      <c r="V35" s="350"/>
      <c r="W35" s="350"/>
      <c r="X35" s="350"/>
      <c r="Y35" s="350"/>
      <c r="Z35" s="350"/>
      <c r="AA35" s="350"/>
      <c r="AB35" s="350"/>
      <c r="AC35" s="350"/>
      <c r="AD35" s="350"/>
    </row>
    <row r="36" spans="1:30" s="29" customFormat="1" ht="24" customHeight="1">
      <c r="A36" s="107"/>
      <c r="B36" s="42"/>
      <c r="C36" s="339" t="s">
        <v>1133</v>
      </c>
      <c r="D36" s="350"/>
      <c r="E36" s="350"/>
      <c r="F36" s="350"/>
      <c r="G36" s="350"/>
      <c r="H36" s="350"/>
      <c r="I36" s="350"/>
      <c r="J36" s="350"/>
      <c r="K36" s="350"/>
      <c r="L36" s="350"/>
      <c r="M36" s="350"/>
      <c r="N36" s="350"/>
      <c r="O36" s="350"/>
      <c r="P36" s="350"/>
      <c r="Q36" s="350"/>
      <c r="R36" s="350"/>
      <c r="S36" s="350"/>
      <c r="T36" s="350"/>
      <c r="U36" s="350"/>
      <c r="V36" s="350"/>
      <c r="W36" s="350"/>
      <c r="X36" s="350"/>
      <c r="Y36" s="350"/>
      <c r="Z36" s="350"/>
      <c r="AA36" s="350"/>
      <c r="AB36" s="350"/>
      <c r="AC36" s="350"/>
      <c r="AD36" s="350"/>
    </row>
    <row r="37" spans="1:30" s="29" customFormat="1" ht="15" customHeight="1">
      <c r="A37" s="107"/>
      <c r="B37" s="4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row>
    <row r="38" spans="1:30" s="29" customFormat="1" ht="36" customHeight="1">
      <c r="A38" s="107"/>
      <c r="B38" s="42"/>
      <c r="C38" s="279" t="s">
        <v>1134</v>
      </c>
      <c r="D38" s="280"/>
      <c r="E38" s="280"/>
      <c r="F38" s="280"/>
      <c r="G38" s="280"/>
      <c r="H38" s="280"/>
      <c r="I38" s="280"/>
      <c r="J38" s="280"/>
      <c r="K38" s="280"/>
      <c r="L38" s="280"/>
      <c r="M38" s="280"/>
      <c r="N38" s="280"/>
      <c r="O38" s="280"/>
      <c r="P38" s="281"/>
      <c r="Q38" s="279" t="s">
        <v>1135</v>
      </c>
      <c r="R38" s="280"/>
      <c r="S38" s="280"/>
      <c r="T38" s="280"/>
      <c r="U38" s="280"/>
      <c r="V38" s="280"/>
      <c r="W38" s="280"/>
      <c r="X38" s="280"/>
      <c r="Y38" s="280"/>
      <c r="Z38" s="280"/>
      <c r="AA38" s="280"/>
      <c r="AB38" s="280"/>
      <c r="AC38" s="280"/>
      <c r="AD38" s="281"/>
    </row>
    <row r="39" spans="1:30" s="29" customFormat="1" ht="15" customHeight="1">
      <c r="A39" s="107"/>
      <c r="B39" s="42"/>
      <c r="C39" s="282">
        <v>3</v>
      </c>
      <c r="D39" s="280"/>
      <c r="E39" s="280"/>
      <c r="F39" s="280"/>
      <c r="G39" s="280"/>
      <c r="H39" s="280"/>
      <c r="I39" s="280"/>
      <c r="J39" s="280"/>
      <c r="K39" s="280"/>
      <c r="L39" s="280"/>
      <c r="M39" s="280"/>
      <c r="N39" s="280"/>
      <c r="O39" s="280"/>
      <c r="P39" s="281"/>
      <c r="Q39" s="282"/>
      <c r="R39" s="280"/>
      <c r="S39" s="280"/>
      <c r="T39" s="280"/>
      <c r="U39" s="280"/>
      <c r="V39" s="280"/>
      <c r="W39" s="280"/>
      <c r="X39" s="280"/>
      <c r="Y39" s="280"/>
      <c r="Z39" s="280"/>
      <c r="AA39" s="280"/>
      <c r="AB39" s="280"/>
      <c r="AC39" s="280"/>
      <c r="AD39" s="281"/>
    </row>
    <row r="40" spans="1:30" s="29" customFormat="1" ht="15" customHeight="1">
      <c r="A40" s="107"/>
      <c r="B40" s="42"/>
      <c r="C40" s="255"/>
      <c r="D40" s="255"/>
      <c r="E40" s="255"/>
      <c r="F40" s="255"/>
      <c r="G40" s="255"/>
      <c r="H40" s="255"/>
      <c r="I40" s="255"/>
      <c r="J40" s="255"/>
      <c r="K40" s="255"/>
      <c r="L40" s="255"/>
      <c r="M40" s="255"/>
      <c r="N40" s="255"/>
      <c r="O40" s="255"/>
      <c r="P40" s="255"/>
      <c r="Q40" s="255"/>
      <c r="R40" s="255"/>
      <c r="S40" s="255"/>
      <c r="T40" s="255"/>
      <c r="U40" s="255"/>
      <c r="V40" s="255"/>
      <c r="W40" s="255"/>
      <c r="X40" s="255"/>
      <c r="Y40" s="255"/>
      <c r="Z40" s="255"/>
      <c r="AA40" s="255"/>
      <c r="AB40" s="255"/>
      <c r="AC40" s="255"/>
      <c r="AD40" s="255"/>
    </row>
    <row r="41" spans="1:30" s="29" customFormat="1" ht="24" customHeight="1">
      <c r="A41" s="107"/>
      <c r="B41" s="211"/>
      <c r="C41" s="339" t="s">
        <v>248</v>
      </c>
      <c r="D41" s="350"/>
      <c r="E41" s="350"/>
      <c r="F41" s="350"/>
      <c r="G41" s="350"/>
      <c r="H41" s="350"/>
      <c r="I41" s="350"/>
      <c r="J41" s="350"/>
      <c r="K41" s="350"/>
      <c r="L41" s="350"/>
      <c r="M41" s="350"/>
      <c r="N41" s="350"/>
      <c r="O41" s="350"/>
      <c r="P41" s="350"/>
      <c r="Q41" s="350"/>
      <c r="R41" s="350"/>
      <c r="S41" s="350"/>
      <c r="T41" s="350"/>
      <c r="U41" s="350"/>
      <c r="V41" s="350"/>
      <c r="W41" s="350"/>
      <c r="X41" s="350"/>
      <c r="Y41" s="350"/>
      <c r="Z41" s="350"/>
      <c r="AA41" s="350"/>
      <c r="AB41" s="350"/>
      <c r="AC41" s="350"/>
      <c r="AD41" s="350"/>
    </row>
    <row r="42" spans="1:30" s="29" customFormat="1" ht="60" customHeight="1">
      <c r="A42" s="107"/>
      <c r="B42" s="211"/>
      <c r="C42" s="340"/>
      <c r="D42" s="337"/>
      <c r="E42" s="337"/>
      <c r="F42" s="337"/>
      <c r="G42" s="337"/>
      <c r="H42" s="337"/>
      <c r="I42" s="337"/>
      <c r="J42" s="337"/>
      <c r="K42" s="337"/>
      <c r="L42" s="337"/>
      <c r="M42" s="337"/>
      <c r="N42" s="337"/>
      <c r="O42" s="337"/>
      <c r="P42" s="337"/>
      <c r="Q42" s="337"/>
      <c r="R42" s="337"/>
      <c r="S42" s="337"/>
      <c r="T42" s="337"/>
      <c r="U42" s="337"/>
      <c r="V42" s="337"/>
      <c r="W42" s="337"/>
      <c r="X42" s="337"/>
      <c r="Y42" s="337"/>
      <c r="Z42" s="337"/>
      <c r="AA42" s="337"/>
      <c r="AB42" s="337"/>
      <c r="AC42" s="337"/>
      <c r="AD42" s="338"/>
    </row>
    <row r="43" spans="1:30" s="29" customFormat="1" ht="15" customHeight="1">
      <c r="A43" s="107"/>
      <c r="B43" s="211"/>
      <c r="C43" s="225"/>
      <c r="D43" s="225"/>
      <c r="E43" s="225"/>
      <c r="F43" s="225"/>
      <c r="G43" s="225"/>
      <c r="H43" s="225"/>
      <c r="I43" s="225"/>
      <c r="J43" s="225"/>
      <c r="K43" s="225"/>
      <c r="L43" s="225"/>
      <c r="M43" s="225"/>
      <c r="N43" s="225"/>
      <c r="O43" s="225"/>
      <c r="P43" s="225"/>
      <c r="Q43" s="225"/>
      <c r="R43" s="225"/>
      <c r="S43" s="225"/>
      <c r="T43" s="225"/>
      <c r="U43" s="225"/>
      <c r="V43" s="225"/>
      <c r="W43" s="225"/>
      <c r="X43" s="225"/>
      <c r="Y43" s="225"/>
      <c r="Z43" s="225"/>
      <c r="AA43" s="225"/>
      <c r="AB43" s="225"/>
      <c r="AC43" s="225"/>
      <c r="AD43" s="225"/>
    </row>
    <row r="44" spans="1:30" s="29" customFormat="1" ht="15" customHeight="1">
      <c r="A44" s="107"/>
      <c r="B44" s="211"/>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row>
    <row r="45" spans="1:30" s="29" customFormat="1" ht="15" customHeight="1">
      <c r="A45" s="107"/>
      <c r="B45" s="211"/>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row>
    <row r="46" spans="1:30" s="29" customFormat="1" ht="15" customHeight="1">
      <c r="A46" s="107"/>
      <c r="B46" s="211"/>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row>
    <row r="47" spans="1:30" s="29" customFormat="1" ht="15" customHeight="1">
      <c r="A47" s="107"/>
      <c r="B47" s="211"/>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row>
    <row r="48" spans="1:30" s="29" customFormat="1" ht="15" customHeight="1">
      <c r="A48" s="107"/>
      <c r="B48" s="211"/>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row>
    <row r="49" spans="1:31" ht="24" customHeight="1">
      <c r="A49" s="108" t="s">
        <v>1136</v>
      </c>
      <c r="B49" s="440" t="s">
        <v>1137</v>
      </c>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c r="AE49" s="29"/>
    </row>
    <row r="50" spans="1:31" ht="24" customHeight="1">
      <c r="A50" s="107"/>
      <c r="B50" s="211"/>
      <c r="C50" s="339" t="s">
        <v>1138</v>
      </c>
      <c r="D50" s="270"/>
      <c r="E50" s="270"/>
      <c r="F50" s="270"/>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270"/>
      <c r="AE50" s="29"/>
    </row>
    <row r="51" spans="1:31" ht="24" customHeight="1">
      <c r="A51" s="79"/>
      <c r="B51" s="29"/>
      <c r="C51" s="339" t="s">
        <v>1139</v>
      </c>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9"/>
    </row>
    <row r="52" spans="1:31" ht="36" customHeight="1">
      <c r="A52" s="79"/>
      <c r="B52" s="29"/>
      <c r="C52" s="339" t="s">
        <v>1140</v>
      </c>
      <c r="D52" s="270"/>
      <c r="E52" s="270"/>
      <c r="F52" s="270"/>
      <c r="G52" s="270"/>
      <c r="H52" s="270"/>
      <c r="I52" s="270"/>
      <c r="J52" s="270"/>
      <c r="K52" s="270"/>
      <c r="L52" s="270"/>
      <c r="M52" s="270"/>
      <c r="N52" s="270"/>
      <c r="O52" s="270"/>
      <c r="P52" s="270"/>
      <c r="Q52" s="270"/>
      <c r="R52" s="270"/>
      <c r="S52" s="270"/>
      <c r="T52" s="270"/>
      <c r="U52" s="270"/>
      <c r="V52" s="270"/>
      <c r="W52" s="270"/>
      <c r="X52" s="270"/>
      <c r="Y52" s="270"/>
      <c r="Z52" s="270"/>
      <c r="AA52" s="270"/>
      <c r="AB52" s="270"/>
      <c r="AC52" s="270"/>
      <c r="AD52" s="270"/>
      <c r="AE52" s="29"/>
    </row>
    <row r="53" spans="1:31">
      <c r="A53" s="107"/>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row>
    <row r="54" spans="1:31" ht="60" customHeight="1">
      <c r="A54" s="107"/>
      <c r="B54" s="211"/>
      <c r="C54" s="439" t="s">
        <v>1141</v>
      </c>
      <c r="D54" s="295"/>
      <c r="E54" s="295"/>
      <c r="F54" s="295"/>
      <c r="G54" s="295"/>
      <c r="H54" s="295"/>
      <c r="I54" s="295"/>
      <c r="J54" s="295"/>
      <c r="K54" s="295"/>
      <c r="L54" s="295"/>
      <c r="M54" s="295"/>
      <c r="N54" s="295"/>
      <c r="O54" s="295"/>
      <c r="P54" s="295"/>
      <c r="Q54" s="295"/>
      <c r="R54" s="296"/>
      <c r="S54" s="279" t="s">
        <v>1142</v>
      </c>
      <c r="T54" s="280"/>
      <c r="U54" s="280"/>
      <c r="V54" s="280"/>
      <c r="W54" s="280"/>
      <c r="X54" s="281"/>
      <c r="Y54" s="279" t="s">
        <v>1143</v>
      </c>
      <c r="Z54" s="280"/>
      <c r="AA54" s="280"/>
      <c r="AB54" s="280"/>
      <c r="AC54" s="280"/>
      <c r="AD54" s="281"/>
      <c r="AE54" s="29"/>
    </row>
    <row r="55" spans="1:31" ht="24" customHeight="1">
      <c r="A55" s="170"/>
      <c r="B55" s="171"/>
      <c r="C55" s="100" t="s">
        <v>142</v>
      </c>
      <c r="D55" s="371" t="s">
        <v>1144</v>
      </c>
      <c r="E55" s="280"/>
      <c r="F55" s="280"/>
      <c r="G55" s="280"/>
      <c r="H55" s="280"/>
      <c r="I55" s="280"/>
      <c r="J55" s="280"/>
      <c r="K55" s="280"/>
      <c r="L55" s="280"/>
      <c r="M55" s="280"/>
      <c r="N55" s="280"/>
      <c r="O55" s="280"/>
      <c r="P55" s="280"/>
      <c r="Q55" s="280"/>
      <c r="R55" s="281"/>
      <c r="S55" s="282">
        <v>1</v>
      </c>
      <c r="T55" s="280"/>
      <c r="U55" s="280"/>
      <c r="V55" s="280"/>
      <c r="W55" s="280"/>
      <c r="X55" s="281"/>
      <c r="Y55" s="282">
        <v>2</v>
      </c>
      <c r="Z55" s="280"/>
      <c r="AA55" s="280"/>
      <c r="AB55" s="280"/>
      <c r="AC55" s="280"/>
      <c r="AD55" s="281"/>
      <c r="AE55" s="29"/>
    </row>
    <row r="56" spans="1:31" ht="24" customHeight="1">
      <c r="A56" s="107"/>
      <c r="B56" s="211"/>
      <c r="C56" s="98" t="s">
        <v>143</v>
      </c>
      <c r="D56" s="475" t="s">
        <v>1145</v>
      </c>
      <c r="E56" s="280"/>
      <c r="F56" s="280"/>
      <c r="G56" s="280"/>
      <c r="H56" s="280"/>
      <c r="I56" s="280"/>
      <c r="J56" s="280"/>
      <c r="K56" s="280"/>
      <c r="L56" s="280"/>
      <c r="M56" s="280"/>
      <c r="N56" s="280"/>
      <c r="O56" s="280"/>
      <c r="P56" s="280"/>
      <c r="Q56" s="280"/>
      <c r="R56" s="281"/>
      <c r="S56" s="282"/>
      <c r="T56" s="280"/>
      <c r="U56" s="280"/>
      <c r="V56" s="280"/>
      <c r="W56" s="280"/>
      <c r="X56" s="281"/>
      <c r="Y56" s="282"/>
      <c r="Z56" s="280"/>
      <c r="AA56" s="280"/>
      <c r="AB56" s="280"/>
      <c r="AC56" s="280"/>
      <c r="AD56" s="281"/>
      <c r="AE56" s="29"/>
    </row>
    <row r="57" spans="1:31" ht="24" customHeight="1">
      <c r="A57" s="107"/>
      <c r="B57" s="211"/>
      <c r="C57" s="98" t="s">
        <v>144</v>
      </c>
      <c r="D57" s="475" t="s">
        <v>1146</v>
      </c>
      <c r="E57" s="280"/>
      <c r="F57" s="280"/>
      <c r="G57" s="280"/>
      <c r="H57" s="280"/>
      <c r="I57" s="280"/>
      <c r="J57" s="280"/>
      <c r="K57" s="280"/>
      <c r="L57" s="280"/>
      <c r="M57" s="280"/>
      <c r="N57" s="280"/>
      <c r="O57" s="280"/>
      <c r="P57" s="280"/>
      <c r="Q57" s="280"/>
      <c r="R57" s="281"/>
      <c r="S57" s="282"/>
      <c r="T57" s="280"/>
      <c r="U57" s="280"/>
      <c r="V57" s="280"/>
      <c r="W57" s="280"/>
      <c r="X57" s="281"/>
      <c r="Y57" s="282"/>
      <c r="Z57" s="280"/>
      <c r="AA57" s="280"/>
      <c r="AB57" s="280"/>
      <c r="AC57" s="280"/>
      <c r="AD57" s="281"/>
      <c r="AE57" s="29"/>
    </row>
    <row r="58" spans="1:31" ht="24" customHeight="1">
      <c r="A58" s="107"/>
      <c r="B58" s="211"/>
      <c r="C58" s="98" t="s">
        <v>145</v>
      </c>
      <c r="D58" s="475" t="s">
        <v>1147</v>
      </c>
      <c r="E58" s="280"/>
      <c r="F58" s="280"/>
      <c r="G58" s="280"/>
      <c r="H58" s="280"/>
      <c r="I58" s="280"/>
      <c r="J58" s="280"/>
      <c r="K58" s="280"/>
      <c r="L58" s="280"/>
      <c r="M58" s="280"/>
      <c r="N58" s="280"/>
      <c r="O58" s="280"/>
      <c r="P58" s="280"/>
      <c r="Q58" s="280"/>
      <c r="R58" s="281"/>
      <c r="S58" s="282"/>
      <c r="T58" s="280"/>
      <c r="U58" s="280"/>
      <c r="V58" s="280"/>
      <c r="W58" s="280"/>
      <c r="X58" s="281"/>
      <c r="Y58" s="282"/>
      <c r="Z58" s="280"/>
      <c r="AA58" s="280"/>
      <c r="AB58" s="280"/>
      <c r="AC58" s="280"/>
      <c r="AD58" s="281"/>
      <c r="AE58" s="29"/>
    </row>
    <row r="59" spans="1:31" ht="24" customHeight="1">
      <c r="A59" s="107"/>
      <c r="B59" s="211"/>
      <c r="C59" s="98" t="s">
        <v>146</v>
      </c>
      <c r="D59" s="475" t="s">
        <v>1148</v>
      </c>
      <c r="E59" s="280"/>
      <c r="F59" s="280"/>
      <c r="G59" s="280"/>
      <c r="H59" s="280"/>
      <c r="I59" s="280"/>
      <c r="J59" s="280"/>
      <c r="K59" s="280"/>
      <c r="L59" s="280"/>
      <c r="M59" s="280"/>
      <c r="N59" s="280"/>
      <c r="O59" s="280"/>
      <c r="P59" s="280"/>
      <c r="Q59" s="280"/>
      <c r="R59" s="281"/>
      <c r="S59" s="282"/>
      <c r="T59" s="280"/>
      <c r="U59" s="280"/>
      <c r="V59" s="280"/>
      <c r="W59" s="280"/>
      <c r="X59" s="281"/>
      <c r="Y59" s="282"/>
      <c r="Z59" s="280"/>
      <c r="AA59" s="280"/>
      <c r="AB59" s="280"/>
      <c r="AC59" s="280"/>
      <c r="AD59" s="281"/>
      <c r="AE59" s="29"/>
    </row>
    <row r="60" spans="1:31" ht="24" customHeight="1">
      <c r="A60" s="107"/>
      <c r="B60" s="211"/>
      <c r="C60" s="98" t="s">
        <v>147</v>
      </c>
      <c r="D60" s="475" t="s">
        <v>1149</v>
      </c>
      <c r="E60" s="280"/>
      <c r="F60" s="280"/>
      <c r="G60" s="280"/>
      <c r="H60" s="280"/>
      <c r="I60" s="280"/>
      <c r="J60" s="280"/>
      <c r="K60" s="280"/>
      <c r="L60" s="280"/>
      <c r="M60" s="280"/>
      <c r="N60" s="280"/>
      <c r="O60" s="280"/>
      <c r="P60" s="280"/>
      <c r="Q60" s="280"/>
      <c r="R60" s="281"/>
      <c r="S60" s="282"/>
      <c r="T60" s="280"/>
      <c r="U60" s="280"/>
      <c r="V60" s="280"/>
      <c r="W60" s="280"/>
      <c r="X60" s="281"/>
      <c r="Y60" s="282"/>
      <c r="Z60" s="280"/>
      <c r="AA60" s="280"/>
      <c r="AB60" s="280"/>
      <c r="AC60" s="280"/>
      <c r="AD60" s="281"/>
      <c r="AE60" s="29"/>
    </row>
    <row r="61" spans="1:31" ht="15" customHeight="1">
      <c r="A61" s="107"/>
      <c r="B61" s="211"/>
      <c r="C61" s="98" t="s">
        <v>148</v>
      </c>
      <c r="D61" s="475" t="s">
        <v>1150</v>
      </c>
      <c r="E61" s="280"/>
      <c r="F61" s="280"/>
      <c r="G61" s="280"/>
      <c r="H61" s="280"/>
      <c r="I61" s="280"/>
      <c r="J61" s="280"/>
      <c r="K61" s="280"/>
      <c r="L61" s="280"/>
      <c r="M61" s="280"/>
      <c r="N61" s="280"/>
      <c r="O61" s="280"/>
      <c r="P61" s="280"/>
      <c r="Q61" s="280"/>
      <c r="R61" s="281"/>
      <c r="S61" s="282"/>
      <c r="T61" s="280"/>
      <c r="U61" s="280"/>
      <c r="V61" s="280"/>
      <c r="W61" s="280"/>
      <c r="X61" s="281"/>
      <c r="Y61" s="282"/>
      <c r="Z61" s="280"/>
      <c r="AA61" s="280"/>
      <c r="AB61" s="280"/>
      <c r="AC61" s="280"/>
      <c r="AD61" s="281"/>
      <c r="AE61" s="29"/>
    </row>
    <row r="62" spans="1:31" ht="15" customHeight="1">
      <c r="A62" s="107"/>
      <c r="B62" s="211"/>
      <c r="C62" s="98" t="s">
        <v>149</v>
      </c>
      <c r="D62" s="475" t="s">
        <v>1151</v>
      </c>
      <c r="E62" s="280"/>
      <c r="F62" s="280"/>
      <c r="G62" s="280"/>
      <c r="H62" s="280"/>
      <c r="I62" s="280"/>
      <c r="J62" s="280"/>
      <c r="K62" s="280"/>
      <c r="L62" s="280"/>
      <c r="M62" s="280"/>
      <c r="N62" s="280"/>
      <c r="O62" s="280"/>
      <c r="P62" s="280"/>
      <c r="Q62" s="280"/>
      <c r="R62" s="281"/>
      <c r="S62" s="282"/>
      <c r="T62" s="280"/>
      <c r="U62" s="280"/>
      <c r="V62" s="280"/>
      <c r="W62" s="280"/>
      <c r="X62" s="281"/>
      <c r="Y62" s="282"/>
      <c r="Z62" s="280"/>
      <c r="AA62" s="280"/>
      <c r="AB62" s="280"/>
      <c r="AC62" s="280"/>
      <c r="AD62" s="281"/>
      <c r="AE62" s="29"/>
    </row>
    <row r="63" spans="1:31">
      <c r="A63" s="107"/>
      <c r="B63" s="162"/>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42"/>
    </row>
    <row r="64" spans="1:31" ht="45" customHeight="1">
      <c r="A64" s="79"/>
      <c r="B64" s="31"/>
      <c r="C64" s="473" t="s">
        <v>1152</v>
      </c>
      <c r="D64" s="270"/>
      <c r="E64" s="270"/>
      <c r="F64" s="298"/>
      <c r="G64" s="342"/>
      <c r="H64" s="280"/>
      <c r="I64" s="280"/>
      <c r="J64" s="280"/>
      <c r="K64" s="280"/>
      <c r="L64" s="280"/>
      <c r="M64" s="280"/>
      <c r="N64" s="280"/>
      <c r="O64" s="280"/>
      <c r="P64" s="280"/>
      <c r="Q64" s="280"/>
      <c r="R64" s="280"/>
      <c r="S64" s="280"/>
      <c r="T64" s="280"/>
      <c r="U64" s="280"/>
      <c r="V64" s="280"/>
      <c r="W64" s="280"/>
      <c r="X64" s="280"/>
      <c r="Y64" s="280"/>
      <c r="Z64" s="280"/>
      <c r="AA64" s="280"/>
      <c r="AB64" s="280"/>
      <c r="AC64" s="280"/>
      <c r="AD64" s="281"/>
      <c r="AE64" s="29"/>
    </row>
    <row r="65" spans="1:31">
      <c r="A65" s="79"/>
      <c r="B65" s="31"/>
      <c r="C65" s="260"/>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c r="AB65" s="260"/>
      <c r="AC65" s="260"/>
      <c r="AD65" s="260"/>
      <c r="AE65" s="29"/>
    </row>
    <row r="66" spans="1:31" ht="24" customHeight="1">
      <c r="A66" s="167"/>
      <c r="B66" s="42"/>
      <c r="C66" s="339" t="s">
        <v>248</v>
      </c>
      <c r="D66" s="270"/>
      <c r="E66" s="270"/>
      <c r="F66" s="270"/>
      <c r="G66" s="270"/>
      <c r="H66" s="270"/>
      <c r="I66" s="270"/>
      <c r="J66" s="270"/>
      <c r="K66" s="270"/>
      <c r="L66" s="270"/>
      <c r="M66" s="270"/>
      <c r="N66" s="270"/>
      <c r="O66" s="270"/>
      <c r="P66" s="270"/>
      <c r="Q66" s="270"/>
      <c r="R66" s="270"/>
      <c r="S66" s="270"/>
      <c r="T66" s="270"/>
      <c r="U66" s="270"/>
      <c r="V66" s="270"/>
      <c r="W66" s="270"/>
      <c r="X66" s="270"/>
      <c r="Y66" s="270"/>
      <c r="Z66" s="270"/>
      <c r="AA66" s="270"/>
      <c r="AB66" s="270"/>
      <c r="AC66" s="270"/>
      <c r="AD66" s="270"/>
      <c r="AE66" s="42"/>
    </row>
    <row r="67" spans="1:31" ht="60" customHeight="1">
      <c r="A67" s="167"/>
      <c r="B67" s="42"/>
      <c r="C67" s="371"/>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1"/>
      <c r="AE67" s="42"/>
    </row>
    <row r="68" spans="1:31">
      <c r="A68" s="107"/>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row>
    <row r="69" spans="1:31">
      <c r="A69" s="107"/>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row>
    <row r="70" spans="1:31">
      <c r="A70" s="107"/>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row>
    <row r="71" spans="1:31">
      <c r="A71" s="107"/>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row>
    <row r="72" spans="1:31">
      <c r="A72" s="107"/>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row>
    <row r="73" spans="1:31">
      <c r="A73" s="107"/>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row>
    <row r="74" spans="1:31" s="29" customFormat="1" ht="15" customHeight="1">
      <c r="A74" s="108" t="s">
        <v>1153</v>
      </c>
      <c r="B74" s="440" t="s">
        <v>1154</v>
      </c>
      <c r="C74" s="350"/>
      <c r="D74" s="350"/>
      <c r="E74" s="350"/>
      <c r="F74" s="350"/>
      <c r="G74" s="350"/>
      <c r="H74" s="350"/>
      <c r="I74" s="350"/>
      <c r="J74" s="350"/>
      <c r="K74" s="350"/>
      <c r="L74" s="350"/>
      <c r="M74" s="350"/>
      <c r="N74" s="350"/>
      <c r="O74" s="350"/>
      <c r="P74" s="350"/>
      <c r="Q74" s="350"/>
      <c r="R74" s="350"/>
      <c r="S74" s="350"/>
      <c r="T74" s="350"/>
      <c r="U74" s="350"/>
      <c r="V74" s="350"/>
      <c r="W74" s="350"/>
      <c r="X74" s="350"/>
      <c r="Y74" s="350"/>
      <c r="Z74" s="350"/>
      <c r="AA74" s="350"/>
      <c r="AB74" s="350"/>
      <c r="AC74" s="350"/>
      <c r="AD74" s="350"/>
      <c r="AE74" s="19"/>
    </row>
    <row r="75" spans="1:31" s="29" customFormat="1" ht="15" customHeight="1" thickBot="1">
      <c r="A75" s="108"/>
      <c r="B75" s="211"/>
      <c r="C75" s="211"/>
      <c r="D75" s="211"/>
      <c r="E75" s="211"/>
      <c r="F75" s="211"/>
      <c r="G75" s="211"/>
      <c r="H75" s="211"/>
      <c r="I75" s="211"/>
      <c r="J75" s="211"/>
      <c r="K75" s="211"/>
      <c r="L75" s="211"/>
      <c r="M75" s="211"/>
      <c r="N75" s="211"/>
      <c r="O75" s="211"/>
      <c r="P75" s="211"/>
      <c r="Q75" s="211"/>
      <c r="R75" s="211"/>
      <c r="S75" s="211"/>
      <c r="T75" s="211"/>
      <c r="U75" s="211"/>
      <c r="V75" s="211"/>
      <c r="W75" s="211"/>
      <c r="X75" s="211"/>
      <c r="Y75" s="211"/>
      <c r="Z75" s="211"/>
      <c r="AA75" s="211"/>
      <c r="AB75" s="211"/>
      <c r="AC75" s="211"/>
      <c r="AD75" s="211"/>
      <c r="AE75" s="19"/>
    </row>
    <row r="76" spans="1:31" s="29" customFormat="1" ht="15" customHeight="1" thickBot="1">
      <c r="A76" s="108"/>
      <c r="B76" s="211"/>
      <c r="C76" s="449"/>
      <c r="D76" s="392"/>
      <c r="E76" s="392"/>
      <c r="F76" s="393"/>
      <c r="G76" s="217" t="s">
        <v>1155</v>
      </c>
      <c r="H76" s="211"/>
      <c r="I76" s="211"/>
      <c r="J76" s="211"/>
      <c r="K76" s="211"/>
      <c r="L76" s="211"/>
      <c r="M76" s="211"/>
      <c r="N76" s="211"/>
      <c r="O76" s="211"/>
      <c r="P76" s="211"/>
      <c r="Q76" s="211"/>
      <c r="R76" s="211"/>
      <c r="S76" s="211"/>
      <c r="T76" s="211"/>
      <c r="U76" s="211"/>
      <c r="V76" s="211"/>
      <c r="W76" s="211"/>
      <c r="X76" s="211"/>
      <c r="Y76" s="211"/>
      <c r="Z76" s="211"/>
      <c r="AA76" s="211"/>
      <c r="AB76" s="211"/>
      <c r="AC76" s="211"/>
      <c r="AD76" s="211"/>
      <c r="AE76" s="19"/>
    </row>
    <row r="77" spans="1:31" s="29" customFormat="1" ht="15" customHeight="1">
      <c r="A77" s="108"/>
      <c r="B77" s="211"/>
      <c r="C77" s="211"/>
      <c r="D77" s="211"/>
      <c r="E77" s="211"/>
      <c r="F77" s="211"/>
      <c r="G77" s="211"/>
      <c r="H77" s="211"/>
      <c r="I77" s="211"/>
      <c r="J77" s="211"/>
      <c r="K77" s="211"/>
      <c r="L77" s="211"/>
      <c r="M77" s="211"/>
      <c r="N77" s="211"/>
      <c r="O77" s="211"/>
      <c r="P77" s="211"/>
      <c r="Q77" s="211"/>
      <c r="R77" s="211"/>
      <c r="S77" s="211"/>
      <c r="T77" s="211"/>
      <c r="U77" s="211"/>
      <c r="V77" s="211"/>
      <c r="W77" s="211"/>
      <c r="X77" s="211"/>
      <c r="Y77" s="211"/>
      <c r="Z77" s="211"/>
      <c r="AA77" s="211"/>
      <c r="AB77" s="211"/>
      <c r="AC77" s="211"/>
      <c r="AD77" s="211"/>
      <c r="AE77" s="19"/>
    </row>
    <row r="78" spans="1:31" s="29" customFormat="1" ht="24" customHeight="1">
      <c r="A78" s="107"/>
      <c r="B78" s="211"/>
      <c r="C78" s="339" t="s">
        <v>248</v>
      </c>
      <c r="D78" s="350"/>
      <c r="E78" s="350"/>
      <c r="F78" s="350"/>
      <c r="G78" s="350"/>
      <c r="H78" s="350"/>
      <c r="I78" s="350"/>
      <c r="J78" s="350"/>
      <c r="K78" s="350"/>
      <c r="L78" s="350"/>
      <c r="M78" s="350"/>
      <c r="N78" s="350"/>
      <c r="O78" s="350"/>
      <c r="P78" s="350"/>
      <c r="Q78" s="350"/>
      <c r="R78" s="350"/>
      <c r="S78" s="350"/>
      <c r="T78" s="350"/>
      <c r="U78" s="350"/>
      <c r="V78" s="350"/>
      <c r="W78" s="350"/>
      <c r="X78" s="350"/>
      <c r="Y78" s="350"/>
      <c r="Z78" s="350"/>
      <c r="AA78" s="350"/>
      <c r="AB78" s="350"/>
      <c r="AC78" s="350"/>
      <c r="AD78" s="350"/>
      <c r="AE78" s="19"/>
    </row>
    <row r="79" spans="1:31" s="29" customFormat="1" ht="60" customHeight="1">
      <c r="A79" s="107"/>
      <c r="B79" s="211"/>
      <c r="C79" s="474"/>
      <c r="D79" s="337"/>
      <c r="E79" s="337"/>
      <c r="F79" s="337"/>
      <c r="G79" s="337"/>
      <c r="H79" s="337"/>
      <c r="I79" s="337"/>
      <c r="J79" s="337"/>
      <c r="K79" s="337"/>
      <c r="L79" s="337"/>
      <c r="M79" s="337"/>
      <c r="N79" s="337"/>
      <c r="O79" s="337"/>
      <c r="P79" s="337"/>
      <c r="Q79" s="337"/>
      <c r="R79" s="337"/>
      <c r="S79" s="337"/>
      <c r="T79" s="337"/>
      <c r="U79" s="337"/>
      <c r="V79" s="337"/>
      <c r="W79" s="337"/>
      <c r="X79" s="337"/>
      <c r="Y79" s="337"/>
      <c r="Z79" s="337"/>
      <c r="AA79" s="337"/>
      <c r="AB79" s="337"/>
      <c r="AC79" s="337"/>
      <c r="AD79" s="338"/>
      <c r="AE79" s="19"/>
    </row>
    <row r="80" spans="1:31" s="29" customFormat="1" ht="15" customHeight="1">
      <c r="A80" s="79"/>
    </row>
    <row r="81" spans="1:108" s="29" customFormat="1" ht="15" customHeight="1">
      <c r="A81" s="79"/>
    </row>
    <row r="82" spans="1:108" s="29" customFormat="1" ht="15" customHeight="1">
      <c r="A82" s="79"/>
    </row>
    <row r="83" spans="1:108" s="29" customFormat="1" ht="15" customHeight="1">
      <c r="A83" s="79"/>
    </row>
    <row r="84" spans="1:108" s="29" customFormat="1" ht="15" customHeight="1">
      <c r="A84" s="79"/>
    </row>
    <row r="85" spans="1:108" s="29" customFormat="1" ht="15" customHeight="1">
      <c r="A85" s="79"/>
    </row>
    <row r="86" spans="1:108" s="29" customFormat="1" ht="36" customHeight="1">
      <c r="A86" s="108" t="s">
        <v>1156</v>
      </c>
      <c r="B86" s="440" t="s">
        <v>1157</v>
      </c>
      <c r="C86" s="350"/>
      <c r="D86" s="350"/>
      <c r="E86" s="350"/>
      <c r="F86" s="350"/>
      <c r="G86" s="350"/>
      <c r="H86" s="350"/>
      <c r="I86" s="350"/>
      <c r="J86" s="350"/>
      <c r="K86" s="350"/>
      <c r="L86" s="350"/>
      <c r="M86" s="350"/>
      <c r="N86" s="350"/>
      <c r="O86" s="350"/>
      <c r="P86" s="350"/>
      <c r="Q86" s="350"/>
      <c r="R86" s="350"/>
      <c r="S86" s="350"/>
      <c r="T86" s="350"/>
      <c r="U86" s="350"/>
      <c r="V86" s="350"/>
      <c r="W86" s="350"/>
      <c r="X86" s="350"/>
      <c r="Y86" s="350"/>
      <c r="Z86" s="350"/>
      <c r="AA86" s="350"/>
      <c r="AB86" s="350"/>
      <c r="AC86" s="350"/>
      <c r="AD86" s="350"/>
    </row>
    <row r="87" spans="1:108" s="29" customFormat="1" ht="24" customHeight="1">
      <c r="A87" s="108"/>
      <c r="B87" s="242"/>
      <c r="C87" s="364" t="s">
        <v>1158</v>
      </c>
      <c r="D87" s="350"/>
      <c r="E87" s="350"/>
      <c r="F87" s="350"/>
      <c r="G87" s="350"/>
      <c r="H87" s="350"/>
      <c r="I87" s="350"/>
      <c r="J87" s="350"/>
      <c r="K87" s="350"/>
      <c r="L87" s="350"/>
      <c r="M87" s="350"/>
      <c r="N87" s="350"/>
      <c r="O87" s="350"/>
      <c r="P87" s="350"/>
      <c r="Q87" s="350"/>
      <c r="R87" s="350"/>
      <c r="S87" s="350"/>
      <c r="T87" s="350"/>
      <c r="U87" s="350"/>
      <c r="V87" s="350"/>
      <c r="W87" s="350"/>
      <c r="X87" s="350"/>
      <c r="Y87" s="350"/>
      <c r="Z87" s="350"/>
      <c r="AA87" s="350"/>
      <c r="AB87" s="350"/>
      <c r="AC87" s="350"/>
      <c r="AD87" s="350"/>
    </row>
    <row r="88" spans="1:108" s="29" customFormat="1" ht="36" customHeight="1">
      <c r="A88" s="108"/>
      <c r="B88" s="242"/>
      <c r="C88" s="364" t="s">
        <v>1159</v>
      </c>
      <c r="D88" s="350"/>
      <c r="E88" s="350"/>
      <c r="F88" s="350"/>
      <c r="G88" s="350"/>
      <c r="H88" s="350"/>
      <c r="I88" s="350"/>
      <c r="J88" s="350"/>
      <c r="K88" s="350"/>
      <c r="L88" s="350"/>
      <c r="M88" s="350"/>
      <c r="N88" s="350"/>
      <c r="O88" s="350"/>
      <c r="P88" s="350"/>
      <c r="Q88" s="350"/>
      <c r="R88" s="350"/>
      <c r="S88" s="350"/>
      <c r="T88" s="350"/>
      <c r="U88" s="350"/>
      <c r="V88" s="350"/>
      <c r="W88" s="350"/>
      <c r="X88" s="350"/>
      <c r="Y88" s="350"/>
      <c r="Z88" s="350"/>
      <c r="AA88" s="350"/>
      <c r="AB88" s="350"/>
      <c r="AC88" s="350"/>
      <c r="AD88" s="350"/>
    </row>
    <row r="89" spans="1:108" s="29" customFormat="1" ht="24" customHeight="1">
      <c r="A89" s="108"/>
      <c r="B89" s="242"/>
      <c r="C89" s="339" t="s">
        <v>1160</v>
      </c>
      <c r="D89" s="350"/>
      <c r="E89" s="350"/>
      <c r="F89" s="350"/>
      <c r="G89" s="350"/>
      <c r="H89" s="350"/>
      <c r="I89" s="350"/>
      <c r="J89" s="350"/>
      <c r="K89" s="350"/>
      <c r="L89" s="350"/>
      <c r="M89" s="350"/>
      <c r="N89" s="350"/>
      <c r="O89" s="350"/>
      <c r="P89" s="350"/>
      <c r="Q89" s="350"/>
      <c r="R89" s="350"/>
      <c r="S89" s="350"/>
      <c r="T89" s="350"/>
      <c r="U89" s="350"/>
      <c r="V89" s="350"/>
      <c r="W89" s="350"/>
      <c r="X89" s="350"/>
      <c r="Y89" s="350"/>
      <c r="Z89" s="350"/>
      <c r="AA89" s="350"/>
      <c r="AB89" s="350"/>
      <c r="AC89" s="350"/>
      <c r="AD89" s="350"/>
    </row>
    <row r="90" spans="1:108" s="29" customFormat="1" ht="36" customHeight="1">
      <c r="A90" s="108"/>
      <c r="B90" s="242"/>
      <c r="C90" s="359" t="s">
        <v>1161</v>
      </c>
      <c r="D90" s="350"/>
      <c r="E90" s="350"/>
      <c r="F90" s="350"/>
      <c r="G90" s="350"/>
      <c r="H90" s="350"/>
      <c r="I90" s="350"/>
      <c r="J90" s="350"/>
      <c r="K90" s="350"/>
      <c r="L90" s="350"/>
      <c r="M90" s="350"/>
      <c r="N90" s="350"/>
      <c r="O90" s="350"/>
      <c r="P90" s="350"/>
      <c r="Q90" s="350"/>
      <c r="R90" s="350"/>
      <c r="S90" s="350"/>
      <c r="T90" s="350"/>
      <c r="U90" s="350"/>
      <c r="V90" s="350"/>
      <c r="W90" s="350"/>
      <c r="X90" s="350"/>
      <c r="Y90" s="350"/>
      <c r="Z90" s="350"/>
      <c r="AA90" s="350"/>
      <c r="AB90" s="350"/>
      <c r="AC90" s="350"/>
      <c r="AD90" s="350"/>
    </row>
    <row r="91" spans="1:108" s="29" customFormat="1" ht="15" customHeight="1">
      <c r="A91" s="134"/>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spans="1:108" s="29" customFormat="1" ht="24" customHeight="1">
      <c r="A92" s="108"/>
      <c r="B92" s="223"/>
      <c r="C92" s="282" t="s">
        <v>1162</v>
      </c>
      <c r="D92" s="295"/>
      <c r="E92" s="295"/>
      <c r="F92" s="296"/>
      <c r="G92" s="279" t="s">
        <v>1163</v>
      </c>
      <c r="H92" s="295"/>
      <c r="I92" s="296"/>
      <c r="J92" s="347" t="s">
        <v>1164</v>
      </c>
      <c r="K92" s="280"/>
      <c r="L92" s="280"/>
      <c r="M92" s="280"/>
      <c r="N92" s="280"/>
      <c r="O92" s="280"/>
      <c r="P92" s="280"/>
      <c r="Q92" s="280"/>
      <c r="R92" s="280"/>
      <c r="S92" s="280"/>
      <c r="T92" s="280"/>
      <c r="U92" s="280"/>
      <c r="V92" s="280"/>
      <c r="W92" s="280"/>
      <c r="X92" s="280"/>
      <c r="Y92" s="280"/>
      <c r="Z92" s="280"/>
      <c r="AA92" s="280"/>
      <c r="AB92" s="280"/>
      <c r="AC92" s="280"/>
      <c r="AD92" s="281"/>
    </row>
    <row r="93" spans="1:108" s="29" customFormat="1" ht="15" customHeight="1">
      <c r="A93" s="108"/>
      <c r="B93" s="223"/>
      <c r="C93" s="297"/>
      <c r="D93" s="350"/>
      <c r="E93" s="350"/>
      <c r="F93" s="298"/>
      <c r="G93" s="297"/>
      <c r="H93" s="350"/>
      <c r="I93" s="298"/>
      <c r="J93" s="279" t="s">
        <v>269</v>
      </c>
      <c r="K93" s="296"/>
      <c r="L93" s="376" t="s">
        <v>270</v>
      </c>
      <c r="M93" s="296"/>
      <c r="N93" s="376" t="s">
        <v>271</v>
      </c>
      <c r="O93" s="296"/>
      <c r="P93" s="282" t="s">
        <v>1165</v>
      </c>
      <c r="Q93" s="280"/>
      <c r="R93" s="280"/>
      <c r="S93" s="280"/>
      <c r="T93" s="280"/>
      <c r="U93" s="280"/>
      <c r="V93" s="280"/>
      <c r="W93" s="280"/>
      <c r="X93" s="280"/>
      <c r="Y93" s="280"/>
      <c r="Z93" s="280"/>
      <c r="AA93" s="280"/>
      <c r="AB93" s="280"/>
      <c r="AC93" s="280"/>
      <c r="AD93" s="281"/>
    </row>
    <row r="94" spans="1:108" s="29" customFormat="1" ht="84" customHeight="1">
      <c r="A94" s="108"/>
      <c r="B94" s="223"/>
      <c r="C94" s="297"/>
      <c r="D94" s="350"/>
      <c r="E94" s="350"/>
      <c r="F94" s="298"/>
      <c r="G94" s="297"/>
      <c r="H94" s="350"/>
      <c r="I94" s="298"/>
      <c r="J94" s="297"/>
      <c r="K94" s="298"/>
      <c r="L94" s="297"/>
      <c r="M94" s="298"/>
      <c r="N94" s="297"/>
      <c r="O94" s="298"/>
      <c r="P94" s="376" t="s">
        <v>1166</v>
      </c>
      <c r="Q94" s="280"/>
      <c r="R94" s="281"/>
      <c r="S94" s="376" t="s">
        <v>1167</v>
      </c>
      <c r="T94" s="280"/>
      <c r="U94" s="281"/>
      <c r="V94" s="376" t="s">
        <v>1168</v>
      </c>
      <c r="W94" s="280"/>
      <c r="X94" s="281"/>
      <c r="Y94" s="376" t="s">
        <v>1169</v>
      </c>
      <c r="Z94" s="280"/>
      <c r="AA94" s="281"/>
      <c r="AB94" s="376" t="s">
        <v>1170</v>
      </c>
      <c r="AC94" s="280"/>
      <c r="AD94" s="281"/>
    </row>
    <row r="95" spans="1:108" s="29" customFormat="1" ht="48" customHeight="1">
      <c r="A95" s="108"/>
      <c r="B95" s="223"/>
      <c r="C95" s="299"/>
      <c r="D95" s="284"/>
      <c r="E95" s="284"/>
      <c r="F95" s="300"/>
      <c r="G95" s="299"/>
      <c r="H95" s="284"/>
      <c r="I95" s="300"/>
      <c r="J95" s="299"/>
      <c r="K95" s="300"/>
      <c r="L95" s="299"/>
      <c r="M95" s="300"/>
      <c r="N95" s="299"/>
      <c r="O95" s="300"/>
      <c r="P95" s="168" t="s">
        <v>276</v>
      </c>
      <c r="Q95" s="241" t="s">
        <v>270</v>
      </c>
      <c r="R95" s="241" t="s">
        <v>271</v>
      </c>
      <c r="S95" s="168" t="s">
        <v>276</v>
      </c>
      <c r="T95" s="241" t="s">
        <v>270</v>
      </c>
      <c r="U95" s="241" t="s">
        <v>271</v>
      </c>
      <c r="V95" s="168" t="s">
        <v>276</v>
      </c>
      <c r="W95" s="241" t="s">
        <v>270</v>
      </c>
      <c r="X95" s="241" t="s">
        <v>271</v>
      </c>
      <c r="Y95" s="168" t="s">
        <v>276</v>
      </c>
      <c r="Z95" s="241" t="s">
        <v>270</v>
      </c>
      <c r="AA95" s="241" t="s">
        <v>271</v>
      </c>
      <c r="AB95" s="168" t="s">
        <v>276</v>
      </c>
      <c r="AC95" s="241" t="s">
        <v>270</v>
      </c>
      <c r="AD95" s="241" t="s">
        <v>271</v>
      </c>
      <c r="AF95" t="s">
        <v>278</v>
      </c>
      <c r="AG95" t="s">
        <v>279</v>
      </c>
      <c r="AH95" t="s">
        <v>280</v>
      </c>
      <c r="AI95" t="s">
        <v>281</v>
      </c>
      <c r="AJ95" t="s">
        <v>282</v>
      </c>
      <c r="AK95" t="s">
        <v>283</v>
      </c>
      <c r="AL95" t="s">
        <v>284</v>
      </c>
      <c r="AP95" t="s">
        <v>278</v>
      </c>
      <c r="AQ95" t="s">
        <v>279</v>
      </c>
      <c r="AR95" t="s">
        <v>280</v>
      </c>
      <c r="AS95" t="s">
        <v>281</v>
      </c>
      <c r="AT95" t="s">
        <v>282</v>
      </c>
      <c r="AU95" t="s">
        <v>283</v>
      </c>
      <c r="AV95" t="s">
        <v>284</v>
      </c>
      <c r="AZ95" t="s">
        <v>278</v>
      </c>
      <c r="BA95" t="s">
        <v>279</v>
      </c>
      <c r="BB95" t="s">
        <v>280</v>
      </c>
      <c r="BC95" t="s">
        <v>281</v>
      </c>
      <c r="BD95" t="s">
        <v>282</v>
      </c>
      <c r="BE95" t="s">
        <v>283</v>
      </c>
      <c r="BF95" t="s">
        <v>284</v>
      </c>
      <c r="BJ95" t="s">
        <v>278</v>
      </c>
      <c r="BK95" t="s">
        <v>279</v>
      </c>
      <c r="BL95" t="s">
        <v>280</v>
      </c>
      <c r="BM95" t="s">
        <v>281</v>
      </c>
      <c r="BN95" t="s">
        <v>282</v>
      </c>
      <c r="BO95" t="s">
        <v>283</v>
      </c>
      <c r="BP95" t="s">
        <v>284</v>
      </c>
      <c r="BT95" t="s">
        <v>278</v>
      </c>
      <c r="BU95" t="s">
        <v>279</v>
      </c>
      <c r="BV95" t="s">
        <v>280</v>
      </c>
      <c r="BW95" t="s">
        <v>281</v>
      </c>
      <c r="BX95" t="s">
        <v>282</v>
      </c>
      <c r="BY95" t="s">
        <v>283</v>
      </c>
      <c r="BZ95" t="s">
        <v>284</v>
      </c>
      <c r="CD95" t="s">
        <v>278</v>
      </c>
      <c r="CE95" t="s">
        <v>279</v>
      </c>
      <c r="CF95" t="s">
        <v>280</v>
      </c>
      <c r="CG95" t="s">
        <v>281</v>
      </c>
      <c r="CH95" t="s">
        <v>282</v>
      </c>
      <c r="CI95" t="s">
        <v>283</v>
      </c>
      <c r="CJ95" t="s">
        <v>284</v>
      </c>
      <c r="CN95" t="s">
        <v>278</v>
      </c>
      <c r="CO95" t="s">
        <v>279</v>
      </c>
      <c r="CP95" t="s">
        <v>280</v>
      </c>
      <c r="CQ95" t="s">
        <v>281</v>
      </c>
      <c r="CR95" t="s">
        <v>282</v>
      </c>
      <c r="CS95" t="s">
        <v>283</v>
      </c>
      <c r="CT95" t="s">
        <v>284</v>
      </c>
      <c r="CX95" t="s">
        <v>278</v>
      </c>
      <c r="CY95" t="s">
        <v>279</v>
      </c>
      <c r="CZ95" t="s">
        <v>280</v>
      </c>
      <c r="DA95" t="s">
        <v>281</v>
      </c>
      <c r="DB95" t="s">
        <v>282</v>
      </c>
      <c r="DC95" t="s">
        <v>283</v>
      </c>
      <c r="DD95" t="s">
        <v>284</v>
      </c>
    </row>
    <row r="96" spans="1:108" s="29" customFormat="1" ht="15" customHeight="1">
      <c r="A96" s="108"/>
      <c r="B96" s="223"/>
      <c r="C96" s="342">
        <v>2</v>
      </c>
      <c r="D96" s="280"/>
      <c r="E96" s="280"/>
      <c r="F96" s="281"/>
      <c r="G96" s="342"/>
      <c r="H96" s="280"/>
      <c r="I96" s="281"/>
      <c r="J96" s="342"/>
      <c r="K96" s="281"/>
      <c r="L96" s="342"/>
      <c r="M96" s="281"/>
      <c r="N96" s="342"/>
      <c r="O96" s="281"/>
      <c r="P96" s="106"/>
      <c r="Q96" s="106"/>
      <c r="R96" s="106"/>
      <c r="S96" s="106"/>
      <c r="T96" s="106"/>
      <c r="U96" s="106"/>
      <c r="V96" s="106"/>
      <c r="W96" s="106"/>
      <c r="X96" s="106"/>
      <c r="Y96" s="106"/>
      <c r="Z96" s="106"/>
      <c r="AA96" s="106"/>
      <c r="AB96" s="106"/>
      <c r="AC96" s="106"/>
      <c r="AD96" s="106"/>
      <c r="AF96">
        <f>IF(AND(P96=0,OR(SUM(Q96:R96)&gt;0,COUNTIF(P96:R96,"NS")&gt;0)),1,0)</f>
        <v>0</v>
      </c>
      <c r="AG96">
        <f>IF(OR(AND(P96="NS",SUM(Q96:R96)&gt;0),AND(P96="NS",COUNTIF(P96:R96,"NS")&lt;2)),1,0)</f>
        <v>0</v>
      </c>
      <c r="AH96">
        <f>IF(AND(P96="NA",OR(SUM(Q96:R96)&gt;0,COUNTIF(P96:R96,"NS")&gt;0,AND(COUNTIF(P96:R96,"NA")&gt;1,COUNTIF(P96:R96,"NA")&lt;3))),1,0)</f>
        <v>0</v>
      </c>
      <c r="AI96">
        <f>IF(AND(COUNTBLANK(P96)+COUNTBLANK(Q96)+COUNTBLANK(R96)&gt;0,COUNTBLANK(P96)+COUNTBLANK(Q96)+COUNTBLANK(R96)&lt;3,P96&lt;&gt;"NA"),1,0)</f>
        <v>0</v>
      </c>
      <c r="AJ96">
        <f>IF(AND(IF(OR(SUM(Q96:R96)=P96,P96="",AND(P96&gt;0,COUNTIF(P96:R96,"NS")=2)),0,1)=1,P96&lt;&gt;"NS",P96&lt;&gt;"NA"),1,0)</f>
        <v>0</v>
      </c>
      <c r="AK96">
        <f>IF(COUNTIF(P96:R96,"=*")&lt;&gt;SUM(COUNTIF(P96:R96,"NS"),COUNTIF(P96:R96,"NA")),1,0)</f>
        <v>0</v>
      </c>
      <c r="AL96">
        <f>IF(SUM(AF96:AK96)&gt;0,1,0)</f>
        <v>0</v>
      </c>
      <c r="AP96">
        <f>IF(AND(S96=0,OR(SUM(T96:U96)&gt;0,COUNTIF(S96:U96,"NS")&gt;0)),1,0)</f>
        <v>0</v>
      </c>
      <c r="AQ96">
        <f>IF(OR(AND(S96="NS",SUM(T96:U96)&gt;0),AND(S96="NS",COUNTIF(S96:U96,"NS")&lt;2)),1,0)</f>
        <v>0</v>
      </c>
      <c r="AR96">
        <f>IF(AND(S96="NA",OR(SUM(T96:U96)&gt;0,COUNTIF(S96:U96,"NS")&gt;0,AND(COUNTIF(S96:U96,"NA")&gt;1,COUNTIF(S96:U96,"NA")&lt;3))),1,0)</f>
        <v>0</v>
      </c>
      <c r="AS96">
        <f>IF(AND(COUNTBLANK(S96)+COUNTBLANK(T96)+COUNTBLANK(U96)&gt;0,COUNTBLANK(S96)+COUNTBLANK(T96)+COUNTBLANK(U96)&lt;3,S96&lt;&gt;"NA"),1,0)</f>
        <v>0</v>
      </c>
      <c r="AT96">
        <f>IF(AND(IF(OR(SUM(T96:U96)=S96,S96="",AND(S96&gt;0,COUNTIF(S96:U96,"NS")=2)),0,1)=1,S96&lt;&gt;"NS",S96&lt;&gt;"NA"),1,0)</f>
        <v>0</v>
      </c>
      <c r="AU96">
        <f>IF(COUNTIF(S96:U96,"=*")&lt;&gt;SUM(COUNTIF(S96:U96,"NS"),COUNTIF(S96:U96,"NA")),1,0)</f>
        <v>0</v>
      </c>
      <c r="AV96">
        <f>IF(SUM(AP96:AU96)&gt;0,1,0)</f>
        <v>0</v>
      </c>
      <c r="AZ96">
        <f>IF(AND(V96=0,OR(SUM(W96:X96)&gt;0,COUNTIF(V96:X96,"NS")&gt;0)),1,0)</f>
        <v>0</v>
      </c>
      <c r="BA96">
        <f>IF(OR(AND(V96="NS",SUM(W96:X96)&gt;0),AND(V96="NS",COUNTIF(V96:X96,"NS")&lt;2)),1,0)</f>
        <v>0</v>
      </c>
      <c r="BB96">
        <f>IF(AND(V96="NA",OR(SUM(W96:X96)&gt;0,COUNTIF(V96:X96,"NS")&gt;0,AND(COUNTIF(V96:X96,"NA")&gt;1,COUNTIF(V96:X96,"NA")&lt;3))),1,0)</f>
        <v>0</v>
      </c>
      <c r="BC96">
        <f>IF(AND(COUNTBLANK(V96)+COUNTBLANK(W96)+COUNTBLANK(X96)&gt;0,COUNTBLANK(V96)+COUNTBLANK(W96)+COUNTBLANK(X96)&lt;3,V96&lt;&gt;"NA"),1,0)</f>
        <v>0</v>
      </c>
      <c r="BD96">
        <f>IF(AND(IF(OR(SUM(W96:X96)=V96,V96="",AND(V96&gt;0,COUNTIF(V96:X96,"NS")=2)),0,1)=1,V96&lt;&gt;"NS",V96&lt;&gt;"NA"),1,0)</f>
        <v>0</v>
      </c>
      <c r="BE96">
        <f>IF(COUNTIF(V96:X96,"=*")&lt;&gt;SUM(COUNTIF(V96:X96,"NS"),COUNTIF(V96:X96,"NA")),1,0)</f>
        <v>0</v>
      </c>
      <c r="BF96">
        <f>IF(SUM(AZ96:BE96)&gt;0,1,0)</f>
        <v>0</v>
      </c>
      <c r="BJ96">
        <f>IF(AND(Y96=0,OR(SUM(Z96:AA96)&gt;0,COUNTIF(Y96:AA96,"NS")&gt;0)),1,0)</f>
        <v>0</v>
      </c>
      <c r="BK96">
        <f>IF(OR(AND(Y96="NS",SUM(Z96:AA96)&gt;0),AND(Y96="NS",COUNTIF(Y96:AA96,"NS")&lt;2)),1,0)</f>
        <v>0</v>
      </c>
      <c r="BL96">
        <f>IF(AND(Y96="NA",OR(SUM(Z96:AA96)&gt;0,COUNTIF(Y96:AA96,"NS")&gt;0,AND(COUNTIF(Y96:AA96,"NA")&gt;1,COUNTIF(Y96:AA96,"NA")&lt;3))),1,0)</f>
        <v>0</v>
      </c>
      <c r="BM96">
        <f>IF(AND(COUNTBLANK(Y96)+COUNTBLANK(Z96)+COUNTBLANK(AA96)&gt;0,COUNTBLANK(Y96)+COUNTBLANK(Z96)+COUNTBLANK(AA96)&lt;3,Y96&lt;&gt;"NA"),1,0)</f>
        <v>0</v>
      </c>
      <c r="BN96">
        <f>IF(AND(IF(OR(SUM(Z96:AA96)=Y96,Y96="",AND(Y96&gt;0,COUNTIF(Y96:AA96,"NS")=2)),0,1)=1,Y96&lt;&gt;"NS",Y96&lt;&gt;"NA"),1,0)</f>
        <v>0</v>
      </c>
      <c r="BO96">
        <f>IF(COUNTIF(Y96:AA96,"=*")&lt;&gt;SUM(COUNTIF(Y96:AA96,"NS"),COUNTIF(Y96:AA96,"NA")),1,0)</f>
        <v>0</v>
      </c>
      <c r="BP96">
        <f>IF(SUM(BJ96:BO96)&gt;0,1,0)</f>
        <v>0</v>
      </c>
      <c r="BT96">
        <f>IF(AND(AB96=0,OR(SUM(AC96:AD96)&gt;0,COUNTIF(AB96:AD96,"NS")&gt;0)),1,0)</f>
        <v>0</v>
      </c>
      <c r="BU96">
        <f>IF(OR(AND(AB96="NS",SUM(AC96:AD96)&gt;0),AND(AB96="NS",COUNTIF(AB96:AD96,"NS")&lt;2)),1,0)</f>
        <v>0</v>
      </c>
      <c r="BV96">
        <f>IF(AND(AB96="NA",OR(SUM(AC96:AD96)&gt;0,COUNTIF(AB96:AD96,"NS")&gt;0,AND(COUNTIF(AB96:AD96,"NA")&gt;1,COUNTIF(AB96:AD96,"NA")&lt;3))),1,0)</f>
        <v>0</v>
      </c>
      <c r="BW96">
        <f>IF(AND(COUNTBLANK(AB96)+COUNTBLANK(AC96)+COUNTBLANK(AD96)&gt;0,COUNTBLANK(AB96)+COUNTBLANK(AC96)+COUNTBLANK(AD96)&lt;3,AB96&lt;&gt;"NA"),1,0)</f>
        <v>0</v>
      </c>
      <c r="BX96">
        <f>IF(AND(IF(OR(SUM(AC96:AD96)=AB96,AB96="",AND(AB96&gt;0,COUNTIF(AB96:AD96,"NS")=2)),0,1)=1,AB96&lt;&gt;"NS",AB96&lt;&gt;"NA"),1,0)</f>
        <v>0</v>
      </c>
      <c r="BY96">
        <f>IF(COUNTIF(AB96:AD96,"=*")&lt;&gt;SUM(COUNTIF(AB96:AD96,"NS"),COUNTIF(AB96:AD96,"NA")),1,0)</f>
        <v>0</v>
      </c>
      <c r="BZ96">
        <f>IF(SUM(BT96:BY96)&gt;0,1,0)</f>
        <v>0</v>
      </c>
      <c r="CD96">
        <f>IF(AND(L96=0,OR(SUM(Q96,T96,W96,Z96,AC96)&gt;0,COUNTIF(L96,"NS")+COUNTIF(Q96,"NS")+COUNTIF(T96,"NS")+COUNTIF(W96,"NS")+COUNTIF(Z96,"NS")+COUNTIF(AC96,"NS")&gt;0)),1,0)</f>
        <v>0</v>
      </c>
      <c r="CE96">
        <f>IF(OR(AND(L96="NS",SUM(Q96,T96,W96,Z96,AC96)&gt;0),AND(L96="NS",COUNTIF(L96,"NS")+COUNTIF(Q96,"NS")+COUNTIF(T96,"NS")+COUNTIF(W96,"NS")+COUNTIF(Z96,"NS")+COUNTIF(AC96,"NS")&lt;2)),1,0)</f>
        <v>0</v>
      </c>
      <c r="CF96">
        <f>IF(AND(L96="NA",OR(SUM(Q96,T96,W96,Z96,AC96)&gt;0,COUNTIF(L96,"NS")+COUNTIF(Q96,"NS")+COUNTIF(T96,"NS")+COUNTIF(W96,"NS")+COUNTIF(Z96,"NS")+COUNTIF(AC96,"NS")&gt;0,AND(COUNTIF(L96,"NA")+COUNTIF(Q96,"NA")+COUNTIF(T96,"NA")+COUNTIF(W96,"NA")+COUNTIF(Z96,"NA")+COUNTIF(AC96,"NA")&gt;1,COUNTIF(L96,"NA")+COUNTIF(Q96,"NA")+COUNTIF(T96,"NA")+COUNTIF(W96,"NA")+COUNTIF(Z96,"NA")+COUNTIF(AC96,"NA")&lt;6))),1,0)</f>
        <v>0</v>
      </c>
      <c r="CG96">
        <f>IF(AND(COUNTBLANK(L96)+COUNTBLANK(Q96)+COUNTBLANK(T96)+COUNTBLANK(W96)+COUNTBLANK(Z96)+COUNTBLANK(AC96)&gt;0,COUNTBLANK(L96)+COUNTBLANK(Q96)+COUNTBLANK(T96)+COUNTBLANK(W96)+COUNTBLANK(Z96)+COUNTBLANK(AC96)&lt;6,L96&lt;&gt;"NA"),1,0)</f>
        <v>0</v>
      </c>
      <c r="CH96">
        <f>IF(AND(IF(OR(SUM(Q96,T96,W96,Z96,AC96)=L96,L96="",AND(L96&gt;0,COUNTIF(L96,"NS")+COUNTIF(Q96,"NS")+COUNTIF(T96,"NS")+COUNTIF(W96,"NS")+COUNTIF(Z96,"NS")+COUNTIF(AC96,"NS")=5)),0,1)=1,L96&lt;&gt;"NS",L96&lt;&gt;"NA"),1,0)</f>
        <v>0</v>
      </c>
      <c r="CI96">
        <f>IF(COUNTIF(L96,"=*")+COUNTIF(Q96,"=*")+COUNTIF(T96,"=*")+COUNTIF(W96,"=*")+COUNTIF(Z96,"=*")+COUNTIF(AC96,"=*")&lt;&gt;SUM(COUNTIF(L96,"NS")+COUNTIF(Q96,"NS")+COUNTIF(T96,"NS")+COUNTIF(W96,"NS")+COUNTIF(Z96,"NS")+COUNTIF(AC96,"NS"),COUNTIF(L96,"NA")+COUNTIF(Q96,"NA")+COUNTIF(T96,"NA")+COUNTIF(W96,"NA")+COUNTIF(Z96,"NA")+COUNTIF(AC96,"NA")),1,0)</f>
        <v>0</v>
      </c>
      <c r="CJ96">
        <f>IF(SUM(CD96:CI96)&gt;0,1,0)</f>
        <v>0</v>
      </c>
      <c r="CN96">
        <f>IF(AND(N96=0,OR(SUM(R96,U96,X96,AA96,AD96)&gt;0,COUNTIF(N96,"NS")+COUNTIF(R96,"NS")+COUNTIF(U96,"NS")+COUNTIF(X96,"NS")+COUNTIF(AA96,"NS")+COUNTIF(AD96,"NS")&gt;0)),1,0)</f>
        <v>0</v>
      </c>
      <c r="CO96">
        <f>IF(OR(AND(N96="NS",SUM(R96,U96,X96,AA96,AD96)&gt;0),AND(N96="NS",COUNTIF(N96,"NS")+COUNTIF(R96,"NS")+COUNTIF(U96,"NS")+COUNTIF(X96,"NS")+COUNTIF(AA96,"NS")+COUNTIF(AD96,"NS")&lt;2)),1,0)</f>
        <v>0</v>
      </c>
      <c r="CP96">
        <f>IF(AND(N96="NA",OR(SUM(R96,U96,X96,AA96,AD96)&gt;0,COUNTIF(N96,"NS")+COUNTIF(R96,"NS")+COUNTIF(U96,"NS")+COUNTIF(X96,"NS")+COUNTIF(AA96,"NS")+COUNTIF(AD96,"NS")&gt;0,AND(COUNTIF(N96,"NA")+COUNTIF(R96,"NA")+COUNTIF(U96,"NA")+COUNTIF(X96,"NA")+COUNTIF(AA96,"NA")+COUNTIF(AD96,"NA")&gt;1,COUNTIF(N96,"NA")+COUNTIF(R96,"NA")+COUNTIF(U96,"NA")+COUNTIF(X96,"NA")+COUNTIF(AA96,"NA")+COUNTIF(AD96,"NA")&lt;6))),1,0)</f>
        <v>0</v>
      </c>
      <c r="CQ96">
        <f>IF(AND(COUNTBLANK(N96)+COUNTBLANK(R96)+COUNTBLANK(U96)+COUNTBLANK(X96)+COUNTBLANK(AA96)+COUNTBLANK(AD96)&gt;0,COUNTBLANK(N96)+COUNTBLANK(R96)+COUNTBLANK(U96)+COUNTBLANK(X96)+COUNTBLANK(AA96)+COUNTBLANK(AD96)&lt;6,N96&lt;&gt;"NA"),1,0)</f>
        <v>0</v>
      </c>
      <c r="CR96">
        <f>IF(AND(IF(OR(SUM(R96,U96,X96,AA96,AD96)=N96,N96="",AND(N96&gt;0,COUNTIF(N96,"NS")+COUNTIF(R96,"NS")+COUNTIF(U96,"NS")+COUNTIF(X96,"NS")+COUNTIF(AA96,"NS")+COUNTIF(AD96,"NS")=5)),0,1)=1,N96&lt;&gt;"NS",N96&lt;&gt;"NA"),1,0)</f>
        <v>0</v>
      </c>
      <c r="CS96">
        <f>IF(COUNTIF(N96,"=*")+COUNTIF(R96,"=*")+COUNTIF(U96,"=*")+COUNTIF(X96,"=*")+COUNTIF(AA96,"=*")+COUNTIF(AD96,"=*")&lt;&gt;SUM(COUNTIF(N96,"NS")+COUNTIF(R96,"NS")+COUNTIF(U96,"NS")+COUNTIF(X96,"NS")+COUNTIF(AA96,"NS")+COUNTIF(AD96,"NS"),COUNTIF(N96,"NA")+COUNTIF(R96,"NA")+COUNTIF(U96,"NA")+COUNTIF(X96,"NA")+COUNTIF(AA96,"NA")+COUNTIF(AD96,"NA")),1,0)</f>
        <v>0</v>
      </c>
      <c r="CT96">
        <f>IF(SUM(CN96:CS96)&gt;0,1,0)</f>
        <v>0</v>
      </c>
      <c r="CX96">
        <f>IF(AND(J96=0,OR(SUM(P96,S96,V96,Y96,AB96)&gt;0,COUNTIF(J96,"NS")+COUNTIF(P96,"NS")+COUNTIF(S96,"NS")+COUNTIF(V96,"NS")+COUNTIF(Y96,"NS")+COUNTIF(AB96,"NS")&gt;0)),1,0)</f>
        <v>0</v>
      </c>
      <c r="CY96">
        <f>IF(OR(AND(J96="NS",SUM(P96,S96,V96,Y96,AB96)&gt;0),AND(J96="NS",COUNTIF(J96,"NS")+COUNTIF(P96,"NS")+COUNTIF(S96,"NS")+COUNTIF(V96,"NS")+COUNTIF(Y96,"NS")+COUNTIF(AB96,"NS")&lt;2)),1,0)</f>
        <v>0</v>
      </c>
      <c r="CZ96">
        <f>IF(AND(J96="NA",OR(SUM(P96,S96,V96,Y96,AB96)&gt;0,COUNTIF(J96,"NS")+COUNTIF(P96,"NS")+COUNTIF(S96,"NS")+COUNTIF(V96,"NS")+COUNTIF(Y96,"NS")+COUNTIF(AB96,"NS")&gt;0,AND(COUNTIF(J96,"NA")+COUNTIF(P96,"NA")+COUNTIF(S96,"NA")+COUNTIF(V96,"NA")+COUNTIF(Y96,"NA")+COUNTIF(AB96,"NA")&gt;1,COUNTIF(J96,"NA")+COUNTIF(P96,"NA")+COUNTIF(S96,"NA")+COUNTIF(V96,"NA")+COUNTIF(Y96,"NA")+COUNTIF(AB96,"NA")&lt;6))),1,0)</f>
        <v>0</v>
      </c>
      <c r="DA96">
        <f>IF(AND(COUNTBLANK(J96)+COUNTBLANK(P96)+COUNTBLANK(S96)+COUNTBLANK(V96)+COUNTBLANK(Y96)+COUNTBLANK(AB96)&gt;0,COUNTBLANK(J96)+COUNTBLANK(P96)+COUNTBLANK(S96)+COUNTBLANK(V96)+COUNTBLANK(Y96)+COUNTBLANK(AB96)&lt;6,J96&lt;&gt;"NA"),1,0)</f>
        <v>0</v>
      </c>
      <c r="DB96">
        <f>IF(AND(IF(OR(SUM(P96,S96,V96,Y96,AB96)=J96,J96="",AND(J96&gt;0,COUNTIF(J96,"NS")+COUNTIF(P96,"NS")+COUNTIF(S96,"NS")+COUNTIF(V96,"NS")+COUNTIF(Y96,"NS")+COUNTIF(AB96,"NS")=5)),0,1)=1,J96&lt;&gt;"NS",J96&lt;&gt;"NA"),1,0)</f>
        <v>0</v>
      </c>
      <c r="DC96">
        <f>IF(COUNTIF(J96,"=*")+COUNTIF(P96,"=*")+COUNTIF(S96,"=*")+COUNTIF(V96,"=*")+COUNTIF(Y96,"=*")+COUNTIF(AB96,"=*")&lt;&gt;SUM(COUNTIF(J96,"NS")+COUNTIF(P96,"NS")+COUNTIF(S96,"NS")+COUNTIF(V96,"NS")+COUNTIF(Y96,"NS")+COUNTIF(AB96,"NS"),COUNTIF(J96,"NA")+COUNTIF(P96,"NA")+COUNTIF(S96,"NA")+COUNTIF(V96,"NA")+COUNTIF(Y96,"NA")+COUNTIF(AB96,"NA")),1,0)</f>
        <v>0</v>
      </c>
      <c r="DD96">
        <f>IF(SUM(CX96:DC96)&gt;0,1,0)</f>
        <v>0</v>
      </c>
    </row>
    <row r="97" spans="1:37" s="29" customFormat="1" ht="15" customHeight="1">
      <c r="A97" s="79"/>
      <c r="AF97">
        <f>IF(SUM(AF96,AP96,AZ96,BJ96,BT96,CD96,CN96,CX96)&gt;0,1,0)</f>
        <v>0</v>
      </c>
      <c r="AG97">
        <f>IF(SUM(AG96,AQ96,BA96,BK96,BU96,CE96,CO96,CY96)&gt;0,2,0)</f>
        <v>0</v>
      </c>
      <c r="AH97">
        <f>IF(SUM(AH96,AR96,BB96,BL96,BV96,CF96,CP96,CZ96)&gt;0,4,0)</f>
        <v>0</v>
      </c>
      <c r="AI97">
        <f>IF(SUM(AI96,AS96,BC96,BM96,BW96,CG96,CQ96,DA96)&gt;0,4,0)</f>
        <v>0</v>
      </c>
      <c r="AJ97">
        <f>IF(SUM(AJ96,AT96,BD96,BN96,BX96,CH96,CR96,DB96)&gt;0,5,0)</f>
        <v>0</v>
      </c>
      <c r="AK97">
        <f>IF(SUM(AK96,AU96,BE96,BO96,BY96,CI96,CS96,DC96)&gt;0,6,0)</f>
        <v>0</v>
      </c>
    </row>
    <row r="98" spans="1:37" s="29" customFormat="1" ht="45" customHeight="1">
      <c r="A98" s="79"/>
      <c r="C98" s="365" t="s">
        <v>1171</v>
      </c>
      <c r="D98" s="350"/>
      <c r="E98" s="350"/>
      <c r="F98" s="298"/>
      <c r="G98" s="342"/>
      <c r="H98" s="280"/>
      <c r="I98" s="280"/>
      <c r="J98" s="280"/>
      <c r="K98" s="280"/>
      <c r="L98" s="280"/>
      <c r="M98" s="280"/>
      <c r="N98" s="280"/>
      <c r="O98" s="280"/>
      <c r="P98" s="280"/>
      <c r="Q98" s="280"/>
      <c r="R98" s="280"/>
      <c r="S98" s="280"/>
      <c r="T98" s="280"/>
      <c r="U98" s="280"/>
      <c r="V98" s="280"/>
      <c r="W98" s="280"/>
      <c r="X98" s="280"/>
      <c r="Y98" s="280"/>
      <c r="Z98" s="280"/>
      <c r="AA98" s="280"/>
      <c r="AB98" s="280"/>
      <c r="AC98" s="280"/>
      <c r="AD98" s="281"/>
      <c r="AH98">
        <f>SUM(AF97:AH97)</f>
        <v>0</v>
      </c>
      <c r="AK98">
        <f>SUM(AI97:AK97)</f>
        <v>0</v>
      </c>
    </row>
    <row r="99" spans="1:37" s="29" customFormat="1" ht="15" customHeight="1">
      <c r="A99" s="79"/>
      <c r="AH99" t="e">
        <f ca="1">CAMBIAR(AH98,0,"",1,"El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99" t="e">
        <f ca="1">CAMBIAR(AK98,0,"",4,"Hay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00" spans="1:37" s="29" customFormat="1" ht="24" customHeight="1">
      <c r="A100" s="79"/>
      <c r="C100" s="339" t="s">
        <v>248</v>
      </c>
      <c r="D100" s="350"/>
      <c r="E100" s="350"/>
      <c r="F100" s="350"/>
      <c r="G100" s="350"/>
      <c r="H100" s="350"/>
      <c r="I100" s="350"/>
      <c r="J100" s="350"/>
      <c r="K100" s="350"/>
      <c r="L100" s="350"/>
      <c r="M100" s="350"/>
      <c r="N100" s="350"/>
      <c r="O100" s="350"/>
      <c r="P100" s="350"/>
      <c r="Q100" s="350"/>
      <c r="R100" s="350"/>
      <c r="S100" s="350"/>
      <c r="T100" s="350"/>
      <c r="U100" s="350"/>
      <c r="V100" s="350"/>
      <c r="W100" s="350"/>
      <c r="X100" s="350"/>
      <c r="Y100" s="350"/>
      <c r="Z100" s="350"/>
      <c r="AA100" s="350"/>
      <c r="AB100" s="350"/>
      <c r="AC100" s="350"/>
      <c r="AD100" s="350"/>
    </row>
    <row r="101" spans="1:37" s="29" customFormat="1" ht="60" customHeight="1">
      <c r="A101" s="79"/>
      <c r="C101" s="340"/>
      <c r="D101" s="337"/>
      <c r="E101" s="337"/>
      <c r="F101" s="337"/>
      <c r="G101" s="337"/>
      <c r="H101" s="337"/>
      <c r="I101" s="337"/>
      <c r="J101" s="337"/>
      <c r="K101" s="337"/>
      <c r="L101" s="337"/>
      <c r="M101" s="337"/>
      <c r="N101" s="337"/>
      <c r="O101" s="337"/>
      <c r="P101" s="337"/>
      <c r="Q101" s="337"/>
      <c r="R101" s="337"/>
      <c r="S101" s="337"/>
      <c r="T101" s="337"/>
      <c r="U101" s="337"/>
      <c r="V101" s="337"/>
      <c r="W101" s="337"/>
      <c r="X101" s="337"/>
      <c r="Y101" s="337"/>
      <c r="Z101" s="337"/>
      <c r="AA101" s="337"/>
      <c r="AB101" s="337"/>
      <c r="AC101" s="337"/>
      <c r="AD101" s="338"/>
    </row>
    <row r="102" spans="1:37" s="29" customFormat="1" ht="15" customHeight="1">
      <c r="A102" s="79"/>
      <c r="C102" s="266" t="e">
        <f ca="1">AH99</f>
        <v>#NAME?</v>
      </c>
    </row>
    <row r="103" spans="1:37" s="29" customFormat="1" ht="15" customHeight="1">
      <c r="A103" s="79"/>
      <c r="C103" s="266" t="e">
        <f ca="1">AK99</f>
        <v>#NAME?</v>
      </c>
    </row>
    <row r="104" spans="1:37" s="29" customFormat="1" ht="15" customHeight="1">
      <c r="A104" s="79"/>
    </row>
    <row r="105" spans="1:37" s="29" customFormat="1" ht="15" customHeight="1">
      <c r="A105" s="79"/>
    </row>
    <row r="106" spans="1:37" s="29" customFormat="1" ht="15" customHeight="1">
      <c r="A106" s="79"/>
    </row>
    <row r="107" spans="1:37" s="29" customFormat="1" ht="15" customHeight="1">
      <c r="A107" s="79"/>
    </row>
    <row r="108" spans="1:37" s="29" customFormat="1" ht="15" hidden="1" customHeight="1">
      <c r="A108" s="34"/>
    </row>
    <row r="109" spans="1:37" s="29" customFormat="1" ht="15" hidden="1" customHeight="1">
      <c r="A109" s="34"/>
    </row>
    <row r="110" spans="1:37" s="29" customFormat="1" ht="15" hidden="1" customHeight="1">
      <c r="A110" s="34"/>
    </row>
    <row r="111" spans="1:37" s="29" customFormat="1" ht="15" hidden="1" customHeight="1">
      <c r="A111" s="34"/>
    </row>
  </sheetData>
  <mergeCells count="96">
    <mergeCell ref="C16:AD16"/>
    <mergeCell ref="B1:AD1"/>
    <mergeCell ref="B3:AD3"/>
    <mergeCell ref="B5:AD5"/>
    <mergeCell ref="AA7:AD7"/>
    <mergeCell ref="B9:AD9"/>
    <mergeCell ref="B10:AD10"/>
    <mergeCell ref="C11:AD11"/>
    <mergeCell ref="C12:AD12"/>
    <mergeCell ref="C13:AD13"/>
    <mergeCell ref="C14:AD14"/>
    <mergeCell ref="C15:AD15"/>
    <mergeCell ref="C35:AD35"/>
    <mergeCell ref="B17:AD17"/>
    <mergeCell ref="B20:AD20"/>
    <mergeCell ref="C21:AD21"/>
    <mergeCell ref="C23:P23"/>
    <mergeCell ref="Q23:AD23"/>
    <mergeCell ref="C24:P24"/>
    <mergeCell ref="Q24:AD24"/>
    <mergeCell ref="C26:AD26"/>
    <mergeCell ref="C27:AD27"/>
    <mergeCell ref="B34:AD34"/>
    <mergeCell ref="C18:AD18"/>
    <mergeCell ref="C54:R54"/>
    <mergeCell ref="S54:X54"/>
    <mergeCell ref="Y54:AD54"/>
    <mergeCell ref="C36:AD36"/>
    <mergeCell ref="C38:P38"/>
    <mergeCell ref="Q38:AD38"/>
    <mergeCell ref="C39:P39"/>
    <mergeCell ref="Q39:AD39"/>
    <mergeCell ref="C41:AD41"/>
    <mergeCell ref="C42:AD42"/>
    <mergeCell ref="B49:AD49"/>
    <mergeCell ref="C50:AD50"/>
    <mergeCell ref="C51:AD51"/>
    <mergeCell ref="C52:AD52"/>
    <mergeCell ref="D55:R55"/>
    <mergeCell ref="S55:X55"/>
    <mergeCell ref="Y55:AD55"/>
    <mergeCell ref="D56:R56"/>
    <mergeCell ref="S56:X56"/>
    <mergeCell ref="Y56:AD56"/>
    <mergeCell ref="D57:R57"/>
    <mergeCell ref="S57:X57"/>
    <mergeCell ref="Y57:AD57"/>
    <mergeCell ref="D58:R58"/>
    <mergeCell ref="S58:X58"/>
    <mergeCell ref="Y58:AD58"/>
    <mergeCell ref="D59:R59"/>
    <mergeCell ref="S59:X59"/>
    <mergeCell ref="Y59:AD59"/>
    <mergeCell ref="D60:R60"/>
    <mergeCell ref="S60:X60"/>
    <mergeCell ref="Y60:AD60"/>
    <mergeCell ref="D61:R61"/>
    <mergeCell ref="S61:X61"/>
    <mergeCell ref="Y61:AD61"/>
    <mergeCell ref="D62:R62"/>
    <mergeCell ref="S62:X62"/>
    <mergeCell ref="Y62:AD62"/>
    <mergeCell ref="C89:AD89"/>
    <mergeCell ref="C64:F64"/>
    <mergeCell ref="G64:AD64"/>
    <mergeCell ref="C66:AD66"/>
    <mergeCell ref="C67:AD67"/>
    <mergeCell ref="B74:AD74"/>
    <mergeCell ref="C76:F76"/>
    <mergeCell ref="C78:AD78"/>
    <mergeCell ref="C79:AD79"/>
    <mergeCell ref="B86:AD86"/>
    <mergeCell ref="C87:AD87"/>
    <mergeCell ref="C88:AD88"/>
    <mergeCell ref="C90:AD90"/>
    <mergeCell ref="C92:F95"/>
    <mergeCell ref="G92:I95"/>
    <mergeCell ref="J92:AD92"/>
    <mergeCell ref="J93:K95"/>
    <mergeCell ref="L93:M95"/>
    <mergeCell ref="N93:O95"/>
    <mergeCell ref="P93:AD93"/>
    <mergeCell ref="P94:R94"/>
    <mergeCell ref="S94:U94"/>
    <mergeCell ref="C98:F98"/>
    <mergeCell ref="G98:AD98"/>
    <mergeCell ref="C100:AD100"/>
    <mergeCell ref="C101:AD101"/>
    <mergeCell ref="V94:X94"/>
    <mergeCell ref="Y94:AA94"/>
    <mergeCell ref="AB94:AD94"/>
    <mergeCell ref="C96:F96"/>
    <mergeCell ref="G96:I96"/>
    <mergeCell ref="J96:K96"/>
    <mergeCell ref="L96:M96"/>
    <mergeCell ref="N96:O96"/>
  </mergeCells>
  <conditionalFormatting sqref="Q24">
    <cfRule type="expression" dxfId="292" priority="1" stopIfTrue="1">
      <formula>OR(C24=2,C24=3,C24=9)</formula>
    </cfRule>
  </conditionalFormatting>
  <conditionalFormatting sqref="Q39">
    <cfRule type="expression" dxfId="291" priority="2" stopIfTrue="1">
      <formula>OR(C39=2,C39=3,C39=9)</formula>
    </cfRule>
  </conditionalFormatting>
  <conditionalFormatting sqref="Y55">
    <cfRule type="expression" dxfId="290" priority="3" stopIfTrue="1">
      <formula>OR(S55=2,S55=9)</formula>
    </cfRule>
  </conditionalFormatting>
  <conditionalFormatting sqref="G96">
    <cfRule type="expression" dxfId="289" priority="4" stopIfTrue="1">
      <formula>OR(C96=2,C96=9)</formula>
    </cfRule>
  </conditionalFormatting>
  <conditionalFormatting sqref="J96">
    <cfRule type="expression" dxfId="288" priority="5" stopIfTrue="1">
      <formula>OR(C96=2,C96=9)</formula>
    </cfRule>
    <cfRule type="expression" dxfId="287" priority="50" stopIfTrue="1">
      <formula>DD96=1</formula>
    </cfRule>
    <cfRule type="expression" dxfId="286" priority="83" stopIfTrue="1">
      <formula>J96="NA"</formula>
    </cfRule>
  </conditionalFormatting>
  <conditionalFormatting sqref="L96">
    <cfRule type="expression" dxfId="285" priority="6" stopIfTrue="1">
      <formula>OR(C96=2,C96=9)</formula>
    </cfRule>
    <cfRule type="expression" dxfId="284" priority="38" stopIfTrue="1">
      <formula>CJ96=1</formula>
    </cfRule>
    <cfRule type="expression" dxfId="283" priority="71" stopIfTrue="1">
      <formula>J96="NA"</formula>
    </cfRule>
  </conditionalFormatting>
  <conditionalFormatting sqref="N96">
    <cfRule type="expression" dxfId="282" priority="7" stopIfTrue="1">
      <formula>OR(C96=2,C96=9)</formula>
    </cfRule>
    <cfRule type="expression" dxfId="281" priority="44" stopIfTrue="1">
      <formula>CT96=1</formula>
    </cfRule>
    <cfRule type="expression" dxfId="280" priority="77" stopIfTrue="1">
      <formula>J96="NA"</formula>
    </cfRule>
  </conditionalFormatting>
  <conditionalFormatting sqref="P96">
    <cfRule type="expression" dxfId="279" priority="8" stopIfTrue="1">
      <formula>OR(C96=2,C96=9)</formula>
    </cfRule>
    <cfRule type="expression" dxfId="278" priority="23" stopIfTrue="1">
      <formula>AL96=1</formula>
    </cfRule>
    <cfRule type="expression" dxfId="277" priority="51" stopIfTrue="1">
      <formula>DD96=1</formula>
    </cfRule>
    <cfRule type="expression" dxfId="276" priority="56" stopIfTrue="1">
      <formula>J96="NA"</formula>
    </cfRule>
    <cfRule type="expression" dxfId="275" priority="84" stopIfTrue="1">
      <formula>J96="NA"</formula>
    </cfRule>
  </conditionalFormatting>
  <conditionalFormatting sqref="Q96">
    <cfRule type="expression" dxfId="274" priority="9" stopIfTrue="1">
      <formula>OR(C96=2,C96=9)</formula>
    </cfRule>
    <cfRule type="expression" dxfId="273" priority="24" stopIfTrue="1">
      <formula>AL96=1</formula>
    </cfRule>
    <cfRule type="expression" dxfId="272" priority="39" stopIfTrue="1">
      <formula>CJ96=1</formula>
    </cfRule>
    <cfRule type="expression" dxfId="271" priority="57" stopIfTrue="1">
      <formula>J96="NA"</formula>
    </cfRule>
    <cfRule type="expression" dxfId="270" priority="72" stopIfTrue="1">
      <formula>J96="NA"</formula>
    </cfRule>
  </conditionalFormatting>
  <conditionalFormatting sqref="R96">
    <cfRule type="expression" dxfId="269" priority="10" stopIfTrue="1">
      <formula>OR(C96=2,C96=9)</formula>
    </cfRule>
    <cfRule type="expression" dxfId="268" priority="25" stopIfTrue="1">
      <formula>AL96=1</formula>
    </cfRule>
    <cfRule type="expression" dxfId="267" priority="45" stopIfTrue="1">
      <formula>CT96=1</formula>
    </cfRule>
    <cfRule type="expression" dxfId="266" priority="58" stopIfTrue="1">
      <formula>J96="NA"</formula>
    </cfRule>
    <cfRule type="expression" dxfId="265" priority="78" stopIfTrue="1">
      <formula>J96="NA"</formula>
    </cfRule>
  </conditionalFormatting>
  <conditionalFormatting sqref="S96">
    <cfRule type="expression" dxfId="264" priority="11" stopIfTrue="1">
      <formula>OR(C96=2,C96=9)</formula>
    </cfRule>
    <cfRule type="expression" dxfId="263" priority="26" stopIfTrue="1">
      <formula>AV96=1</formula>
    </cfRule>
    <cfRule type="expression" dxfId="262" priority="52" stopIfTrue="1">
      <formula>DD96=1</formula>
    </cfRule>
    <cfRule type="expression" dxfId="261" priority="59" stopIfTrue="1">
      <formula>J96="NA"</formula>
    </cfRule>
    <cfRule type="expression" dxfId="260" priority="85" stopIfTrue="1">
      <formula>J96="NA"</formula>
    </cfRule>
  </conditionalFormatting>
  <conditionalFormatting sqref="T96">
    <cfRule type="expression" dxfId="259" priority="12" stopIfTrue="1">
      <formula>OR(C96=2,C96=9)</formula>
    </cfRule>
    <cfRule type="expression" dxfId="258" priority="27" stopIfTrue="1">
      <formula>AV96=1</formula>
    </cfRule>
    <cfRule type="expression" dxfId="257" priority="40" stopIfTrue="1">
      <formula>CJ96=1</formula>
    </cfRule>
    <cfRule type="expression" dxfId="256" priority="60" stopIfTrue="1">
      <formula>J96="NA"</formula>
    </cfRule>
    <cfRule type="expression" dxfId="255" priority="73" stopIfTrue="1">
      <formula>J96="NA"</formula>
    </cfRule>
  </conditionalFormatting>
  <conditionalFormatting sqref="U96">
    <cfRule type="expression" dxfId="254" priority="13" stopIfTrue="1">
      <formula>OR(C96=2,C96=9)</formula>
    </cfRule>
    <cfRule type="expression" dxfId="253" priority="28" stopIfTrue="1">
      <formula>AV96=1</formula>
    </cfRule>
    <cfRule type="expression" dxfId="252" priority="46" stopIfTrue="1">
      <formula>CT96=1</formula>
    </cfRule>
    <cfRule type="expression" dxfId="251" priority="61" stopIfTrue="1">
      <formula>J96="NA"</formula>
    </cfRule>
    <cfRule type="expression" dxfId="250" priority="79" stopIfTrue="1">
      <formula>J96="NA"</formula>
    </cfRule>
  </conditionalFormatting>
  <conditionalFormatting sqref="V96">
    <cfRule type="expression" dxfId="249" priority="14" stopIfTrue="1">
      <formula>OR(C96=2,C96=9)</formula>
    </cfRule>
    <cfRule type="expression" dxfId="248" priority="29" stopIfTrue="1">
      <formula>BF96=1</formula>
    </cfRule>
    <cfRule type="expression" dxfId="247" priority="53" stopIfTrue="1">
      <formula>DD96=1</formula>
    </cfRule>
    <cfRule type="expression" dxfId="246" priority="62" stopIfTrue="1">
      <formula>J96="NA"</formula>
    </cfRule>
    <cfRule type="expression" dxfId="245" priority="86" stopIfTrue="1">
      <formula>J96="NA"</formula>
    </cfRule>
  </conditionalFormatting>
  <conditionalFormatting sqref="W96">
    <cfRule type="expression" dxfId="244" priority="15" stopIfTrue="1">
      <formula>OR(C96=2,C96=9)</formula>
    </cfRule>
    <cfRule type="expression" dxfId="243" priority="30" stopIfTrue="1">
      <formula>BF96=1</formula>
    </cfRule>
    <cfRule type="expression" dxfId="242" priority="41" stopIfTrue="1">
      <formula>CJ96=1</formula>
    </cfRule>
    <cfRule type="expression" dxfId="241" priority="63" stopIfTrue="1">
      <formula>J96="NA"</formula>
    </cfRule>
    <cfRule type="expression" dxfId="240" priority="74" stopIfTrue="1">
      <formula>J96="NA"</formula>
    </cfRule>
  </conditionalFormatting>
  <conditionalFormatting sqref="X96">
    <cfRule type="expression" dxfId="239" priority="16" stopIfTrue="1">
      <formula>OR(C96=2,C96=9)</formula>
    </cfRule>
    <cfRule type="expression" dxfId="238" priority="31" stopIfTrue="1">
      <formula>BF96=1</formula>
    </cfRule>
    <cfRule type="expression" dxfId="237" priority="47" stopIfTrue="1">
      <formula>CT96=1</formula>
    </cfRule>
    <cfRule type="expression" dxfId="236" priority="64" stopIfTrue="1">
      <formula>J96="NA"</formula>
    </cfRule>
    <cfRule type="expression" dxfId="235" priority="80" stopIfTrue="1">
      <formula>J96="NA"</formula>
    </cfRule>
  </conditionalFormatting>
  <conditionalFormatting sqref="Y96">
    <cfRule type="expression" dxfId="234" priority="17" stopIfTrue="1">
      <formula>OR(C96=2,C96=9)</formula>
    </cfRule>
    <cfRule type="expression" dxfId="233" priority="32" stopIfTrue="1">
      <formula>BP96=1</formula>
    </cfRule>
    <cfRule type="expression" dxfId="232" priority="54" stopIfTrue="1">
      <formula>DD96=1</formula>
    </cfRule>
    <cfRule type="expression" dxfId="231" priority="65" stopIfTrue="1">
      <formula>J96="NA"</formula>
    </cfRule>
    <cfRule type="expression" dxfId="230" priority="87" stopIfTrue="1">
      <formula>J96="NA"</formula>
    </cfRule>
  </conditionalFormatting>
  <conditionalFormatting sqref="Z96">
    <cfRule type="expression" dxfId="229" priority="18" stopIfTrue="1">
      <formula>OR(C96=2,C96=9)</formula>
    </cfRule>
    <cfRule type="expression" dxfId="228" priority="33" stopIfTrue="1">
      <formula>BP96=1</formula>
    </cfRule>
    <cfRule type="expression" dxfId="227" priority="42" stopIfTrue="1">
      <formula>CJ96=1</formula>
    </cfRule>
    <cfRule type="expression" dxfId="226" priority="66" stopIfTrue="1">
      <formula>J96="NA"</formula>
    </cfRule>
    <cfRule type="expression" dxfId="225" priority="75" stopIfTrue="1">
      <formula>J96="NA"</formula>
    </cfRule>
  </conditionalFormatting>
  <conditionalFormatting sqref="AA96">
    <cfRule type="expression" dxfId="224" priority="19" stopIfTrue="1">
      <formula>OR(C96=2,C96=9)</formula>
    </cfRule>
    <cfRule type="expression" dxfId="223" priority="34" stopIfTrue="1">
      <formula>BP96=1</formula>
    </cfRule>
    <cfRule type="expression" dxfId="222" priority="48" stopIfTrue="1">
      <formula>CT96=1</formula>
    </cfRule>
    <cfRule type="expression" dxfId="221" priority="67" stopIfTrue="1">
      <formula>J96="NA"</formula>
    </cfRule>
    <cfRule type="expression" dxfId="220" priority="81" stopIfTrue="1">
      <formula>J96="NA"</formula>
    </cfRule>
  </conditionalFormatting>
  <conditionalFormatting sqref="AB96">
    <cfRule type="expression" dxfId="219" priority="20" stopIfTrue="1">
      <formula>OR(C96=2,C96=9)</formula>
    </cfRule>
    <cfRule type="expression" dxfId="218" priority="35" stopIfTrue="1">
      <formula>BZ96=1</formula>
    </cfRule>
    <cfRule type="expression" dxfId="217" priority="55" stopIfTrue="1">
      <formula>DD96=1</formula>
    </cfRule>
    <cfRule type="expression" dxfId="216" priority="68" stopIfTrue="1">
      <formula>J96="NA"</formula>
    </cfRule>
    <cfRule type="expression" dxfId="215" priority="88" stopIfTrue="1">
      <formula>J96="NA"</formula>
    </cfRule>
  </conditionalFormatting>
  <conditionalFormatting sqref="AC96">
    <cfRule type="expression" dxfId="214" priority="21" stopIfTrue="1">
      <formula>OR(C96=2,C96=9)</formula>
    </cfRule>
    <cfRule type="expression" dxfId="213" priority="36" stopIfTrue="1">
      <formula>BZ96=1</formula>
    </cfRule>
    <cfRule type="expression" dxfId="212" priority="43" stopIfTrue="1">
      <formula>CJ96=1</formula>
    </cfRule>
    <cfRule type="expression" dxfId="211" priority="69" stopIfTrue="1">
      <formula>J96="NA"</formula>
    </cfRule>
    <cfRule type="expression" dxfId="210" priority="76" stopIfTrue="1">
      <formula>J96="NA"</formula>
    </cfRule>
  </conditionalFormatting>
  <conditionalFormatting sqref="AD96">
    <cfRule type="expression" dxfId="209" priority="22" stopIfTrue="1">
      <formula>OR(C96=2,C96=9)</formula>
    </cfRule>
    <cfRule type="expression" dxfId="208" priority="37" stopIfTrue="1">
      <formula>BZ96=1</formula>
    </cfRule>
    <cfRule type="expression" dxfId="207" priority="49" stopIfTrue="1">
      <formula>CT96=1</formula>
    </cfRule>
    <cfRule type="expression" dxfId="206" priority="70" stopIfTrue="1">
      <formula>J96="NA"</formula>
    </cfRule>
    <cfRule type="expression" dxfId="205" priority="82" stopIfTrue="1">
      <formula>J96="NA"</formula>
    </cfRule>
  </conditionalFormatting>
  <dataValidations count="2">
    <dataValidation type="list" allowBlank="1" showInputMessage="1" showErrorMessage="1" sqref="C24 Y55 C39" xr:uid="{00000000-0002-0000-0600-000000000000}">
      <formula1>"="",1,2,3,9"</formula1>
    </dataValidation>
    <dataValidation type="list" allowBlank="1" showInputMessage="1" showErrorMessage="1" sqref="S55 C96" xr:uid="{00000000-0002-0000-0600-000002000000}">
      <formula1>"="",1,2,9"</formula1>
    </dataValidation>
  </dataValidations>
  <hyperlinks>
    <hyperlink ref="AA7" location="Índice!B17" display="Índice" xr:uid="{00000000-0004-0000-0600-000000000000}"/>
  </hyperlinks>
  <pageMargins left="0.70866141732283472" right="0.70866141732283472" top="0.74803149606299213" bottom="0.74803149606299213" header="0.31496062992125978" footer="0.31496062992125978"/>
  <pageSetup scale="75" orientation="portrait"/>
  <headerFooter>
    <oddHeader>&amp;CMódulo 1 Sección III
Cuestionario</oddHeader>
    <oddFooter>&amp;LCenso Nacional de Sistema Penitenciario Federal 2022&amp;R&amp;P de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245"/>
  <sheetViews>
    <sheetView topLeftCell="A201" zoomScaleNormal="100" workbookViewId="0">
      <selection activeCell="G205" sqref="G205:H206"/>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0" ht="15" customHeight="1">
      <c r="B2" s="78"/>
    </row>
    <row r="3" spans="1: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15" customHeight="1">
      <c r="B4" s="78"/>
    </row>
    <row r="5" spans="1:30" ht="45" customHeight="1">
      <c r="B5" s="271" t="s">
        <v>12</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0" ht="15" customHeight="1"/>
    <row r="7" spans="1:30" ht="15" customHeight="1">
      <c r="B7" s="78"/>
      <c r="AA7" s="277" t="s">
        <v>2</v>
      </c>
      <c r="AB7" s="270"/>
      <c r="AC7" s="270"/>
      <c r="AD7" s="270"/>
    </row>
    <row r="8" spans="1:30" ht="15" customHeight="1">
      <c r="B8" s="78"/>
    </row>
    <row r="9" spans="1:30" s="42" customFormat="1" ht="15" customHeight="1">
      <c r="A9" s="113"/>
      <c r="B9" s="394" t="s">
        <v>177</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6"/>
    </row>
    <row r="10" spans="1:30" s="114" customFormat="1" ht="36" customHeight="1">
      <c r="A10" s="113"/>
      <c r="B10" s="161"/>
      <c r="C10" s="395" t="s">
        <v>178</v>
      </c>
      <c r="D10" s="405"/>
      <c r="E10" s="405"/>
      <c r="F10" s="405"/>
      <c r="G10" s="405"/>
      <c r="H10" s="405"/>
      <c r="I10" s="405"/>
      <c r="J10" s="405"/>
      <c r="K10" s="405"/>
      <c r="L10" s="405"/>
      <c r="M10" s="405"/>
      <c r="N10" s="405"/>
      <c r="O10" s="405"/>
      <c r="P10" s="405"/>
      <c r="Q10" s="405"/>
      <c r="R10" s="405"/>
      <c r="S10" s="405"/>
      <c r="T10" s="405"/>
      <c r="U10" s="405"/>
      <c r="V10" s="405"/>
      <c r="W10" s="405"/>
      <c r="X10" s="405"/>
      <c r="Y10" s="405"/>
      <c r="Z10" s="405"/>
      <c r="AA10" s="405"/>
      <c r="AB10" s="405"/>
      <c r="AC10" s="405"/>
      <c r="AD10" s="396"/>
    </row>
    <row r="11" spans="1:30" s="33" customFormat="1" ht="24" customHeight="1">
      <c r="B11" s="178"/>
      <c r="C11" s="395" t="s">
        <v>179</v>
      </c>
      <c r="D11" s="348"/>
      <c r="E11" s="348"/>
      <c r="F11" s="348"/>
      <c r="G11" s="348"/>
      <c r="H11" s="348"/>
      <c r="I11" s="348"/>
      <c r="J11" s="348"/>
      <c r="K11" s="348"/>
      <c r="L11" s="348"/>
      <c r="M11" s="348"/>
      <c r="N11" s="348"/>
      <c r="O11" s="348"/>
      <c r="P11" s="348"/>
      <c r="Q11" s="348"/>
      <c r="R11" s="348"/>
      <c r="S11" s="348"/>
      <c r="T11" s="348"/>
      <c r="U11" s="348"/>
      <c r="V11" s="348"/>
      <c r="W11" s="348"/>
      <c r="X11" s="348"/>
      <c r="Y11" s="348"/>
      <c r="Z11" s="348"/>
      <c r="AA11" s="348"/>
      <c r="AB11" s="348"/>
      <c r="AC11" s="348"/>
      <c r="AD11" s="396"/>
    </row>
    <row r="12" spans="1:30" s="114" customFormat="1" ht="36" customHeight="1">
      <c r="A12" s="113"/>
      <c r="B12" s="23"/>
      <c r="C12" s="367" t="s">
        <v>180</v>
      </c>
      <c r="D12" s="405"/>
      <c r="E12" s="405"/>
      <c r="F12" s="405"/>
      <c r="G12" s="405"/>
      <c r="H12" s="405"/>
      <c r="I12" s="405"/>
      <c r="J12" s="405"/>
      <c r="K12" s="405"/>
      <c r="L12" s="405"/>
      <c r="M12" s="405"/>
      <c r="N12" s="405"/>
      <c r="O12" s="405"/>
      <c r="P12" s="405"/>
      <c r="Q12" s="405"/>
      <c r="R12" s="405"/>
      <c r="S12" s="405"/>
      <c r="T12" s="405"/>
      <c r="U12" s="405"/>
      <c r="V12" s="405"/>
      <c r="W12" s="405"/>
      <c r="X12" s="405"/>
      <c r="Y12" s="405"/>
      <c r="Z12" s="405"/>
      <c r="AA12" s="405"/>
      <c r="AB12" s="405"/>
      <c r="AC12" s="405"/>
      <c r="AD12" s="298"/>
    </row>
    <row r="13" spans="1:30" s="114" customFormat="1" ht="15" customHeight="1">
      <c r="A13" s="113"/>
      <c r="B13" s="23"/>
      <c r="C13" s="367" t="s">
        <v>181</v>
      </c>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c r="AC13" s="405"/>
      <c r="AD13" s="298"/>
    </row>
    <row r="14" spans="1:30" s="114" customFormat="1" ht="24" customHeight="1">
      <c r="A14" s="113"/>
      <c r="B14" s="23"/>
      <c r="C14" s="395" t="s">
        <v>182</v>
      </c>
      <c r="D14" s="405"/>
      <c r="E14" s="405"/>
      <c r="F14" s="405"/>
      <c r="G14" s="405"/>
      <c r="H14" s="405"/>
      <c r="I14" s="405"/>
      <c r="J14" s="405"/>
      <c r="K14" s="405"/>
      <c r="L14" s="405"/>
      <c r="M14" s="405"/>
      <c r="N14" s="405"/>
      <c r="O14" s="405"/>
      <c r="P14" s="405"/>
      <c r="Q14" s="405"/>
      <c r="R14" s="405"/>
      <c r="S14" s="405"/>
      <c r="T14" s="405"/>
      <c r="U14" s="405"/>
      <c r="V14" s="405"/>
      <c r="W14" s="405"/>
      <c r="X14" s="405"/>
      <c r="Y14" s="405"/>
      <c r="Z14" s="405"/>
      <c r="AA14" s="405"/>
      <c r="AB14" s="405"/>
      <c r="AC14" s="405"/>
      <c r="AD14" s="396"/>
    </row>
    <row r="15" spans="1:30" s="114" customFormat="1" ht="24" customHeight="1">
      <c r="A15" s="113"/>
      <c r="B15" s="23"/>
      <c r="C15" s="367" t="s">
        <v>1172</v>
      </c>
      <c r="D15" s="405"/>
      <c r="E15" s="405"/>
      <c r="F15" s="405"/>
      <c r="G15" s="405"/>
      <c r="H15" s="405"/>
      <c r="I15" s="405"/>
      <c r="J15" s="405"/>
      <c r="K15" s="405"/>
      <c r="L15" s="405"/>
      <c r="M15" s="405"/>
      <c r="N15" s="405"/>
      <c r="O15" s="405"/>
      <c r="P15" s="405"/>
      <c r="Q15" s="405"/>
      <c r="R15" s="405"/>
      <c r="S15" s="405"/>
      <c r="T15" s="405"/>
      <c r="U15" s="405"/>
      <c r="V15" s="405"/>
      <c r="W15" s="405"/>
      <c r="X15" s="405"/>
      <c r="Y15" s="405"/>
      <c r="Z15" s="405"/>
      <c r="AA15" s="405"/>
      <c r="AB15" s="405"/>
      <c r="AC15" s="405"/>
      <c r="AD15" s="298"/>
    </row>
    <row r="16" spans="1:30" s="125" customFormat="1" ht="15" customHeight="1">
      <c r="A16" s="34"/>
      <c r="B16" s="179"/>
      <c r="C16" s="404" t="s">
        <v>1173</v>
      </c>
      <c r="D16" s="482"/>
      <c r="E16" s="482"/>
      <c r="F16" s="482"/>
      <c r="G16" s="482"/>
      <c r="H16" s="482"/>
      <c r="I16" s="482"/>
      <c r="J16" s="482"/>
      <c r="K16" s="482"/>
      <c r="L16" s="482"/>
      <c r="M16" s="482"/>
      <c r="N16" s="482"/>
      <c r="O16" s="482"/>
      <c r="P16" s="482"/>
      <c r="Q16" s="482"/>
      <c r="R16" s="482"/>
      <c r="S16" s="482"/>
      <c r="T16" s="482"/>
      <c r="U16" s="482"/>
      <c r="V16" s="482"/>
      <c r="W16" s="482"/>
      <c r="X16" s="482"/>
      <c r="Y16" s="482"/>
      <c r="Z16" s="482"/>
      <c r="AA16" s="482"/>
      <c r="AB16" s="482"/>
      <c r="AC16" s="482"/>
      <c r="AD16" s="298"/>
    </row>
    <row r="17" spans="1:30" s="33" customFormat="1" ht="15" customHeight="1">
      <c r="B17" s="178"/>
      <c r="C17" s="404" t="s">
        <v>1174</v>
      </c>
      <c r="D17" s="348"/>
      <c r="E17" s="348"/>
      <c r="F17" s="348"/>
      <c r="G17" s="348"/>
      <c r="H17" s="348"/>
      <c r="I17" s="348"/>
      <c r="J17" s="348"/>
      <c r="K17" s="348"/>
      <c r="L17" s="348"/>
      <c r="M17" s="348"/>
      <c r="N17" s="348"/>
      <c r="O17" s="348"/>
      <c r="P17" s="348"/>
      <c r="Q17" s="348"/>
      <c r="R17" s="348"/>
      <c r="S17" s="348"/>
      <c r="T17" s="348"/>
      <c r="U17" s="348"/>
      <c r="V17" s="348"/>
      <c r="W17" s="348"/>
      <c r="X17" s="348"/>
      <c r="Y17" s="348"/>
      <c r="Z17" s="348"/>
      <c r="AA17" s="348"/>
      <c r="AB17" s="348"/>
      <c r="AC17" s="348"/>
      <c r="AD17" s="298"/>
    </row>
    <row r="18" spans="1:30" s="33" customFormat="1" ht="36" customHeight="1">
      <c r="B18" s="178"/>
      <c r="C18" s="367" t="s">
        <v>1175</v>
      </c>
      <c r="D18" s="348"/>
      <c r="E18" s="348"/>
      <c r="F18" s="348"/>
      <c r="G18" s="348"/>
      <c r="H18" s="348"/>
      <c r="I18" s="348"/>
      <c r="J18" s="348"/>
      <c r="K18" s="348"/>
      <c r="L18" s="348"/>
      <c r="M18" s="348"/>
      <c r="N18" s="348"/>
      <c r="O18" s="348"/>
      <c r="P18" s="348"/>
      <c r="Q18" s="348"/>
      <c r="R18" s="348"/>
      <c r="S18" s="348"/>
      <c r="T18" s="348"/>
      <c r="U18" s="348"/>
      <c r="V18" s="348"/>
      <c r="W18" s="348"/>
      <c r="X18" s="348"/>
      <c r="Y18" s="348"/>
      <c r="Z18" s="348"/>
      <c r="AA18" s="348"/>
      <c r="AB18" s="348"/>
      <c r="AC18" s="348"/>
      <c r="AD18" s="298"/>
    </row>
    <row r="19" spans="1:30" s="33" customFormat="1" ht="15" customHeight="1">
      <c r="B19" s="99"/>
      <c r="C19" s="403" t="s">
        <v>1176</v>
      </c>
      <c r="D19" s="284"/>
      <c r="E19" s="284"/>
      <c r="F19" s="284"/>
      <c r="G19" s="284"/>
      <c r="H19" s="284"/>
      <c r="I19" s="284"/>
      <c r="J19" s="284"/>
      <c r="K19" s="284"/>
      <c r="L19" s="284"/>
      <c r="M19" s="284"/>
      <c r="N19" s="284"/>
      <c r="O19" s="284"/>
      <c r="P19" s="284"/>
      <c r="Q19" s="284"/>
      <c r="R19" s="284"/>
      <c r="S19" s="284"/>
      <c r="T19" s="284"/>
      <c r="U19" s="284"/>
      <c r="V19" s="284"/>
      <c r="W19" s="284"/>
      <c r="X19" s="284"/>
      <c r="Y19" s="284"/>
      <c r="Z19" s="284"/>
      <c r="AA19" s="284"/>
      <c r="AB19" s="284"/>
      <c r="AC19" s="284"/>
      <c r="AD19" s="300"/>
    </row>
    <row r="20" spans="1:30" s="33" customFormat="1" ht="15.75" customHeight="1" thickBot="1"/>
    <row r="21" spans="1:30" s="33" customFormat="1" ht="15" customHeight="1" thickBot="1">
      <c r="B21" s="351" t="s">
        <v>1177</v>
      </c>
      <c r="C21" s="352"/>
      <c r="D21" s="352"/>
      <c r="E21" s="352"/>
      <c r="F21" s="352"/>
      <c r="G21" s="352"/>
      <c r="H21" s="352"/>
      <c r="I21" s="352"/>
      <c r="J21" s="352"/>
      <c r="K21" s="352"/>
      <c r="L21" s="352"/>
      <c r="M21" s="352"/>
      <c r="N21" s="352"/>
      <c r="O21" s="352"/>
      <c r="P21" s="352"/>
      <c r="Q21" s="352"/>
      <c r="R21" s="352"/>
      <c r="S21" s="352"/>
      <c r="T21" s="352"/>
      <c r="U21" s="352"/>
      <c r="V21" s="352"/>
      <c r="W21" s="352"/>
      <c r="X21" s="352"/>
      <c r="Y21" s="352"/>
      <c r="Z21" s="352"/>
      <c r="AA21" s="352"/>
      <c r="AB21" s="352"/>
      <c r="AC21" s="352"/>
      <c r="AD21" s="353"/>
    </row>
    <row r="22" spans="1:30" s="33" customFormat="1" ht="15" customHeight="1">
      <c r="B22" s="480" t="s">
        <v>189</v>
      </c>
      <c r="C22" s="348"/>
      <c r="D22" s="348"/>
      <c r="E22" s="348"/>
      <c r="F22" s="348"/>
      <c r="G22" s="348"/>
      <c r="H22" s="348"/>
      <c r="I22" s="348"/>
      <c r="J22" s="348"/>
      <c r="K22" s="348"/>
      <c r="L22" s="348"/>
      <c r="M22" s="348"/>
      <c r="N22" s="348"/>
      <c r="O22" s="348"/>
      <c r="P22" s="348"/>
      <c r="Q22" s="348"/>
      <c r="R22" s="348"/>
      <c r="S22" s="348"/>
      <c r="T22" s="348"/>
      <c r="U22" s="348"/>
      <c r="V22" s="348"/>
      <c r="W22" s="348"/>
      <c r="X22" s="348"/>
      <c r="Y22" s="348"/>
      <c r="Z22" s="348"/>
      <c r="AA22" s="348"/>
      <c r="AB22" s="348"/>
      <c r="AC22" s="348"/>
      <c r="AD22" s="396"/>
    </row>
    <row r="23" spans="1:30" s="33" customFormat="1" ht="36" customHeight="1">
      <c r="A23" s="87"/>
      <c r="B23" s="228"/>
      <c r="C23" s="481" t="s">
        <v>1178</v>
      </c>
      <c r="D23" s="348"/>
      <c r="E23" s="348"/>
      <c r="F23" s="348"/>
      <c r="G23" s="348"/>
      <c r="H23" s="348"/>
      <c r="I23" s="348"/>
      <c r="J23" s="348"/>
      <c r="K23" s="348"/>
      <c r="L23" s="348"/>
      <c r="M23" s="348"/>
      <c r="N23" s="348"/>
      <c r="O23" s="348"/>
      <c r="P23" s="348"/>
      <c r="Q23" s="348"/>
      <c r="R23" s="348"/>
      <c r="S23" s="348"/>
      <c r="T23" s="348"/>
      <c r="U23" s="348"/>
      <c r="V23" s="348"/>
      <c r="W23" s="348"/>
      <c r="X23" s="348"/>
      <c r="Y23" s="348"/>
      <c r="Z23" s="348"/>
      <c r="AA23" s="348"/>
      <c r="AB23" s="348"/>
      <c r="AC23" s="348"/>
      <c r="AD23" s="298"/>
    </row>
    <row r="24" spans="1:30" s="33" customFormat="1" ht="24" customHeight="1">
      <c r="A24" s="87"/>
      <c r="B24" s="146"/>
      <c r="C24" s="397" t="s">
        <v>1179</v>
      </c>
      <c r="D24" s="348"/>
      <c r="E24" s="348"/>
      <c r="F24" s="348"/>
      <c r="G24" s="348"/>
      <c r="H24" s="348"/>
      <c r="I24" s="348"/>
      <c r="J24" s="348"/>
      <c r="K24" s="348"/>
      <c r="L24" s="348"/>
      <c r="M24" s="348"/>
      <c r="N24" s="348"/>
      <c r="O24" s="348"/>
      <c r="P24" s="348"/>
      <c r="Q24" s="348"/>
      <c r="R24" s="348"/>
      <c r="S24" s="348"/>
      <c r="T24" s="348"/>
      <c r="U24" s="348"/>
      <c r="V24" s="348"/>
      <c r="W24" s="348"/>
      <c r="X24" s="348"/>
      <c r="Y24" s="348"/>
      <c r="Z24" s="348"/>
      <c r="AA24" s="348"/>
      <c r="AB24" s="348"/>
      <c r="AC24" s="348"/>
      <c r="AD24" s="396"/>
    </row>
    <row r="25" spans="1:30" s="33" customFormat="1" ht="24" customHeight="1">
      <c r="A25" s="87"/>
      <c r="B25" s="147"/>
      <c r="C25" s="398" t="s">
        <v>1180</v>
      </c>
      <c r="D25" s="379"/>
      <c r="E25" s="379"/>
      <c r="F25" s="379"/>
      <c r="G25" s="379"/>
      <c r="H25" s="379"/>
      <c r="I25" s="379"/>
      <c r="J25" s="379"/>
      <c r="K25" s="379"/>
      <c r="L25" s="379"/>
      <c r="M25" s="379"/>
      <c r="N25" s="379"/>
      <c r="O25" s="379"/>
      <c r="P25" s="379"/>
      <c r="Q25" s="379"/>
      <c r="R25" s="379"/>
      <c r="S25" s="379"/>
      <c r="T25" s="379"/>
      <c r="U25" s="379"/>
      <c r="V25" s="379"/>
      <c r="W25" s="379"/>
      <c r="X25" s="379"/>
      <c r="Y25" s="379"/>
      <c r="Z25" s="379"/>
      <c r="AA25" s="379"/>
      <c r="AB25" s="379"/>
      <c r="AC25" s="379"/>
      <c r="AD25" s="399"/>
    </row>
    <row r="26" spans="1:30" s="33" customFormat="1"/>
    <row r="27" spans="1:30" s="33" customFormat="1" ht="24" customHeight="1">
      <c r="A27" s="32" t="s">
        <v>1181</v>
      </c>
      <c r="B27" s="357" t="s">
        <v>1182</v>
      </c>
      <c r="C27" s="348"/>
      <c r="D27" s="348"/>
      <c r="E27" s="348"/>
      <c r="F27" s="348"/>
      <c r="G27" s="348"/>
      <c r="H27" s="348"/>
      <c r="I27" s="348"/>
      <c r="J27" s="348"/>
      <c r="K27" s="348"/>
      <c r="L27" s="348"/>
      <c r="M27" s="348"/>
      <c r="N27" s="348"/>
      <c r="O27" s="348"/>
      <c r="P27" s="348"/>
      <c r="Q27" s="348"/>
      <c r="R27" s="348"/>
      <c r="S27" s="348"/>
      <c r="T27" s="348"/>
      <c r="U27" s="348"/>
      <c r="V27" s="348"/>
      <c r="W27" s="348"/>
      <c r="X27" s="348"/>
      <c r="Y27" s="348"/>
      <c r="Z27" s="348"/>
      <c r="AA27" s="348"/>
      <c r="AB27" s="348"/>
      <c r="AC27" s="348"/>
      <c r="AD27" s="348"/>
    </row>
    <row r="28" spans="1:30" s="33" customFormat="1" ht="24.75" customHeight="1">
      <c r="A28" s="32"/>
      <c r="B28" s="229"/>
      <c r="C28" s="359" t="s">
        <v>1183</v>
      </c>
      <c r="D28" s="348"/>
      <c r="E28" s="348"/>
      <c r="F28" s="348"/>
      <c r="G28" s="348"/>
      <c r="H28" s="348"/>
      <c r="I28" s="348"/>
      <c r="J28" s="348"/>
      <c r="K28" s="348"/>
      <c r="L28" s="348"/>
      <c r="M28" s="348"/>
      <c r="N28" s="348"/>
      <c r="O28" s="348"/>
      <c r="P28" s="348"/>
      <c r="Q28" s="348"/>
      <c r="R28" s="348"/>
      <c r="S28" s="348"/>
      <c r="T28" s="348"/>
      <c r="U28" s="348"/>
      <c r="V28" s="348"/>
      <c r="W28" s="348"/>
      <c r="X28" s="348"/>
      <c r="Y28" s="348"/>
      <c r="Z28" s="348"/>
      <c r="AA28" s="348"/>
      <c r="AB28" s="348"/>
      <c r="AC28" s="348"/>
      <c r="AD28" s="348"/>
    </row>
    <row r="29" spans="1:30" s="33" customFormat="1" ht="36" customHeight="1">
      <c r="A29" s="79"/>
      <c r="B29" s="94"/>
      <c r="C29" s="359" t="s">
        <v>1184</v>
      </c>
      <c r="D29" s="348"/>
      <c r="E29" s="348"/>
      <c r="F29" s="348"/>
      <c r="G29" s="348"/>
      <c r="H29" s="348"/>
      <c r="I29" s="348"/>
      <c r="J29" s="348"/>
      <c r="K29" s="348"/>
      <c r="L29" s="348"/>
      <c r="M29" s="348"/>
      <c r="N29" s="348"/>
      <c r="O29" s="348"/>
      <c r="P29" s="348"/>
      <c r="Q29" s="348"/>
      <c r="R29" s="348"/>
      <c r="S29" s="348"/>
      <c r="T29" s="348"/>
      <c r="U29" s="348"/>
      <c r="V29" s="348"/>
      <c r="W29" s="348"/>
      <c r="X29" s="348"/>
      <c r="Y29" s="348"/>
      <c r="Z29" s="348"/>
      <c r="AA29" s="348"/>
      <c r="AB29" s="348"/>
      <c r="AC29" s="348"/>
      <c r="AD29" s="348"/>
    </row>
    <row r="30" spans="1:30" s="33" customFormat="1" ht="15" customHeight="1" thickBot="1">
      <c r="A30" s="79"/>
      <c r="B30" s="94"/>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row>
    <row r="31" spans="1:30" s="33" customFormat="1" ht="15" customHeight="1" thickBot="1">
      <c r="A31" s="79"/>
      <c r="B31" s="94"/>
      <c r="C31" s="391"/>
      <c r="D31" s="392"/>
      <c r="E31" s="392"/>
      <c r="F31" s="393"/>
      <c r="G31" s="176" t="s">
        <v>1185</v>
      </c>
      <c r="H31" s="94"/>
      <c r="I31" s="94"/>
      <c r="J31" s="94"/>
      <c r="K31" s="94"/>
      <c r="L31" s="94"/>
      <c r="M31" s="94"/>
      <c r="N31" s="94"/>
      <c r="O31" s="94"/>
      <c r="P31" s="94"/>
      <c r="Q31" s="94"/>
      <c r="R31" s="94"/>
      <c r="S31" s="94"/>
      <c r="T31" s="94"/>
      <c r="U31" s="94"/>
      <c r="V31" s="94"/>
      <c r="W31" s="94"/>
      <c r="X31" s="94"/>
      <c r="Y31" s="94"/>
      <c r="Z31" s="94"/>
      <c r="AA31" s="94"/>
      <c r="AB31" s="94"/>
      <c r="AC31" s="94"/>
      <c r="AD31" s="94"/>
    </row>
    <row r="32" spans="1:30" s="33" customFormat="1" ht="15" customHeight="1" thickBot="1">
      <c r="A32" s="79"/>
      <c r="B32" s="94"/>
      <c r="C32" s="94"/>
      <c r="D32" s="94"/>
      <c r="E32" s="94"/>
      <c r="F32" s="94"/>
      <c r="G32" s="84"/>
      <c r="H32" s="94"/>
      <c r="I32" s="94"/>
      <c r="J32" s="94"/>
      <c r="K32" s="94"/>
      <c r="L32" s="94"/>
      <c r="M32" s="94"/>
      <c r="N32" s="94"/>
      <c r="O32" s="94"/>
      <c r="P32" s="94"/>
      <c r="Q32" s="94"/>
      <c r="R32" s="94"/>
      <c r="S32" s="94"/>
      <c r="T32" s="94"/>
      <c r="U32" s="94"/>
      <c r="V32" s="94"/>
      <c r="W32" s="94"/>
      <c r="X32" s="94"/>
      <c r="Y32" s="94"/>
      <c r="Z32" s="94"/>
      <c r="AA32" s="94"/>
      <c r="AB32" s="94"/>
      <c r="AC32" s="94"/>
      <c r="AD32" s="94"/>
    </row>
    <row r="33" spans="1:30" s="33" customFormat="1" ht="15" customHeight="1" thickBot="1">
      <c r="A33" s="79"/>
      <c r="B33" s="94"/>
      <c r="C33" s="391"/>
      <c r="D33" s="392"/>
      <c r="E33" s="392"/>
      <c r="F33" s="393"/>
      <c r="G33" s="176" t="s">
        <v>1186</v>
      </c>
      <c r="H33" s="94"/>
      <c r="I33" s="94"/>
      <c r="J33" s="94"/>
      <c r="K33" s="94"/>
      <c r="L33" s="94"/>
      <c r="M33" s="94"/>
      <c r="N33" s="94"/>
      <c r="O33" s="94"/>
      <c r="P33" s="94"/>
      <c r="Q33" s="94"/>
      <c r="R33" s="94"/>
      <c r="S33" s="94"/>
      <c r="T33" s="94"/>
      <c r="U33" s="94"/>
      <c r="V33" s="94"/>
      <c r="W33" s="94"/>
      <c r="X33" s="94"/>
      <c r="Y33" s="94"/>
      <c r="Z33" s="94"/>
      <c r="AA33" s="94"/>
      <c r="AB33" s="94"/>
      <c r="AC33" s="94"/>
      <c r="AD33" s="94"/>
    </row>
    <row r="34" spans="1:30" s="33" customFormat="1" ht="15" customHeight="1" thickBot="1">
      <c r="A34" s="79"/>
      <c r="B34" s="94"/>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row>
    <row r="35" spans="1:30" s="33" customFormat="1" ht="15" customHeight="1" thickBot="1">
      <c r="A35" s="79"/>
      <c r="B35" s="94"/>
      <c r="C35" s="391"/>
      <c r="D35" s="392"/>
      <c r="E35" s="392"/>
      <c r="F35" s="393"/>
      <c r="G35" s="176" t="s">
        <v>1187</v>
      </c>
      <c r="H35" s="94"/>
      <c r="I35" s="94"/>
      <c r="J35" s="94"/>
      <c r="K35" s="94"/>
      <c r="L35" s="94"/>
      <c r="M35" s="94"/>
      <c r="N35" s="94"/>
      <c r="O35" s="94"/>
      <c r="P35" s="94"/>
      <c r="Q35" s="94"/>
      <c r="R35" s="94"/>
      <c r="S35" s="94"/>
      <c r="T35" s="94"/>
      <c r="U35" s="94"/>
      <c r="V35" s="94"/>
      <c r="W35" s="94"/>
      <c r="X35" s="94"/>
      <c r="Y35" s="94"/>
      <c r="Z35" s="94"/>
      <c r="AA35" s="94"/>
      <c r="AB35" s="94"/>
      <c r="AC35" s="94"/>
      <c r="AD35" s="94"/>
    </row>
    <row r="36" spans="1:30" s="33" customFormat="1" ht="15" customHeight="1">
      <c r="A36" s="79"/>
      <c r="B36" s="94"/>
      <c r="C36" s="94"/>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row>
    <row r="37" spans="1:30" s="33" customFormat="1" ht="24" customHeight="1">
      <c r="A37" s="79"/>
      <c r="B37" s="94"/>
      <c r="C37" s="359" t="s">
        <v>248</v>
      </c>
      <c r="D37" s="348"/>
      <c r="E37" s="348"/>
      <c r="F37" s="348"/>
      <c r="G37" s="348"/>
      <c r="H37" s="348"/>
      <c r="I37" s="348"/>
      <c r="J37" s="348"/>
      <c r="K37" s="348"/>
      <c r="L37" s="348"/>
      <c r="M37" s="348"/>
      <c r="N37" s="348"/>
      <c r="O37" s="348"/>
      <c r="P37" s="348"/>
      <c r="Q37" s="348"/>
      <c r="R37" s="348"/>
      <c r="S37" s="348"/>
      <c r="T37" s="348"/>
      <c r="U37" s="348"/>
      <c r="V37" s="348"/>
      <c r="W37" s="348"/>
      <c r="X37" s="348"/>
      <c r="Y37" s="348"/>
      <c r="Z37" s="348"/>
      <c r="AA37" s="348"/>
      <c r="AB37" s="348"/>
      <c r="AC37" s="348"/>
      <c r="AD37" s="348"/>
    </row>
    <row r="38" spans="1:30" s="33" customFormat="1" ht="60" customHeight="1">
      <c r="A38" s="79"/>
      <c r="B38" s="94"/>
      <c r="C38" s="380"/>
      <c r="D38" s="337"/>
      <c r="E38" s="337"/>
      <c r="F38" s="337"/>
      <c r="G38" s="337"/>
      <c r="H38" s="337"/>
      <c r="I38" s="337"/>
      <c r="J38" s="337"/>
      <c r="K38" s="337"/>
      <c r="L38" s="337"/>
      <c r="M38" s="337"/>
      <c r="N38" s="337"/>
      <c r="O38" s="337"/>
      <c r="P38" s="337"/>
      <c r="Q38" s="337"/>
      <c r="R38" s="337"/>
      <c r="S38" s="337"/>
      <c r="T38" s="337"/>
      <c r="U38" s="337"/>
      <c r="V38" s="337"/>
      <c r="W38" s="337"/>
      <c r="X38" s="337"/>
      <c r="Y38" s="337"/>
      <c r="Z38" s="337"/>
      <c r="AA38" s="337"/>
      <c r="AB38" s="337"/>
      <c r="AC38" s="337"/>
      <c r="AD38" s="338"/>
    </row>
    <row r="39" spans="1:30" s="33" customFormat="1" ht="15" customHeight="1">
      <c r="A39" s="79"/>
      <c r="B39" s="94"/>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row>
    <row r="40" spans="1:30" s="33" customFormat="1" ht="15" customHeight="1">
      <c r="A40" s="79"/>
      <c r="B40" s="94"/>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row>
    <row r="41" spans="1:30" s="33" customFormat="1" ht="15" customHeight="1">
      <c r="A41" s="79"/>
      <c r="B41" s="94"/>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row>
    <row r="42" spans="1:30" s="33" customFormat="1" ht="15" customHeight="1">
      <c r="A42" s="79"/>
      <c r="B42" s="94"/>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row>
    <row r="43" spans="1:30" s="33" customFormat="1" ht="15" customHeight="1">
      <c r="A43" s="79"/>
      <c r="B43" s="94"/>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row>
    <row r="44" spans="1:30" s="33" customFormat="1" ht="15" customHeight="1">
      <c r="A44" s="79"/>
      <c r="B44" s="94"/>
      <c r="C44" s="94"/>
      <c r="D44" s="94"/>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row>
    <row r="45" spans="1:30" s="33" customFormat="1" ht="24" customHeight="1">
      <c r="A45" s="32" t="s">
        <v>1188</v>
      </c>
      <c r="B45" s="357" t="s">
        <v>1189</v>
      </c>
      <c r="C45" s="348"/>
      <c r="D45" s="348"/>
      <c r="E45" s="348"/>
      <c r="F45" s="348"/>
      <c r="G45" s="348"/>
      <c r="H45" s="348"/>
      <c r="I45" s="348"/>
      <c r="J45" s="348"/>
      <c r="K45" s="348"/>
      <c r="L45" s="348"/>
      <c r="M45" s="348"/>
      <c r="N45" s="348"/>
      <c r="O45" s="348"/>
      <c r="P45" s="348"/>
      <c r="Q45" s="348"/>
      <c r="R45" s="348"/>
      <c r="S45" s="348"/>
      <c r="T45" s="348"/>
      <c r="U45" s="348"/>
      <c r="V45" s="348"/>
      <c r="W45" s="348"/>
      <c r="X45" s="348"/>
      <c r="Y45" s="348"/>
      <c r="Z45" s="348"/>
      <c r="AA45" s="348"/>
      <c r="AB45" s="348"/>
      <c r="AC45" s="348"/>
      <c r="AD45" s="348"/>
    </row>
    <row r="46" spans="1:30" s="29" customFormat="1" ht="15" customHeight="1">
      <c r="A46" s="79"/>
      <c r="C46" s="349" t="s">
        <v>1190</v>
      </c>
      <c r="D46" s="350"/>
      <c r="E46" s="350"/>
      <c r="F46" s="350"/>
      <c r="G46" s="350"/>
      <c r="H46" s="350"/>
      <c r="I46" s="350"/>
      <c r="J46" s="350"/>
      <c r="K46" s="350"/>
      <c r="L46" s="350"/>
      <c r="M46" s="350"/>
      <c r="N46" s="350"/>
      <c r="O46" s="350"/>
      <c r="P46" s="350"/>
      <c r="Q46" s="350"/>
      <c r="R46" s="350"/>
      <c r="S46" s="350"/>
      <c r="T46" s="350"/>
      <c r="U46" s="350"/>
      <c r="V46" s="350"/>
      <c r="W46" s="350"/>
      <c r="X46" s="350"/>
      <c r="Y46" s="350"/>
      <c r="Z46" s="350"/>
      <c r="AA46" s="350"/>
      <c r="AB46" s="350"/>
      <c r="AC46" s="350"/>
      <c r="AD46" s="350"/>
    </row>
    <row r="47" spans="1:30" s="33" customFormat="1" ht="15" customHeight="1">
      <c r="A47" s="79"/>
      <c r="B47" s="94"/>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row>
    <row r="48" spans="1:30" s="33" customFormat="1" ht="15" customHeight="1">
      <c r="A48" s="79"/>
      <c r="B48" s="94"/>
      <c r="C48" s="425" t="s">
        <v>1191</v>
      </c>
      <c r="D48" s="295"/>
      <c r="E48" s="295"/>
      <c r="F48" s="295"/>
      <c r="G48" s="295"/>
      <c r="H48" s="295"/>
      <c r="I48" s="295"/>
      <c r="J48" s="295"/>
      <c r="K48" s="295"/>
      <c r="L48" s="295"/>
      <c r="M48" s="295"/>
      <c r="N48" s="295"/>
      <c r="O48" s="295"/>
      <c r="P48" s="295"/>
      <c r="Q48" s="295"/>
      <c r="R48" s="295"/>
      <c r="S48" s="295"/>
      <c r="T48" s="295"/>
      <c r="U48" s="295"/>
      <c r="V48" s="295"/>
      <c r="W48" s="295"/>
      <c r="X48" s="296"/>
      <c r="Y48" s="347" t="s">
        <v>1192</v>
      </c>
      <c r="Z48" s="280"/>
      <c r="AA48" s="280"/>
      <c r="AB48" s="280"/>
      <c r="AC48" s="280"/>
      <c r="AD48" s="281"/>
    </row>
    <row r="49" spans="1:30" s="33" customFormat="1" ht="15" customHeight="1">
      <c r="A49" s="79"/>
      <c r="B49" s="94"/>
      <c r="C49" s="100" t="s">
        <v>142</v>
      </c>
      <c r="D49" s="335"/>
      <c r="E49" s="280"/>
      <c r="F49" s="280"/>
      <c r="G49" s="280"/>
      <c r="H49" s="280"/>
      <c r="I49" s="280"/>
      <c r="J49" s="280"/>
      <c r="K49" s="280"/>
      <c r="L49" s="280"/>
      <c r="M49" s="280"/>
      <c r="N49" s="280"/>
      <c r="O49" s="280"/>
      <c r="P49" s="280"/>
      <c r="Q49" s="280"/>
      <c r="R49" s="280"/>
      <c r="S49" s="280"/>
      <c r="T49" s="280"/>
      <c r="U49" s="280"/>
      <c r="V49" s="280"/>
      <c r="W49" s="280"/>
      <c r="X49" s="281"/>
      <c r="Y49" s="342"/>
      <c r="Z49" s="280"/>
      <c r="AA49" s="280"/>
      <c r="AB49" s="280"/>
      <c r="AC49" s="280"/>
      <c r="AD49" s="281"/>
    </row>
    <row r="50" spans="1:30" s="33" customFormat="1" ht="15" customHeight="1">
      <c r="A50" s="79"/>
      <c r="B50" s="94"/>
      <c r="C50" s="100" t="s">
        <v>143</v>
      </c>
      <c r="D50" s="335"/>
      <c r="E50" s="280"/>
      <c r="F50" s="280"/>
      <c r="G50" s="280"/>
      <c r="H50" s="280"/>
      <c r="I50" s="280"/>
      <c r="J50" s="280"/>
      <c r="K50" s="280"/>
      <c r="L50" s="280"/>
      <c r="M50" s="280"/>
      <c r="N50" s="280"/>
      <c r="O50" s="280"/>
      <c r="P50" s="280"/>
      <c r="Q50" s="280"/>
      <c r="R50" s="280"/>
      <c r="S50" s="280"/>
      <c r="T50" s="280"/>
      <c r="U50" s="280"/>
      <c r="V50" s="280"/>
      <c r="W50" s="280"/>
      <c r="X50" s="281"/>
      <c r="Y50" s="342"/>
      <c r="Z50" s="280"/>
      <c r="AA50" s="280"/>
      <c r="AB50" s="280"/>
      <c r="AC50" s="280"/>
      <c r="AD50" s="281"/>
    </row>
    <row r="51" spans="1:30" s="33" customFormat="1" ht="15" customHeight="1">
      <c r="A51" s="79"/>
      <c r="B51" s="94"/>
      <c r="C51" s="100" t="s">
        <v>144</v>
      </c>
      <c r="D51" s="335"/>
      <c r="E51" s="280"/>
      <c r="F51" s="280"/>
      <c r="G51" s="280"/>
      <c r="H51" s="280"/>
      <c r="I51" s="280"/>
      <c r="J51" s="280"/>
      <c r="K51" s="280"/>
      <c r="L51" s="280"/>
      <c r="M51" s="280"/>
      <c r="N51" s="280"/>
      <c r="O51" s="280"/>
      <c r="P51" s="280"/>
      <c r="Q51" s="280"/>
      <c r="R51" s="280"/>
      <c r="S51" s="280"/>
      <c r="T51" s="280"/>
      <c r="U51" s="280"/>
      <c r="V51" s="280"/>
      <c r="W51" s="280"/>
      <c r="X51" s="281"/>
      <c r="Y51" s="342"/>
      <c r="Z51" s="280"/>
      <c r="AA51" s="280"/>
      <c r="AB51" s="280"/>
      <c r="AC51" s="280"/>
      <c r="AD51" s="281"/>
    </row>
    <row r="52" spans="1:30" s="33" customFormat="1" ht="15" customHeight="1">
      <c r="A52" s="79"/>
      <c r="B52" s="94"/>
      <c r="C52" s="100" t="s">
        <v>145</v>
      </c>
      <c r="D52" s="335"/>
      <c r="E52" s="280"/>
      <c r="F52" s="280"/>
      <c r="G52" s="280"/>
      <c r="H52" s="280"/>
      <c r="I52" s="280"/>
      <c r="J52" s="280"/>
      <c r="K52" s="280"/>
      <c r="L52" s="280"/>
      <c r="M52" s="280"/>
      <c r="N52" s="280"/>
      <c r="O52" s="280"/>
      <c r="P52" s="280"/>
      <c r="Q52" s="280"/>
      <c r="R52" s="280"/>
      <c r="S52" s="280"/>
      <c r="T52" s="280"/>
      <c r="U52" s="280"/>
      <c r="V52" s="280"/>
      <c r="W52" s="280"/>
      <c r="X52" s="281"/>
      <c r="Y52" s="342"/>
      <c r="Z52" s="280"/>
      <c r="AA52" s="280"/>
      <c r="AB52" s="280"/>
      <c r="AC52" s="280"/>
      <c r="AD52" s="281"/>
    </row>
    <row r="53" spans="1:30" s="33" customFormat="1" ht="15" customHeight="1">
      <c r="A53" s="79"/>
      <c r="B53" s="94"/>
      <c r="C53" s="100" t="s">
        <v>146</v>
      </c>
      <c r="D53" s="335"/>
      <c r="E53" s="280"/>
      <c r="F53" s="280"/>
      <c r="G53" s="280"/>
      <c r="H53" s="280"/>
      <c r="I53" s="280"/>
      <c r="J53" s="280"/>
      <c r="K53" s="280"/>
      <c r="L53" s="280"/>
      <c r="M53" s="280"/>
      <c r="N53" s="280"/>
      <c r="O53" s="280"/>
      <c r="P53" s="280"/>
      <c r="Q53" s="280"/>
      <c r="R53" s="280"/>
      <c r="S53" s="280"/>
      <c r="T53" s="280"/>
      <c r="U53" s="280"/>
      <c r="V53" s="280"/>
      <c r="W53" s="280"/>
      <c r="X53" s="281"/>
      <c r="Y53" s="342"/>
      <c r="Z53" s="280"/>
      <c r="AA53" s="280"/>
      <c r="AB53" s="280"/>
      <c r="AC53" s="280"/>
      <c r="AD53" s="281"/>
    </row>
    <row r="54" spans="1:30" s="33" customFormat="1" ht="15" customHeight="1">
      <c r="A54" s="79"/>
      <c r="B54" s="94"/>
      <c r="C54" s="100" t="s">
        <v>147</v>
      </c>
      <c r="D54" s="335"/>
      <c r="E54" s="280"/>
      <c r="F54" s="280"/>
      <c r="G54" s="280"/>
      <c r="H54" s="280"/>
      <c r="I54" s="280"/>
      <c r="J54" s="280"/>
      <c r="K54" s="280"/>
      <c r="L54" s="280"/>
      <c r="M54" s="280"/>
      <c r="N54" s="280"/>
      <c r="O54" s="280"/>
      <c r="P54" s="280"/>
      <c r="Q54" s="280"/>
      <c r="R54" s="280"/>
      <c r="S54" s="280"/>
      <c r="T54" s="280"/>
      <c r="U54" s="280"/>
      <c r="V54" s="280"/>
      <c r="W54" s="280"/>
      <c r="X54" s="281"/>
      <c r="Y54" s="342"/>
      <c r="Z54" s="280"/>
      <c r="AA54" s="280"/>
      <c r="AB54" s="280"/>
      <c r="AC54" s="280"/>
      <c r="AD54" s="281"/>
    </row>
    <row r="55" spans="1:30" s="33" customFormat="1" ht="15" customHeight="1">
      <c r="A55" s="79"/>
      <c r="B55" s="94"/>
      <c r="C55" s="100" t="s">
        <v>148</v>
      </c>
      <c r="D55" s="335"/>
      <c r="E55" s="280"/>
      <c r="F55" s="280"/>
      <c r="G55" s="280"/>
      <c r="H55" s="280"/>
      <c r="I55" s="280"/>
      <c r="J55" s="280"/>
      <c r="K55" s="280"/>
      <c r="L55" s="280"/>
      <c r="M55" s="280"/>
      <c r="N55" s="280"/>
      <c r="O55" s="280"/>
      <c r="P55" s="280"/>
      <c r="Q55" s="280"/>
      <c r="R55" s="280"/>
      <c r="S55" s="280"/>
      <c r="T55" s="280"/>
      <c r="U55" s="280"/>
      <c r="V55" s="280"/>
      <c r="W55" s="280"/>
      <c r="X55" s="281"/>
      <c r="Y55" s="342"/>
      <c r="Z55" s="280"/>
      <c r="AA55" s="280"/>
      <c r="AB55" s="280"/>
      <c r="AC55" s="280"/>
      <c r="AD55" s="281"/>
    </row>
    <row r="56" spans="1:30" s="33" customFormat="1" ht="15" customHeight="1">
      <c r="A56" s="79"/>
      <c r="B56" s="94"/>
      <c r="C56" s="100" t="s">
        <v>149</v>
      </c>
      <c r="D56" s="335"/>
      <c r="E56" s="280"/>
      <c r="F56" s="280"/>
      <c r="G56" s="280"/>
      <c r="H56" s="280"/>
      <c r="I56" s="280"/>
      <c r="J56" s="280"/>
      <c r="K56" s="280"/>
      <c r="L56" s="280"/>
      <c r="M56" s="280"/>
      <c r="N56" s="280"/>
      <c r="O56" s="280"/>
      <c r="P56" s="280"/>
      <c r="Q56" s="280"/>
      <c r="R56" s="280"/>
      <c r="S56" s="280"/>
      <c r="T56" s="280"/>
      <c r="U56" s="280"/>
      <c r="V56" s="280"/>
      <c r="W56" s="280"/>
      <c r="X56" s="281"/>
      <c r="Y56" s="342"/>
      <c r="Z56" s="280"/>
      <c r="AA56" s="280"/>
      <c r="AB56" s="280"/>
      <c r="AC56" s="280"/>
      <c r="AD56" s="281"/>
    </row>
    <row r="57" spans="1:30" s="33" customFormat="1" ht="15" customHeight="1">
      <c r="A57" s="79"/>
      <c r="B57" s="94"/>
      <c r="C57" s="100" t="s">
        <v>150</v>
      </c>
      <c r="D57" s="335"/>
      <c r="E57" s="280"/>
      <c r="F57" s="280"/>
      <c r="G57" s="280"/>
      <c r="H57" s="280"/>
      <c r="I57" s="280"/>
      <c r="J57" s="280"/>
      <c r="K57" s="280"/>
      <c r="L57" s="280"/>
      <c r="M57" s="280"/>
      <c r="N57" s="280"/>
      <c r="O57" s="280"/>
      <c r="P57" s="280"/>
      <c r="Q57" s="280"/>
      <c r="R57" s="280"/>
      <c r="S57" s="280"/>
      <c r="T57" s="280"/>
      <c r="U57" s="280"/>
      <c r="V57" s="280"/>
      <c r="W57" s="280"/>
      <c r="X57" s="281"/>
      <c r="Y57" s="342"/>
      <c r="Z57" s="280"/>
      <c r="AA57" s="280"/>
      <c r="AB57" s="280"/>
      <c r="AC57" s="280"/>
      <c r="AD57" s="281"/>
    </row>
    <row r="58" spans="1:30" s="33" customFormat="1" ht="15" customHeight="1">
      <c r="A58" s="79"/>
      <c r="B58" s="94"/>
      <c r="C58" s="100" t="s">
        <v>151</v>
      </c>
      <c r="D58" s="335"/>
      <c r="E58" s="280"/>
      <c r="F58" s="280"/>
      <c r="G58" s="280"/>
      <c r="H58" s="280"/>
      <c r="I58" s="280"/>
      <c r="J58" s="280"/>
      <c r="K58" s="280"/>
      <c r="L58" s="280"/>
      <c r="M58" s="280"/>
      <c r="N58" s="280"/>
      <c r="O58" s="280"/>
      <c r="P58" s="280"/>
      <c r="Q58" s="280"/>
      <c r="R58" s="280"/>
      <c r="S58" s="280"/>
      <c r="T58" s="280"/>
      <c r="U58" s="280"/>
      <c r="V58" s="280"/>
      <c r="W58" s="280"/>
      <c r="X58" s="281"/>
      <c r="Y58" s="342"/>
      <c r="Z58" s="280"/>
      <c r="AA58" s="280"/>
      <c r="AB58" s="280"/>
      <c r="AC58" s="280"/>
      <c r="AD58" s="281"/>
    </row>
    <row r="59" spans="1:30" s="33" customFormat="1" ht="15" customHeight="1">
      <c r="A59" s="79"/>
      <c r="B59" s="94"/>
      <c r="C59" s="100" t="s">
        <v>152</v>
      </c>
      <c r="D59" s="335"/>
      <c r="E59" s="280"/>
      <c r="F59" s="280"/>
      <c r="G59" s="280"/>
      <c r="H59" s="280"/>
      <c r="I59" s="280"/>
      <c r="J59" s="280"/>
      <c r="K59" s="280"/>
      <c r="L59" s="280"/>
      <c r="M59" s="280"/>
      <c r="N59" s="280"/>
      <c r="O59" s="280"/>
      <c r="P59" s="280"/>
      <c r="Q59" s="280"/>
      <c r="R59" s="280"/>
      <c r="S59" s="280"/>
      <c r="T59" s="280"/>
      <c r="U59" s="280"/>
      <c r="V59" s="280"/>
      <c r="W59" s="280"/>
      <c r="X59" s="281"/>
      <c r="Y59" s="342"/>
      <c r="Z59" s="280"/>
      <c r="AA59" s="280"/>
      <c r="AB59" s="280"/>
      <c r="AC59" s="280"/>
      <c r="AD59" s="281"/>
    </row>
    <row r="60" spans="1:30" s="33" customFormat="1" ht="15" customHeight="1">
      <c r="A60" s="79"/>
      <c r="B60" s="94"/>
      <c r="C60" s="100" t="s">
        <v>153</v>
      </c>
      <c r="D60" s="335"/>
      <c r="E60" s="280"/>
      <c r="F60" s="280"/>
      <c r="G60" s="280"/>
      <c r="H60" s="280"/>
      <c r="I60" s="280"/>
      <c r="J60" s="280"/>
      <c r="K60" s="280"/>
      <c r="L60" s="280"/>
      <c r="M60" s="280"/>
      <c r="N60" s="280"/>
      <c r="O60" s="280"/>
      <c r="P60" s="280"/>
      <c r="Q60" s="280"/>
      <c r="R60" s="280"/>
      <c r="S60" s="280"/>
      <c r="T60" s="280"/>
      <c r="U60" s="280"/>
      <c r="V60" s="280"/>
      <c r="W60" s="280"/>
      <c r="X60" s="281"/>
      <c r="Y60" s="342"/>
      <c r="Z60" s="280"/>
      <c r="AA60" s="280"/>
      <c r="AB60" s="280"/>
      <c r="AC60" s="280"/>
      <c r="AD60" s="281"/>
    </row>
    <row r="61" spans="1:30" s="33" customFormat="1" ht="15" customHeight="1">
      <c r="A61" s="79"/>
      <c r="B61" s="94"/>
      <c r="C61" s="100" t="s">
        <v>154</v>
      </c>
      <c r="D61" s="335"/>
      <c r="E61" s="280"/>
      <c r="F61" s="280"/>
      <c r="G61" s="280"/>
      <c r="H61" s="280"/>
      <c r="I61" s="280"/>
      <c r="J61" s="280"/>
      <c r="K61" s="280"/>
      <c r="L61" s="280"/>
      <c r="M61" s="280"/>
      <c r="N61" s="280"/>
      <c r="O61" s="280"/>
      <c r="P61" s="280"/>
      <c r="Q61" s="280"/>
      <c r="R61" s="280"/>
      <c r="S61" s="280"/>
      <c r="T61" s="280"/>
      <c r="U61" s="280"/>
      <c r="V61" s="280"/>
      <c r="W61" s="280"/>
      <c r="X61" s="281"/>
      <c r="Y61" s="342"/>
      <c r="Z61" s="280"/>
      <c r="AA61" s="280"/>
      <c r="AB61" s="280"/>
      <c r="AC61" s="280"/>
      <c r="AD61" s="281"/>
    </row>
    <row r="62" spans="1:30" s="33" customFormat="1" ht="15" customHeight="1">
      <c r="A62" s="79"/>
      <c r="B62" s="94"/>
      <c r="C62" s="100" t="s">
        <v>155</v>
      </c>
      <c r="D62" s="335"/>
      <c r="E62" s="280"/>
      <c r="F62" s="280"/>
      <c r="G62" s="280"/>
      <c r="H62" s="280"/>
      <c r="I62" s="280"/>
      <c r="J62" s="280"/>
      <c r="K62" s="280"/>
      <c r="L62" s="280"/>
      <c r="M62" s="280"/>
      <c r="N62" s="280"/>
      <c r="O62" s="280"/>
      <c r="P62" s="280"/>
      <c r="Q62" s="280"/>
      <c r="R62" s="280"/>
      <c r="S62" s="280"/>
      <c r="T62" s="280"/>
      <c r="U62" s="280"/>
      <c r="V62" s="280"/>
      <c r="W62" s="280"/>
      <c r="X62" s="281"/>
      <c r="Y62" s="342"/>
      <c r="Z62" s="280"/>
      <c r="AA62" s="280"/>
      <c r="AB62" s="280"/>
      <c r="AC62" s="280"/>
      <c r="AD62" s="281"/>
    </row>
    <row r="63" spans="1:30" s="33" customFormat="1" ht="15" customHeight="1">
      <c r="A63" s="79"/>
      <c r="B63" s="94"/>
      <c r="C63" s="100" t="s">
        <v>156</v>
      </c>
      <c r="D63" s="335"/>
      <c r="E63" s="280"/>
      <c r="F63" s="280"/>
      <c r="G63" s="280"/>
      <c r="H63" s="280"/>
      <c r="I63" s="280"/>
      <c r="J63" s="280"/>
      <c r="K63" s="280"/>
      <c r="L63" s="280"/>
      <c r="M63" s="280"/>
      <c r="N63" s="280"/>
      <c r="O63" s="280"/>
      <c r="P63" s="280"/>
      <c r="Q63" s="280"/>
      <c r="R63" s="280"/>
      <c r="S63" s="280"/>
      <c r="T63" s="280"/>
      <c r="U63" s="280"/>
      <c r="V63" s="280"/>
      <c r="W63" s="280"/>
      <c r="X63" s="281"/>
      <c r="Y63" s="342"/>
      <c r="Z63" s="280"/>
      <c r="AA63" s="280"/>
      <c r="AB63" s="280"/>
      <c r="AC63" s="280"/>
      <c r="AD63" s="281"/>
    </row>
    <row r="64" spans="1:30" s="33" customFormat="1" ht="15" customHeight="1">
      <c r="A64" s="79"/>
      <c r="B64" s="94"/>
      <c r="C64" s="100" t="s">
        <v>157</v>
      </c>
      <c r="D64" s="335"/>
      <c r="E64" s="280"/>
      <c r="F64" s="280"/>
      <c r="G64" s="280"/>
      <c r="H64" s="280"/>
      <c r="I64" s="280"/>
      <c r="J64" s="280"/>
      <c r="K64" s="280"/>
      <c r="L64" s="280"/>
      <c r="M64" s="280"/>
      <c r="N64" s="280"/>
      <c r="O64" s="280"/>
      <c r="P64" s="280"/>
      <c r="Q64" s="280"/>
      <c r="R64" s="280"/>
      <c r="S64" s="280"/>
      <c r="T64" s="280"/>
      <c r="U64" s="280"/>
      <c r="V64" s="280"/>
      <c r="W64" s="280"/>
      <c r="X64" s="281"/>
      <c r="Y64" s="342"/>
      <c r="Z64" s="280"/>
      <c r="AA64" s="280"/>
      <c r="AB64" s="280"/>
      <c r="AC64" s="280"/>
      <c r="AD64" s="281"/>
    </row>
    <row r="65" spans="1:31" s="33" customFormat="1" ht="15" customHeight="1">
      <c r="A65" s="79"/>
      <c r="B65" s="94"/>
      <c r="C65" s="100" t="s">
        <v>158</v>
      </c>
      <c r="D65" s="335"/>
      <c r="E65" s="280"/>
      <c r="F65" s="280"/>
      <c r="G65" s="280"/>
      <c r="H65" s="280"/>
      <c r="I65" s="280"/>
      <c r="J65" s="280"/>
      <c r="K65" s="280"/>
      <c r="L65" s="280"/>
      <c r="M65" s="280"/>
      <c r="N65" s="280"/>
      <c r="O65" s="280"/>
      <c r="P65" s="280"/>
      <c r="Q65" s="280"/>
      <c r="R65" s="280"/>
      <c r="S65" s="280"/>
      <c r="T65" s="280"/>
      <c r="U65" s="280"/>
      <c r="V65" s="280"/>
      <c r="W65" s="280"/>
      <c r="X65" s="281"/>
      <c r="Y65" s="342"/>
      <c r="Z65" s="280"/>
      <c r="AA65" s="280"/>
      <c r="AB65" s="280"/>
      <c r="AC65" s="280"/>
      <c r="AD65" s="281"/>
    </row>
    <row r="66" spans="1:31" s="33" customFormat="1" ht="15" customHeight="1">
      <c r="A66" s="79"/>
      <c r="B66" s="94"/>
      <c r="C66" s="100" t="s">
        <v>159</v>
      </c>
      <c r="D66" s="335"/>
      <c r="E66" s="280"/>
      <c r="F66" s="280"/>
      <c r="G66" s="280"/>
      <c r="H66" s="280"/>
      <c r="I66" s="280"/>
      <c r="J66" s="280"/>
      <c r="K66" s="280"/>
      <c r="L66" s="280"/>
      <c r="M66" s="280"/>
      <c r="N66" s="280"/>
      <c r="O66" s="280"/>
      <c r="P66" s="280"/>
      <c r="Q66" s="280"/>
      <c r="R66" s="280"/>
      <c r="S66" s="280"/>
      <c r="T66" s="280"/>
      <c r="U66" s="280"/>
      <c r="V66" s="280"/>
      <c r="W66" s="280"/>
      <c r="X66" s="281"/>
      <c r="Y66" s="342"/>
      <c r="Z66" s="280"/>
      <c r="AA66" s="280"/>
      <c r="AB66" s="280"/>
      <c r="AC66" s="280"/>
      <c r="AD66" s="281"/>
    </row>
    <row r="67" spans="1:31" s="33" customFormat="1" ht="15" customHeight="1">
      <c r="A67" s="79"/>
      <c r="B67" s="94"/>
      <c r="C67" s="100" t="s">
        <v>160</v>
      </c>
      <c r="D67" s="335"/>
      <c r="E67" s="280"/>
      <c r="F67" s="280"/>
      <c r="G67" s="280"/>
      <c r="H67" s="280"/>
      <c r="I67" s="280"/>
      <c r="J67" s="280"/>
      <c r="K67" s="280"/>
      <c r="L67" s="280"/>
      <c r="M67" s="280"/>
      <c r="N67" s="280"/>
      <c r="O67" s="280"/>
      <c r="P67" s="280"/>
      <c r="Q67" s="280"/>
      <c r="R67" s="280"/>
      <c r="S67" s="280"/>
      <c r="T67" s="280"/>
      <c r="U67" s="280"/>
      <c r="V67" s="280"/>
      <c r="W67" s="280"/>
      <c r="X67" s="281"/>
      <c r="Y67" s="342"/>
      <c r="Z67" s="280"/>
      <c r="AA67" s="280"/>
      <c r="AB67" s="280"/>
      <c r="AC67" s="280"/>
      <c r="AD67" s="281"/>
    </row>
    <row r="68" spans="1:31" s="33" customFormat="1" ht="15" customHeight="1">
      <c r="A68" s="79"/>
      <c r="B68" s="94"/>
      <c r="C68" s="100" t="s">
        <v>161</v>
      </c>
      <c r="D68" s="335"/>
      <c r="E68" s="280"/>
      <c r="F68" s="280"/>
      <c r="G68" s="280"/>
      <c r="H68" s="280"/>
      <c r="I68" s="280"/>
      <c r="J68" s="280"/>
      <c r="K68" s="280"/>
      <c r="L68" s="280"/>
      <c r="M68" s="280"/>
      <c r="N68" s="280"/>
      <c r="O68" s="280"/>
      <c r="P68" s="280"/>
      <c r="Q68" s="280"/>
      <c r="R68" s="280"/>
      <c r="S68" s="280"/>
      <c r="T68" s="280"/>
      <c r="U68" s="280"/>
      <c r="V68" s="280"/>
      <c r="W68" s="280"/>
      <c r="X68" s="281"/>
      <c r="Y68" s="342"/>
      <c r="Z68" s="280"/>
      <c r="AA68" s="280"/>
      <c r="AB68" s="280"/>
      <c r="AC68" s="280"/>
      <c r="AD68" s="281"/>
    </row>
    <row r="69" spans="1:31" s="33" customFormat="1" ht="15" customHeight="1">
      <c r="A69" s="79"/>
      <c r="B69" s="94"/>
      <c r="C69" s="100" t="s">
        <v>162</v>
      </c>
      <c r="D69" s="335"/>
      <c r="E69" s="280"/>
      <c r="F69" s="280"/>
      <c r="G69" s="280"/>
      <c r="H69" s="280"/>
      <c r="I69" s="280"/>
      <c r="J69" s="280"/>
      <c r="K69" s="280"/>
      <c r="L69" s="280"/>
      <c r="M69" s="280"/>
      <c r="N69" s="280"/>
      <c r="O69" s="280"/>
      <c r="P69" s="280"/>
      <c r="Q69" s="280"/>
      <c r="R69" s="280"/>
      <c r="S69" s="280"/>
      <c r="T69" s="280"/>
      <c r="U69" s="280"/>
      <c r="V69" s="280"/>
      <c r="W69" s="280"/>
      <c r="X69" s="281"/>
      <c r="Y69" s="342"/>
      <c r="Z69" s="280"/>
      <c r="AA69" s="280"/>
      <c r="AB69" s="280"/>
      <c r="AC69" s="280"/>
      <c r="AD69" s="281"/>
    </row>
    <row r="70" spans="1:31" s="33" customFormat="1" ht="15" customHeight="1">
      <c r="A70" s="79"/>
      <c r="B70" s="94"/>
      <c r="C70" s="100" t="s">
        <v>163</v>
      </c>
      <c r="D70" s="335"/>
      <c r="E70" s="280"/>
      <c r="F70" s="280"/>
      <c r="G70" s="280"/>
      <c r="H70" s="280"/>
      <c r="I70" s="280"/>
      <c r="J70" s="280"/>
      <c r="K70" s="280"/>
      <c r="L70" s="280"/>
      <c r="M70" s="280"/>
      <c r="N70" s="280"/>
      <c r="O70" s="280"/>
      <c r="P70" s="280"/>
      <c r="Q70" s="280"/>
      <c r="R70" s="280"/>
      <c r="S70" s="280"/>
      <c r="T70" s="280"/>
      <c r="U70" s="280"/>
      <c r="V70" s="280"/>
      <c r="W70" s="280"/>
      <c r="X70" s="281"/>
      <c r="Y70" s="342"/>
      <c r="Z70" s="280"/>
      <c r="AA70" s="280"/>
      <c r="AB70" s="280"/>
      <c r="AC70" s="280"/>
      <c r="AD70" s="281"/>
    </row>
    <row r="71" spans="1:31" s="33" customFormat="1" ht="15" customHeight="1">
      <c r="A71" s="79"/>
      <c r="B71" s="94"/>
      <c r="C71" s="100" t="s">
        <v>164</v>
      </c>
      <c r="D71" s="335"/>
      <c r="E71" s="280"/>
      <c r="F71" s="280"/>
      <c r="G71" s="280"/>
      <c r="H71" s="280"/>
      <c r="I71" s="280"/>
      <c r="J71" s="280"/>
      <c r="K71" s="280"/>
      <c r="L71" s="280"/>
      <c r="M71" s="280"/>
      <c r="N71" s="280"/>
      <c r="O71" s="280"/>
      <c r="P71" s="280"/>
      <c r="Q71" s="280"/>
      <c r="R71" s="280"/>
      <c r="S71" s="280"/>
      <c r="T71" s="280"/>
      <c r="U71" s="280"/>
      <c r="V71" s="280"/>
      <c r="W71" s="280"/>
      <c r="X71" s="281"/>
      <c r="Y71" s="342"/>
      <c r="Z71" s="280"/>
      <c r="AA71" s="280"/>
      <c r="AB71" s="280"/>
      <c r="AC71" s="280"/>
      <c r="AD71" s="281"/>
    </row>
    <row r="72" spans="1:31" s="33" customFormat="1" ht="15" customHeight="1">
      <c r="A72" s="79"/>
      <c r="B72" s="94"/>
      <c r="C72" s="100" t="s">
        <v>165</v>
      </c>
      <c r="D72" s="335"/>
      <c r="E72" s="280"/>
      <c r="F72" s="280"/>
      <c r="G72" s="280"/>
      <c r="H72" s="280"/>
      <c r="I72" s="280"/>
      <c r="J72" s="280"/>
      <c r="K72" s="280"/>
      <c r="L72" s="280"/>
      <c r="M72" s="280"/>
      <c r="N72" s="280"/>
      <c r="O72" s="280"/>
      <c r="P72" s="280"/>
      <c r="Q72" s="280"/>
      <c r="R72" s="280"/>
      <c r="S72" s="280"/>
      <c r="T72" s="280"/>
      <c r="U72" s="280"/>
      <c r="V72" s="280"/>
      <c r="W72" s="280"/>
      <c r="X72" s="281"/>
      <c r="Y72" s="342"/>
      <c r="Z72" s="280"/>
      <c r="AA72" s="280"/>
      <c r="AB72" s="280"/>
      <c r="AC72" s="280"/>
      <c r="AD72" s="281"/>
    </row>
    <row r="73" spans="1:31" s="33" customFormat="1" ht="15" customHeight="1">
      <c r="A73" s="79"/>
      <c r="B73" s="94"/>
      <c r="C73" s="100" t="s">
        <v>166</v>
      </c>
      <c r="D73" s="335"/>
      <c r="E73" s="280"/>
      <c r="F73" s="280"/>
      <c r="G73" s="280"/>
      <c r="H73" s="280"/>
      <c r="I73" s="280"/>
      <c r="J73" s="280"/>
      <c r="K73" s="280"/>
      <c r="L73" s="280"/>
      <c r="M73" s="280"/>
      <c r="N73" s="280"/>
      <c r="O73" s="280"/>
      <c r="P73" s="280"/>
      <c r="Q73" s="280"/>
      <c r="R73" s="280"/>
      <c r="S73" s="280"/>
      <c r="T73" s="280"/>
      <c r="U73" s="280"/>
      <c r="V73" s="280"/>
      <c r="W73" s="280"/>
      <c r="X73" s="281"/>
      <c r="Y73" s="342"/>
      <c r="Z73" s="280"/>
      <c r="AA73" s="280"/>
      <c r="AB73" s="280"/>
      <c r="AC73" s="280"/>
      <c r="AD73" s="281"/>
    </row>
    <row r="74" spans="1:31" s="33" customFormat="1" ht="15" customHeight="1">
      <c r="A74" s="79"/>
      <c r="B74" s="94"/>
      <c r="C74" s="94">
        <f>IF(AND(SUM(C49:C73)=0,COUNTIF(C49:C73,"NS")&gt;0),"NS",IF(AND(SUM(C49:C73)=0, COUNTIF(C49:C73,"NA")&gt;0),"NA",SUM(C49:C73)))</f>
        <v>0</v>
      </c>
      <c r="D74" s="94"/>
      <c r="E74" s="94"/>
      <c r="F74" s="94"/>
      <c r="G74" s="94"/>
      <c r="H74" s="94"/>
      <c r="I74" s="94"/>
      <c r="J74" s="94"/>
      <c r="K74" s="94"/>
      <c r="L74" s="94"/>
      <c r="M74" s="94"/>
      <c r="N74" s="94"/>
      <c r="O74" s="94"/>
      <c r="P74" s="94"/>
      <c r="Q74" s="94"/>
      <c r="R74" s="94"/>
      <c r="S74" s="94"/>
      <c r="T74" s="94"/>
      <c r="U74" s="94"/>
      <c r="V74" s="94"/>
      <c r="W74" s="94"/>
      <c r="X74" s="101" t="s">
        <v>285</v>
      </c>
      <c r="Y74" s="342">
        <f>IF(AND(SUM(Y49:Y73)=0,COUNTIF(Y49:Y73,"NS")&gt;0),"NS",IF(AND(SUM(Y49:Y73)=0, COUNTIF(Y49:Y73,"NA")&gt;0),"NA",SUM(Y49:Y73)))</f>
        <v>0</v>
      </c>
      <c r="Z74" s="280"/>
      <c r="AA74" s="280"/>
      <c r="AB74" s="280"/>
      <c r="AC74" s="280"/>
      <c r="AD74" s="281"/>
    </row>
    <row r="75" spans="1:31" s="33" customFormat="1" ht="15" customHeight="1">
      <c r="A75" s="79"/>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row>
    <row r="76" spans="1:31" s="31" customFormat="1" ht="24" customHeight="1">
      <c r="A76" s="79"/>
      <c r="C76" s="359" t="s">
        <v>248</v>
      </c>
      <c r="D76" s="366"/>
      <c r="E76" s="366"/>
      <c r="F76" s="366"/>
      <c r="G76" s="366"/>
      <c r="H76" s="366"/>
      <c r="I76" s="366"/>
      <c r="J76" s="366"/>
      <c r="K76" s="366"/>
      <c r="L76" s="366"/>
      <c r="M76" s="366"/>
      <c r="N76" s="366"/>
      <c r="O76" s="366"/>
      <c r="P76" s="366"/>
      <c r="Q76" s="366"/>
      <c r="R76" s="366"/>
      <c r="S76" s="366"/>
      <c r="T76" s="366"/>
      <c r="U76" s="366"/>
      <c r="V76" s="366"/>
      <c r="W76" s="366"/>
      <c r="X76" s="366"/>
      <c r="Y76" s="366"/>
      <c r="Z76" s="366"/>
      <c r="AA76" s="366"/>
      <c r="AB76" s="366"/>
      <c r="AC76" s="366"/>
      <c r="AD76" s="366"/>
      <c r="AE76" s="29"/>
    </row>
    <row r="77" spans="1:31" s="31" customFormat="1" ht="60" customHeight="1">
      <c r="A77" s="79"/>
      <c r="C77" s="360"/>
      <c r="D77" s="280"/>
      <c r="E77" s="280"/>
      <c r="F77" s="280"/>
      <c r="G77" s="280"/>
      <c r="H77" s="280"/>
      <c r="I77" s="280"/>
      <c r="J77" s="280"/>
      <c r="K77" s="280"/>
      <c r="L77" s="280"/>
      <c r="M77" s="280"/>
      <c r="N77" s="280"/>
      <c r="O77" s="280"/>
      <c r="P77" s="280"/>
      <c r="Q77" s="280"/>
      <c r="R77" s="280"/>
      <c r="S77" s="280"/>
      <c r="T77" s="280"/>
      <c r="U77" s="280"/>
      <c r="V77" s="280"/>
      <c r="W77" s="280"/>
      <c r="X77" s="280"/>
      <c r="Y77" s="280"/>
      <c r="Z77" s="280"/>
      <c r="AA77" s="280"/>
      <c r="AB77" s="280"/>
      <c r="AC77" s="280"/>
      <c r="AD77" s="281"/>
      <c r="AE77" s="29"/>
    </row>
    <row r="78" spans="1:31" s="31" customFormat="1" ht="15" customHeight="1">
      <c r="A78" s="79"/>
      <c r="AE78" s="29"/>
    </row>
    <row r="79" spans="1:31" s="31" customFormat="1" ht="15" customHeight="1">
      <c r="A79" s="79"/>
      <c r="AE79" s="29"/>
    </row>
    <row r="80" spans="1:31" s="31" customFormat="1" ht="15" customHeight="1">
      <c r="A80" s="79"/>
      <c r="AE80" s="29"/>
    </row>
    <row r="81" spans="1:31" s="31" customFormat="1" ht="15" customHeight="1">
      <c r="A81" s="79"/>
      <c r="AE81" s="29"/>
    </row>
    <row r="82" spans="1:31" s="33" customFormat="1" ht="15" customHeight="1">
      <c r="A82" s="79"/>
      <c r="B82" s="94"/>
      <c r="C82" s="94"/>
      <c r="D82" s="94"/>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row>
    <row r="83" spans="1:31" s="33" customFormat="1" ht="15" customHeight="1">
      <c r="A83" s="79"/>
      <c r="B83" s="94"/>
      <c r="C83" s="94"/>
      <c r="D83" s="94"/>
      <c r="E83" s="94"/>
      <c r="F83" s="94"/>
      <c r="G83" s="94"/>
      <c r="H83" s="94"/>
      <c r="I83" s="94"/>
      <c r="J83" s="94"/>
      <c r="K83" s="94"/>
      <c r="L83" s="94"/>
      <c r="M83" s="94"/>
      <c r="N83" s="94"/>
      <c r="O83" s="94"/>
      <c r="P83" s="94"/>
      <c r="Q83" s="94"/>
      <c r="R83" s="94"/>
      <c r="S83" s="94"/>
      <c r="T83" s="94"/>
      <c r="U83" s="94"/>
      <c r="V83" s="94"/>
      <c r="W83" s="94"/>
      <c r="X83" s="94"/>
      <c r="Y83" s="94"/>
      <c r="Z83" s="94"/>
      <c r="AA83" s="94"/>
      <c r="AB83" s="94"/>
      <c r="AC83" s="94"/>
      <c r="AD83" s="94"/>
    </row>
    <row r="84" spans="1:31" s="33" customFormat="1" ht="24" customHeight="1">
      <c r="A84" s="32" t="s">
        <v>1193</v>
      </c>
      <c r="B84" s="357" t="s">
        <v>1194</v>
      </c>
      <c r="C84" s="348"/>
      <c r="D84" s="348"/>
      <c r="E84" s="348"/>
      <c r="F84" s="348"/>
      <c r="G84" s="348"/>
      <c r="H84" s="348"/>
      <c r="I84" s="348"/>
      <c r="J84" s="348"/>
      <c r="K84" s="348"/>
      <c r="L84" s="348"/>
      <c r="M84" s="348"/>
      <c r="N84" s="348"/>
      <c r="O84" s="348"/>
      <c r="P84" s="348"/>
      <c r="Q84" s="348"/>
      <c r="R84" s="348"/>
      <c r="S84" s="348"/>
      <c r="T84" s="348"/>
      <c r="U84" s="348"/>
      <c r="V84" s="348"/>
      <c r="W84" s="348"/>
      <c r="X84" s="348"/>
      <c r="Y84" s="348"/>
      <c r="Z84" s="348"/>
      <c r="AA84" s="348"/>
      <c r="AB84" s="348"/>
      <c r="AC84" s="348"/>
      <c r="AD84" s="348"/>
    </row>
    <row r="85" spans="1:31" s="33" customFormat="1" ht="15" customHeight="1">
      <c r="A85" s="79"/>
      <c r="B85" s="29"/>
      <c r="C85" s="349" t="s">
        <v>1195</v>
      </c>
      <c r="D85" s="348"/>
      <c r="E85" s="348"/>
      <c r="F85" s="348"/>
      <c r="G85" s="348"/>
      <c r="H85" s="348"/>
      <c r="I85" s="348"/>
      <c r="J85" s="348"/>
      <c r="K85" s="348"/>
      <c r="L85" s="348"/>
      <c r="M85" s="348"/>
      <c r="N85" s="348"/>
      <c r="O85" s="348"/>
      <c r="P85" s="348"/>
      <c r="Q85" s="348"/>
      <c r="R85" s="348"/>
      <c r="S85" s="348"/>
      <c r="T85" s="348"/>
      <c r="U85" s="348"/>
      <c r="V85" s="348"/>
      <c r="W85" s="348"/>
      <c r="X85" s="348"/>
      <c r="Y85" s="348"/>
      <c r="Z85" s="348"/>
      <c r="AA85" s="348"/>
      <c r="AB85" s="348"/>
      <c r="AC85" s="348"/>
      <c r="AD85" s="348"/>
    </row>
    <row r="86" spans="1:31" s="33" customFormat="1" ht="15" customHeight="1">
      <c r="A86" s="79"/>
      <c r="B86" s="94"/>
      <c r="C86" s="94"/>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row>
    <row r="87" spans="1:31" s="31" customFormat="1" ht="15" customHeight="1">
      <c r="A87" s="79"/>
      <c r="C87" s="347" t="s">
        <v>1196</v>
      </c>
      <c r="D87" s="280"/>
      <c r="E87" s="280"/>
      <c r="F87" s="280"/>
      <c r="G87" s="280"/>
      <c r="H87" s="280"/>
      <c r="I87" s="280"/>
      <c r="J87" s="280"/>
      <c r="K87" s="280"/>
      <c r="L87" s="280"/>
      <c r="M87" s="280"/>
      <c r="N87" s="280"/>
      <c r="O87" s="280"/>
      <c r="P87" s="280"/>
      <c r="Q87" s="280"/>
      <c r="R87" s="280"/>
      <c r="S87" s="280"/>
      <c r="T87" s="280"/>
      <c r="U87" s="280"/>
      <c r="V87" s="280"/>
      <c r="W87" s="280"/>
      <c r="X87" s="280"/>
      <c r="Y87" s="280"/>
      <c r="Z87" s="280"/>
      <c r="AA87" s="280"/>
      <c r="AB87" s="280"/>
      <c r="AC87" s="280"/>
      <c r="AD87" s="281"/>
      <c r="AE87" s="29"/>
    </row>
    <row r="88" spans="1:31" s="31" customFormat="1" ht="48" customHeight="1">
      <c r="A88" s="79"/>
      <c r="C88" s="342" t="s">
        <v>1197</v>
      </c>
      <c r="D88" s="280"/>
      <c r="E88" s="281"/>
      <c r="F88" s="342" t="s">
        <v>1198</v>
      </c>
      <c r="G88" s="280"/>
      <c r="H88" s="281"/>
      <c r="I88" s="342" t="s">
        <v>1199</v>
      </c>
      <c r="J88" s="280"/>
      <c r="K88" s="281"/>
      <c r="L88" s="342" t="s">
        <v>1200</v>
      </c>
      <c r="M88" s="280"/>
      <c r="N88" s="280"/>
      <c r="O88" s="281"/>
      <c r="P88" s="342" t="s">
        <v>1201</v>
      </c>
      <c r="Q88" s="280"/>
      <c r="R88" s="281"/>
      <c r="S88" s="342" t="s">
        <v>1202</v>
      </c>
      <c r="T88" s="280"/>
      <c r="U88" s="281"/>
      <c r="V88" s="342" t="s">
        <v>1203</v>
      </c>
      <c r="W88" s="280"/>
      <c r="X88" s="281"/>
      <c r="Y88" s="342" t="s">
        <v>1204</v>
      </c>
      <c r="Z88" s="280"/>
      <c r="AA88" s="281"/>
      <c r="AB88" s="342" t="s">
        <v>1205</v>
      </c>
      <c r="AC88" s="280"/>
      <c r="AD88" s="281"/>
      <c r="AE88" s="29"/>
    </row>
    <row r="89" spans="1:31" s="31" customFormat="1" ht="24" customHeight="1">
      <c r="A89" s="79"/>
      <c r="B89" s="177"/>
      <c r="C89" s="342" t="s">
        <v>1206</v>
      </c>
      <c r="D89" s="280"/>
      <c r="E89" s="281"/>
      <c r="F89" s="342" t="s">
        <v>1207</v>
      </c>
      <c r="G89" s="280"/>
      <c r="H89" s="281"/>
      <c r="I89" s="342" t="s">
        <v>1208</v>
      </c>
      <c r="J89" s="280"/>
      <c r="K89" s="281"/>
      <c r="L89" s="342" t="s">
        <v>1209</v>
      </c>
      <c r="M89" s="280"/>
      <c r="N89" s="280"/>
      <c r="O89" s="281"/>
      <c r="P89" s="342" t="s">
        <v>1210</v>
      </c>
      <c r="Q89" s="280"/>
      <c r="R89" s="281"/>
      <c r="S89" s="342" t="s">
        <v>1211</v>
      </c>
      <c r="T89" s="280"/>
      <c r="U89" s="281"/>
      <c r="V89" s="342" t="s">
        <v>1212</v>
      </c>
      <c r="W89" s="280"/>
      <c r="X89" s="281"/>
      <c r="Y89" s="342" t="s">
        <v>1213</v>
      </c>
      <c r="Z89" s="280"/>
      <c r="AA89" s="281"/>
      <c r="AB89" s="342" t="s">
        <v>1214</v>
      </c>
      <c r="AC89" s="280"/>
      <c r="AD89" s="281"/>
      <c r="AE89" s="29"/>
    </row>
    <row r="90" spans="1:31" s="31" customFormat="1" ht="15" customHeight="1">
      <c r="A90" s="79"/>
      <c r="C90" s="479"/>
      <c r="D90" s="280"/>
      <c r="E90" s="281"/>
      <c r="F90" s="479"/>
      <c r="G90" s="280"/>
      <c r="H90" s="281"/>
      <c r="I90" s="479"/>
      <c r="J90" s="280"/>
      <c r="K90" s="281"/>
      <c r="L90" s="479"/>
      <c r="M90" s="280"/>
      <c r="N90" s="280"/>
      <c r="O90" s="281"/>
      <c r="P90" s="479"/>
      <c r="Q90" s="280"/>
      <c r="R90" s="281"/>
      <c r="S90" s="479"/>
      <c r="T90" s="280"/>
      <c r="U90" s="281"/>
      <c r="V90" s="479"/>
      <c r="W90" s="280"/>
      <c r="X90" s="281"/>
      <c r="Y90" s="479"/>
      <c r="Z90" s="280"/>
      <c r="AA90" s="281"/>
      <c r="AB90" s="479"/>
      <c r="AC90" s="280"/>
      <c r="AD90" s="281"/>
      <c r="AE90" s="29"/>
    </row>
    <row r="91" spans="1:31" s="31" customFormat="1" ht="15" customHeight="1">
      <c r="A91" s="79"/>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9"/>
    </row>
    <row r="92" spans="1:31" s="31" customFormat="1" ht="24" customHeight="1">
      <c r="A92" s="79"/>
      <c r="C92" s="359" t="s">
        <v>248</v>
      </c>
      <c r="D92" s="366"/>
      <c r="E92" s="366"/>
      <c r="F92" s="366"/>
      <c r="G92" s="366"/>
      <c r="H92" s="366"/>
      <c r="I92" s="366"/>
      <c r="J92" s="366"/>
      <c r="K92" s="366"/>
      <c r="L92" s="366"/>
      <c r="M92" s="366"/>
      <c r="N92" s="366"/>
      <c r="O92" s="366"/>
      <c r="P92" s="366"/>
      <c r="Q92" s="366"/>
      <c r="R92" s="366"/>
      <c r="S92" s="366"/>
      <c r="T92" s="366"/>
      <c r="U92" s="366"/>
      <c r="V92" s="366"/>
      <c r="W92" s="366"/>
      <c r="X92" s="366"/>
      <c r="Y92" s="366"/>
      <c r="Z92" s="366"/>
      <c r="AA92" s="366"/>
      <c r="AB92" s="366"/>
      <c r="AC92" s="366"/>
      <c r="AD92" s="366"/>
      <c r="AE92" s="29"/>
    </row>
    <row r="93" spans="1:31" s="31" customFormat="1" ht="60" customHeight="1">
      <c r="A93" s="79"/>
      <c r="C93" s="360"/>
      <c r="D93" s="280"/>
      <c r="E93" s="280"/>
      <c r="F93" s="280"/>
      <c r="G93" s="280"/>
      <c r="H93" s="280"/>
      <c r="I93" s="280"/>
      <c r="J93" s="280"/>
      <c r="K93" s="280"/>
      <c r="L93" s="280"/>
      <c r="M93" s="280"/>
      <c r="N93" s="280"/>
      <c r="O93" s="280"/>
      <c r="P93" s="280"/>
      <c r="Q93" s="280"/>
      <c r="R93" s="280"/>
      <c r="S93" s="280"/>
      <c r="T93" s="280"/>
      <c r="U93" s="280"/>
      <c r="V93" s="280"/>
      <c r="W93" s="280"/>
      <c r="X93" s="280"/>
      <c r="Y93" s="280"/>
      <c r="Z93" s="280"/>
      <c r="AA93" s="280"/>
      <c r="AB93" s="280"/>
      <c r="AC93" s="280"/>
      <c r="AD93" s="281"/>
      <c r="AE93" s="29"/>
    </row>
    <row r="94" spans="1:31" s="31" customFormat="1" ht="15" customHeight="1">
      <c r="A94" s="79"/>
      <c r="AE94" s="29"/>
    </row>
    <row r="95" spans="1:31" s="31" customFormat="1" ht="15" customHeight="1">
      <c r="A95" s="79"/>
      <c r="AE95" s="29"/>
    </row>
    <row r="96" spans="1:31" s="31" customFormat="1" ht="15" customHeight="1">
      <c r="A96" s="79"/>
      <c r="AE96" s="29"/>
    </row>
    <row r="97" spans="1:31" s="31" customFormat="1" ht="15" customHeight="1">
      <c r="A97" s="79"/>
      <c r="AE97" s="29"/>
    </row>
    <row r="98" spans="1:31" s="31" customFormat="1" ht="15" customHeight="1">
      <c r="A98" s="79"/>
      <c r="AE98" s="29"/>
    </row>
    <row r="99" spans="1:31" s="31" customFormat="1" ht="15" customHeight="1">
      <c r="A99" s="79"/>
      <c r="AE99" s="29"/>
    </row>
    <row r="100" spans="1:31" s="29" customFormat="1" ht="24" customHeight="1">
      <c r="A100" s="32" t="s">
        <v>1215</v>
      </c>
      <c r="B100" s="357" t="s">
        <v>1216</v>
      </c>
      <c r="C100" s="350"/>
      <c r="D100" s="350"/>
      <c r="E100" s="350"/>
      <c r="F100" s="350"/>
      <c r="G100" s="350"/>
      <c r="H100" s="350"/>
      <c r="I100" s="350"/>
      <c r="J100" s="350"/>
      <c r="K100" s="350"/>
      <c r="L100" s="350"/>
      <c r="M100" s="350"/>
      <c r="N100" s="350"/>
      <c r="O100" s="350"/>
      <c r="P100" s="350"/>
      <c r="Q100" s="350"/>
      <c r="R100" s="350"/>
      <c r="S100" s="350"/>
      <c r="T100" s="350"/>
      <c r="U100" s="350"/>
      <c r="V100" s="350"/>
      <c r="W100" s="350"/>
      <c r="X100" s="350"/>
      <c r="Y100" s="350"/>
      <c r="Z100" s="350"/>
      <c r="AA100" s="350"/>
      <c r="AB100" s="350"/>
      <c r="AC100" s="350"/>
      <c r="AD100" s="350"/>
    </row>
    <row r="101" spans="1:31" s="29" customFormat="1" ht="15" customHeight="1">
      <c r="A101" s="79"/>
      <c r="C101" s="349" t="s">
        <v>1217</v>
      </c>
      <c r="D101" s="350"/>
      <c r="E101" s="350"/>
      <c r="F101" s="350"/>
      <c r="G101" s="350"/>
      <c r="H101" s="350"/>
      <c r="I101" s="350"/>
      <c r="J101" s="350"/>
      <c r="K101" s="350"/>
      <c r="L101" s="350"/>
      <c r="M101" s="350"/>
      <c r="N101" s="350"/>
      <c r="O101" s="350"/>
      <c r="P101" s="350"/>
      <c r="Q101" s="350"/>
      <c r="R101" s="350"/>
      <c r="S101" s="350"/>
      <c r="T101" s="350"/>
      <c r="U101" s="350"/>
      <c r="V101" s="350"/>
      <c r="W101" s="350"/>
      <c r="X101" s="350"/>
      <c r="Y101" s="350"/>
      <c r="Z101" s="350"/>
      <c r="AA101" s="350"/>
      <c r="AB101" s="350"/>
      <c r="AC101" s="350"/>
      <c r="AD101" s="350"/>
    </row>
    <row r="102" spans="1:31" s="31" customFormat="1" ht="15" customHeight="1">
      <c r="A102" s="79"/>
      <c r="AE102" s="29"/>
    </row>
    <row r="103" spans="1:31" s="31" customFormat="1" ht="60" customHeight="1">
      <c r="A103" s="79"/>
      <c r="C103" s="347" t="s">
        <v>211</v>
      </c>
      <c r="D103" s="280"/>
      <c r="E103" s="280"/>
      <c r="F103" s="280"/>
      <c r="G103" s="280"/>
      <c r="H103" s="280"/>
      <c r="I103" s="280"/>
      <c r="J103" s="280"/>
      <c r="K103" s="280"/>
      <c r="L103" s="280"/>
      <c r="M103" s="280"/>
      <c r="N103" s="280"/>
      <c r="O103" s="280"/>
      <c r="P103" s="280"/>
      <c r="Q103" s="280"/>
      <c r="R103" s="280"/>
      <c r="S103" s="280"/>
      <c r="T103" s="280"/>
      <c r="U103" s="280"/>
      <c r="V103" s="280"/>
      <c r="W103" s="280"/>
      <c r="X103" s="281"/>
      <c r="Y103" s="347" t="s">
        <v>1218</v>
      </c>
      <c r="Z103" s="280"/>
      <c r="AA103" s="280"/>
      <c r="AB103" s="280"/>
      <c r="AC103" s="280"/>
      <c r="AD103" s="281"/>
      <c r="AE103" s="29"/>
    </row>
    <row r="104" spans="1:31" s="31" customFormat="1" ht="15" customHeight="1">
      <c r="A104" s="79"/>
      <c r="C104" s="172" t="s">
        <v>142</v>
      </c>
      <c r="D104" s="335"/>
      <c r="E104" s="280"/>
      <c r="F104" s="280"/>
      <c r="G104" s="280"/>
      <c r="H104" s="280"/>
      <c r="I104" s="280"/>
      <c r="J104" s="280"/>
      <c r="K104" s="280"/>
      <c r="L104" s="280"/>
      <c r="M104" s="280"/>
      <c r="N104" s="280"/>
      <c r="O104" s="280"/>
      <c r="P104" s="280"/>
      <c r="Q104" s="280"/>
      <c r="R104" s="280"/>
      <c r="S104" s="280"/>
      <c r="T104" s="280"/>
      <c r="U104" s="280"/>
      <c r="V104" s="280"/>
      <c r="W104" s="280"/>
      <c r="X104" s="281"/>
      <c r="Y104" s="342"/>
      <c r="Z104" s="280"/>
      <c r="AA104" s="280"/>
      <c r="AB104" s="280"/>
      <c r="AC104" s="280"/>
      <c r="AD104" s="281"/>
      <c r="AE104" s="29"/>
    </row>
    <row r="105" spans="1:31" s="31" customFormat="1" ht="15" customHeight="1">
      <c r="A105" s="79"/>
      <c r="C105" s="173" t="s">
        <v>143</v>
      </c>
      <c r="D105" s="335"/>
      <c r="E105" s="280"/>
      <c r="F105" s="280"/>
      <c r="G105" s="280"/>
      <c r="H105" s="280"/>
      <c r="I105" s="280"/>
      <c r="J105" s="280"/>
      <c r="K105" s="280"/>
      <c r="L105" s="280"/>
      <c r="M105" s="280"/>
      <c r="N105" s="280"/>
      <c r="O105" s="280"/>
      <c r="P105" s="280"/>
      <c r="Q105" s="280"/>
      <c r="R105" s="280"/>
      <c r="S105" s="280"/>
      <c r="T105" s="280"/>
      <c r="U105" s="280"/>
      <c r="V105" s="280"/>
      <c r="W105" s="280"/>
      <c r="X105" s="281"/>
      <c r="Y105" s="342"/>
      <c r="Z105" s="280"/>
      <c r="AA105" s="280"/>
      <c r="AB105" s="280"/>
      <c r="AC105" s="280"/>
      <c r="AD105" s="281"/>
      <c r="AE105" s="29"/>
    </row>
    <row r="106" spans="1:31" s="31" customFormat="1" ht="15" customHeight="1">
      <c r="A106" s="79"/>
      <c r="C106" s="173" t="s">
        <v>144</v>
      </c>
      <c r="D106" s="335"/>
      <c r="E106" s="280"/>
      <c r="F106" s="280"/>
      <c r="G106" s="280"/>
      <c r="H106" s="280"/>
      <c r="I106" s="280"/>
      <c r="J106" s="280"/>
      <c r="K106" s="280"/>
      <c r="L106" s="280"/>
      <c r="M106" s="280"/>
      <c r="N106" s="280"/>
      <c r="O106" s="280"/>
      <c r="P106" s="280"/>
      <c r="Q106" s="280"/>
      <c r="R106" s="280"/>
      <c r="S106" s="280"/>
      <c r="T106" s="280"/>
      <c r="U106" s="280"/>
      <c r="V106" s="280"/>
      <c r="W106" s="280"/>
      <c r="X106" s="281"/>
      <c r="Y106" s="342"/>
      <c r="Z106" s="280"/>
      <c r="AA106" s="280"/>
      <c r="AB106" s="280"/>
      <c r="AC106" s="280"/>
      <c r="AD106" s="281"/>
      <c r="AE106" s="29"/>
    </row>
    <row r="107" spans="1:31" s="31" customFormat="1" ht="15" customHeight="1">
      <c r="A107" s="79"/>
      <c r="C107" s="173" t="s">
        <v>145</v>
      </c>
      <c r="D107" s="335"/>
      <c r="E107" s="280"/>
      <c r="F107" s="280"/>
      <c r="G107" s="280"/>
      <c r="H107" s="280"/>
      <c r="I107" s="280"/>
      <c r="J107" s="280"/>
      <c r="K107" s="280"/>
      <c r="L107" s="280"/>
      <c r="M107" s="280"/>
      <c r="N107" s="280"/>
      <c r="O107" s="280"/>
      <c r="P107" s="280"/>
      <c r="Q107" s="280"/>
      <c r="R107" s="280"/>
      <c r="S107" s="280"/>
      <c r="T107" s="280"/>
      <c r="U107" s="280"/>
      <c r="V107" s="280"/>
      <c r="W107" s="280"/>
      <c r="X107" s="281"/>
      <c r="Y107" s="342"/>
      <c r="Z107" s="280"/>
      <c r="AA107" s="280"/>
      <c r="AB107" s="280"/>
      <c r="AC107" s="280"/>
      <c r="AD107" s="281"/>
      <c r="AE107" s="29"/>
    </row>
    <row r="108" spans="1:31" s="31" customFormat="1" ht="15" customHeight="1">
      <c r="A108" s="79"/>
      <c r="C108" s="173" t="s">
        <v>146</v>
      </c>
      <c r="D108" s="335"/>
      <c r="E108" s="280"/>
      <c r="F108" s="280"/>
      <c r="G108" s="280"/>
      <c r="H108" s="280"/>
      <c r="I108" s="280"/>
      <c r="J108" s="280"/>
      <c r="K108" s="280"/>
      <c r="L108" s="280"/>
      <c r="M108" s="280"/>
      <c r="N108" s="280"/>
      <c r="O108" s="280"/>
      <c r="P108" s="280"/>
      <c r="Q108" s="280"/>
      <c r="R108" s="280"/>
      <c r="S108" s="280"/>
      <c r="T108" s="280"/>
      <c r="U108" s="280"/>
      <c r="V108" s="280"/>
      <c r="W108" s="280"/>
      <c r="X108" s="281"/>
      <c r="Y108" s="342"/>
      <c r="Z108" s="280"/>
      <c r="AA108" s="280"/>
      <c r="AB108" s="280"/>
      <c r="AC108" s="280"/>
      <c r="AD108" s="281"/>
      <c r="AE108" s="29"/>
    </row>
    <row r="109" spans="1:31" s="31" customFormat="1" ht="15" customHeight="1">
      <c r="A109" s="79"/>
      <c r="C109" s="173" t="s">
        <v>147</v>
      </c>
      <c r="D109" s="335"/>
      <c r="E109" s="280"/>
      <c r="F109" s="280"/>
      <c r="G109" s="280"/>
      <c r="H109" s="280"/>
      <c r="I109" s="280"/>
      <c r="J109" s="280"/>
      <c r="K109" s="280"/>
      <c r="L109" s="280"/>
      <c r="M109" s="280"/>
      <c r="N109" s="280"/>
      <c r="O109" s="280"/>
      <c r="P109" s="280"/>
      <c r="Q109" s="280"/>
      <c r="R109" s="280"/>
      <c r="S109" s="280"/>
      <c r="T109" s="280"/>
      <c r="U109" s="280"/>
      <c r="V109" s="280"/>
      <c r="W109" s="280"/>
      <c r="X109" s="281"/>
      <c r="Y109" s="342"/>
      <c r="Z109" s="280"/>
      <c r="AA109" s="280"/>
      <c r="AB109" s="280"/>
      <c r="AC109" s="280"/>
      <c r="AD109" s="281"/>
      <c r="AE109" s="29"/>
    </row>
    <row r="110" spans="1:31" s="31" customFormat="1" ht="15" customHeight="1">
      <c r="A110" s="79"/>
      <c r="C110" s="173" t="s">
        <v>148</v>
      </c>
      <c r="D110" s="335"/>
      <c r="E110" s="280"/>
      <c r="F110" s="280"/>
      <c r="G110" s="280"/>
      <c r="H110" s="280"/>
      <c r="I110" s="280"/>
      <c r="J110" s="280"/>
      <c r="K110" s="280"/>
      <c r="L110" s="280"/>
      <c r="M110" s="280"/>
      <c r="N110" s="280"/>
      <c r="O110" s="280"/>
      <c r="P110" s="280"/>
      <c r="Q110" s="280"/>
      <c r="R110" s="280"/>
      <c r="S110" s="280"/>
      <c r="T110" s="280"/>
      <c r="U110" s="280"/>
      <c r="V110" s="280"/>
      <c r="W110" s="280"/>
      <c r="X110" s="281"/>
      <c r="Y110" s="342"/>
      <c r="Z110" s="280"/>
      <c r="AA110" s="280"/>
      <c r="AB110" s="280"/>
      <c r="AC110" s="280"/>
      <c r="AD110" s="281"/>
      <c r="AE110" s="29"/>
    </row>
    <row r="111" spans="1:31" s="31" customFormat="1" ht="15" customHeight="1">
      <c r="A111" s="79"/>
      <c r="C111" s="173" t="s">
        <v>149</v>
      </c>
      <c r="D111" s="335"/>
      <c r="E111" s="280"/>
      <c r="F111" s="280"/>
      <c r="G111" s="280"/>
      <c r="H111" s="280"/>
      <c r="I111" s="280"/>
      <c r="J111" s="280"/>
      <c r="K111" s="280"/>
      <c r="L111" s="280"/>
      <c r="M111" s="280"/>
      <c r="N111" s="280"/>
      <c r="O111" s="280"/>
      <c r="P111" s="280"/>
      <c r="Q111" s="280"/>
      <c r="R111" s="280"/>
      <c r="S111" s="280"/>
      <c r="T111" s="280"/>
      <c r="U111" s="280"/>
      <c r="V111" s="280"/>
      <c r="W111" s="280"/>
      <c r="X111" s="281"/>
      <c r="Y111" s="342"/>
      <c r="Z111" s="280"/>
      <c r="AA111" s="280"/>
      <c r="AB111" s="280"/>
      <c r="AC111" s="280"/>
      <c r="AD111" s="281"/>
      <c r="AE111" s="29"/>
    </row>
    <row r="112" spans="1:31" s="31" customFormat="1" ht="15" customHeight="1">
      <c r="A112" s="79"/>
      <c r="C112" s="173" t="s">
        <v>150</v>
      </c>
      <c r="D112" s="335"/>
      <c r="E112" s="280"/>
      <c r="F112" s="280"/>
      <c r="G112" s="280"/>
      <c r="H112" s="280"/>
      <c r="I112" s="280"/>
      <c r="J112" s="280"/>
      <c r="K112" s="280"/>
      <c r="L112" s="280"/>
      <c r="M112" s="280"/>
      <c r="N112" s="280"/>
      <c r="O112" s="280"/>
      <c r="P112" s="280"/>
      <c r="Q112" s="280"/>
      <c r="R112" s="280"/>
      <c r="S112" s="280"/>
      <c r="T112" s="280"/>
      <c r="U112" s="280"/>
      <c r="V112" s="280"/>
      <c r="W112" s="280"/>
      <c r="X112" s="281"/>
      <c r="Y112" s="342"/>
      <c r="Z112" s="280"/>
      <c r="AA112" s="280"/>
      <c r="AB112" s="280"/>
      <c r="AC112" s="280"/>
      <c r="AD112" s="281"/>
      <c r="AE112" s="29"/>
    </row>
    <row r="113" spans="1:31" s="31" customFormat="1" ht="15" customHeight="1">
      <c r="A113" s="79"/>
      <c r="C113" s="173" t="s">
        <v>151</v>
      </c>
      <c r="D113" s="335"/>
      <c r="E113" s="280"/>
      <c r="F113" s="280"/>
      <c r="G113" s="280"/>
      <c r="H113" s="280"/>
      <c r="I113" s="280"/>
      <c r="J113" s="280"/>
      <c r="K113" s="280"/>
      <c r="L113" s="280"/>
      <c r="M113" s="280"/>
      <c r="N113" s="280"/>
      <c r="O113" s="280"/>
      <c r="P113" s="280"/>
      <c r="Q113" s="280"/>
      <c r="R113" s="280"/>
      <c r="S113" s="280"/>
      <c r="T113" s="280"/>
      <c r="U113" s="280"/>
      <c r="V113" s="280"/>
      <c r="W113" s="280"/>
      <c r="X113" s="281"/>
      <c r="Y113" s="342"/>
      <c r="Z113" s="280"/>
      <c r="AA113" s="280"/>
      <c r="AB113" s="280"/>
      <c r="AC113" s="280"/>
      <c r="AD113" s="281"/>
      <c r="AE113" s="29"/>
    </row>
    <row r="114" spans="1:31" s="31" customFormat="1" ht="15" customHeight="1">
      <c r="A114" s="79"/>
      <c r="C114" s="173" t="s">
        <v>152</v>
      </c>
      <c r="D114" s="335"/>
      <c r="E114" s="280"/>
      <c r="F114" s="280"/>
      <c r="G114" s="280"/>
      <c r="H114" s="280"/>
      <c r="I114" s="280"/>
      <c r="J114" s="280"/>
      <c r="K114" s="280"/>
      <c r="L114" s="280"/>
      <c r="M114" s="280"/>
      <c r="N114" s="280"/>
      <c r="O114" s="280"/>
      <c r="P114" s="280"/>
      <c r="Q114" s="280"/>
      <c r="R114" s="280"/>
      <c r="S114" s="280"/>
      <c r="T114" s="280"/>
      <c r="U114" s="280"/>
      <c r="V114" s="280"/>
      <c r="W114" s="280"/>
      <c r="X114" s="281"/>
      <c r="Y114" s="342"/>
      <c r="Z114" s="280"/>
      <c r="AA114" s="280"/>
      <c r="AB114" s="280"/>
      <c r="AC114" s="280"/>
      <c r="AD114" s="281"/>
      <c r="AE114" s="29"/>
    </row>
    <row r="115" spans="1:31" s="31" customFormat="1" ht="15" customHeight="1">
      <c r="A115" s="79"/>
      <c r="C115" s="173" t="s">
        <v>153</v>
      </c>
      <c r="D115" s="335"/>
      <c r="E115" s="280"/>
      <c r="F115" s="280"/>
      <c r="G115" s="280"/>
      <c r="H115" s="280"/>
      <c r="I115" s="280"/>
      <c r="J115" s="280"/>
      <c r="K115" s="280"/>
      <c r="L115" s="280"/>
      <c r="M115" s="280"/>
      <c r="N115" s="280"/>
      <c r="O115" s="280"/>
      <c r="P115" s="280"/>
      <c r="Q115" s="280"/>
      <c r="R115" s="280"/>
      <c r="S115" s="280"/>
      <c r="T115" s="280"/>
      <c r="U115" s="280"/>
      <c r="V115" s="280"/>
      <c r="W115" s="280"/>
      <c r="X115" s="281"/>
      <c r="Y115" s="342"/>
      <c r="Z115" s="280"/>
      <c r="AA115" s="280"/>
      <c r="AB115" s="280"/>
      <c r="AC115" s="280"/>
      <c r="AD115" s="281"/>
      <c r="AE115" s="29"/>
    </row>
    <row r="116" spans="1:31" s="31" customFormat="1" ht="15" customHeight="1">
      <c r="A116" s="79"/>
      <c r="C116" s="173" t="s">
        <v>154</v>
      </c>
      <c r="D116" s="335"/>
      <c r="E116" s="280"/>
      <c r="F116" s="280"/>
      <c r="G116" s="280"/>
      <c r="H116" s="280"/>
      <c r="I116" s="280"/>
      <c r="J116" s="280"/>
      <c r="K116" s="280"/>
      <c r="L116" s="280"/>
      <c r="M116" s="280"/>
      <c r="N116" s="280"/>
      <c r="O116" s="280"/>
      <c r="P116" s="280"/>
      <c r="Q116" s="280"/>
      <c r="R116" s="280"/>
      <c r="S116" s="280"/>
      <c r="T116" s="280"/>
      <c r="U116" s="280"/>
      <c r="V116" s="280"/>
      <c r="W116" s="280"/>
      <c r="X116" s="281"/>
      <c r="Y116" s="342"/>
      <c r="Z116" s="280"/>
      <c r="AA116" s="280"/>
      <c r="AB116" s="280"/>
      <c r="AC116" s="280"/>
      <c r="AD116" s="281"/>
      <c r="AE116" s="29"/>
    </row>
    <row r="117" spans="1:31" s="31" customFormat="1" ht="15" customHeight="1">
      <c r="A117" s="79"/>
      <c r="C117" s="173" t="s">
        <v>155</v>
      </c>
      <c r="D117" s="335"/>
      <c r="E117" s="280"/>
      <c r="F117" s="280"/>
      <c r="G117" s="280"/>
      <c r="H117" s="280"/>
      <c r="I117" s="280"/>
      <c r="J117" s="280"/>
      <c r="K117" s="280"/>
      <c r="L117" s="280"/>
      <c r="M117" s="280"/>
      <c r="N117" s="280"/>
      <c r="O117" s="280"/>
      <c r="P117" s="280"/>
      <c r="Q117" s="280"/>
      <c r="R117" s="280"/>
      <c r="S117" s="280"/>
      <c r="T117" s="280"/>
      <c r="U117" s="280"/>
      <c r="V117" s="280"/>
      <c r="W117" s="280"/>
      <c r="X117" s="281"/>
      <c r="Y117" s="342"/>
      <c r="Z117" s="280"/>
      <c r="AA117" s="280"/>
      <c r="AB117" s="280"/>
      <c r="AC117" s="280"/>
      <c r="AD117" s="281"/>
      <c r="AE117" s="29"/>
    </row>
    <row r="118" spans="1:31" s="31" customFormat="1" ht="15" customHeight="1">
      <c r="A118" s="79"/>
      <c r="C118" s="173" t="s">
        <v>156</v>
      </c>
      <c r="D118" s="335"/>
      <c r="E118" s="280"/>
      <c r="F118" s="280"/>
      <c r="G118" s="280"/>
      <c r="H118" s="280"/>
      <c r="I118" s="280"/>
      <c r="J118" s="280"/>
      <c r="K118" s="280"/>
      <c r="L118" s="280"/>
      <c r="M118" s="280"/>
      <c r="N118" s="280"/>
      <c r="O118" s="280"/>
      <c r="P118" s="280"/>
      <c r="Q118" s="280"/>
      <c r="R118" s="280"/>
      <c r="S118" s="280"/>
      <c r="T118" s="280"/>
      <c r="U118" s="280"/>
      <c r="V118" s="280"/>
      <c r="W118" s="280"/>
      <c r="X118" s="281"/>
      <c r="Y118" s="342"/>
      <c r="Z118" s="280"/>
      <c r="AA118" s="280"/>
      <c r="AB118" s="280"/>
      <c r="AC118" s="280"/>
      <c r="AD118" s="281"/>
      <c r="AE118" s="29"/>
    </row>
    <row r="119" spans="1:31" s="31" customFormat="1" ht="15" customHeight="1">
      <c r="A119" s="79"/>
      <c r="C119" s="173" t="s">
        <v>157</v>
      </c>
      <c r="D119" s="335"/>
      <c r="E119" s="280"/>
      <c r="F119" s="280"/>
      <c r="G119" s="280"/>
      <c r="H119" s="280"/>
      <c r="I119" s="280"/>
      <c r="J119" s="280"/>
      <c r="K119" s="280"/>
      <c r="L119" s="280"/>
      <c r="M119" s="280"/>
      <c r="N119" s="280"/>
      <c r="O119" s="280"/>
      <c r="P119" s="280"/>
      <c r="Q119" s="280"/>
      <c r="R119" s="280"/>
      <c r="S119" s="280"/>
      <c r="T119" s="280"/>
      <c r="U119" s="280"/>
      <c r="V119" s="280"/>
      <c r="W119" s="280"/>
      <c r="X119" s="281"/>
      <c r="Y119" s="342"/>
      <c r="Z119" s="280"/>
      <c r="AA119" s="280"/>
      <c r="AB119" s="280"/>
      <c r="AC119" s="280"/>
      <c r="AD119" s="281"/>
      <c r="AE119" s="29"/>
    </row>
    <row r="120" spans="1:31" s="31" customFormat="1" ht="15" customHeight="1">
      <c r="A120" s="79"/>
      <c r="C120" s="173" t="s">
        <v>158</v>
      </c>
      <c r="D120" s="335"/>
      <c r="E120" s="280"/>
      <c r="F120" s="280"/>
      <c r="G120" s="280"/>
      <c r="H120" s="280"/>
      <c r="I120" s="280"/>
      <c r="J120" s="280"/>
      <c r="K120" s="280"/>
      <c r="L120" s="280"/>
      <c r="M120" s="280"/>
      <c r="N120" s="280"/>
      <c r="O120" s="280"/>
      <c r="P120" s="280"/>
      <c r="Q120" s="280"/>
      <c r="R120" s="280"/>
      <c r="S120" s="280"/>
      <c r="T120" s="280"/>
      <c r="U120" s="280"/>
      <c r="V120" s="280"/>
      <c r="W120" s="280"/>
      <c r="X120" s="281"/>
      <c r="Y120" s="342"/>
      <c r="Z120" s="280"/>
      <c r="AA120" s="280"/>
      <c r="AB120" s="280"/>
      <c r="AC120" s="280"/>
      <c r="AD120" s="281"/>
      <c r="AE120" s="29"/>
    </row>
    <row r="121" spans="1:31" s="31" customFormat="1" ht="15" customHeight="1">
      <c r="A121" s="79"/>
      <c r="C121" s="173" t="s">
        <v>159</v>
      </c>
      <c r="D121" s="335"/>
      <c r="E121" s="280"/>
      <c r="F121" s="280"/>
      <c r="G121" s="280"/>
      <c r="H121" s="280"/>
      <c r="I121" s="280"/>
      <c r="J121" s="280"/>
      <c r="K121" s="280"/>
      <c r="L121" s="280"/>
      <c r="M121" s="280"/>
      <c r="N121" s="280"/>
      <c r="O121" s="280"/>
      <c r="P121" s="280"/>
      <c r="Q121" s="280"/>
      <c r="R121" s="280"/>
      <c r="S121" s="280"/>
      <c r="T121" s="280"/>
      <c r="U121" s="280"/>
      <c r="V121" s="280"/>
      <c r="W121" s="280"/>
      <c r="X121" s="281"/>
      <c r="Y121" s="342"/>
      <c r="Z121" s="280"/>
      <c r="AA121" s="280"/>
      <c r="AB121" s="280"/>
      <c r="AC121" s="280"/>
      <c r="AD121" s="281"/>
      <c r="AE121" s="29"/>
    </row>
    <row r="122" spans="1:31" s="31" customFormat="1" ht="15" customHeight="1">
      <c r="A122" s="79"/>
      <c r="C122" s="173" t="s">
        <v>160</v>
      </c>
      <c r="D122" s="335"/>
      <c r="E122" s="280"/>
      <c r="F122" s="280"/>
      <c r="G122" s="280"/>
      <c r="H122" s="280"/>
      <c r="I122" s="280"/>
      <c r="J122" s="280"/>
      <c r="K122" s="280"/>
      <c r="L122" s="280"/>
      <c r="M122" s="280"/>
      <c r="N122" s="280"/>
      <c r="O122" s="280"/>
      <c r="P122" s="280"/>
      <c r="Q122" s="280"/>
      <c r="R122" s="280"/>
      <c r="S122" s="280"/>
      <c r="T122" s="280"/>
      <c r="U122" s="280"/>
      <c r="V122" s="280"/>
      <c r="W122" s="280"/>
      <c r="X122" s="281"/>
      <c r="Y122" s="342"/>
      <c r="Z122" s="280"/>
      <c r="AA122" s="280"/>
      <c r="AB122" s="280"/>
      <c r="AC122" s="280"/>
      <c r="AD122" s="281"/>
      <c r="AE122" s="29"/>
    </row>
    <row r="123" spans="1:31" s="31" customFormat="1" ht="15" customHeight="1">
      <c r="A123" s="79"/>
      <c r="C123" s="173" t="s">
        <v>161</v>
      </c>
      <c r="D123" s="335"/>
      <c r="E123" s="280"/>
      <c r="F123" s="280"/>
      <c r="G123" s="280"/>
      <c r="H123" s="280"/>
      <c r="I123" s="280"/>
      <c r="J123" s="280"/>
      <c r="K123" s="280"/>
      <c r="L123" s="280"/>
      <c r="M123" s="280"/>
      <c r="N123" s="280"/>
      <c r="O123" s="280"/>
      <c r="P123" s="280"/>
      <c r="Q123" s="280"/>
      <c r="R123" s="280"/>
      <c r="S123" s="280"/>
      <c r="T123" s="280"/>
      <c r="U123" s="280"/>
      <c r="V123" s="280"/>
      <c r="W123" s="280"/>
      <c r="X123" s="281"/>
      <c r="Y123" s="342"/>
      <c r="Z123" s="280"/>
      <c r="AA123" s="280"/>
      <c r="AB123" s="280"/>
      <c r="AC123" s="280"/>
      <c r="AD123" s="281"/>
      <c r="AE123" s="29"/>
    </row>
    <row r="124" spans="1:31" s="31" customFormat="1" ht="15" customHeight="1">
      <c r="A124" s="79"/>
      <c r="C124" s="173" t="s">
        <v>162</v>
      </c>
      <c r="D124" s="335"/>
      <c r="E124" s="280"/>
      <c r="F124" s="280"/>
      <c r="G124" s="280"/>
      <c r="H124" s="280"/>
      <c r="I124" s="280"/>
      <c r="J124" s="280"/>
      <c r="K124" s="280"/>
      <c r="L124" s="280"/>
      <c r="M124" s="280"/>
      <c r="N124" s="280"/>
      <c r="O124" s="280"/>
      <c r="P124" s="280"/>
      <c r="Q124" s="280"/>
      <c r="R124" s="280"/>
      <c r="S124" s="280"/>
      <c r="T124" s="280"/>
      <c r="U124" s="280"/>
      <c r="V124" s="280"/>
      <c r="W124" s="280"/>
      <c r="X124" s="281"/>
      <c r="Y124" s="342"/>
      <c r="Z124" s="280"/>
      <c r="AA124" s="280"/>
      <c r="AB124" s="280"/>
      <c r="AC124" s="280"/>
      <c r="AD124" s="281"/>
      <c r="AE124" s="29"/>
    </row>
    <row r="125" spans="1:31" s="31" customFormat="1" ht="15" customHeight="1">
      <c r="A125" s="79"/>
      <c r="C125" s="173" t="s">
        <v>163</v>
      </c>
      <c r="D125" s="335"/>
      <c r="E125" s="280"/>
      <c r="F125" s="280"/>
      <c r="G125" s="280"/>
      <c r="H125" s="280"/>
      <c r="I125" s="280"/>
      <c r="J125" s="280"/>
      <c r="K125" s="280"/>
      <c r="L125" s="280"/>
      <c r="M125" s="280"/>
      <c r="N125" s="280"/>
      <c r="O125" s="280"/>
      <c r="P125" s="280"/>
      <c r="Q125" s="280"/>
      <c r="R125" s="280"/>
      <c r="S125" s="280"/>
      <c r="T125" s="280"/>
      <c r="U125" s="280"/>
      <c r="V125" s="280"/>
      <c r="W125" s="280"/>
      <c r="X125" s="281"/>
      <c r="Y125" s="342"/>
      <c r="Z125" s="280"/>
      <c r="AA125" s="280"/>
      <c r="AB125" s="280"/>
      <c r="AC125" s="280"/>
      <c r="AD125" s="281"/>
      <c r="AE125" s="29"/>
    </row>
    <row r="126" spans="1:31" s="31" customFormat="1" ht="15" customHeight="1">
      <c r="A126" s="79"/>
      <c r="C126" s="173" t="s">
        <v>164</v>
      </c>
      <c r="D126" s="335"/>
      <c r="E126" s="280"/>
      <c r="F126" s="280"/>
      <c r="G126" s="280"/>
      <c r="H126" s="280"/>
      <c r="I126" s="280"/>
      <c r="J126" s="280"/>
      <c r="K126" s="280"/>
      <c r="L126" s="280"/>
      <c r="M126" s="280"/>
      <c r="N126" s="280"/>
      <c r="O126" s="280"/>
      <c r="P126" s="280"/>
      <c r="Q126" s="280"/>
      <c r="R126" s="280"/>
      <c r="S126" s="280"/>
      <c r="T126" s="280"/>
      <c r="U126" s="280"/>
      <c r="V126" s="280"/>
      <c r="W126" s="280"/>
      <c r="X126" s="281"/>
      <c r="Y126" s="342"/>
      <c r="Z126" s="280"/>
      <c r="AA126" s="280"/>
      <c r="AB126" s="280"/>
      <c r="AC126" s="280"/>
      <c r="AD126" s="281"/>
      <c r="AE126" s="29"/>
    </row>
    <row r="127" spans="1:31" s="31" customFormat="1" ht="15" customHeight="1">
      <c r="A127" s="79"/>
      <c r="C127" s="173" t="s">
        <v>165</v>
      </c>
      <c r="D127" s="335"/>
      <c r="E127" s="280"/>
      <c r="F127" s="280"/>
      <c r="G127" s="280"/>
      <c r="H127" s="280"/>
      <c r="I127" s="280"/>
      <c r="J127" s="280"/>
      <c r="K127" s="280"/>
      <c r="L127" s="280"/>
      <c r="M127" s="280"/>
      <c r="N127" s="280"/>
      <c r="O127" s="280"/>
      <c r="P127" s="280"/>
      <c r="Q127" s="280"/>
      <c r="R127" s="280"/>
      <c r="S127" s="280"/>
      <c r="T127" s="280"/>
      <c r="U127" s="280"/>
      <c r="V127" s="280"/>
      <c r="W127" s="280"/>
      <c r="X127" s="281"/>
      <c r="Y127" s="342"/>
      <c r="Z127" s="280"/>
      <c r="AA127" s="280"/>
      <c r="AB127" s="280"/>
      <c r="AC127" s="280"/>
      <c r="AD127" s="281"/>
      <c r="AE127" s="29"/>
    </row>
    <row r="128" spans="1:31" s="31" customFormat="1" ht="15" customHeight="1">
      <c r="A128" s="79"/>
      <c r="C128" s="173" t="s">
        <v>166</v>
      </c>
      <c r="D128" s="335"/>
      <c r="E128" s="280"/>
      <c r="F128" s="280"/>
      <c r="G128" s="280"/>
      <c r="H128" s="280"/>
      <c r="I128" s="280"/>
      <c r="J128" s="280"/>
      <c r="K128" s="280"/>
      <c r="L128" s="280"/>
      <c r="M128" s="280"/>
      <c r="N128" s="280"/>
      <c r="O128" s="280"/>
      <c r="P128" s="280"/>
      <c r="Q128" s="280"/>
      <c r="R128" s="280"/>
      <c r="S128" s="280"/>
      <c r="T128" s="280"/>
      <c r="U128" s="280"/>
      <c r="V128" s="280"/>
      <c r="W128" s="280"/>
      <c r="X128" s="281"/>
      <c r="Y128" s="342"/>
      <c r="Z128" s="280"/>
      <c r="AA128" s="280"/>
      <c r="AB128" s="280"/>
      <c r="AC128" s="280"/>
      <c r="AD128" s="281"/>
      <c r="AE128" s="29"/>
    </row>
    <row r="129" spans="1:31" s="31" customFormat="1" ht="15" customHeight="1">
      <c r="A129" s="79"/>
      <c r="C129">
        <f>IF(AND(SUM(C104:C128)=0,COUNTIF(C104:C128,"NS")&gt;0),"NS",IF(AND(SUM(C104:C128)=0, COUNTIF(C104:C128,"NA")&gt;0),"NA",SUM(C104:C128)))</f>
        <v>0</v>
      </c>
      <c r="X129" s="175" t="s">
        <v>285</v>
      </c>
      <c r="Y129" s="342">
        <f>IF(AND(SUM(Y104:Y128)=0,COUNTIF(Y104:Y128,"NS")&gt;0),"NS",IF(AND(SUM(Y104:Y128)=0, COUNTIF(Y104:Y128,"NA")&gt;0),"NA",SUM(Y104:Y128)))</f>
        <v>0</v>
      </c>
      <c r="Z129" s="280"/>
      <c r="AA129" s="280"/>
      <c r="AB129" s="280"/>
      <c r="AC129" s="280"/>
      <c r="AD129" s="281"/>
      <c r="AE129" s="29"/>
    </row>
    <row r="130" spans="1:31" s="31" customFormat="1" ht="15" customHeight="1">
      <c r="A130" s="79"/>
      <c r="AE130" s="29"/>
    </row>
    <row r="131" spans="1:31" s="31" customFormat="1" ht="24" customHeight="1">
      <c r="A131" s="79"/>
      <c r="C131" s="359" t="s">
        <v>248</v>
      </c>
      <c r="D131" s="366"/>
      <c r="E131" s="366"/>
      <c r="F131" s="366"/>
      <c r="G131" s="366"/>
      <c r="H131" s="366"/>
      <c r="I131" s="366"/>
      <c r="J131" s="366"/>
      <c r="K131" s="366"/>
      <c r="L131" s="366"/>
      <c r="M131" s="366"/>
      <c r="N131" s="366"/>
      <c r="O131" s="366"/>
      <c r="P131" s="366"/>
      <c r="Q131" s="366"/>
      <c r="R131" s="366"/>
      <c r="S131" s="366"/>
      <c r="T131" s="366"/>
      <c r="U131" s="366"/>
      <c r="V131" s="366"/>
      <c r="W131" s="366"/>
      <c r="X131" s="366"/>
      <c r="Y131" s="366"/>
      <c r="Z131" s="366"/>
      <c r="AA131" s="366"/>
      <c r="AB131" s="366"/>
      <c r="AC131" s="366"/>
      <c r="AD131" s="366"/>
      <c r="AE131" s="29"/>
    </row>
    <row r="132" spans="1:31" s="31" customFormat="1" ht="60" customHeight="1">
      <c r="A132" s="79"/>
      <c r="C132" s="36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1"/>
      <c r="AE132" s="29"/>
    </row>
    <row r="133" spans="1:31" s="31" customFormat="1" ht="15" customHeight="1">
      <c r="A133" s="79"/>
      <c r="AE133" s="29"/>
    </row>
    <row r="134" spans="1:31" s="31" customFormat="1" ht="15" customHeight="1">
      <c r="A134" s="79"/>
      <c r="AE134" s="29"/>
    </row>
    <row r="135" spans="1:31" s="31" customFormat="1" ht="15" customHeight="1">
      <c r="A135" s="79"/>
      <c r="AE135" s="29"/>
    </row>
    <row r="136" spans="1:31" s="31" customFormat="1" ht="15" customHeight="1">
      <c r="A136" s="79"/>
      <c r="AE136" s="29"/>
    </row>
    <row r="137" spans="1:31" s="31" customFormat="1" ht="15" customHeight="1">
      <c r="A137" s="79"/>
      <c r="AE137" s="29"/>
    </row>
    <row r="138" spans="1:31" s="31" customFormat="1" ht="15" customHeight="1" thickBot="1">
      <c r="A138" s="79"/>
      <c r="AE138" s="29"/>
    </row>
    <row r="139" spans="1:31" s="33" customFormat="1" ht="15.75" customHeight="1" thickBot="1">
      <c r="B139" s="351" t="s">
        <v>1219</v>
      </c>
      <c r="C139" s="352"/>
      <c r="D139" s="352"/>
      <c r="E139" s="352"/>
      <c r="F139" s="352"/>
      <c r="G139" s="352"/>
      <c r="H139" s="352"/>
      <c r="I139" s="352"/>
      <c r="J139" s="352"/>
      <c r="K139" s="352"/>
      <c r="L139" s="352"/>
      <c r="M139" s="352"/>
      <c r="N139" s="352"/>
      <c r="O139" s="352"/>
      <c r="P139" s="352"/>
      <c r="Q139" s="352"/>
      <c r="R139" s="352"/>
      <c r="S139" s="352"/>
      <c r="T139" s="352"/>
      <c r="U139" s="352"/>
      <c r="V139" s="352"/>
      <c r="W139" s="352"/>
      <c r="X139" s="352"/>
      <c r="Y139" s="352"/>
      <c r="Z139" s="352"/>
      <c r="AA139" s="352"/>
      <c r="AB139" s="352"/>
      <c r="AC139" s="352"/>
      <c r="AD139" s="353"/>
    </row>
    <row r="140" spans="1:31" s="31" customFormat="1" ht="15" customHeight="1">
      <c r="A140" s="110"/>
      <c r="B140" s="477" t="s">
        <v>189</v>
      </c>
      <c r="C140" s="366"/>
      <c r="D140" s="366"/>
      <c r="E140" s="366"/>
      <c r="F140" s="366"/>
      <c r="G140" s="366"/>
      <c r="H140" s="366"/>
      <c r="I140" s="366"/>
      <c r="J140" s="366"/>
      <c r="K140" s="366"/>
      <c r="L140" s="366"/>
      <c r="M140" s="366"/>
      <c r="N140" s="366"/>
      <c r="O140" s="366"/>
      <c r="P140" s="366"/>
      <c r="Q140" s="366"/>
      <c r="R140" s="366"/>
      <c r="S140" s="366"/>
      <c r="T140" s="366"/>
      <c r="U140" s="366"/>
      <c r="V140" s="366"/>
      <c r="W140" s="366"/>
      <c r="X140" s="366"/>
      <c r="Y140" s="366"/>
      <c r="Z140" s="366"/>
      <c r="AA140" s="366"/>
      <c r="AB140" s="366"/>
      <c r="AC140" s="366"/>
      <c r="AD140" s="298"/>
    </row>
    <row r="141" spans="1:31" s="31" customFormat="1" ht="24" customHeight="1">
      <c r="A141" s="110"/>
      <c r="B141" s="174"/>
      <c r="C141" s="397" t="s">
        <v>1220</v>
      </c>
      <c r="D141" s="366"/>
      <c r="E141" s="366"/>
      <c r="F141" s="366"/>
      <c r="G141" s="366"/>
      <c r="H141" s="366"/>
      <c r="I141" s="366"/>
      <c r="J141" s="366"/>
      <c r="K141" s="366"/>
      <c r="L141" s="366"/>
      <c r="M141" s="366"/>
      <c r="N141" s="366"/>
      <c r="O141" s="366"/>
      <c r="P141" s="366"/>
      <c r="Q141" s="366"/>
      <c r="R141" s="366"/>
      <c r="S141" s="366"/>
      <c r="T141" s="366"/>
      <c r="U141" s="366"/>
      <c r="V141" s="366"/>
      <c r="W141" s="366"/>
      <c r="X141" s="366"/>
      <c r="Y141" s="366"/>
      <c r="Z141" s="366"/>
      <c r="AA141" s="366"/>
      <c r="AB141" s="366"/>
      <c r="AC141" s="366"/>
      <c r="AD141" s="396"/>
    </row>
    <row r="142" spans="1:31" s="31" customFormat="1" ht="36" customHeight="1">
      <c r="A142" s="79"/>
      <c r="B142" s="105"/>
      <c r="C142" s="404" t="s">
        <v>1221</v>
      </c>
      <c r="D142" s="366"/>
      <c r="E142" s="366"/>
      <c r="F142" s="366"/>
      <c r="G142" s="366"/>
      <c r="H142" s="366"/>
      <c r="I142" s="366"/>
      <c r="J142" s="366"/>
      <c r="K142" s="366"/>
      <c r="L142" s="366"/>
      <c r="M142" s="366"/>
      <c r="N142" s="366"/>
      <c r="O142" s="366"/>
      <c r="P142" s="366"/>
      <c r="Q142" s="366"/>
      <c r="R142" s="366"/>
      <c r="S142" s="366"/>
      <c r="T142" s="366"/>
      <c r="U142" s="366"/>
      <c r="V142" s="366"/>
      <c r="W142" s="366"/>
      <c r="X142" s="366"/>
      <c r="Y142" s="366"/>
      <c r="Z142" s="366"/>
      <c r="AA142" s="366"/>
      <c r="AB142" s="366"/>
      <c r="AC142" s="366"/>
      <c r="AD142" s="298"/>
      <c r="AE142" s="29"/>
    </row>
    <row r="143" spans="1:31" s="31" customFormat="1" ht="36" customHeight="1">
      <c r="A143" s="79"/>
      <c r="B143" s="88"/>
      <c r="C143" s="403" t="s">
        <v>1222</v>
      </c>
      <c r="D143" s="284"/>
      <c r="E143" s="284"/>
      <c r="F143" s="284"/>
      <c r="G143" s="284"/>
      <c r="H143" s="284"/>
      <c r="I143" s="284"/>
      <c r="J143" s="284"/>
      <c r="K143" s="284"/>
      <c r="L143" s="284"/>
      <c r="M143" s="284"/>
      <c r="N143" s="284"/>
      <c r="O143" s="284"/>
      <c r="P143" s="284"/>
      <c r="Q143" s="284"/>
      <c r="R143" s="284"/>
      <c r="S143" s="284"/>
      <c r="T143" s="284"/>
      <c r="U143" s="284"/>
      <c r="V143" s="284"/>
      <c r="W143" s="284"/>
      <c r="X143" s="284"/>
      <c r="Y143" s="284"/>
      <c r="Z143" s="284"/>
      <c r="AA143" s="284"/>
      <c r="AB143" s="284"/>
      <c r="AC143" s="284"/>
      <c r="AD143" s="300"/>
      <c r="AE143" s="29"/>
    </row>
    <row r="144" spans="1:31" s="31" customFormat="1" ht="15" customHeight="1">
      <c r="A144" s="110"/>
    </row>
    <row r="145" spans="1:38" s="29" customFormat="1" ht="36" customHeight="1">
      <c r="A145" s="32" t="s">
        <v>1223</v>
      </c>
      <c r="B145" s="357" t="s">
        <v>1224</v>
      </c>
      <c r="C145" s="350"/>
      <c r="D145" s="350"/>
      <c r="E145" s="350"/>
      <c r="F145" s="350"/>
      <c r="G145" s="350"/>
      <c r="H145" s="350"/>
      <c r="I145" s="350"/>
      <c r="J145" s="350"/>
      <c r="K145" s="350"/>
      <c r="L145" s="350"/>
      <c r="M145" s="350"/>
      <c r="N145" s="350"/>
      <c r="O145" s="350"/>
      <c r="P145" s="350"/>
      <c r="Q145" s="350"/>
      <c r="R145" s="350"/>
      <c r="S145" s="350"/>
      <c r="T145" s="350"/>
      <c r="U145" s="350"/>
      <c r="V145" s="350"/>
      <c r="W145" s="350"/>
      <c r="X145" s="350"/>
      <c r="Y145" s="350"/>
      <c r="Z145" s="350"/>
      <c r="AA145" s="350"/>
      <c r="AB145" s="350"/>
      <c r="AC145" s="350"/>
      <c r="AD145" s="350"/>
      <c r="AE145" s="94"/>
      <c r="AF145" s="94"/>
      <c r="AG145" s="94"/>
      <c r="AH145" s="94"/>
    </row>
    <row r="146" spans="1:38" s="29" customFormat="1" ht="24" customHeight="1">
      <c r="A146" s="32"/>
      <c r="B146" s="229"/>
      <c r="C146" s="349" t="s">
        <v>1225</v>
      </c>
      <c r="D146" s="350"/>
      <c r="E146" s="350"/>
      <c r="F146" s="350"/>
      <c r="G146" s="350"/>
      <c r="H146" s="350"/>
      <c r="I146" s="350"/>
      <c r="J146" s="350"/>
      <c r="K146" s="350"/>
      <c r="L146" s="350"/>
      <c r="M146" s="350"/>
      <c r="N146" s="350"/>
      <c r="O146" s="350"/>
      <c r="P146" s="350"/>
      <c r="Q146" s="350"/>
      <c r="R146" s="350"/>
      <c r="S146" s="350"/>
      <c r="T146" s="350"/>
      <c r="U146" s="350"/>
      <c r="V146" s="350"/>
      <c r="W146" s="350"/>
      <c r="X146" s="350"/>
      <c r="Y146" s="350"/>
      <c r="Z146" s="350"/>
      <c r="AA146" s="350"/>
      <c r="AB146" s="350"/>
      <c r="AC146" s="350"/>
      <c r="AD146" s="350"/>
      <c r="AE146" s="94"/>
      <c r="AF146" s="94"/>
      <c r="AG146" s="94"/>
      <c r="AH146" s="94"/>
    </row>
    <row r="147" spans="1:38" s="29" customFormat="1" ht="24" customHeight="1">
      <c r="A147" s="32"/>
      <c r="B147" s="229"/>
      <c r="C147" s="349" t="s">
        <v>1226</v>
      </c>
      <c r="D147" s="350"/>
      <c r="E147" s="350"/>
      <c r="F147" s="350"/>
      <c r="G147" s="350"/>
      <c r="H147" s="350"/>
      <c r="I147" s="350"/>
      <c r="J147" s="350"/>
      <c r="K147" s="350"/>
      <c r="L147" s="350"/>
      <c r="M147" s="350"/>
      <c r="N147" s="350"/>
      <c r="O147" s="350"/>
      <c r="P147" s="350"/>
      <c r="Q147" s="350"/>
      <c r="R147" s="350"/>
      <c r="S147" s="350"/>
      <c r="T147" s="350"/>
      <c r="U147" s="350"/>
      <c r="V147" s="350"/>
      <c r="W147" s="350"/>
      <c r="X147" s="350"/>
      <c r="Y147" s="350"/>
      <c r="Z147" s="350"/>
      <c r="AA147" s="350"/>
      <c r="AB147" s="350"/>
      <c r="AC147" s="350"/>
      <c r="AD147" s="350"/>
      <c r="AE147" s="94"/>
      <c r="AF147" s="94"/>
      <c r="AG147" s="94"/>
      <c r="AH147" s="94"/>
    </row>
    <row r="148" spans="1:38" s="29" customFormat="1" ht="24" customHeight="1">
      <c r="A148" s="32"/>
      <c r="B148" s="229"/>
      <c r="C148" s="349" t="s">
        <v>1227</v>
      </c>
      <c r="D148" s="350"/>
      <c r="E148" s="350"/>
      <c r="F148" s="350"/>
      <c r="G148" s="350"/>
      <c r="H148" s="350"/>
      <c r="I148" s="350"/>
      <c r="J148" s="350"/>
      <c r="K148" s="350"/>
      <c r="L148" s="350"/>
      <c r="M148" s="350"/>
      <c r="N148" s="350"/>
      <c r="O148" s="350"/>
      <c r="P148" s="350"/>
      <c r="Q148" s="350"/>
      <c r="R148" s="350"/>
      <c r="S148" s="350"/>
      <c r="T148" s="350"/>
      <c r="U148" s="350"/>
      <c r="V148" s="350"/>
      <c r="W148" s="350"/>
      <c r="X148" s="350"/>
      <c r="Y148" s="350"/>
      <c r="Z148" s="350"/>
      <c r="AA148" s="350"/>
      <c r="AB148" s="350"/>
      <c r="AC148" s="350"/>
      <c r="AD148" s="350"/>
      <c r="AE148" s="94"/>
      <c r="AF148" s="94"/>
      <c r="AG148" s="94"/>
      <c r="AH148" s="94"/>
    </row>
    <row r="149" spans="1:38" s="29" customFormat="1" ht="36" customHeight="1">
      <c r="A149" s="32"/>
      <c r="B149" s="229"/>
      <c r="C149" s="359" t="s">
        <v>1228</v>
      </c>
      <c r="D149" s="350"/>
      <c r="E149" s="350"/>
      <c r="F149" s="350"/>
      <c r="G149" s="350"/>
      <c r="H149" s="350"/>
      <c r="I149" s="350"/>
      <c r="J149" s="350"/>
      <c r="K149" s="350"/>
      <c r="L149" s="350"/>
      <c r="M149" s="350"/>
      <c r="N149" s="350"/>
      <c r="O149" s="350"/>
      <c r="P149" s="350"/>
      <c r="Q149" s="350"/>
      <c r="R149" s="350"/>
      <c r="S149" s="350"/>
      <c r="T149" s="350"/>
      <c r="U149" s="350"/>
      <c r="V149" s="350"/>
      <c r="W149" s="350"/>
      <c r="X149" s="350"/>
      <c r="Y149" s="350"/>
      <c r="Z149" s="350"/>
      <c r="AA149" s="350"/>
      <c r="AB149" s="350"/>
      <c r="AC149" s="350"/>
      <c r="AD149" s="350"/>
      <c r="AE149" s="94"/>
      <c r="AF149" s="94"/>
      <c r="AG149" s="94"/>
      <c r="AH149" s="94"/>
    </row>
    <row r="150" spans="1:38" s="29" customFormat="1" ht="15" customHeight="1">
      <c r="A150" s="79"/>
    </row>
    <row r="151" spans="1:38" s="29" customFormat="1" ht="36" customHeight="1">
      <c r="A151" s="79"/>
      <c r="C151" s="347" t="s">
        <v>211</v>
      </c>
      <c r="D151" s="295"/>
      <c r="E151" s="295"/>
      <c r="F151" s="295"/>
      <c r="G151" s="295"/>
      <c r="H151" s="295"/>
      <c r="I151" s="296"/>
      <c r="J151" s="431" t="s">
        <v>1229</v>
      </c>
      <c r="K151" s="295"/>
      <c r="L151" s="295"/>
      <c r="M151" s="295"/>
      <c r="N151" s="347" t="s">
        <v>1230</v>
      </c>
      <c r="O151" s="280"/>
      <c r="P151" s="280"/>
      <c r="Q151" s="280"/>
      <c r="R151" s="280"/>
      <c r="S151" s="280"/>
      <c r="T151" s="280"/>
      <c r="U151" s="280"/>
      <c r="V151" s="280"/>
      <c r="W151" s="280"/>
      <c r="X151" s="280"/>
      <c r="Y151" s="280"/>
      <c r="Z151" s="280"/>
      <c r="AA151" s="280"/>
      <c r="AB151" s="280"/>
      <c r="AC151" s="280"/>
      <c r="AD151" s="281"/>
    </row>
    <row r="152" spans="1:38" s="29" customFormat="1" ht="48" customHeight="1">
      <c r="A152" s="79"/>
      <c r="B152" s="94"/>
      <c r="C152" s="299"/>
      <c r="D152" s="284"/>
      <c r="E152" s="284"/>
      <c r="F152" s="284"/>
      <c r="G152" s="284"/>
      <c r="H152" s="284"/>
      <c r="I152" s="300"/>
      <c r="J152" s="299"/>
      <c r="K152" s="284"/>
      <c r="L152" s="284"/>
      <c r="M152" s="284"/>
      <c r="N152" s="252" t="s">
        <v>269</v>
      </c>
      <c r="O152" s="127" t="s">
        <v>142</v>
      </c>
      <c r="P152" s="127" t="s">
        <v>143</v>
      </c>
      <c r="Q152" s="127" t="s">
        <v>144</v>
      </c>
      <c r="R152" s="127" t="s">
        <v>145</v>
      </c>
      <c r="S152" s="127" t="s">
        <v>146</v>
      </c>
      <c r="T152" s="127" t="s">
        <v>147</v>
      </c>
      <c r="U152" s="127" t="s">
        <v>148</v>
      </c>
      <c r="V152" s="127" t="s">
        <v>149</v>
      </c>
      <c r="W152" s="127" t="s">
        <v>150</v>
      </c>
      <c r="X152" s="127" t="s">
        <v>151</v>
      </c>
      <c r="Y152" s="127" t="s">
        <v>152</v>
      </c>
      <c r="Z152" s="127" t="s">
        <v>153</v>
      </c>
      <c r="AA152" s="127" t="s">
        <v>154</v>
      </c>
      <c r="AB152" s="127" t="s">
        <v>155</v>
      </c>
      <c r="AC152" s="127" t="s">
        <v>156</v>
      </c>
      <c r="AD152" s="127" t="s">
        <v>157</v>
      </c>
      <c r="AE152" s="94"/>
      <c r="AF152" s="94" t="s">
        <v>278</v>
      </c>
      <c r="AG152" s="94" t="s">
        <v>279</v>
      </c>
      <c r="AH152" s="94" t="s">
        <v>280</v>
      </c>
      <c r="AI152" t="s">
        <v>281</v>
      </c>
      <c r="AJ152" t="s">
        <v>282</v>
      </c>
      <c r="AK152" t="s">
        <v>283</v>
      </c>
      <c r="AL152" t="s">
        <v>284</v>
      </c>
    </row>
    <row r="153" spans="1:38" s="29" customFormat="1" ht="15" customHeight="1">
      <c r="A153" s="79"/>
      <c r="B153" s="94"/>
      <c r="C153" s="172" t="s">
        <v>142</v>
      </c>
      <c r="D153" s="335"/>
      <c r="E153" s="280"/>
      <c r="F153" s="280"/>
      <c r="G153" s="280"/>
      <c r="H153" s="280"/>
      <c r="I153" s="281"/>
      <c r="J153" s="342"/>
      <c r="K153" s="280"/>
      <c r="L153" s="280"/>
      <c r="M153" s="281"/>
      <c r="N153" s="106"/>
      <c r="O153" s="106"/>
      <c r="P153" s="106"/>
      <c r="Q153" s="106"/>
      <c r="R153" s="106"/>
      <c r="S153" s="106"/>
      <c r="T153" s="106"/>
      <c r="U153" s="106"/>
      <c r="V153" s="106"/>
      <c r="W153" s="106"/>
      <c r="X153" s="106"/>
      <c r="Y153" s="106"/>
      <c r="Z153" s="106"/>
      <c r="AA153" s="106"/>
      <c r="AB153" s="106"/>
      <c r="AC153" s="106"/>
      <c r="AD153" s="106"/>
      <c r="AE153" s="94"/>
      <c r="AF153" s="94">
        <f>IF(AND(N153=0,OR(SUM(O153:AD153)&gt;0,COUNTIF(N153:AD153,"NS")&gt;0)),1,0)</f>
        <v>0</v>
      </c>
      <c r="AG153" s="94">
        <f>IF(OR(AND(N153="NS",SUM(O153:AD153)&gt;0),AND(N153="NS",COUNTIF(N153:AD153,"NS")&lt;2)),1,0)</f>
        <v>0</v>
      </c>
      <c r="AH153" s="94">
        <f>IF(AND(N153="NA",OR(SUM(O153:AD153)&gt;0,COUNTIF(N153:AD153,"NS")&gt;0,AND(COUNTIF(N153:AD153,"NA")&gt;1,COUNTIF(N153:AD153,"NA")&lt;17))),1,0)</f>
        <v>0</v>
      </c>
      <c r="AI153">
        <f>IF(AND(COUNTBLANK(N153)+COUNTBLANK(O153)+COUNTBLANK(P153)+COUNTBLANK(Q153)+COUNTBLANK(R153)+COUNTBLANK(S153)+COUNTBLANK(T153)+COUNTBLANK(U153)+COUNTBLANK(V153)+COUNTBLANK(W153)+COUNTBLANK(X153)+COUNTBLANK(Y153)+COUNTBLANK(Z153)+COUNTBLANK(AA153)+COUNTBLANK(AB153)+COUNTBLANK(AC153)+COUNTBLANK(AD153)&gt;0,COUNTBLANK(N153)+COUNTBLANK(O153)+COUNTBLANK(P153)+COUNTBLANK(Q153)+COUNTBLANK(R153)+COUNTBLANK(S153)+COUNTBLANK(T153)+COUNTBLANK(U153)+COUNTBLANK(V153)+COUNTBLANK(W153)+COUNTBLANK(X153)+COUNTBLANK(Y153)+COUNTBLANK(Z153)+COUNTBLANK(AA153)+COUNTBLANK(AB153)+COUNTBLANK(AC153)+COUNTBLANK(AD153)&lt;17,N153&lt;&gt;"NA"),1,0)</f>
        <v>0</v>
      </c>
      <c r="AJ153">
        <f>IF(AND(IF(OR(SUM(O153:AD153)=N153,N153="",AND(N153&gt;0,COUNTIF(N153:AD153,"NS")=16)),0,1)=1,N153&lt;&gt;"NS",N153&lt;&gt;"NA"),1,0)</f>
        <v>0</v>
      </c>
      <c r="AK153">
        <f>IF(COUNTIF(N153:AD153,"=*")&lt;&gt;SUM(COUNTIF(N153:AD153,"NS"),COUNTIF(N153:AD153,"NA")),1,0)</f>
        <v>0</v>
      </c>
      <c r="AL153">
        <f>IF(SUM(AF153:AK153)&gt;0,1,0)</f>
        <v>0</v>
      </c>
    </row>
    <row r="154" spans="1:38" s="31" customFormat="1" ht="15" customHeight="1">
      <c r="A154" s="79"/>
      <c r="C154" s="173" t="s">
        <v>143</v>
      </c>
      <c r="D154" s="335"/>
      <c r="E154" s="280"/>
      <c r="F154" s="280"/>
      <c r="G154" s="280"/>
      <c r="H154" s="280"/>
      <c r="I154" s="281"/>
      <c r="J154" s="342"/>
      <c r="K154" s="280"/>
      <c r="L154" s="280"/>
      <c r="M154" s="281"/>
      <c r="N154" s="106"/>
      <c r="O154" s="106"/>
      <c r="P154" s="106"/>
      <c r="Q154" s="106"/>
      <c r="R154" s="106"/>
      <c r="S154" s="106"/>
      <c r="T154" s="106"/>
      <c r="U154" s="106"/>
      <c r="V154" s="106"/>
      <c r="W154" s="106"/>
      <c r="X154" s="106"/>
      <c r="Y154" s="106"/>
      <c r="Z154" s="106"/>
      <c r="AA154" s="106"/>
      <c r="AB154" s="106"/>
      <c r="AC154" s="106"/>
      <c r="AD154" s="106"/>
      <c r="AE154" s="29"/>
    </row>
    <row r="155" spans="1:38" s="29" customFormat="1" ht="15" customHeight="1">
      <c r="A155" s="79"/>
      <c r="C155" s="173" t="s">
        <v>144</v>
      </c>
      <c r="D155" s="335"/>
      <c r="E155" s="280"/>
      <c r="F155" s="280"/>
      <c r="G155" s="280"/>
      <c r="H155" s="280"/>
      <c r="I155" s="281"/>
      <c r="J155" s="342"/>
      <c r="K155" s="280"/>
      <c r="L155" s="280"/>
      <c r="M155" s="281"/>
      <c r="N155" s="106"/>
      <c r="O155" s="106"/>
      <c r="P155" s="106"/>
      <c r="Q155" s="106"/>
      <c r="R155" s="106"/>
      <c r="S155" s="106"/>
      <c r="T155" s="106"/>
      <c r="U155" s="106"/>
      <c r="V155" s="106"/>
      <c r="W155" s="106"/>
      <c r="X155" s="106"/>
      <c r="Y155" s="106"/>
      <c r="Z155" s="106"/>
      <c r="AA155" s="106"/>
      <c r="AB155" s="106"/>
      <c r="AC155" s="106"/>
      <c r="AD155" s="106"/>
    </row>
    <row r="156" spans="1:38" s="29" customFormat="1" ht="15" customHeight="1">
      <c r="A156" s="79"/>
      <c r="C156" s="173" t="s">
        <v>145</v>
      </c>
      <c r="D156" s="335"/>
      <c r="E156" s="280"/>
      <c r="F156" s="280"/>
      <c r="G156" s="280"/>
      <c r="H156" s="280"/>
      <c r="I156" s="281"/>
      <c r="J156" s="342"/>
      <c r="K156" s="280"/>
      <c r="L156" s="280"/>
      <c r="M156" s="281"/>
      <c r="N156" s="106"/>
      <c r="O156" s="106"/>
      <c r="P156" s="106"/>
      <c r="Q156" s="106"/>
      <c r="R156" s="106"/>
      <c r="S156" s="106"/>
      <c r="T156" s="106"/>
      <c r="U156" s="106"/>
      <c r="V156" s="106"/>
      <c r="W156" s="106"/>
      <c r="X156" s="106"/>
      <c r="Y156" s="106"/>
      <c r="Z156" s="106"/>
      <c r="AA156" s="106"/>
      <c r="AB156" s="106"/>
      <c r="AC156" s="106"/>
      <c r="AD156" s="106"/>
    </row>
    <row r="157" spans="1:38" s="29" customFormat="1" ht="15" customHeight="1">
      <c r="A157" s="79"/>
      <c r="C157" s="173" t="s">
        <v>146</v>
      </c>
      <c r="D157" s="335"/>
      <c r="E157" s="280"/>
      <c r="F157" s="280"/>
      <c r="G157" s="280"/>
      <c r="H157" s="280"/>
      <c r="I157" s="281"/>
      <c r="J157" s="342"/>
      <c r="K157" s="280"/>
      <c r="L157" s="280"/>
      <c r="M157" s="281"/>
      <c r="N157" s="106"/>
      <c r="O157" s="106"/>
      <c r="P157" s="106"/>
      <c r="Q157" s="106"/>
      <c r="R157" s="106"/>
      <c r="S157" s="106"/>
      <c r="T157" s="106"/>
      <c r="U157" s="106"/>
      <c r="V157" s="106"/>
      <c r="W157" s="106"/>
      <c r="X157" s="106"/>
      <c r="Y157" s="106"/>
      <c r="Z157" s="106"/>
      <c r="AA157" s="106"/>
      <c r="AB157" s="106"/>
      <c r="AC157" s="106"/>
      <c r="AD157" s="106"/>
    </row>
    <row r="158" spans="1:38" s="29" customFormat="1" ht="15" customHeight="1">
      <c r="A158" s="79"/>
      <c r="C158" s="173" t="s">
        <v>147</v>
      </c>
      <c r="D158" s="335"/>
      <c r="E158" s="280"/>
      <c r="F158" s="280"/>
      <c r="G158" s="280"/>
      <c r="H158" s="280"/>
      <c r="I158" s="281"/>
      <c r="J158" s="342"/>
      <c r="K158" s="280"/>
      <c r="L158" s="280"/>
      <c r="M158" s="281"/>
      <c r="N158" s="106"/>
      <c r="O158" s="106"/>
      <c r="P158" s="106"/>
      <c r="Q158" s="106"/>
      <c r="R158" s="106"/>
      <c r="S158" s="106"/>
      <c r="T158" s="106"/>
      <c r="U158" s="106"/>
      <c r="V158" s="106"/>
      <c r="W158" s="106"/>
      <c r="X158" s="106"/>
      <c r="Y158" s="106"/>
      <c r="Z158" s="106"/>
      <c r="AA158" s="106"/>
      <c r="AB158" s="106"/>
      <c r="AC158" s="106"/>
      <c r="AD158" s="106"/>
    </row>
    <row r="159" spans="1:38" s="29" customFormat="1" ht="15" customHeight="1">
      <c r="A159" s="79"/>
      <c r="C159" s="173" t="s">
        <v>148</v>
      </c>
      <c r="D159" s="335"/>
      <c r="E159" s="280"/>
      <c r="F159" s="280"/>
      <c r="G159" s="280"/>
      <c r="H159" s="280"/>
      <c r="I159" s="281"/>
      <c r="J159" s="342"/>
      <c r="K159" s="280"/>
      <c r="L159" s="280"/>
      <c r="M159" s="281"/>
      <c r="N159" s="106"/>
      <c r="O159" s="106"/>
      <c r="P159" s="106"/>
      <c r="Q159" s="106"/>
      <c r="R159" s="106"/>
      <c r="S159" s="106"/>
      <c r="T159" s="106"/>
      <c r="U159" s="106"/>
      <c r="V159" s="106"/>
      <c r="W159" s="106"/>
      <c r="X159" s="106"/>
      <c r="Y159" s="106"/>
      <c r="Z159" s="106"/>
      <c r="AA159" s="106"/>
      <c r="AB159" s="106"/>
      <c r="AC159" s="106"/>
      <c r="AD159" s="106"/>
    </row>
    <row r="160" spans="1:38" s="31" customFormat="1" ht="15" customHeight="1">
      <c r="A160" s="79"/>
      <c r="C160" s="173" t="s">
        <v>149</v>
      </c>
      <c r="D160" s="335"/>
      <c r="E160" s="280"/>
      <c r="F160" s="280"/>
      <c r="G160" s="280"/>
      <c r="H160" s="280"/>
      <c r="I160" s="281"/>
      <c r="J160" s="342"/>
      <c r="K160" s="280"/>
      <c r="L160" s="280"/>
      <c r="M160" s="281"/>
      <c r="N160" s="106"/>
      <c r="O160" s="106"/>
      <c r="P160" s="106"/>
      <c r="Q160" s="106"/>
      <c r="R160" s="106"/>
      <c r="S160" s="106"/>
      <c r="T160" s="106"/>
      <c r="U160" s="106"/>
      <c r="V160" s="106"/>
      <c r="W160" s="106"/>
      <c r="X160" s="106"/>
      <c r="Y160" s="106"/>
      <c r="Z160" s="106"/>
      <c r="AA160" s="106"/>
      <c r="AB160" s="106"/>
      <c r="AC160" s="106"/>
      <c r="AD160" s="106"/>
      <c r="AE160" s="29"/>
    </row>
    <row r="161" spans="1:31" s="29" customFormat="1" ht="15" customHeight="1">
      <c r="A161" s="79"/>
      <c r="C161" s="173" t="s">
        <v>150</v>
      </c>
      <c r="D161" s="335"/>
      <c r="E161" s="280"/>
      <c r="F161" s="280"/>
      <c r="G161" s="280"/>
      <c r="H161" s="280"/>
      <c r="I161" s="281"/>
      <c r="J161" s="342"/>
      <c r="K161" s="280"/>
      <c r="L161" s="280"/>
      <c r="M161" s="281"/>
      <c r="N161" s="106"/>
      <c r="O161" s="106"/>
      <c r="P161" s="106"/>
      <c r="Q161" s="106"/>
      <c r="R161" s="106"/>
      <c r="S161" s="106"/>
      <c r="T161" s="106"/>
      <c r="U161" s="106"/>
      <c r="V161" s="106"/>
      <c r="W161" s="106"/>
      <c r="X161" s="106"/>
      <c r="Y161" s="106"/>
      <c r="Z161" s="106"/>
      <c r="AA161" s="106"/>
      <c r="AB161" s="106"/>
      <c r="AC161" s="106"/>
      <c r="AD161" s="106"/>
    </row>
    <row r="162" spans="1:31" s="29" customFormat="1" ht="15" customHeight="1">
      <c r="A162" s="79"/>
      <c r="C162" s="173" t="s">
        <v>151</v>
      </c>
      <c r="D162" s="335"/>
      <c r="E162" s="280"/>
      <c r="F162" s="280"/>
      <c r="G162" s="280"/>
      <c r="H162" s="280"/>
      <c r="I162" s="281"/>
      <c r="J162" s="342"/>
      <c r="K162" s="280"/>
      <c r="L162" s="280"/>
      <c r="M162" s="281"/>
      <c r="N162" s="106"/>
      <c r="O162" s="106"/>
      <c r="P162" s="106"/>
      <c r="Q162" s="106"/>
      <c r="R162" s="106"/>
      <c r="S162" s="106"/>
      <c r="T162" s="106"/>
      <c r="U162" s="106"/>
      <c r="V162" s="106"/>
      <c r="W162" s="106"/>
      <c r="X162" s="106"/>
      <c r="Y162" s="106"/>
      <c r="Z162" s="106"/>
      <c r="AA162" s="106"/>
      <c r="AB162" s="106"/>
      <c r="AC162" s="106"/>
      <c r="AD162" s="106"/>
    </row>
    <row r="163" spans="1:31" s="29" customFormat="1" ht="15" customHeight="1">
      <c r="A163" s="79"/>
      <c r="C163" s="173" t="s">
        <v>152</v>
      </c>
      <c r="D163" s="335"/>
      <c r="E163" s="280"/>
      <c r="F163" s="280"/>
      <c r="G163" s="280"/>
      <c r="H163" s="280"/>
      <c r="I163" s="281"/>
      <c r="J163" s="342"/>
      <c r="K163" s="280"/>
      <c r="L163" s="280"/>
      <c r="M163" s="281"/>
      <c r="N163" s="106"/>
      <c r="O163" s="106"/>
      <c r="P163" s="106"/>
      <c r="Q163" s="106"/>
      <c r="R163" s="106"/>
      <c r="S163" s="106"/>
      <c r="T163" s="106"/>
      <c r="U163" s="106"/>
      <c r="V163" s="106"/>
      <c r="W163" s="106"/>
      <c r="X163" s="106"/>
      <c r="Y163" s="106"/>
      <c r="Z163" s="106"/>
      <c r="AA163" s="106"/>
      <c r="AB163" s="106"/>
      <c r="AC163" s="106"/>
      <c r="AD163" s="106"/>
    </row>
    <row r="164" spans="1:31" s="29" customFormat="1" ht="15" customHeight="1">
      <c r="A164" s="79"/>
      <c r="C164" s="173" t="s">
        <v>153</v>
      </c>
      <c r="D164" s="335"/>
      <c r="E164" s="280"/>
      <c r="F164" s="280"/>
      <c r="G164" s="280"/>
      <c r="H164" s="280"/>
      <c r="I164" s="281"/>
      <c r="J164" s="342"/>
      <c r="K164" s="280"/>
      <c r="L164" s="280"/>
      <c r="M164" s="281"/>
      <c r="N164" s="106"/>
      <c r="O164" s="106"/>
      <c r="P164" s="106"/>
      <c r="Q164" s="106"/>
      <c r="R164" s="106"/>
      <c r="S164" s="106"/>
      <c r="T164" s="106"/>
      <c r="U164" s="106"/>
      <c r="V164" s="106"/>
      <c r="W164" s="106"/>
      <c r="X164" s="106"/>
      <c r="Y164" s="106"/>
      <c r="Z164" s="106"/>
      <c r="AA164" s="106"/>
      <c r="AB164" s="106"/>
      <c r="AC164" s="106"/>
      <c r="AD164" s="106"/>
    </row>
    <row r="165" spans="1:31" s="29" customFormat="1" ht="15" customHeight="1">
      <c r="A165" s="79"/>
      <c r="C165" s="173" t="s">
        <v>154</v>
      </c>
      <c r="D165" s="335"/>
      <c r="E165" s="280"/>
      <c r="F165" s="280"/>
      <c r="G165" s="280"/>
      <c r="H165" s="280"/>
      <c r="I165" s="281"/>
      <c r="J165" s="342"/>
      <c r="K165" s="280"/>
      <c r="L165" s="280"/>
      <c r="M165" s="281"/>
      <c r="N165" s="106"/>
      <c r="O165" s="106"/>
      <c r="P165" s="106"/>
      <c r="Q165" s="106"/>
      <c r="R165" s="106"/>
      <c r="S165" s="106"/>
      <c r="T165" s="106"/>
      <c r="U165" s="106"/>
      <c r="V165" s="106"/>
      <c r="W165" s="106"/>
      <c r="X165" s="106"/>
      <c r="Y165" s="106"/>
      <c r="Z165" s="106"/>
      <c r="AA165" s="106"/>
      <c r="AB165" s="106"/>
      <c r="AC165" s="106"/>
      <c r="AD165" s="106"/>
    </row>
    <row r="166" spans="1:31" s="31" customFormat="1" ht="15" customHeight="1">
      <c r="A166" s="79"/>
      <c r="C166" s="173" t="s">
        <v>155</v>
      </c>
      <c r="D166" s="335"/>
      <c r="E166" s="280"/>
      <c r="F166" s="280"/>
      <c r="G166" s="280"/>
      <c r="H166" s="280"/>
      <c r="I166" s="281"/>
      <c r="J166" s="342"/>
      <c r="K166" s="280"/>
      <c r="L166" s="280"/>
      <c r="M166" s="281"/>
      <c r="N166" s="106"/>
      <c r="O166" s="106"/>
      <c r="P166" s="106"/>
      <c r="Q166" s="106"/>
      <c r="R166" s="106"/>
      <c r="S166" s="106"/>
      <c r="T166" s="106"/>
      <c r="U166" s="106"/>
      <c r="V166" s="106"/>
      <c r="W166" s="106"/>
      <c r="X166" s="106"/>
      <c r="Y166" s="106"/>
      <c r="Z166" s="106"/>
      <c r="AA166" s="106"/>
      <c r="AB166" s="106"/>
      <c r="AC166" s="106"/>
      <c r="AD166" s="106"/>
      <c r="AE166" s="29"/>
    </row>
    <row r="167" spans="1:31" s="29" customFormat="1" ht="15" customHeight="1">
      <c r="A167" s="79"/>
      <c r="C167" s="173" t="s">
        <v>156</v>
      </c>
      <c r="D167" s="335"/>
      <c r="E167" s="280"/>
      <c r="F167" s="280"/>
      <c r="G167" s="280"/>
      <c r="H167" s="280"/>
      <c r="I167" s="281"/>
      <c r="J167" s="342"/>
      <c r="K167" s="280"/>
      <c r="L167" s="280"/>
      <c r="M167" s="281"/>
      <c r="N167" s="106"/>
      <c r="O167" s="106"/>
      <c r="P167" s="106"/>
      <c r="Q167" s="106"/>
      <c r="R167" s="106"/>
      <c r="S167" s="106"/>
      <c r="T167" s="106"/>
      <c r="U167" s="106"/>
      <c r="V167" s="106"/>
      <c r="W167" s="106"/>
      <c r="X167" s="106"/>
      <c r="Y167" s="106"/>
      <c r="Z167" s="106"/>
      <c r="AA167" s="106"/>
      <c r="AB167" s="106"/>
      <c r="AC167" s="106"/>
      <c r="AD167" s="106"/>
    </row>
    <row r="168" spans="1:31" s="29" customFormat="1" ht="15" customHeight="1">
      <c r="A168" s="79"/>
      <c r="C168" s="173" t="s">
        <v>157</v>
      </c>
      <c r="D168" s="335"/>
      <c r="E168" s="280"/>
      <c r="F168" s="280"/>
      <c r="G168" s="280"/>
      <c r="H168" s="280"/>
      <c r="I168" s="281"/>
      <c r="J168" s="342"/>
      <c r="K168" s="280"/>
      <c r="L168" s="280"/>
      <c r="M168" s="281"/>
      <c r="N168" s="106"/>
      <c r="O168" s="106"/>
      <c r="P168" s="106"/>
      <c r="Q168" s="106"/>
      <c r="R168" s="106"/>
      <c r="S168" s="106"/>
      <c r="T168" s="106"/>
      <c r="U168" s="106"/>
      <c r="V168" s="106"/>
      <c r="W168" s="106"/>
      <c r="X168" s="106"/>
      <c r="Y168" s="106"/>
      <c r="Z168" s="106"/>
      <c r="AA168" s="106"/>
      <c r="AB168" s="106"/>
      <c r="AC168" s="106"/>
      <c r="AD168" s="106"/>
    </row>
    <row r="169" spans="1:31" s="29" customFormat="1" ht="15" customHeight="1">
      <c r="A169" s="79"/>
      <c r="C169" s="173" t="s">
        <v>158</v>
      </c>
      <c r="D169" s="335"/>
      <c r="E169" s="280"/>
      <c r="F169" s="280"/>
      <c r="G169" s="280"/>
      <c r="H169" s="280"/>
      <c r="I169" s="281"/>
      <c r="J169" s="342"/>
      <c r="K169" s="280"/>
      <c r="L169" s="280"/>
      <c r="M169" s="281"/>
      <c r="N169" s="106"/>
      <c r="O169" s="106"/>
      <c r="P169" s="106"/>
      <c r="Q169" s="106"/>
      <c r="R169" s="106"/>
      <c r="S169" s="106"/>
      <c r="T169" s="106"/>
      <c r="U169" s="106"/>
      <c r="V169" s="106"/>
      <c r="W169" s="106"/>
      <c r="X169" s="106"/>
      <c r="Y169" s="106"/>
      <c r="Z169" s="106"/>
      <c r="AA169" s="106"/>
      <c r="AB169" s="106"/>
      <c r="AC169" s="106"/>
      <c r="AD169" s="106"/>
    </row>
    <row r="170" spans="1:31" s="29" customFormat="1" ht="15" customHeight="1">
      <c r="A170" s="79"/>
      <c r="C170" s="173" t="s">
        <v>159</v>
      </c>
      <c r="D170" s="335"/>
      <c r="E170" s="280"/>
      <c r="F170" s="280"/>
      <c r="G170" s="280"/>
      <c r="H170" s="280"/>
      <c r="I170" s="281"/>
      <c r="J170" s="342"/>
      <c r="K170" s="280"/>
      <c r="L170" s="280"/>
      <c r="M170" s="281"/>
      <c r="N170" s="106"/>
      <c r="O170" s="106"/>
      <c r="P170" s="106"/>
      <c r="Q170" s="106"/>
      <c r="R170" s="106"/>
      <c r="S170" s="106"/>
      <c r="T170" s="106"/>
      <c r="U170" s="106"/>
      <c r="V170" s="106"/>
      <c r="W170" s="106"/>
      <c r="X170" s="106"/>
      <c r="Y170" s="106"/>
      <c r="Z170" s="106"/>
      <c r="AA170" s="106"/>
      <c r="AB170" s="106"/>
      <c r="AC170" s="106"/>
      <c r="AD170" s="106"/>
    </row>
    <row r="171" spans="1:31" s="29" customFormat="1" ht="15" customHeight="1">
      <c r="A171" s="79"/>
      <c r="C171" s="173" t="s">
        <v>160</v>
      </c>
      <c r="D171" s="335"/>
      <c r="E171" s="280"/>
      <c r="F171" s="280"/>
      <c r="G171" s="280"/>
      <c r="H171" s="280"/>
      <c r="I171" s="281"/>
      <c r="J171" s="342"/>
      <c r="K171" s="280"/>
      <c r="L171" s="280"/>
      <c r="M171" s="281"/>
      <c r="N171" s="106"/>
      <c r="O171" s="106"/>
      <c r="P171" s="106"/>
      <c r="Q171" s="106"/>
      <c r="R171" s="106"/>
      <c r="S171" s="106"/>
      <c r="T171" s="106"/>
      <c r="U171" s="106"/>
      <c r="V171" s="106"/>
      <c r="W171" s="106"/>
      <c r="X171" s="106"/>
      <c r="Y171" s="106"/>
      <c r="Z171" s="106"/>
      <c r="AA171" s="106"/>
      <c r="AB171" s="106"/>
      <c r="AC171" s="106"/>
      <c r="AD171" s="106"/>
    </row>
    <row r="172" spans="1:31" s="31" customFormat="1" ht="15" customHeight="1">
      <c r="A172" s="79"/>
      <c r="C172" s="173" t="s">
        <v>161</v>
      </c>
      <c r="D172" s="335"/>
      <c r="E172" s="280"/>
      <c r="F172" s="280"/>
      <c r="G172" s="280"/>
      <c r="H172" s="280"/>
      <c r="I172" s="281"/>
      <c r="J172" s="342"/>
      <c r="K172" s="280"/>
      <c r="L172" s="280"/>
      <c r="M172" s="281"/>
      <c r="N172" s="106"/>
      <c r="O172" s="106"/>
      <c r="P172" s="106"/>
      <c r="Q172" s="106"/>
      <c r="R172" s="106"/>
      <c r="S172" s="106"/>
      <c r="T172" s="106"/>
      <c r="U172" s="106"/>
      <c r="V172" s="106"/>
      <c r="W172" s="106"/>
      <c r="X172" s="106"/>
      <c r="Y172" s="106"/>
      <c r="Z172" s="106"/>
      <c r="AA172" s="106"/>
      <c r="AB172" s="106"/>
      <c r="AC172" s="106"/>
      <c r="AD172" s="106"/>
      <c r="AE172" s="29"/>
    </row>
    <row r="173" spans="1:31" s="29" customFormat="1" ht="15" customHeight="1">
      <c r="A173" s="79"/>
      <c r="C173" s="173" t="s">
        <v>162</v>
      </c>
      <c r="D173" s="335"/>
      <c r="E173" s="280"/>
      <c r="F173" s="280"/>
      <c r="G173" s="280"/>
      <c r="H173" s="280"/>
      <c r="I173" s="281"/>
      <c r="J173" s="342"/>
      <c r="K173" s="280"/>
      <c r="L173" s="280"/>
      <c r="M173" s="281"/>
      <c r="N173" s="106"/>
      <c r="O173" s="106"/>
      <c r="P173" s="106"/>
      <c r="Q173" s="106"/>
      <c r="R173" s="106"/>
      <c r="S173" s="106"/>
      <c r="T173" s="106"/>
      <c r="U173" s="106"/>
      <c r="V173" s="106"/>
      <c r="W173" s="106"/>
      <c r="X173" s="106"/>
      <c r="Y173" s="106"/>
      <c r="Z173" s="106"/>
      <c r="AA173" s="106"/>
      <c r="AB173" s="106"/>
      <c r="AC173" s="106"/>
      <c r="AD173" s="106"/>
    </row>
    <row r="174" spans="1:31" s="29" customFormat="1" ht="15" customHeight="1">
      <c r="A174" s="79"/>
      <c r="C174" s="173" t="s">
        <v>163</v>
      </c>
      <c r="D174" s="335"/>
      <c r="E174" s="280"/>
      <c r="F174" s="280"/>
      <c r="G174" s="280"/>
      <c r="H174" s="280"/>
      <c r="I174" s="281"/>
      <c r="J174" s="342"/>
      <c r="K174" s="280"/>
      <c r="L174" s="280"/>
      <c r="M174" s="281"/>
      <c r="N174" s="106"/>
      <c r="O174" s="106"/>
      <c r="P174" s="106"/>
      <c r="Q174" s="106"/>
      <c r="R174" s="106"/>
      <c r="S174" s="106"/>
      <c r="T174" s="106"/>
      <c r="U174" s="106"/>
      <c r="V174" s="106"/>
      <c r="W174" s="106"/>
      <c r="X174" s="106"/>
      <c r="Y174" s="106"/>
      <c r="Z174" s="106"/>
      <c r="AA174" s="106"/>
      <c r="AB174" s="106"/>
      <c r="AC174" s="106"/>
      <c r="AD174" s="106"/>
    </row>
    <row r="175" spans="1:31" s="29" customFormat="1" ht="15" customHeight="1">
      <c r="A175" s="79"/>
      <c r="C175" s="173" t="s">
        <v>164</v>
      </c>
      <c r="D175" s="335"/>
      <c r="E175" s="280"/>
      <c r="F175" s="280"/>
      <c r="G175" s="280"/>
      <c r="H175" s="280"/>
      <c r="I175" s="281"/>
      <c r="J175" s="342"/>
      <c r="K175" s="280"/>
      <c r="L175" s="280"/>
      <c r="M175" s="281"/>
      <c r="N175" s="106"/>
      <c r="O175" s="106"/>
      <c r="P175" s="106"/>
      <c r="Q175" s="106"/>
      <c r="R175" s="106"/>
      <c r="S175" s="106"/>
      <c r="T175" s="106"/>
      <c r="U175" s="106"/>
      <c r="V175" s="106"/>
      <c r="W175" s="106"/>
      <c r="X175" s="106"/>
      <c r="Y175" s="106"/>
      <c r="Z175" s="106"/>
      <c r="AA175" s="106"/>
      <c r="AB175" s="106"/>
      <c r="AC175" s="106"/>
      <c r="AD175" s="106"/>
    </row>
    <row r="176" spans="1:31" s="29" customFormat="1" ht="15" customHeight="1">
      <c r="A176" s="79"/>
      <c r="C176" s="173" t="s">
        <v>165</v>
      </c>
      <c r="D176" s="335"/>
      <c r="E176" s="280"/>
      <c r="F176" s="280"/>
      <c r="G176" s="280"/>
      <c r="H176" s="280"/>
      <c r="I176" s="281"/>
      <c r="J176" s="342"/>
      <c r="K176" s="280"/>
      <c r="L176" s="280"/>
      <c r="M176" s="281"/>
      <c r="N176" s="106"/>
      <c r="O176" s="106"/>
      <c r="P176" s="106"/>
      <c r="Q176" s="106"/>
      <c r="R176" s="106"/>
      <c r="S176" s="106"/>
      <c r="T176" s="106"/>
      <c r="U176" s="106"/>
      <c r="V176" s="106"/>
      <c r="W176" s="106"/>
      <c r="X176" s="106"/>
      <c r="Y176" s="106"/>
      <c r="Z176" s="106"/>
      <c r="AA176" s="106"/>
      <c r="AB176" s="106"/>
      <c r="AC176" s="106"/>
      <c r="AD176" s="106"/>
    </row>
    <row r="177" spans="1:37" s="29" customFormat="1" ht="15" customHeight="1">
      <c r="A177" s="79"/>
      <c r="C177" s="173" t="s">
        <v>166</v>
      </c>
      <c r="D177" s="335"/>
      <c r="E177" s="280"/>
      <c r="F177" s="280"/>
      <c r="G177" s="280"/>
      <c r="H177" s="280"/>
      <c r="I177" s="281"/>
      <c r="J177" s="342"/>
      <c r="K177" s="280"/>
      <c r="L177" s="280"/>
      <c r="M177" s="281"/>
      <c r="N177" s="106"/>
      <c r="O177" s="106"/>
      <c r="P177" s="106"/>
      <c r="Q177" s="106"/>
      <c r="R177" s="106"/>
      <c r="S177" s="106"/>
      <c r="T177" s="106"/>
      <c r="U177" s="106"/>
      <c r="V177" s="106"/>
      <c r="W177" s="106"/>
      <c r="X177" s="106"/>
      <c r="Y177" s="106"/>
      <c r="Z177" s="106"/>
      <c r="AA177" s="106"/>
      <c r="AB177" s="106"/>
      <c r="AC177" s="106"/>
      <c r="AD177" s="106"/>
    </row>
    <row r="178" spans="1:37" s="31" customFormat="1" ht="15" customHeight="1">
      <c r="A178" s="79"/>
      <c r="L178" s="175"/>
      <c r="M178" s="175" t="s">
        <v>285</v>
      </c>
      <c r="N178" s="106">
        <f t="shared" ref="N178:AD178" si="0">IF(AND(SUM(N153:N177)=0,COUNTIF(N153:N177,"NS")&gt;0),"NS",IF(AND(SUM(N153:N177)=0, COUNTIF(N153:N177,"NA")&gt;0),"NA",SUM(N153:N177)))</f>
        <v>0</v>
      </c>
      <c r="O178" s="106">
        <f t="shared" si="0"/>
        <v>0</v>
      </c>
      <c r="P178" s="106">
        <f t="shared" si="0"/>
        <v>0</v>
      </c>
      <c r="Q178" s="106">
        <f t="shared" si="0"/>
        <v>0</v>
      </c>
      <c r="R178" s="106">
        <f t="shared" si="0"/>
        <v>0</v>
      </c>
      <c r="S178" s="106">
        <f t="shared" si="0"/>
        <v>0</v>
      </c>
      <c r="T178" s="106">
        <f t="shared" si="0"/>
        <v>0</v>
      </c>
      <c r="U178" s="106">
        <f t="shared" si="0"/>
        <v>0</v>
      </c>
      <c r="V178" s="106">
        <f t="shared" si="0"/>
        <v>0</v>
      </c>
      <c r="W178" s="106">
        <f t="shared" si="0"/>
        <v>0</v>
      </c>
      <c r="X178" s="106">
        <f t="shared" si="0"/>
        <v>0</v>
      </c>
      <c r="Y178" s="106">
        <f t="shared" si="0"/>
        <v>0</v>
      </c>
      <c r="Z178" s="106">
        <f t="shared" si="0"/>
        <v>0</v>
      </c>
      <c r="AA178" s="106">
        <f t="shared" si="0"/>
        <v>0</v>
      </c>
      <c r="AB178" s="106">
        <f t="shared" si="0"/>
        <v>0</v>
      </c>
      <c r="AC178" s="106">
        <f t="shared" si="0"/>
        <v>0</v>
      </c>
      <c r="AD178" s="106">
        <f t="shared" si="0"/>
        <v>0</v>
      </c>
      <c r="AE178" s="29"/>
    </row>
    <row r="179" spans="1:37" s="29" customFormat="1" ht="15" customHeight="1">
      <c r="A179" s="79"/>
      <c r="AF179">
        <f>IF(SUM(AF153:AF178)&gt;0,1,0)</f>
        <v>0</v>
      </c>
      <c r="AG179">
        <f>IF(SUM(AG153:AG178)&gt;0,2,0)</f>
        <v>0</v>
      </c>
      <c r="AH179">
        <f>IF(SUM(AH153:AH178)&gt;0,4,0)</f>
        <v>0</v>
      </c>
      <c r="AI179">
        <f>IF(SUM(AI153:AI178)&gt;0,4,0)</f>
        <v>0</v>
      </c>
      <c r="AJ179">
        <f>IF(SUM(AJ153:AJ178)&gt;0,5,0)</f>
        <v>0</v>
      </c>
      <c r="AK179">
        <f>IF(SUM(AK153:AK178)&gt;0,6,0)</f>
        <v>0</v>
      </c>
    </row>
    <row r="180" spans="1:37" s="29" customFormat="1" ht="45" customHeight="1">
      <c r="A180" s="79"/>
      <c r="C180" s="362" t="s">
        <v>1231</v>
      </c>
      <c r="D180" s="350"/>
      <c r="E180" s="350"/>
      <c r="F180" s="342"/>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1"/>
      <c r="AH180">
        <f>SUM(AF179:AH179)</f>
        <v>0</v>
      </c>
      <c r="AK180">
        <f>SUM(AI179:AK179)</f>
        <v>0</v>
      </c>
    </row>
    <row r="181" spans="1:37" s="29" customFormat="1" ht="15" customHeight="1">
      <c r="A181" s="79"/>
      <c r="AH181" t="e">
        <f ca="1">CAMBIAR(AH180,0,"",1,"El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181" t="e">
        <f ca="1">CAMBIAR(AK180,0,"",4,"Hay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182" spans="1:37" s="29" customFormat="1" ht="15" customHeight="1">
      <c r="A182" s="79"/>
      <c r="C182" s="347" t="s">
        <v>1232</v>
      </c>
      <c r="D182" s="280"/>
      <c r="E182" s="280"/>
      <c r="F182" s="280"/>
      <c r="G182" s="280"/>
      <c r="H182" s="280"/>
      <c r="I182" s="280"/>
      <c r="J182" s="280"/>
      <c r="K182" s="280"/>
      <c r="L182" s="280"/>
      <c r="M182" s="280"/>
      <c r="N182" s="280"/>
      <c r="O182" s="280"/>
      <c r="P182" s="280"/>
      <c r="Q182" s="280"/>
      <c r="R182" s="280"/>
      <c r="S182" s="280"/>
      <c r="T182" s="280"/>
      <c r="U182" s="280"/>
      <c r="V182" s="280"/>
      <c r="W182" s="280"/>
      <c r="X182" s="280"/>
      <c r="Y182" s="280"/>
      <c r="Z182" s="280"/>
      <c r="AA182" s="280"/>
      <c r="AB182" s="280"/>
      <c r="AC182" s="280"/>
      <c r="AD182" s="281"/>
    </row>
    <row r="183" spans="1:37" s="29" customFormat="1" ht="24" customHeight="1">
      <c r="A183" s="79"/>
      <c r="C183" s="235" t="s">
        <v>142</v>
      </c>
      <c r="D183" s="478" t="s">
        <v>1233</v>
      </c>
      <c r="E183" s="284"/>
      <c r="F183" s="284"/>
      <c r="G183" s="284"/>
      <c r="H183" s="284"/>
      <c r="I183" s="284"/>
      <c r="J183" s="284"/>
      <c r="K183" s="284"/>
      <c r="L183" s="284"/>
      <c r="M183" s="284"/>
      <c r="N183" s="284"/>
      <c r="O183" s="284"/>
      <c r="P183" s="300"/>
      <c r="Q183" s="127" t="s">
        <v>150</v>
      </c>
      <c r="R183" s="360" t="s">
        <v>1234</v>
      </c>
      <c r="S183" s="280"/>
      <c r="T183" s="280"/>
      <c r="U183" s="280"/>
      <c r="V183" s="280"/>
      <c r="W183" s="280"/>
      <c r="X183" s="280"/>
      <c r="Y183" s="280"/>
      <c r="Z183" s="280"/>
      <c r="AA183" s="280"/>
      <c r="AB183" s="280"/>
      <c r="AC183" s="280"/>
      <c r="AD183" s="281"/>
    </row>
    <row r="184" spans="1:37" s="29" customFormat="1" ht="15" customHeight="1">
      <c r="A184" s="79"/>
      <c r="C184" s="230" t="s">
        <v>143</v>
      </c>
      <c r="D184" s="360" t="s">
        <v>1235</v>
      </c>
      <c r="E184" s="280"/>
      <c r="F184" s="280"/>
      <c r="G184" s="280"/>
      <c r="H184" s="280"/>
      <c r="I184" s="280"/>
      <c r="J184" s="280"/>
      <c r="K184" s="280"/>
      <c r="L184" s="280"/>
      <c r="M184" s="280"/>
      <c r="N184" s="280"/>
      <c r="O184" s="280"/>
      <c r="P184" s="281"/>
      <c r="Q184" s="127" t="s">
        <v>151</v>
      </c>
      <c r="R184" s="360" t="s">
        <v>1236</v>
      </c>
      <c r="S184" s="280"/>
      <c r="T184" s="280"/>
      <c r="U184" s="280"/>
      <c r="V184" s="280"/>
      <c r="W184" s="280"/>
      <c r="X184" s="280"/>
      <c r="Y184" s="280"/>
      <c r="Z184" s="280"/>
      <c r="AA184" s="280"/>
      <c r="AB184" s="280"/>
      <c r="AC184" s="280"/>
      <c r="AD184" s="281"/>
    </row>
    <row r="185" spans="1:37" s="29" customFormat="1" ht="15" customHeight="1">
      <c r="A185" s="79"/>
      <c r="C185" s="230" t="s">
        <v>144</v>
      </c>
      <c r="D185" s="360" t="s">
        <v>1237</v>
      </c>
      <c r="E185" s="280"/>
      <c r="F185" s="280"/>
      <c r="G185" s="280"/>
      <c r="H185" s="280"/>
      <c r="I185" s="280"/>
      <c r="J185" s="280"/>
      <c r="K185" s="280"/>
      <c r="L185" s="280"/>
      <c r="M185" s="280"/>
      <c r="N185" s="280"/>
      <c r="O185" s="280"/>
      <c r="P185" s="281"/>
      <c r="Q185" s="127" t="s">
        <v>152</v>
      </c>
      <c r="R185" s="360" t="s">
        <v>1238</v>
      </c>
      <c r="S185" s="280"/>
      <c r="T185" s="280"/>
      <c r="U185" s="280"/>
      <c r="V185" s="280"/>
      <c r="W185" s="280"/>
      <c r="X185" s="280"/>
      <c r="Y185" s="280"/>
      <c r="Z185" s="280"/>
      <c r="AA185" s="280"/>
      <c r="AB185" s="280"/>
      <c r="AC185" s="280"/>
      <c r="AD185" s="281"/>
    </row>
    <row r="186" spans="1:37" s="29" customFormat="1" ht="15" customHeight="1">
      <c r="A186" s="79"/>
      <c r="C186" s="230" t="s">
        <v>145</v>
      </c>
      <c r="D186" s="360" t="s">
        <v>1239</v>
      </c>
      <c r="E186" s="280"/>
      <c r="F186" s="280"/>
      <c r="G186" s="280"/>
      <c r="H186" s="280"/>
      <c r="I186" s="280"/>
      <c r="J186" s="280"/>
      <c r="K186" s="280"/>
      <c r="L186" s="280"/>
      <c r="M186" s="280"/>
      <c r="N186" s="280"/>
      <c r="O186" s="280"/>
      <c r="P186" s="281"/>
      <c r="Q186" s="127" t="s">
        <v>153</v>
      </c>
      <c r="R186" s="360" t="s">
        <v>1240</v>
      </c>
      <c r="S186" s="280"/>
      <c r="T186" s="280"/>
      <c r="U186" s="280"/>
      <c r="V186" s="280"/>
      <c r="W186" s="280"/>
      <c r="X186" s="280"/>
      <c r="Y186" s="280"/>
      <c r="Z186" s="280"/>
      <c r="AA186" s="280"/>
      <c r="AB186" s="280"/>
      <c r="AC186" s="280"/>
      <c r="AD186" s="281"/>
    </row>
    <row r="187" spans="1:37" s="29" customFormat="1" ht="24" customHeight="1">
      <c r="A187" s="79"/>
      <c r="C187" s="127" t="s">
        <v>146</v>
      </c>
      <c r="D187" s="360" t="s">
        <v>1241</v>
      </c>
      <c r="E187" s="280"/>
      <c r="F187" s="280"/>
      <c r="G187" s="280"/>
      <c r="H187" s="280"/>
      <c r="I187" s="280"/>
      <c r="J187" s="280"/>
      <c r="K187" s="280"/>
      <c r="L187" s="280"/>
      <c r="M187" s="280"/>
      <c r="N187" s="280"/>
      <c r="O187" s="280"/>
      <c r="P187" s="281"/>
      <c r="Q187" s="127" t="s">
        <v>154</v>
      </c>
      <c r="R187" s="360" t="s">
        <v>1242</v>
      </c>
      <c r="S187" s="280"/>
      <c r="T187" s="280"/>
      <c r="U187" s="280"/>
      <c r="V187" s="280"/>
      <c r="W187" s="280"/>
      <c r="X187" s="280"/>
      <c r="Y187" s="280"/>
      <c r="Z187" s="280"/>
      <c r="AA187" s="280"/>
      <c r="AB187" s="280"/>
      <c r="AC187" s="280"/>
      <c r="AD187" s="281"/>
    </row>
    <row r="188" spans="1:37" s="29" customFormat="1" ht="24" customHeight="1">
      <c r="A188" s="79"/>
      <c r="C188" s="127" t="s">
        <v>147</v>
      </c>
      <c r="D188" s="360" t="s">
        <v>1243</v>
      </c>
      <c r="E188" s="280"/>
      <c r="F188" s="280"/>
      <c r="G188" s="280"/>
      <c r="H188" s="280"/>
      <c r="I188" s="280"/>
      <c r="J188" s="280"/>
      <c r="K188" s="280"/>
      <c r="L188" s="280"/>
      <c r="M188" s="280"/>
      <c r="N188" s="280"/>
      <c r="O188" s="280"/>
      <c r="P188" s="281"/>
      <c r="Q188" s="127" t="s">
        <v>155</v>
      </c>
      <c r="R188" s="360" t="s">
        <v>1244</v>
      </c>
      <c r="S188" s="280"/>
      <c r="T188" s="280"/>
      <c r="U188" s="280"/>
      <c r="V188" s="280"/>
      <c r="W188" s="280"/>
      <c r="X188" s="280"/>
      <c r="Y188" s="280"/>
      <c r="Z188" s="280"/>
      <c r="AA188" s="280"/>
      <c r="AB188" s="280"/>
      <c r="AC188" s="280"/>
      <c r="AD188" s="281"/>
    </row>
    <row r="189" spans="1:37" s="29" customFormat="1" ht="15" customHeight="1">
      <c r="A189" s="79"/>
      <c r="C189" s="127" t="s">
        <v>148</v>
      </c>
      <c r="D189" s="360" t="s">
        <v>1245</v>
      </c>
      <c r="E189" s="280"/>
      <c r="F189" s="280"/>
      <c r="G189" s="280"/>
      <c r="H189" s="280"/>
      <c r="I189" s="280"/>
      <c r="J189" s="280"/>
      <c r="K189" s="280"/>
      <c r="L189" s="280"/>
      <c r="M189" s="280"/>
      <c r="N189" s="280"/>
      <c r="O189" s="280"/>
      <c r="P189" s="281"/>
      <c r="Q189" s="127" t="s">
        <v>156</v>
      </c>
      <c r="R189" s="360" t="s">
        <v>1246</v>
      </c>
      <c r="S189" s="280"/>
      <c r="T189" s="280"/>
      <c r="U189" s="280"/>
      <c r="V189" s="280"/>
      <c r="W189" s="280"/>
      <c r="X189" s="280"/>
      <c r="Y189" s="280"/>
      <c r="Z189" s="280"/>
      <c r="AA189" s="280"/>
      <c r="AB189" s="280"/>
      <c r="AC189" s="280"/>
      <c r="AD189" s="281"/>
    </row>
    <row r="190" spans="1:37" s="29" customFormat="1" ht="24" customHeight="1">
      <c r="A190" s="79"/>
      <c r="C190" s="127" t="s">
        <v>149</v>
      </c>
      <c r="D190" s="360" t="s">
        <v>1247</v>
      </c>
      <c r="E190" s="280"/>
      <c r="F190" s="280"/>
      <c r="G190" s="280"/>
      <c r="H190" s="280"/>
      <c r="I190" s="280"/>
      <c r="J190" s="280"/>
      <c r="K190" s="280"/>
      <c r="L190" s="280"/>
      <c r="M190" s="280"/>
      <c r="N190" s="280"/>
      <c r="O190" s="280"/>
      <c r="P190" s="281"/>
      <c r="Q190" s="127" t="s">
        <v>157</v>
      </c>
      <c r="R190" s="360" t="s">
        <v>703</v>
      </c>
      <c r="S190" s="280"/>
      <c r="T190" s="280"/>
      <c r="U190" s="280"/>
      <c r="V190" s="280"/>
      <c r="W190" s="280"/>
      <c r="X190" s="280"/>
      <c r="Y190" s="280"/>
      <c r="Z190" s="280"/>
      <c r="AA190" s="280"/>
      <c r="AB190" s="280"/>
      <c r="AC190" s="280"/>
      <c r="AD190" s="281"/>
    </row>
    <row r="191" spans="1:37" s="29" customFormat="1" ht="15" customHeight="1">
      <c r="A191" s="79"/>
    </row>
    <row r="192" spans="1:37" s="31" customFormat="1" ht="24" customHeight="1">
      <c r="A192" s="79"/>
      <c r="C192" s="359" t="s">
        <v>248</v>
      </c>
      <c r="D192" s="366"/>
      <c r="E192" s="366"/>
      <c r="F192" s="366"/>
      <c r="G192" s="366"/>
      <c r="H192" s="366"/>
      <c r="I192" s="366"/>
      <c r="J192" s="366"/>
      <c r="K192" s="366"/>
      <c r="L192" s="366"/>
      <c r="M192" s="366"/>
      <c r="N192" s="366"/>
      <c r="O192" s="366"/>
      <c r="P192" s="366"/>
      <c r="Q192" s="366"/>
      <c r="R192" s="366"/>
      <c r="S192" s="366"/>
      <c r="T192" s="366"/>
      <c r="U192" s="366"/>
      <c r="V192" s="366"/>
      <c r="W192" s="366"/>
      <c r="X192" s="366"/>
      <c r="Y192" s="366"/>
      <c r="Z192" s="366"/>
      <c r="AA192" s="366"/>
      <c r="AB192" s="366"/>
      <c r="AC192" s="366"/>
      <c r="AD192" s="366"/>
      <c r="AE192" s="29"/>
    </row>
    <row r="193" spans="1:31" s="31" customFormat="1" ht="60" customHeight="1">
      <c r="A193" s="79"/>
      <c r="C193" s="360"/>
      <c r="D193" s="280"/>
      <c r="E193" s="280"/>
      <c r="F193" s="280"/>
      <c r="G193" s="280"/>
      <c r="H193" s="280"/>
      <c r="I193" s="280"/>
      <c r="J193" s="280"/>
      <c r="K193" s="280"/>
      <c r="L193" s="280"/>
      <c r="M193" s="280"/>
      <c r="N193" s="280"/>
      <c r="O193" s="280"/>
      <c r="P193" s="280"/>
      <c r="Q193" s="280"/>
      <c r="R193" s="280"/>
      <c r="S193" s="280"/>
      <c r="T193" s="280"/>
      <c r="U193" s="280"/>
      <c r="V193" s="280"/>
      <c r="W193" s="280"/>
      <c r="X193" s="280"/>
      <c r="Y193" s="280"/>
      <c r="Z193" s="280"/>
      <c r="AA193" s="280"/>
      <c r="AB193" s="280"/>
      <c r="AC193" s="280"/>
      <c r="AD193" s="281"/>
      <c r="AE193" s="29"/>
    </row>
    <row r="194" spans="1:31" s="31" customFormat="1" ht="15" customHeight="1">
      <c r="A194" s="79"/>
      <c r="C194" s="266" t="e">
        <f ca="1">AH181</f>
        <v>#NAME?</v>
      </c>
      <c r="AE194" s="29"/>
    </row>
    <row r="195" spans="1:31" s="29" customFormat="1" ht="15" customHeight="1">
      <c r="A195" s="79"/>
      <c r="C195" s="266" t="e">
        <f ca="1">AK181</f>
        <v>#NAME?</v>
      </c>
    </row>
    <row r="196" spans="1:31" s="29" customFormat="1" ht="15" customHeight="1">
      <c r="A196" s="79"/>
    </row>
    <row r="197" spans="1:31" s="29" customFormat="1" ht="15" customHeight="1">
      <c r="A197" s="79"/>
    </row>
    <row r="198" spans="1:31" s="29" customFormat="1" ht="15" customHeight="1">
      <c r="A198" s="79"/>
    </row>
    <row r="199" spans="1:31" s="29" customFormat="1" ht="15" customHeight="1">
      <c r="A199" s="79"/>
    </row>
    <row r="200" spans="1:31" s="29" customFormat="1" ht="36" customHeight="1">
      <c r="A200" s="32" t="s">
        <v>1248</v>
      </c>
      <c r="B200" s="357" t="s">
        <v>1249</v>
      </c>
      <c r="C200" s="350"/>
      <c r="D200" s="350"/>
      <c r="E200" s="350"/>
      <c r="F200" s="350"/>
      <c r="G200" s="350"/>
      <c r="H200" s="350"/>
      <c r="I200" s="350"/>
      <c r="J200" s="350"/>
      <c r="K200" s="350"/>
      <c r="L200" s="350"/>
      <c r="M200" s="350"/>
      <c r="N200" s="350"/>
      <c r="O200" s="350"/>
      <c r="P200" s="350"/>
      <c r="Q200" s="350"/>
      <c r="R200" s="350"/>
      <c r="S200" s="350"/>
      <c r="T200" s="350"/>
      <c r="U200" s="350"/>
      <c r="V200" s="350"/>
      <c r="W200" s="350"/>
      <c r="X200" s="350"/>
      <c r="Y200" s="350"/>
      <c r="Z200" s="350"/>
      <c r="AA200" s="350"/>
      <c r="AB200" s="350"/>
      <c r="AC200" s="350"/>
      <c r="AD200" s="350"/>
    </row>
    <row r="201" spans="1:31" s="29" customFormat="1" ht="36" customHeight="1">
      <c r="A201" s="79"/>
      <c r="B201" s="31"/>
      <c r="C201" s="349" t="s">
        <v>1250</v>
      </c>
      <c r="D201" s="350"/>
      <c r="E201" s="350"/>
      <c r="F201" s="350"/>
      <c r="G201" s="350"/>
      <c r="H201" s="350"/>
      <c r="I201" s="350"/>
      <c r="J201" s="350"/>
      <c r="K201" s="350"/>
      <c r="L201" s="350"/>
      <c r="M201" s="350"/>
      <c r="N201" s="350"/>
      <c r="O201" s="350"/>
      <c r="P201" s="350"/>
      <c r="Q201" s="350"/>
      <c r="R201" s="350"/>
      <c r="S201" s="350"/>
      <c r="T201" s="350"/>
      <c r="U201" s="350"/>
      <c r="V201" s="350"/>
      <c r="W201" s="350"/>
      <c r="X201" s="350"/>
      <c r="Y201" s="350"/>
      <c r="Z201" s="350"/>
      <c r="AA201" s="350"/>
      <c r="AB201" s="350"/>
      <c r="AC201" s="350"/>
      <c r="AD201" s="350"/>
    </row>
    <row r="202" spans="1:31" s="29" customFormat="1" ht="15" customHeight="1">
      <c r="A202" s="79"/>
      <c r="B202" s="31"/>
      <c r="C202" s="349" t="s">
        <v>292</v>
      </c>
      <c r="D202" s="350"/>
      <c r="E202" s="350"/>
      <c r="F202" s="350"/>
      <c r="G202" s="350"/>
      <c r="H202" s="350"/>
      <c r="I202" s="350"/>
      <c r="J202" s="350"/>
      <c r="K202" s="350"/>
      <c r="L202" s="350"/>
      <c r="M202" s="350"/>
      <c r="N202" s="350"/>
      <c r="O202" s="350"/>
      <c r="P202" s="350"/>
      <c r="Q202" s="350"/>
      <c r="R202" s="350"/>
      <c r="S202" s="350"/>
      <c r="T202" s="350"/>
      <c r="U202" s="350"/>
      <c r="V202" s="350"/>
      <c r="W202" s="350"/>
      <c r="X202" s="350"/>
      <c r="Y202" s="350"/>
      <c r="Z202" s="350"/>
      <c r="AA202" s="350"/>
      <c r="AB202" s="350"/>
      <c r="AC202" s="350"/>
      <c r="AD202" s="350"/>
    </row>
    <row r="203" spans="1:31" s="29" customFormat="1" ht="24" customHeight="1">
      <c r="A203" s="79"/>
      <c r="B203" s="31"/>
      <c r="C203" s="349" t="s">
        <v>1251</v>
      </c>
      <c r="D203" s="350"/>
      <c r="E203" s="350"/>
      <c r="F203" s="350"/>
      <c r="G203" s="350"/>
      <c r="H203" s="350"/>
      <c r="I203" s="350"/>
      <c r="J203" s="350"/>
      <c r="K203" s="350"/>
      <c r="L203" s="350"/>
      <c r="M203" s="350"/>
      <c r="N203" s="350"/>
      <c r="O203" s="350"/>
      <c r="P203" s="350"/>
      <c r="Q203" s="350"/>
      <c r="R203" s="350"/>
      <c r="S203" s="350"/>
      <c r="T203" s="350"/>
      <c r="U203" s="350"/>
      <c r="V203" s="350"/>
      <c r="W203" s="350"/>
      <c r="X203" s="350"/>
      <c r="Y203" s="350"/>
      <c r="Z203" s="350"/>
      <c r="AA203" s="350"/>
      <c r="AB203" s="350"/>
      <c r="AC203" s="350"/>
      <c r="AD203" s="350"/>
    </row>
    <row r="204" spans="1:31" s="29" customFormat="1" ht="15" customHeight="1">
      <c r="A204" s="79"/>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1:31" s="29" customFormat="1" ht="15" customHeight="1">
      <c r="A205" s="79"/>
      <c r="B205" s="31"/>
      <c r="C205" s="431" t="s">
        <v>211</v>
      </c>
      <c r="D205" s="295"/>
      <c r="E205" s="295"/>
      <c r="F205" s="295"/>
      <c r="G205" s="341" t="s">
        <v>1252</v>
      </c>
      <c r="H205" s="296"/>
      <c r="I205" s="347" t="s">
        <v>1253</v>
      </c>
      <c r="J205" s="280"/>
      <c r="K205" s="280"/>
      <c r="L205" s="280"/>
      <c r="M205" s="280"/>
      <c r="N205" s="280"/>
      <c r="O205" s="280"/>
      <c r="P205" s="280"/>
      <c r="Q205" s="280"/>
      <c r="R205" s="280"/>
      <c r="S205" s="280"/>
      <c r="T205" s="280"/>
      <c r="U205" s="280"/>
      <c r="V205" s="280"/>
      <c r="W205" s="280"/>
      <c r="X205" s="280"/>
      <c r="Y205" s="280"/>
      <c r="Z205" s="280"/>
      <c r="AA205" s="280"/>
      <c r="AB205" s="280"/>
      <c r="AC205" s="280"/>
      <c r="AD205" s="281"/>
    </row>
    <row r="206" spans="1:31" s="29" customFormat="1" ht="192" customHeight="1">
      <c r="A206" s="79"/>
      <c r="B206" s="31"/>
      <c r="C206" s="299"/>
      <c r="D206" s="284"/>
      <c r="E206" s="284"/>
      <c r="F206" s="284"/>
      <c r="G206" s="299"/>
      <c r="H206" s="300"/>
      <c r="I206" s="234" t="s">
        <v>423</v>
      </c>
      <c r="J206" s="234" t="s">
        <v>425</v>
      </c>
      <c r="K206" s="234" t="s">
        <v>427</v>
      </c>
      <c r="L206" s="234" t="s">
        <v>429</v>
      </c>
      <c r="M206" s="234" t="s">
        <v>431</v>
      </c>
      <c r="N206" s="234" t="s">
        <v>433</v>
      </c>
      <c r="O206" s="234" t="s">
        <v>435</v>
      </c>
      <c r="P206" s="234" t="s">
        <v>437</v>
      </c>
      <c r="Q206" s="234" t="s">
        <v>439</v>
      </c>
      <c r="R206" s="234" t="s">
        <v>441</v>
      </c>
      <c r="S206" s="234" t="s">
        <v>443</v>
      </c>
      <c r="T206" s="234" t="s">
        <v>445</v>
      </c>
      <c r="U206" s="234" t="s">
        <v>446</v>
      </c>
      <c r="V206" s="234" t="s">
        <v>447</v>
      </c>
      <c r="W206" s="234" t="s">
        <v>448</v>
      </c>
      <c r="X206" s="234" t="s">
        <v>449</v>
      </c>
      <c r="Y206" s="234" t="s">
        <v>450</v>
      </c>
      <c r="Z206" s="234" t="s">
        <v>451</v>
      </c>
      <c r="AA206" s="234" t="s">
        <v>452</v>
      </c>
      <c r="AB206" s="234" t="s">
        <v>453</v>
      </c>
      <c r="AC206" s="234" t="s">
        <v>454</v>
      </c>
      <c r="AD206" s="234" t="s">
        <v>1254</v>
      </c>
    </row>
    <row r="207" spans="1:31" s="29" customFormat="1" ht="15" customHeight="1">
      <c r="A207" s="79"/>
      <c r="B207" s="31"/>
      <c r="C207" s="172" t="s">
        <v>142</v>
      </c>
      <c r="D207" s="335"/>
      <c r="E207" s="280"/>
      <c r="F207" s="281"/>
      <c r="G207" s="342"/>
      <c r="H207" s="281"/>
      <c r="I207" s="230"/>
      <c r="J207" s="230"/>
      <c r="K207" s="230"/>
      <c r="L207" s="230"/>
      <c r="M207" s="230"/>
      <c r="N207" s="230"/>
      <c r="O207" s="230"/>
      <c r="P207" s="230"/>
      <c r="Q207" s="230"/>
      <c r="R207" s="230"/>
      <c r="S207" s="230"/>
      <c r="T207" s="230"/>
      <c r="U207" s="230"/>
      <c r="V207" s="230"/>
      <c r="W207" s="230"/>
      <c r="X207" s="230"/>
      <c r="Y207" s="230"/>
      <c r="Z207" s="230"/>
      <c r="AA207" s="230"/>
      <c r="AB207" s="230"/>
      <c r="AC207" s="230"/>
      <c r="AD207" s="230"/>
    </row>
    <row r="208" spans="1:31" s="29" customFormat="1" ht="15" customHeight="1">
      <c r="A208" s="79"/>
      <c r="B208" s="31"/>
      <c r="C208" s="173" t="s">
        <v>143</v>
      </c>
      <c r="D208" s="335"/>
      <c r="E208" s="280"/>
      <c r="F208" s="281"/>
      <c r="G208" s="342"/>
      <c r="H208" s="281"/>
      <c r="I208" s="230"/>
      <c r="J208" s="230"/>
      <c r="K208" s="230"/>
      <c r="L208" s="230"/>
      <c r="M208" s="230"/>
      <c r="N208" s="230"/>
      <c r="O208" s="230"/>
      <c r="P208" s="230"/>
      <c r="Q208" s="230"/>
      <c r="R208" s="230"/>
      <c r="S208" s="230"/>
      <c r="T208" s="230"/>
      <c r="U208" s="230"/>
      <c r="V208" s="230"/>
      <c r="W208" s="230"/>
      <c r="X208" s="230"/>
      <c r="Y208" s="230"/>
      <c r="Z208" s="230"/>
      <c r="AA208" s="230"/>
      <c r="AB208" s="230"/>
      <c r="AC208" s="230"/>
      <c r="AD208" s="230"/>
    </row>
    <row r="209" spans="1:30" s="29" customFormat="1" ht="15" customHeight="1">
      <c r="A209" s="79"/>
      <c r="B209" s="31"/>
      <c r="C209" s="173" t="s">
        <v>144</v>
      </c>
      <c r="D209" s="335"/>
      <c r="E209" s="280"/>
      <c r="F209" s="281"/>
      <c r="G209" s="342"/>
      <c r="H209" s="281"/>
      <c r="I209" s="230"/>
      <c r="J209" s="230"/>
      <c r="K209" s="230"/>
      <c r="L209" s="230"/>
      <c r="M209" s="230"/>
      <c r="N209" s="230"/>
      <c r="O209" s="230"/>
      <c r="P209" s="230"/>
      <c r="Q209" s="230"/>
      <c r="R209" s="230"/>
      <c r="S209" s="230"/>
      <c r="T209" s="230"/>
      <c r="U209" s="230"/>
      <c r="V209" s="230"/>
      <c r="W209" s="230"/>
      <c r="X209" s="230"/>
      <c r="Y209" s="230"/>
      <c r="Z209" s="230"/>
      <c r="AA209" s="230"/>
      <c r="AB209" s="230"/>
      <c r="AC209" s="230"/>
      <c r="AD209" s="230"/>
    </row>
    <row r="210" spans="1:30" s="29" customFormat="1" ht="15" customHeight="1">
      <c r="A210" s="79"/>
      <c r="B210" s="31"/>
      <c r="C210" s="173" t="s">
        <v>145</v>
      </c>
      <c r="D210" s="335"/>
      <c r="E210" s="280"/>
      <c r="F210" s="281"/>
      <c r="G210" s="342"/>
      <c r="H210" s="281"/>
      <c r="I210" s="230"/>
      <c r="J210" s="230"/>
      <c r="K210" s="230"/>
      <c r="L210" s="230"/>
      <c r="M210" s="230"/>
      <c r="N210" s="230"/>
      <c r="O210" s="230"/>
      <c r="P210" s="230"/>
      <c r="Q210" s="230"/>
      <c r="R210" s="230"/>
      <c r="S210" s="230"/>
      <c r="T210" s="230"/>
      <c r="U210" s="230"/>
      <c r="V210" s="230"/>
      <c r="W210" s="230"/>
      <c r="X210" s="230"/>
      <c r="Y210" s="230"/>
      <c r="Z210" s="230"/>
      <c r="AA210" s="230"/>
      <c r="AB210" s="230"/>
      <c r="AC210" s="230"/>
      <c r="AD210" s="230"/>
    </row>
    <row r="211" spans="1:30" s="29" customFormat="1" ht="15" customHeight="1">
      <c r="A211" s="79"/>
      <c r="B211" s="31"/>
      <c r="C211" s="173" t="s">
        <v>146</v>
      </c>
      <c r="D211" s="335"/>
      <c r="E211" s="280"/>
      <c r="F211" s="281"/>
      <c r="G211" s="342"/>
      <c r="H211" s="281"/>
      <c r="I211" s="230"/>
      <c r="J211" s="230"/>
      <c r="K211" s="230"/>
      <c r="L211" s="230"/>
      <c r="M211" s="230"/>
      <c r="N211" s="230"/>
      <c r="O211" s="230"/>
      <c r="P211" s="230"/>
      <c r="Q211" s="230"/>
      <c r="R211" s="230"/>
      <c r="S211" s="230"/>
      <c r="T211" s="230"/>
      <c r="U211" s="230"/>
      <c r="V211" s="230"/>
      <c r="W211" s="230"/>
      <c r="X211" s="230"/>
      <c r="Y211" s="230"/>
      <c r="Z211" s="230"/>
      <c r="AA211" s="230"/>
      <c r="AB211" s="230"/>
      <c r="AC211" s="230"/>
      <c r="AD211" s="230"/>
    </row>
    <row r="212" spans="1:30" s="29" customFormat="1" ht="15" customHeight="1">
      <c r="A212" s="79"/>
      <c r="B212" s="31"/>
      <c r="C212" s="173" t="s">
        <v>147</v>
      </c>
      <c r="D212" s="335"/>
      <c r="E212" s="280"/>
      <c r="F212" s="281"/>
      <c r="G212" s="342"/>
      <c r="H212" s="281"/>
      <c r="I212" s="230"/>
      <c r="J212" s="230"/>
      <c r="K212" s="230"/>
      <c r="L212" s="230"/>
      <c r="M212" s="230"/>
      <c r="N212" s="230"/>
      <c r="O212" s="230"/>
      <c r="P212" s="230"/>
      <c r="Q212" s="230"/>
      <c r="R212" s="230"/>
      <c r="S212" s="230"/>
      <c r="T212" s="230"/>
      <c r="U212" s="230"/>
      <c r="V212" s="230"/>
      <c r="W212" s="230"/>
      <c r="X212" s="230"/>
      <c r="Y212" s="230"/>
      <c r="Z212" s="230"/>
      <c r="AA212" s="230"/>
      <c r="AB212" s="230"/>
      <c r="AC212" s="230"/>
      <c r="AD212" s="230"/>
    </row>
    <row r="213" spans="1:30" s="29" customFormat="1" ht="15" customHeight="1">
      <c r="A213" s="79"/>
      <c r="B213" s="31"/>
      <c r="C213" s="173" t="s">
        <v>148</v>
      </c>
      <c r="D213" s="335"/>
      <c r="E213" s="280"/>
      <c r="F213" s="281"/>
      <c r="G213" s="342"/>
      <c r="H213" s="281"/>
      <c r="I213" s="230"/>
      <c r="J213" s="230"/>
      <c r="K213" s="230"/>
      <c r="L213" s="230"/>
      <c r="M213" s="230"/>
      <c r="N213" s="230"/>
      <c r="O213" s="230"/>
      <c r="P213" s="230"/>
      <c r="Q213" s="230"/>
      <c r="R213" s="230"/>
      <c r="S213" s="230"/>
      <c r="T213" s="230"/>
      <c r="U213" s="230"/>
      <c r="V213" s="230"/>
      <c r="W213" s="230"/>
      <c r="X213" s="230"/>
      <c r="Y213" s="230"/>
      <c r="Z213" s="230"/>
      <c r="AA213" s="230"/>
      <c r="AB213" s="230"/>
      <c r="AC213" s="230"/>
      <c r="AD213" s="230"/>
    </row>
    <row r="214" spans="1:30" s="29" customFormat="1" ht="15" customHeight="1">
      <c r="A214" s="79"/>
      <c r="B214" s="31"/>
      <c r="C214" s="173" t="s">
        <v>149</v>
      </c>
      <c r="D214" s="335"/>
      <c r="E214" s="280"/>
      <c r="F214" s="281"/>
      <c r="G214" s="342"/>
      <c r="H214" s="281"/>
      <c r="I214" s="230"/>
      <c r="J214" s="230"/>
      <c r="K214" s="230"/>
      <c r="L214" s="230"/>
      <c r="M214" s="230"/>
      <c r="N214" s="230"/>
      <c r="O214" s="230"/>
      <c r="P214" s="230"/>
      <c r="Q214" s="230"/>
      <c r="R214" s="230"/>
      <c r="S214" s="230"/>
      <c r="T214" s="230"/>
      <c r="U214" s="230"/>
      <c r="V214" s="230"/>
      <c r="W214" s="230"/>
      <c r="X214" s="230"/>
      <c r="Y214" s="230"/>
      <c r="Z214" s="230"/>
      <c r="AA214" s="230"/>
      <c r="AB214" s="230"/>
      <c r="AC214" s="230"/>
      <c r="AD214" s="230"/>
    </row>
    <row r="215" spans="1:30" s="29" customFormat="1" ht="15" customHeight="1">
      <c r="A215" s="79"/>
      <c r="B215" s="31"/>
      <c r="C215" s="173" t="s">
        <v>150</v>
      </c>
      <c r="D215" s="335"/>
      <c r="E215" s="280"/>
      <c r="F215" s="281"/>
      <c r="G215" s="342"/>
      <c r="H215" s="281"/>
      <c r="I215" s="230"/>
      <c r="J215" s="230"/>
      <c r="K215" s="230"/>
      <c r="L215" s="230"/>
      <c r="M215" s="230"/>
      <c r="N215" s="230"/>
      <c r="O215" s="230"/>
      <c r="P215" s="230"/>
      <c r="Q215" s="230"/>
      <c r="R215" s="230"/>
      <c r="S215" s="230"/>
      <c r="T215" s="230"/>
      <c r="U215" s="230"/>
      <c r="V215" s="230"/>
      <c r="W215" s="230"/>
      <c r="X215" s="230"/>
      <c r="Y215" s="230"/>
      <c r="Z215" s="230"/>
      <c r="AA215" s="230"/>
      <c r="AB215" s="230"/>
      <c r="AC215" s="230"/>
      <c r="AD215" s="230"/>
    </row>
    <row r="216" spans="1:30" s="29" customFormat="1" ht="15" customHeight="1">
      <c r="A216" s="79"/>
      <c r="B216" s="31"/>
      <c r="C216" s="173" t="s">
        <v>151</v>
      </c>
      <c r="D216" s="335"/>
      <c r="E216" s="280"/>
      <c r="F216" s="281"/>
      <c r="G216" s="342"/>
      <c r="H216" s="281"/>
      <c r="I216" s="230"/>
      <c r="J216" s="230"/>
      <c r="K216" s="230"/>
      <c r="L216" s="230"/>
      <c r="M216" s="230"/>
      <c r="N216" s="230"/>
      <c r="O216" s="230"/>
      <c r="P216" s="230"/>
      <c r="Q216" s="230"/>
      <c r="R216" s="230"/>
      <c r="S216" s="230"/>
      <c r="T216" s="230"/>
      <c r="U216" s="230"/>
      <c r="V216" s="230"/>
      <c r="W216" s="230"/>
      <c r="X216" s="230"/>
      <c r="Y216" s="230"/>
      <c r="Z216" s="230"/>
      <c r="AA216" s="230"/>
      <c r="AB216" s="230"/>
      <c r="AC216" s="230"/>
      <c r="AD216" s="230"/>
    </row>
    <row r="217" spans="1:30" s="29" customFormat="1" ht="15" customHeight="1">
      <c r="A217" s="79"/>
      <c r="B217" s="31"/>
      <c r="C217" s="173" t="s">
        <v>152</v>
      </c>
      <c r="D217" s="335"/>
      <c r="E217" s="280"/>
      <c r="F217" s="281"/>
      <c r="G217" s="342"/>
      <c r="H217" s="281"/>
      <c r="I217" s="230"/>
      <c r="J217" s="230"/>
      <c r="K217" s="230"/>
      <c r="L217" s="230"/>
      <c r="M217" s="230"/>
      <c r="N217" s="230"/>
      <c r="O217" s="230"/>
      <c r="P217" s="230"/>
      <c r="Q217" s="230"/>
      <c r="R217" s="230"/>
      <c r="S217" s="230"/>
      <c r="T217" s="230"/>
      <c r="U217" s="230"/>
      <c r="V217" s="230"/>
      <c r="W217" s="230"/>
      <c r="X217" s="230"/>
      <c r="Y217" s="230"/>
      <c r="Z217" s="230"/>
      <c r="AA217" s="230"/>
      <c r="AB217" s="230"/>
      <c r="AC217" s="230"/>
      <c r="AD217" s="230"/>
    </row>
    <row r="218" spans="1:30" s="29" customFormat="1" ht="15" customHeight="1">
      <c r="A218" s="79"/>
      <c r="B218" s="31"/>
      <c r="C218" s="173" t="s">
        <v>153</v>
      </c>
      <c r="D218" s="335"/>
      <c r="E218" s="280"/>
      <c r="F218" s="281"/>
      <c r="G218" s="342"/>
      <c r="H218" s="281"/>
      <c r="I218" s="230"/>
      <c r="J218" s="230"/>
      <c r="K218" s="230"/>
      <c r="L218" s="230"/>
      <c r="M218" s="230"/>
      <c r="N218" s="230"/>
      <c r="O218" s="230"/>
      <c r="P218" s="230"/>
      <c r="Q218" s="230"/>
      <c r="R218" s="230"/>
      <c r="S218" s="230"/>
      <c r="T218" s="230"/>
      <c r="U218" s="230"/>
      <c r="V218" s="230"/>
      <c r="W218" s="230"/>
      <c r="X218" s="230"/>
      <c r="Y218" s="230"/>
      <c r="Z218" s="230"/>
      <c r="AA218" s="230"/>
      <c r="AB218" s="230"/>
      <c r="AC218" s="230"/>
      <c r="AD218" s="230"/>
    </row>
    <row r="219" spans="1:30" s="29" customFormat="1" ht="15" customHeight="1">
      <c r="A219" s="79"/>
      <c r="B219" s="31"/>
      <c r="C219" s="173" t="s">
        <v>154</v>
      </c>
      <c r="D219" s="335"/>
      <c r="E219" s="280"/>
      <c r="F219" s="281"/>
      <c r="G219" s="342"/>
      <c r="H219" s="281"/>
      <c r="I219" s="230"/>
      <c r="J219" s="230"/>
      <c r="K219" s="230"/>
      <c r="L219" s="230"/>
      <c r="M219" s="230"/>
      <c r="N219" s="230"/>
      <c r="O219" s="230"/>
      <c r="P219" s="230"/>
      <c r="Q219" s="230"/>
      <c r="R219" s="230"/>
      <c r="S219" s="230"/>
      <c r="T219" s="230"/>
      <c r="U219" s="230"/>
      <c r="V219" s="230"/>
      <c r="W219" s="230"/>
      <c r="X219" s="230"/>
      <c r="Y219" s="230"/>
      <c r="Z219" s="230"/>
      <c r="AA219" s="230"/>
      <c r="AB219" s="230"/>
      <c r="AC219" s="230"/>
      <c r="AD219" s="230"/>
    </row>
    <row r="220" spans="1:30" s="29" customFormat="1" ht="15" customHeight="1">
      <c r="A220" s="79"/>
      <c r="B220" s="31"/>
      <c r="C220" s="173" t="s">
        <v>155</v>
      </c>
      <c r="D220" s="335"/>
      <c r="E220" s="280"/>
      <c r="F220" s="281"/>
      <c r="G220" s="342"/>
      <c r="H220" s="281"/>
      <c r="I220" s="230"/>
      <c r="J220" s="230"/>
      <c r="K220" s="230"/>
      <c r="L220" s="230"/>
      <c r="M220" s="230"/>
      <c r="N220" s="230"/>
      <c r="O220" s="230"/>
      <c r="P220" s="230"/>
      <c r="Q220" s="230"/>
      <c r="R220" s="230"/>
      <c r="S220" s="230"/>
      <c r="T220" s="230"/>
      <c r="U220" s="230"/>
      <c r="V220" s="230"/>
      <c r="W220" s="230"/>
      <c r="X220" s="230"/>
      <c r="Y220" s="230"/>
      <c r="Z220" s="230"/>
      <c r="AA220" s="230"/>
      <c r="AB220" s="230"/>
      <c r="AC220" s="230"/>
      <c r="AD220" s="230"/>
    </row>
    <row r="221" spans="1:30" s="29" customFormat="1" ht="15" customHeight="1">
      <c r="A221" s="79"/>
      <c r="B221" s="31"/>
      <c r="C221" s="173" t="s">
        <v>156</v>
      </c>
      <c r="D221" s="335"/>
      <c r="E221" s="280"/>
      <c r="F221" s="281"/>
      <c r="G221" s="342"/>
      <c r="H221" s="281"/>
      <c r="I221" s="230"/>
      <c r="J221" s="230"/>
      <c r="K221" s="230"/>
      <c r="L221" s="230"/>
      <c r="M221" s="230"/>
      <c r="N221" s="230"/>
      <c r="O221" s="230"/>
      <c r="P221" s="230"/>
      <c r="Q221" s="230"/>
      <c r="R221" s="230"/>
      <c r="S221" s="230"/>
      <c r="T221" s="230"/>
      <c r="U221" s="230"/>
      <c r="V221" s="230"/>
      <c r="W221" s="230"/>
      <c r="X221" s="230"/>
      <c r="Y221" s="230"/>
      <c r="Z221" s="230"/>
      <c r="AA221" s="230"/>
      <c r="AB221" s="230"/>
      <c r="AC221" s="230"/>
      <c r="AD221" s="230"/>
    </row>
    <row r="222" spans="1:30" s="29" customFormat="1" ht="15" customHeight="1">
      <c r="A222" s="79"/>
      <c r="B222" s="31"/>
      <c r="C222" s="173" t="s">
        <v>157</v>
      </c>
      <c r="D222" s="335"/>
      <c r="E222" s="280"/>
      <c r="F222" s="281"/>
      <c r="G222" s="342"/>
      <c r="H222" s="281"/>
      <c r="I222" s="230"/>
      <c r="J222" s="230"/>
      <c r="K222" s="230"/>
      <c r="L222" s="230"/>
      <c r="M222" s="230"/>
      <c r="N222" s="230"/>
      <c r="O222" s="230"/>
      <c r="P222" s="230"/>
      <c r="Q222" s="230"/>
      <c r="R222" s="230"/>
      <c r="S222" s="230"/>
      <c r="T222" s="230"/>
      <c r="U222" s="230"/>
      <c r="V222" s="230"/>
      <c r="W222" s="230"/>
      <c r="X222" s="230"/>
      <c r="Y222" s="230"/>
      <c r="Z222" s="230"/>
      <c r="AA222" s="230"/>
      <c r="AB222" s="230"/>
      <c r="AC222" s="230"/>
      <c r="AD222" s="230"/>
    </row>
    <row r="223" spans="1:30" s="29" customFormat="1" ht="15" customHeight="1">
      <c r="A223" s="79"/>
      <c r="B223" s="31"/>
      <c r="C223" s="173" t="s">
        <v>158</v>
      </c>
      <c r="D223" s="335"/>
      <c r="E223" s="280"/>
      <c r="F223" s="281"/>
      <c r="G223" s="342"/>
      <c r="H223" s="281"/>
      <c r="I223" s="230"/>
      <c r="J223" s="230"/>
      <c r="K223" s="230"/>
      <c r="L223" s="230"/>
      <c r="M223" s="230"/>
      <c r="N223" s="230"/>
      <c r="O223" s="230"/>
      <c r="P223" s="230"/>
      <c r="Q223" s="230"/>
      <c r="R223" s="230"/>
      <c r="S223" s="230"/>
      <c r="T223" s="230"/>
      <c r="U223" s="230"/>
      <c r="V223" s="230"/>
      <c r="W223" s="230"/>
      <c r="X223" s="230"/>
      <c r="Y223" s="230"/>
      <c r="Z223" s="230"/>
      <c r="AA223" s="230"/>
      <c r="AB223" s="230"/>
      <c r="AC223" s="230"/>
      <c r="AD223" s="230"/>
    </row>
    <row r="224" spans="1:30" s="29" customFormat="1" ht="15" customHeight="1">
      <c r="A224" s="79"/>
      <c r="B224" s="31"/>
      <c r="C224" s="173" t="s">
        <v>159</v>
      </c>
      <c r="D224" s="335"/>
      <c r="E224" s="280"/>
      <c r="F224" s="281"/>
      <c r="G224" s="342"/>
      <c r="H224" s="281"/>
      <c r="I224" s="230"/>
      <c r="J224" s="230"/>
      <c r="K224" s="230"/>
      <c r="L224" s="230"/>
      <c r="M224" s="230"/>
      <c r="N224" s="230"/>
      <c r="O224" s="230"/>
      <c r="P224" s="230"/>
      <c r="Q224" s="230"/>
      <c r="R224" s="230"/>
      <c r="S224" s="230"/>
      <c r="T224" s="230"/>
      <c r="U224" s="230"/>
      <c r="V224" s="230"/>
      <c r="W224" s="230"/>
      <c r="X224" s="230"/>
      <c r="Y224" s="230"/>
      <c r="Z224" s="230"/>
      <c r="AA224" s="230"/>
      <c r="AB224" s="230"/>
      <c r="AC224" s="230"/>
      <c r="AD224" s="230"/>
    </row>
    <row r="225" spans="1:30" s="29" customFormat="1" ht="15" customHeight="1">
      <c r="A225" s="79"/>
      <c r="B225" s="31"/>
      <c r="C225" s="173" t="s">
        <v>160</v>
      </c>
      <c r="D225" s="335"/>
      <c r="E225" s="280"/>
      <c r="F225" s="281"/>
      <c r="G225" s="342"/>
      <c r="H225" s="281"/>
      <c r="I225" s="230"/>
      <c r="J225" s="230"/>
      <c r="K225" s="230"/>
      <c r="L225" s="230"/>
      <c r="M225" s="230"/>
      <c r="N225" s="230"/>
      <c r="O225" s="230"/>
      <c r="P225" s="230"/>
      <c r="Q225" s="230"/>
      <c r="R225" s="230"/>
      <c r="S225" s="230"/>
      <c r="T225" s="230"/>
      <c r="U225" s="230"/>
      <c r="V225" s="230"/>
      <c r="W225" s="230"/>
      <c r="X225" s="230"/>
      <c r="Y225" s="230"/>
      <c r="Z225" s="230"/>
      <c r="AA225" s="230"/>
      <c r="AB225" s="230"/>
      <c r="AC225" s="230"/>
      <c r="AD225" s="230"/>
    </row>
    <row r="226" spans="1:30" s="29" customFormat="1" ht="15" customHeight="1">
      <c r="A226" s="79"/>
      <c r="B226" s="31"/>
      <c r="C226" s="173" t="s">
        <v>161</v>
      </c>
      <c r="D226" s="335"/>
      <c r="E226" s="280"/>
      <c r="F226" s="281"/>
      <c r="G226" s="342"/>
      <c r="H226" s="281"/>
      <c r="I226" s="230"/>
      <c r="J226" s="230"/>
      <c r="K226" s="230"/>
      <c r="L226" s="230"/>
      <c r="M226" s="230"/>
      <c r="N226" s="230"/>
      <c r="O226" s="230"/>
      <c r="P226" s="230"/>
      <c r="Q226" s="230"/>
      <c r="R226" s="230"/>
      <c r="S226" s="230"/>
      <c r="T226" s="230"/>
      <c r="U226" s="230"/>
      <c r="V226" s="230"/>
      <c r="W226" s="230"/>
      <c r="X226" s="230"/>
      <c r="Y226" s="230"/>
      <c r="Z226" s="230"/>
      <c r="AA226" s="230"/>
      <c r="AB226" s="230"/>
      <c r="AC226" s="230"/>
      <c r="AD226" s="230"/>
    </row>
    <row r="227" spans="1:30" s="29" customFormat="1" ht="15" customHeight="1">
      <c r="A227" s="79"/>
      <c r="B227" s="31"/>
      <c r="C227" s="173" t="s">
        <v>162</v>
      </c>
      <c r="D227" s="335"/>
      <c r="E227" s="280"/>
      <c r="F227" s="281"/>
      <c r="G227" s="342"/>
      <c r="H227" s="281"/>
      <c r="I227" s="230"/>
      <c r="J227" s="230"/>
      <c r="K227" s="230"/>
      <c r="L227" s="230"/>
      <c r="M227" s="230"/>
      <c r="N227" s="230"/>
      <c r="O227" s="230"/>
      <c r="P227" s="230"/>
      <c r="Q227" s="230"/>
      <c r="R227" s="230"/>
      <c r="S227" s="230"/>
      <c r="T227" s="230"/>
      <c r="U227" s="230"/>
      <c r="V227" s="230"/>
      <c r="W227" s="230"/>
      <c r="X227" s="230"/>
      <c r="Y227" s="230"/>
      <c r="Z227" s="230"/>
      <c r="AA227" s="230"/>
      <c r="AB227" s="230"/>
      <c r="AC227" s="230"/>
      <c r="AD227" s="230"/>
    </row>
    <row r="228" spans="1:30" s="29" customFormat="1" ht="15" customHeight="1">
      <c r="A228" s="79"/>
      <c r="B228" s="31"/>
      <c r="C228" s="173" t="s">
        <v>163</v>
      </c>
      <c r="D228" s="335"/>
      <c r="E228" s="280"/>
      <c r="F228" s="281"/>
      <c r="G228" s="342"/>
      <c r="H228" s="281"/>
      <c r="I228" s="230"/>
      <c r="J228" s="230"/>
      <c r="K228" s="230"/>
      <c r="L228" s="230"/>
      <c r="M228" s="230"/>
      <c r="N228" s="230"/>
      <c r="O228" s="230"/>
      <c r="P228" s="230"/>
      <c r="Q228" s="230"/>
      <c r="R228" s="230"/>
      <c r="S228" s="230"/>
      <c r="T228" s="230"/>
      <c r="U228" s="230"/>
      <c r="V228" s="230"/>
      <c r="W228" s="230"/>
      <c r="X228" s="230"/>
      <c r="Y228" s="230"/>
      <c r="Z228" s="230"/>
      <c r="AA228" s="230"/>
      <c r="AB228" s="230"/>
      <c r="AC228" s="230"/>
      <c r="AD228" s="230"/>
    </row>
    <row r="229" spans="1:30" s="29" customFormat="1" ht="15" customHeight="1">
      <c r="A229" s="79"/>
      <c r="B229" s="31"/>
      <c r="C229" s="173" t="s">
        <v>164</v>
      </c>
      <c r="D229" s="335"/>
      <c r="E229" s="280"/>
      <c r="F229" s="281"/>
      <c r="G229" s="342"/>
      <c r="H229" s="281"/>
      <c r="I229" s="230"/>
      <c r="J229" s="230"/>
      <c r="K229" s="230"/>
      <c r="L229" s="230"/>
      <c r="M229" s="230"/>
      <c r="N229" s="230"/>
      <c r="O229" s="230"/>
      <c r="P229" s="230"/>
      <c r="Q229" s="230"/>
      <c r="R229" s="230"/>
      <c r="S229" s="230"/>
      <c r="T229" s="230"/>
      <c r="U229" s="230"/>
      <c r="V229" s="230"/>
      <c r="W229" s="230"/>
      <c r="X229" s="230"/>
      <c r="Y229" s="230"/>
      <c r="Z229" s="230"/>
      <c r="AA229" s="230"/>
      <c r="AB229" s="230"/>
      <c r="AC229" s="230"/>
      <c r="AD229" s="230"/>
    </row>
    <row r="230" spans="1:30" s="29" customFormat="1" ht="15" customHeight="1">
      <c r="A230" s="79"/>
      <c r="B230" s="31"/>
      <c r="C230" s="173" t="s">
        <v>165</v>
      </c>
      <c r="D230" s="335"/>
      <c r="E230" s="280"/>
      <c r="F230" s="281"/>
      <c r="G230" s="342"/>
      <c r="H230" s="281"/>
      <c r="I230" s="230"/>
      <c r="J230" s="230"/>
      <c r="K230" s="230"/>
      <c r="L230" s="230"/>
      <c r="M230" s="230"/>
      <c r="N230" s="230"/>
      <c r="O230" s="230"/>
      <c r="P230" s="230"/>
      <c r="Q230" s="230"/>
      <c r="R230" s="230"/>
      <c r="S230" s="230"/>
      <c r="T230" s="230"/>
      <c r="U230" s="230"/>
      <c r="V230" s="230"/>
      <c r="W230" s="230"/>
      <c r="X230" s="230"/>
      <c r="Y230" s="230"/>
      <c r="Z230" s="230"/>
      <c r="AA230" s="230"/>
      <c r="AB230" s="230"/>
      <c r="AC230" s="230"/>
      <c r="AD230" s="230"/>
    </row>
    <row r="231" spans="1:30" s="29" customFormat="1" ht="15" customHeight="1">
      <c r="A231" s="79"/>
      <c r="B231" s="31"/>
      <c r="C231" s="173" t="s">
        <v>166</v>
      </c>
      <c r="D231" s="335"/>
      <c r="E231" s="280"/>
      <c r="F231" s="281"/>
      <c r="G231" s="342"/>
      <c r="H231" s="281"/>
      <c r="I231" s="230"/>
      <c r="J231" s="230"/>
      <c r="K231" s="230"/>
      <c r="L231" s="230"/>
      <c r="M231" s="230"/>
      <c r="N231" s="230"/>
      <c r="O231" s="230"/>
      <c r="P231" s="230"/>
      <c r="Q231" s="230"/>
      <c r="R231" s="230"/>
      <c r="S231" s="230"/>
      <c r="T231" s="230"/>
      <c r="U231" s="230"/>
      <c r="V231" s="230"/>
      <c r="W231" s="230"/>
      <c r="X231" s="230"/>
      <c r="Y231" s="230"/>
      <c r="Z231" s="230"/>
      <c r="AA231" s="230"/>
      <c r="AB231" s="230"/>
      <c r="AC231" s="230"/>
      <c r="AD231" s="230"/>
    </row>
    <row r="232" spans="1:30" s="29" customFormat="1" ht="15" customHeight="1">
      <c r="A232" s="79"/>
    </row>
    <row r="233" spans="1:30" s="29" customFormat="1" ht="45" customHeight="1">
      <c r="A233" s="79"/>
      <c r="C233" s="362" t="s">
        <v>1255</v>
      </c>
      <c r="D233" s="350"/>
      <c r="E233" s="350"/>
      <c r="F233" s="342"/>
      <c r="G233" s="280"/>
      <c r="H233" s="280"/>
      <c r="I233" s="280"/>
      <c r="J233" s="280"/>
      <c r="K233" s="280"/>
      <c r="L233" s="280"/>
      <c r="M233" s="280"/>
      <c r="N233" s="280"/>
      <c r="O233" s="280"/>
      <c r="P233" s="280"/>
      <c r="Q233" s="280"/>
      <c r="R233" s="280"/>
      <c r="S233" s="280"/>
      <c r="T233" s="280"/>
      <c r="U233" s="280"/>
      <c r="V233" s="280"/>
      <c r="W233" s="280"/>
      <c r="X233" s="280"/>
      <c r="Y233" s="280"/>
      <c r="Z233" s="280"/>
      <c r="AA233" s="280"/>
      <c r="AB233" s="280"/>
      <c r="AC233" s="280"/>
      <c r="AD233" s="281"/>
    </row>
    <row r="234" spans="1:30" s="29" customFormat="1" ht="15" customHeight="1">
      <c r="A234" s="79"/>
      <c r="C234" s="236"/>
      <c r="D234" s="236"/>
      <c r="E234" s="236"/>
      <c r="F234" s="236"/>
      <c r="G234" s="236"/>
      <c r="H234" s="236"/>
      <c r="I234" s="236"/>
      <c r="J234" s="236"/>
      <c r="K234" s="236"/>
      <c r="L234" s="236"/>
      <c r="M234" s="236"/>
      <c r="N234" s="236"/>
      <c r="O234" s="236"/>
      <c r="P234" s="236"/>
      <c r="Q234" s="236"/>
      <c r="R234" s="236"/>
      <c r="S234" s="236"/>
      <c r="T234" s="236"/>
      <c r="U234" s="236"/>
      <c r="V234" s="236"/>
      <c r="W234" s="236"/>
      <c r="X234" s="236"/>
      <c r="Y234" s="236"/>
      <c r="Z234" s="236"/>
      <c r="AA234" s="236"/>
      <c r="AB234" s="236"/>
      <c r="AC234" s="236"/>
      <c r="AD234" s="236"/>
    </row>
    <row r="235" spans="1:30" s="29" customFormat="1" ht="24" customHeight="1">
      <c r="A235" s="79"/>
      <c r="C235" s="359" t="s">
        <v>248</v>
      </c>
      <c r="D235" s="350"/>
      <c r="E235" s="350"/>
      <c r="F235" s="350"/>
      <c r="G235" s="350"/>
      <c r="H235" s="350"/>
      <c r="I235" s="350"/>
      <c r="J235" s="350"/>
      <c r="K235" s="350"/>
      <c r="L235" s="350"/>
      <c r="M235" s="350"/>
      <c r="N235" s="350"/>
      <c r="O235" s="350"/>
      <c r="P235" s="350"/>
      <c r="Q235" s="350"/>
      <c r="R235" s="350"/>
      <c r="S235" s="350"/>
      <c r="T235" s="350"/>
      <c r="U235" s="350"/>
      <c r="V235" s="350"/>
      <c r="W235" s="350"/>
      <c r="X235" s="350"/>
      <c r="Y235" s="350"/>
      <c r="Z235" s="350"/>
      <c r="AA235" s="350"/>
      <c r="AB235" s="350"/>
      <c r="AC235" s="350"/>
      <c r="AD235" s="350"/>
    </row>
    <row r="236" spans="1:30" s="29" customFormat="1" ht="60" customHeight="1">
      <c r="A236" s="79"/>
      <c r="C236" s="360"/>
      <c r="D236" s="280"/>
      <c r="E236" s="280"/>
      <c r="F236" s="280"/>
      <c r="G236" s="280"/>
      <c r="H236" s="280"/>
      <c r="I236" s="280"/>
      <c r="J236" s="280"/>
      <c r="K236" s="280"/>
      <c r="L236" s="280"/>
      <c r="M236" s="280"/>
      <c r="N236" s="280"/>
      <c r="O236" s="280"/>
      <c r="P236" s="280"/>
      <c r="Q236" s="280"/>
      <c r="R236" s="280"/>
      <c r="S236" s="280"/>
      <c r="T236" s="280"/>
      <c r="U236" s="280"/>
      <c r="V236" s="280"/>
      <c r="W236" s="280"/>
      <c r="X236" s="280"/>
      <c r="Y236" s="280"/>
      <c r="Z236" s="280"/>
      <c r="AA236" s="280"/>
      <c r="AB236" s="280"/>
      <c r="AC236" s="280"/>
      <c r="AD236" s="281"/>
    </row>
    <row r="237" spans="1:30" s="29" customFormat="1" ht="15" customHeight="1">
      <c r="A237" s="79"/>
    </row>
    <row r="238" spans="1:30" s="29" customFormat="1" ht="15" customHeight="1">
      <c r="A238" s="79"/>
    </row>
    <row r="239" spans="1:30" s="29" customFormat="1" ht="15" customHeight="1">
      <c r="A239" s="79"/>
    </row>
    <row r="240" spans="1:30" s="29" customFormat="1" ht="15" customHeight="1">
      <c r="A240" s="79"/>
    </row>
    <row r="241" spans="1:1" s="29" customFormat="1" ht="15" customHeight="1">
      <c r="A241" s="79"/>
    </row>
    <row r="242" spans="1:1" s="33" customFormat="1">
      <c r="A242" s="87"/>
    </row>
    <row r="243" spans="1:1" s="33" customFormat="1" hidden="1"/>
    <row r="244" spans="1:1" s="29" customFormat="1" ht="15" hidden="1" customHeight="1">
      <c r="A244" s="34"/>
    </row>
    <row r="245" spans="1:1" s="33" customFormat="1" hidden="1"/>
  </sheetData>
  <mergeCells count="319">
    <mergeCell ref="D168:I168"/>
    <mergeCell ref="J168:M168"/>
    <mergeCell ref="D169:I169"/>
    <mergeCell ref="J169:M169"/>
    <mergeCell ref="D170:I170"/>
    <mergeCell ref="J170:M170"/>
    <mergeCell ref="D176:I176"/>
    <mergeCell ref="J176:M176"/>
    <mergeCell ref="D177:I177"/>
    <mergeCell ref="J177:M177"/>
    <mergeCell ref="D171:I171"/>
    <mergeCell ref="J171:M171"/>
    <mergeCell ref="D172:I172"/>
    <mergeCell ref="J172:M172"/>
    <mergeCell ref="D173:I173"/>
    <mergeCell ref="J173:M173"/>
    <mergeCell ref="D174:I174"/>
    <mergeCell ref="J174:M174"/>
    <mergeCell ref="D175:I175"/>
    <mergeCell ref="J175:M175"/>
    <mergeCell ref="D163:I163"/>
    <mergeCell ref="J163:M163"/>
    <mergeCell ref="D164:I164"/>
    <mergeCell ref="J164:M164"/>
    <mergeCell ref="D165:I165"/>
    <mergeCell ref="J165:M165"/>
    <mergeCell ref="D166:I166"/>
    <mergeCell ref="J166:M166"/>
    <mergeCell ref="D167:I167"/>
    <mergeCell ref="J167:M167"/>
    <mergeCell ref="J158:M158"/>
    <mergeCell ref="D159:I159"/>
    <mergeCell ref="J159:M159"/>
    <mergeCell ref="D160:I160"/>
    <mergeCell ref="J160:M160"/>
    <mergeCell ref="D161:I161"/>
    <mergeCell ref="J161:M161"/>
    <mergeCell ref="D162:I162"/>
    <mergeCell ref="J162:M162"/>
    <mergeCell ref="C11:AD11"/>
    <mergeCell ref="C12:AD12"/>
    <mergeCell ref="C15:AD15"/>
    <mergeCell ref="C16:AD16"/>
    <mergeCell ref="C17:AD17"/>
    <mergeCell ref="B1:AD1"/>
    <mergeCell ref="B3:AD3"/>
    <mergeCell ref="B5:AD5"/>
    <mergeCell ref="AA7:AD7"/>
    <mergeCell ref="B9:AD9"/>
    <mergeCell ref="C10:AD10"/>
    <mergeCell ref="C13:AD13"/>
    <mergeCell ref="C14:AD14"/>
    <mergeCell ref="B27:AD27"/>
    <mergeCell ref="C28:AD28"/>
    <mergeCell ref="C29:AD29"/>
    <mergeCell ref="C31:F31"/>
    <mergeCell ref="C18:AD18"/>
    <mergeCell ref="C19:AD19"/>
    <mergeCell ref="B21:AD21"/>
    <mergeCell ref="B22:AD22"/>
    <mergeCell ref="C25:AD25"/>
    <mergeCell ref="C23:AD23"/>
    <mergeCell ref="C24:AD24"/>
    <mergeCell ref="C48:X48"/>
    <mergeCell ref="Y48:AD48"/>
    <mergeCell ref="D49:X49"/>
    <mergeCell ref="Y49:AD49"/>
    <mergeCell ref="D50:X50"/>
    <mergeCell ref="Y50:AD50"/>
    <mergeCell ref="C33:F33"/>
    <mergeCell ref="C35:F35"/>
    <mergeCell ref="C37:AD37"/>
    <mergeCell ref="C38:AD38"/>
    <mergeCell ref="B45:AD45"/>
    <mergeCell ref="C46:AD46"/>
    <mergeCell ref="D54:X54"/>
    <mergeCell ref="Y54:AD54"/>
    <mergeCell ref="D55:X55"/>
    <mergeCell ref="Y55:AD55"/>
    <mergeCell ref="D56:X56"/>
    <mergeCell ref="Y56:AD56"/>
    <mergeCell ref="D51:X51"/>
    <mergeCell ref="Y51:AD51"/>
    <mergeCell ref="D52:X52"/>
    <mergeCell ref="Y52:AD52"/>
    <mergeCell ref="D53:X53"/>
    <mergeCell ref="Y53:AD53"/>
    <mergeCell ref="D60:X60"/>
    <mergeCell ref="Y60:AD60"/>
    <mergeCell ref="D61:X61"/>
    <mergeCell ref="Y61:AD61"/>
    <mergeCell ref="D62:X62"/>
    <mergeCell ref="Y62:AD62"/>
    <mergeCell ref="D57:X57"/>
    <mergeCell ref="Y57:AD57"/>
    <mergeCell ref="D58:X58"/>
    <mergeCell ref="Y58:AD58"/>
    <mergeCell ref="D59:X59"/>
    <mergeCell ref="Y59:AD59"/>
    <mergeCell ref="D66:X66"/>
    <mergeCell ref="Y66:AD66"/>
    <mergeCell ref="D67:X67"/>
    <mergeCell ref="Y67:AD67"/>
    <mergeCell ref="D68:X68"/>
    <mergeCell ref="Y68:AD68"/>
    <mergeCell ref="D63:X63"/>
    <mergeCell ref="Y63:AD63"/>
    <mergeCell ref="D64:X64"/>
    <mergeCell ref="Y64:AD64"/>
    <mergeCell ref="D65:X65"/>
    <mergeCell ref="Y65:AD65"/>
    <mergeCell ref="D72:X72"/>
    <mergeCell ref="Y72:AD72"/>
    <mergeCell ref="D73:X73"/>
    <mergeCell ref="Y73:AD73"/>
    <mergeCell ref="Y74:AD74"/>
    <mergeCell ref="C76:AD76"/>
    <mergeCell ref="D69:X69"/>
    <mergeCell ref="Y69:AD69"/>
    <mergeCell ref="D70:X70"/>
    <mergeCell ref="Y70:AD70"/>
    <mergeCell ref="D71:X71"/>
    <mergeCell ref="Y71:AD71"/>
    <mergeCell ref="C77:AD77"/>
    <mergeCell ref="B84:AD84"/>
    <mergeCell ref="C85:AD85"/>
    <mergeCell ref="C87:AD87"/>
    <mergeCell ref="C88:E88"/>
    <mergeCell ref="F88:H88"/>
    <mergeCell ref="I88:K88"/>
    <mergeCell ref="L88:O88"/>
    <mergeCell ref="P88:R88"/>
    <mergeCell ref="S88:U88"/>
    <mergeCell ref="V88:X88"/>
    <mergeCell ref="Y88:AA88"/>
    <mergeCell ref="AB88:AD88"/>
    <mergeCell ref="C89:E89"/>
    <mergeCell ref="F89:H89"/>
    <mergeCell ref="I89:K89"/>
    <mergeCell ref="L89:O89"/>
    <mergeCell ref="P89:R89"/>
    <mergeCell ref="S89:U89"/>
    <mergeCell ref="V89:X89"/>
    <mergeCell ref="AB90:AD90"/>
    <mergeCell ref="D104:X104"/>
    <mergeCell ref="Y104:AD104"/>
    <mergeCell ref="C92:AD92"/>
    <mergeCell ref="Y89:AA89"/>
    <mergeCell ref="AB89:AD89"/>
    <mergeCell ref="C90:E90"/>
    <mergeCell ref="F90:H90"/>
    <mergeCell ref="I90:K90"/>
    <mergeCell ref="L90:O90"/>
    <mergeCell ref="P90:R90"/>
    <mergeCell ref="S90:U90"/>
    <mergeCell ref="V90:X90"/>
    <mergeCell ref="Y90:AA90"/>
    <mergeCell ref="D105:X105"/>
    <mergeCell ref="Y105:AD105"/>
    <mergeCell ref="D106:X106"/>
    <mergeCell ref="Y106:AD106"/>
    <mergeCell ref="C93:AD93"/>
    <mergeCell ref="B100:AD100"/>
    <mergeCell ref="C101:AD101"/>
    <mergeCell ref="C103:X103"/>
    <mergeCell ref="Y103:AD103"/>
    <mergeCell ref="D110:X110"/>
    <mergeCell ref="Y110:AD110"/>
    <mergeCell ref="D111:X111"/>
    <mergeCell ref="Y111:AD111"/>
    <mergeCell ref="D112:X112"/>
    <mergeCell ref="Y112:AD112"/>
    <mergeCell ref="D107:X107"/>
    <mergeCell ref="Y107:AD107"/>
    <mergeCell ref="D108:X108"/>
    <mergeCell ref="Y108:AD108"/>
    <mergeCell ref="D109:X109"/>
    <mergeCell ref="Y109:AD109"/>
    <mergeCell ref="D116:X116"/>
    <mergeCell ref="Y116:AD116"/>
    <mergeCell ref="D117:X117"/>
    <mergeCell ref="Y117:AD117"/>
    <mergeCell ref="D118:X118"/>
    <mergeCell ref="Y118:AD118"/>
    <mergeCell ref="D113:X113"/>
    <mergeCell ref="Y113:AD113"/>
    <mergeCell ref="D114:X114"/>
    <mergeCell ref="Y114:AD114"/>
    <mergeCell ref="D115:X115"/>
    <mergeCell ref="Y115:AD115"/>
    <mergeCell ref="D122:X122"/>
    <mergeCell ref="Y122:AD122"/>
    <mergeCell ref="D123:X123"/>
    <mergeCell ref="Y123:AD123"/>
    <mergeCell ref="D124:X124"/>
    <mergeCell ref="Y124:AD124"/>
    <mergeCell ref="D119:X119"/>
    <mergeCell ref="Y119:AD119"/>
    <mergeCell ref="D120:X120"/>
    <mergeCell ref="Y120:AD120"/>
    <mergeCell ref="D121:X121"/>
    <mergeCell ref="Y121:AD121"/>
    <mergeCell ref="D128:X128"/>
    <mergeCell ref="Y128:AD128"/>
    <mergeCell ref="Y129:AD129"/>
    <mergeCell ref="C131:AD131"/>
    <mergeCell ref="C132:AD132"/>
    <mergeCell ref="C143:AD143"/>
    <mergeCell ref="B145:AD145"/>
    <mergeCell ref="C146:AD146"/>
    <mergeCell ref="D125:X125"/>
    <mergeCell ref="Y125:AD125"/>
    <mergeCell ref="D126:X126"/>
    <mergeCell ref="Y126:AD126"/>
    <mergeCell ref="D127:X127"/>
    <mergeCell ref="Y127:AD127"/>
    <mergeCell ref="C147:AD147"/>
    <mergeCell ref="C148:AD148"/>
    <mergeCell ref="C149:AD149"/>
    <mergeCell ref="B139:AD139"/>
    <mergeCell ref="B140:AD140"/>
    <mergeCell ref="C142:AD142"/>
    <mergeCell ref="C182:AD182"/>
    <mergeCell ref="D183:P183"/>
    <mergeCell ref="R183:AD183"/>
    <mergeCell ref="C141:AD141"/>
    <mergeCell ref="C151:I152"/>
    <mergeCell ref="J151:M152"/>
    <mergeCell ref="N151:AD151"/>
    <mergeCell ref="D153:I153"/>
    <mergeCell ref="J153:M153"/>
    <mergeCell ref="D154:I154"/>
    <mergeCell ref="J154:M154"/>
    <mergeCell ref="D155:I155"/>
    <mergeCell ref="J155:M155"/>
    <mergeCell ref="D156:I156"/>
    <mergeCell ref="J156:M156"/>
    <mergeCell ref="D157:I157"/>
    <mergeCell ref="J157:M157"/>
    <mergeCell ref="D158:I158"/>
    <mergeCell ref="D184:P184"/>
    <mergeCell ref="R184:AD184"/>
    <mergeCell ref="D185:P185"/>
    <mergeCell ref="R185:AD185"/>
    <mergeCell ref="C180:E180"/>
    <mergeCell ref="F180:AD180"/>
    <mergeCell ref="D189:P189"/>
    <mergeCell ref="R189:AD189"/>
    <mergeCell ref="D190:P190"/>
    <mergeCell ref="R190:AD190"/>
    <mergeCell ref="C192:AD192"/>
    <mergeCell ref="C193:AD193"/>
    <mergeCell ref="D186:P186"/>
    <mergeCell ref="R186:AD186"/>
    <mergeCell ref="D187:P187"/>
    <mergeCell ref="R187:AD187"/>
    <mergeCell ref="D188:P188"/>
    <mergeCell ref="R188:AD188"/>
    <mergeCell ref="D207:F207"/>
    <mergeCell ref="G207:H207"/>
    <mergeCell ref="D208:F208"/>
    <mergeCell ref="G208:H208"/>
    <mergeCell ref="D209:F209"/>
    <mergeCell ref="G209:H209"/>
    <mergeCell ref="B200:AD200"/>
    <mergeCell ref="C201:AD201"/>
    <mergeCell ref="C202:AD202"/>
    <mergeCell ref="C203:AD203"/>
    <mergeCell ref="C205:F206"/>
    <mergeCell ref="G205:H206"/>
    <mergeCell ref="I205:AD205"/>
    <mergeCell ref="D213:F213"/>
    <mergeCell ref="G213:H213"/>
    <mergeCell ref="D214:F214"/>
    <mergeCell ref="G214:H214"/>
    <mergeCell ref="D215:F215"/>
    <mergeCell ref="G215:H215"/>
    <mergeCell ref="D210:F210"/>
    <mergeCell ref="G210:H210"/>
    <mergeCell ref="D211:F211"/>
    <mergeCell ref="G211:H211"/>
    <mergeCell ref="D212:F212"/>
    <mergeCell ref="G212:H212"/>
    <mergeCell ref="D219:F219"/>
    <mergeCell ref="G219:H219"/>
    <mergeCell ref="D220:F220"/>
    <mergeCell ref="G220:H220"/>
    <mergeCell ref="D221:F221"/>
    <mergeCell ref="G221:H221"/>
    <mergeCell ref="D216:F216"/>
    <mergeCell ref="G216:H216"/>
    <mergeCell ref="D217:F217"/>
    <mergeCell ref="G217:H217"/>
    <mergeCell ref="D218:F218"/>
    <mergeCell ref="G218:H218"/>
    <mergeCell ref="D225:F225"/>
    <mergeCell ref="G225:H225"/>
    <mergeCell ref="D226:F226"/>
    <mergeCell ref="G226:H226"/>
    <mergeCell ref="D227:F227"/>
    <mergeCell ref="G227:H227"/>
    <mergeCell ref="D222:F222"/>
    <mergeCell ref="G222:H222"/>
    <mergeCell ref="D223:F223"/>
    <mergeCell ref="G223:H223"/>
    <mergeCell ref="D224:F224"/>
    <mergeCell ref="G224:H224"/>
    <mergeCell ref="D231:F231"/>
    <mergeCell ref="G231:H231"/>
    <mergeCell ref="C233:E233"/>
    <mergeCell ref="F233:AD233"/>
    <mergeCell ref="C235:AD235"/>
    <mergeCell ref="C236:AD236"/>
    <mergeCell ref="D228:F228"/>
    <mergeCell ref="G228:H228"/>
    <mergeCell ref="D229:F229"/>
    <mergeCell ref="G229:H229"/>
    <mergeCell ref="D230:F230"/>
    <mergeCell ref="G230:H230"/>
  </mergeCells>
  <conditionalFormatting sqref="N153">
    <cfRule type="expression" dxfId="204" priority="1" stopIfTrue="1">
      <formula>OR(J153=2,J153=9)</formula>
    </cfRule>
    <cfRule type="expression" dxfId="203" priority="18" stopIfTrue="1">
      <formula>AL153=1</formula>
    </cfRule>
    <cfRule type="expression" dxfId="202" priority="35" stopIfTrue="1">
      <formula>N153="NA"</formula>
    </cfRule>
  </conditionalFormatting>
  <conditionalFormatting sqref="O153">
    <cfRule type="expression" dxfId="201" priority="2" stopIfTrue="1">
      <formula>OR(J153=2,J153=9)</formula>
    </cfRule>
    <cfRule type="expression" dxfId="200" priority="19" stopIfTrue="1">
      <formula>AL153=1</formula>
    </cfRule>
    <cfRule type="expression" dxfId="199" priority="36" stopIfTrue="1">
      <formula>N153="NA"</formula>
    </cfRule>
  </conditionalFormatting>
  <conditionalFormatting sqref="P153">
    <cfRule type="expression" dxfId="198" priority="3" stopIfTrue="1">
      <formula>OR(J153=2,J153=9)</formula>
    </cfRule>
    <cfRule type="expression" dxfId="197" priority="20" stopIfTrue="1">
      <formula>AL153=1</formula>
    </cfRule>
    <cfRule type="expression" dxfId="196" priority="37" stopIfTrue="1">
      <formula>N153="NA"</formula>
    </cfRule>
  </conditionalFormatting>
  <conditionalFormatting sqref="Q153">
    <cfRule type="expression" dxfId="195" priority="4" stopIfTrue="1">
      <formula>OR(J153=2,J153=9)</formula>
    </cfRule>
    <cfRule type="expression" dxfId="194" priority="21" stopIfTrue="1">
      <formula>AL153=1</formula>
    </cfRule>
    <cfRule type="expression" dxfId="193" priority="38" stopIfTrue="1">
      <formula>N153="NA"</formula>
    </cfRule>
  </conditionalFormatting>
  <conditionalFormatting sqref="R153">
    <cfRule type="expression" dxfId="192" priority="5" stopIfTrue="1">
      <formula>OR(J153=2,J153=9)</formula>
    </cfRule>
    <cfRule type="expression" dxfId="191" priority="22" stopIfTrue="1">
      <formula>AL153=1</formula>
    </cfRule>
    <cfRule type="expression" dxfId="190" priority="39" stopIfTrue="1">
      <formula>N153="NA"</formula>
    </cfRule>
  </conditionalFormatting>
  <conditionalFormatting sqref="S153">
    <cfRule type="expression" dxfId="189" priority="6" stopIfTrue="1">
      <formula>OR(J153=2,J153=9)</formula>
    </cfRule>
    <cfRule type="expression" dxfId="188" priority="23" stopIfTrue="1">
      <formula>AL153=1</formula>
    </cfRule>
    <cfRule type="expression" dxfId="187" priority="40" stopIfTrue="1">
      <formula>N153="NA"</formula>
    </cfRule>
  </conditionalFormatting>
  <conditionalFormatting sqref="T153">
    <cfRule type="expression" dxfId="186" priority="7" stopIfTrue="1">
      <formula>OR(J153=2,J153=9)</formula>
    </cfRule>
    <cfRule type="expression" dxfId="185" priority="24" stopIfTrue="1">
      <formula>AL153=1</formula>
    </cfRule>
    <cfRule type="expression" dxfId="184" priority="41" stopIfTrue="1">
      <formula>N153="NA"</formula>
    </cfRule>
  </conditionalFormatting>
  <conditionalFormatting sqref="U153">
    <cfRule type="expression" dxfId="183" priority="8" stopIfTrue="1">
      <formula>OR(J153=2,J153=9)</formula>
    </cfRule>
    <cfRule type="expression" dxfId="182" priority="25" stopIfTrue="1">
      <formula>AL153=1</formula>
    </cfRule>
    <cfRule type="expression" dxfId="181" priority="42" stopIfTrue="1">
      <formula>N153="NA"</formula>
    </cfRule>
  </conditionalFormatting>
  <conditionalFormatting sqref="V153">
    <cfRule type="expression" dxfId="180" priority="9" stopIfTrue="1">
      <formula>OR(J153=2,J153=9)</formula>
    </cfRule>
    <cfRule type="expression" dxfId="179" priority="26" stopIfTrue="1">
      <formula>AL153=1</formula>
    </cfRule>
    <cfRule type="expression" dxfId="178" priority="43" stopIfTrue="1">
      <formula>N153="NA"</formula>
    </cfRule>
  </conditionalFormatting>
  <conditionalFormatting sqref="W153">
    <cfRule type="expression" dxfId="177" priority="10" stopIfTrue="1">
      <formula>OR(J153=2,J153=9)</formula>
    </cfRule>
    <cfRule type="expression" dxfId="176" priority="27" stopIfTrue="1">
      <formula>AL153=1</formula>
    </cfRule>
    <cfRule type="expression" dxfId="175" priority="44" stopIfTrue="1">
      <formula>N153="NA"</formula>
    </cfRule>
  </conditionalFormatting>
  <conditionalFormatting sqref="X153">
    <cfRule type="expression" dxfId="174" priority="11" stopIfTrue="1">
      <formula>OR(J153=2,J153=9)</formula>
    </cfRule>
    <cfRule type="expression" dxfId="173" priority="28" stopIfTrue="1">
      <formula>AL153=1</formula>
    </cfRule>
    <cfRule type="expression" dxfId="172" priority="45" stopIfTrue="1">
      <formula>N153="NA"</formula>
    </cfRule>
  </conditionalFormatting>
  <conditionalFormatting sqref="Y153">
    <cfRule type="expression" dxfId="171" priority="12" stopIfTrue="1">
      <formula>OR(J153=2,J153=9)</formula>
    </cfRule>
    <cfRule type="expression" dxfId="170" priority="29" stopIfTrue="1">
      <formula>AL153=1</formula>
    </cfRule>
    <cfRule type="expression" dxfId="169" priority="46" stopIfTrue="1">
      <formula>N153="NA"</formula>
    </cfRule>
  </conditionalFormatting>
  <conditionalFormatting sqref="Z153">
    <cfRule type="expression" dxfId="168" priority="13" stopIfTrue="1">
      <formula>OR(J153=2,J153=9)</formula>
    </cfRule>
    <cfRule type="expression" dxfId="167" priority="30" stopIfTrue="1">
      <formula>AL153=1</formula>
    </cfRule>
    <cfRule type="expression" dxfId="166" priority="47" stopIfTrue="1">
      <formula>N153="NA"</formula>
    </cfRule>
  </conditionalFormatting>
  <conditionalFormatting sqref="AA153">
    <cfRule type="expression" dxfId="165" priority="14" stopIfTrue="1">
      <formula>OR(J153=2,J153=9)</formula>
    </cfRule>
    <cfRule type="expression" dxfId="164" priority="31" stopIfTrue="1">
      <formula>AL153=1</formula>
    </cfRule>
    <cfRule type="expression" dxfId="163" priority="48" stopIfTrue="1">
      <formula>N153="NA"</formula>
    </cfRule>
  </conditionalFormatting>
  <conditionalFormatting sqref="AB153">
    <cfRule type="expression" dxfId="162" priority="15" stopIfTrue="1">
      <formula>OR(J153=2,J153=9)</formula>
    </cfRule>
    <cfRule type="expression" dxfId="161" priority="32" stopIfTrue="1">
      <formula>AL153=1</formula>
    </cfRule>
    <cfRule type="expression" dxfId="160" priority="49" stopIfTrue="1">
      <formula>N153="NA"</formula>
    </cfRule>
  </conditionalFormatting>
  <conditionalFormatting sqref="AC153">
    <cfRule type="expression" dxfId="159" priority="16" stopIfTrue="1">
      <formula>OR(J153=2,J153=9)</formula>
    </cfRule>
    <cfRule type="expression" dxfId="158" priority="33" stopIfTrue="1">
      <formula>AL153=1</formula>
    </cfRule>
    <cfRule type="expression" dxfId="157" priority="50" stopIfTrue="1">
      <formula>N153="NA"</formula>
    </cfRule>
  </conditionalFormatting>
  <conditionalFormatting sqref="AD153">
    <cfRule type="expression" dxfId="156" priority="17" stopIfTrue="1">
      <formula>OR(J153=2,J153=9)</formula>
    </cfRule>
    <cfRule type="expression" dxfId="155" priority="34" stopIfTrue="1">
      <formula>AL153=1</formula>
    </cfRule>
    <cfRule type="expression" dxfId="154" priority="51" stopIfTrue="1">
      <formula>N153="NA"</formula>
    </cfRule>
  </conditionalFormatting>
  <conditionalFormatting sqref="I207">
    <cfRule type="expression" dxfId="153" priority="52" stopIfTrue="1">
      <formula>OR(G207=2,G207=9)</formula>
    </cfRule>
  </conditionalFormatting>
  <conditionalFormatting sqref="J207">
    <cfRule type="expression" dxfId="152" priority="53" stopIfTrue="1">
      <formula>OR(G207=2,G207=9)</formula>
    </cfRule>
  </conditionalFormatting>
  <conditionalFormatting sqref="K207">
    <cfRule type="expression" dxfId="151" priority="54" stopIfTrue="1">
      <formula>OR(G207=2,G207=9)</formula>
    </cfRule>
  </conditionalFormatting>
  <conditionalFormatting sqref="L207">
    <cfRule type="expression" dxfId="150" priority="55" stopIfTrue="1">
      <formula>OR(G207=2,G207=9)</formula>
    </cfRule>
  </conditionalFormatting>
  <conditionalFormatting sqref="M207">
    <cfRule type="expression" dxfId="149" priority="56" stopIfTrue="1">
      <formula>OR(G207=2,G207=9)</formula>
    </cfRule>
  </conditionalFormatting>
  <conditionalFormatting sqref="N207">
    <cfRule type="expression" dxfId="148" priority="57" stopIfTrue="1">
      <formula>OR(G207=2,G207=9)</formula>
    </cfRule>
  </conditionalFormatting>
  <conditionalFormatting sqref="O207">
    <cfRule type="expression" dxfId="147" priority="58" stopIfTrue="1">
      <formula>OR(G207=2,G207=9)</formula>
    </cfRule>
  </conditionalFormatting>
  <conditionalFormatting sqref="P207">
    <cfRule type="expression" dxfId="146" priority="59" stopIfTrue="1">
      <formula>OR(G207=2,G207=9)</formula>
    </cfRule>
  </conditionalFormatting>
  <conditionalFormatting sqref="Q207">
    <cfRule type="expression" dxfId="145" priority="60" stopIfTrue="1">
      <formula>OR(G207=2,G207=9)</formula>
    </cfRule>
  </conditionalFormatting>
  <conditionalFormatting sqref="R207">
    <cfRule type="expression" dxfId="144" priority="61" stopIfTrue="1">
      <formula>OR(G207=2,G207=9)</formula>
    </cfRule>
  </conditionalFormatting>
  <conditionalFormatting sqref="S207">
    <cfRule type="expression" dxfId="143" priority="62" stopIfTrue="1">
      <formula>OR(G207=2,G207=9)</formula>
    </cfRule>
  </conditionalFormatting>
  <conditionalFormatting sqref="T207">
    <cfRule type="expression" dxfId="142" priority="63" stopIfTrue="1">
      <formula>OR(G207=2,G207=9)</formula>
    </cfRule>
  </conditionalFormatting>
  <conditionalFormatting sqref="U207">
    <cfRule type="expression" dxfId="141" priority="64" stopIfTrue="1">
      <formula>OR(G207=2,G207=9)</formula>
    </cfRule>
  </conditionalFormatting>
  <conditionalFormatting sqref="V207">
    <cfRule type="expression" dxfId="140" priority="65" stopIfTrue="1">
      <formula>OR(G207=2,G207=9)</formula>
    </cfRule>
  </conditionalFormatting>
  <conditionalFormatting sqref="W207">
    <cfRule type="expression" dxfId="139" priority="66" stopIfTrue="1">
      <formula>OR(G207=2,G207=9)</formula>
    </cfRule>
  </conditionalFormatting>
  <conditionalFormatting sqref="X207">
    <cfRule type="expression" dxfId="138" priority="67" stopIfTrue="1">
      <formula>OR(G207=2,G207=9)</formula>
    </cfRule>
  </conditionalFormatting>
  <conditionalFormatting sqref="Y207">
    <cfRule type="expression" dxfId="137" priority="68" stopIfTrue="1">
      <formula>OR(G207=2,G207=9)</formula>
    </cfRule>
  </conditionalFormatting>
  <conditionalFormatting sqref="Z207">
    <cfRule type="expression" dxfId="136" priority="69" stopIfTrue="1">
      <formula>OR(G207=2,G207=9)</formula>
    </cfRule>
  </conditionalFormatting>
  <conditionalFormatting sqref="AA207">
    <cfRule type="expression" dxfId="135" priority="70" stopIfTrue="1">
      <formula>OR(G207=2,G207=9)</formula>
    </cfRule>
  </conditionalFormatting>
  <conditionalFormatting sqref="AB207">
    <cfRule type="expression" dxfId="134" priority="71" stopIfTrue="1">
      <formula>OR(G207=2,G207=9)</formula>
    </cfRule>
  </conditionalFormatting>
  <conditionalFormatting sqref="AC207">
    <cfRule type="expression" dxfId="133" priority="72" stopIfTrue="1">
      <formula>OR(G207=2,G207=9)</formula>
    </cfRule>
  </conditionalFormatting>
  <conditionalFormatting sqref="AD207">
    <cfRule type="expression" dxfId="132" priority="73" stopIfTrue="1">
      <formula>OR(G207=2,G207=9)</formula>
    </cfRule>
  </conditionalFormatting>
  <dataValidations count="1">
    <dataValidation type="list" allowBlank="1" showInputMessage="1" showErrorMessage="1" sqref="J153 G207" xr:uid="{00000000-0002-0000-0700-000000000000}">
      <formula1>"="",1,2,9"</formula1>
    </dataValidation>
  </dataValidations>
  <hyperlinks>
    <hyperlink ref="AA7" location="Índice!B19" display="Índice" xr:uid="{00000000-0004-0000-0700-000000000000}"/>
  </hyperlinks>
  <pageMargins left="0.70866141732283472" right="0.70866141732283472" top="0.74803149606299213" bottom="0.74803149606299213" header="0.31496062992125978" footer="0.31496062992125978"/>
  <pageSetup scale="75" orientation="portrait"/>
  <headerFooter>
    <oddHeader>&amp;CMódulo 1 Sección IV
Cuestionario</oddHeader>
    <oddFooter>&amp;LCenso Nacional de Sistema Penitenciario Federal 2022&amp;R&amp;P de &amp;N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84"/>
  <sheetViews>
    <sheetView topLeftCell="A69" zoomScaleNormal="100" workbookViewId="0">
      <selection activeCell="U75" sqref="U75:Z75"/>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32" width="11.42578125" style="19" hidden="1" customWidth="1"/>
    <col min="33" max="16384" width="11.42578125" style="19" hidden="1"/>
  </cols>
  <sheetData>
    <row r="1" spans="1:30" ht="173.25" customHeight="1">
      <c r="B1" s="269" t="s">
        <v>0</v>
      </c>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row>
    <row r="2" spans="1:30" ht="15" customHeight="1">
      <c r="B2" s="78"/>
    </row>
    <row r="3" spans="1:30" ht="45" customHeight="1">
      <c r="B3" s="271" t="s">
        <v>1</v>
      </c>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15" customHeight="1">
      <c r="B4" s="78"/>
    </row>
    <row r="5" spans="1:30" ht="45" customHeight="1">
      <c r="B5" s="271" t="s">
        <v>1256</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row>
    <row r="6" spans="1:30" ht="15" customHeight="1"/>
    <row r="7" spans="1:30" ht="15" customHeight="1">
      <c r="B7" s="78"/>
      <c r="AA7" s="277" t="s">
        <v>2</v>
      </c>
      <c r="AB7" s="270"/>
      <c r="AC7" s="270"/>
      <c r="AD7" s="270"/>
    </row>
    <row r="8" spans="1:30" ht="15" customHeight="1">
      <c r="B8" s="78"/>
    </row>
    <row r="9" spans="1:30" s="42" customFormat="1" ht="15" customHeight="1">
      <c r="A9" s="113"/>
      <c r="B9" s="394" t="s">
        <v>177</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6"/>
    </row>
    <row r="10" spans="1:30" s="114" customFormat="1" ht="36" customHeight="1">
      <c r="A10" s="113"/>
      <c r="B10" s="161"/>
      <c r="C10" s="395" t="s">
        <v>178</v>
      </c>
      <c r="D10" s="405"/>
      <c r="E10" s="405"/>
      <c r="F10" s="405"/>
      <c r="G10" s="405"/>
      <c r="H10" s="405"/>
      <c r="I10" s="405"/>
      <c r="J10" s="405"/>
      <c r="K10" s="405"/>
      <c r="L10" s="405"/>
      <c r="M10" s="405"/>
      <c r="N10" s="405"/>
      <c r="O10" s="405"/>
      <c r="P10" s="405"/>
      <c r="Q10" s="405"/>
      <c r="R10" s="405"/>
      <c r="S10" s="405"/>
      <c r="T10" s="405"/>
      <c r="U10" s="405"/>
      <c r="V10" s="405"/>
      <c r="W10" s="405"/>
      <c r="X10" s="405"/>
      <c r="Y10" s="405"/>
      <c r="Z10" s="405"/>
      <c r="AA10" s="405"/>
      <c r="AB10" s="405"/>
      <c r="AC10" s="405"/>
      <c r="AD10" s="396"/>
    </row>
    <row r="11" spans="1:30" s="33" customFormat="1" ht="24" customHeight="1">
      <c r="B11" s="22"/>
      <c r="C11" s="395" t="s">
        <v>179</v>
      </c>
      <c r="D11" s="348"/>
      <c r="E11" s="348"/>
      <c r="F11" s="348"/>
      <c r="G11" s="348"/>
      <c r="H11" s="348"/>
      <c r="I11" s="348"/>
      <c r="J11" s="348"/>
      <c r="K11" s="348"/>
      <c r="L11" s="348"/>
      <c r="M11" s="348"/>
      <c r="N11" s="348"/>
      <c r="O11" s="348"/>
      <c r="P11" s="348"/>
      <c r="Q11" s="348"/>
      <c r="R11" s="348"/>
      <c r="S11" s="348"/>
      <c r="T11" s="348"/>
      <c r="U11" s="348"/>
      <c r="V11" s="348"/>
      <c r="W11" s="348"/>
      <c r="X11" s="348"/>
      <c r="Y11" s="348"/>
      <c r="Z11" s="348"/>
      <c r="AA11" s="348"/>
      <c r="AB11" s="348"/>
      <c r="AC11" s="348"/>
      <c r="AD11" s="396"/>
    </row>
    <row r="12" spans="1:30" s="114" customFormat="1" ht="36" customHeight="1">
      <c r="A12" s="113"/>
      <c r="B12" s="23"/>
      <c r="C12" s="367" t="s">
        <v>180</v>
      </c>
      <c r="D12" s="405"/>
      <c r="E12" s="405"/>
      <c r="F12" s="405"/>
      <c r="G12" s="405"/>
      <c r="H12" s="405"/>
      <c r="I12" s="405"/>
      <c r="J12" s="405"/>
      <c r="K12" s="405"/>
      <c r="L12" s="405"/>
      <c r="M12" s="405"/>
      <c r="N12" s="405"/>
      <c r="O12" s="405"/>
      <c r="P12" s="405"/>
      <c r="Q12" s="405"/>
      <c r="R12" s="405"/>
      <c r="S12" s="405"/>
      <c r="T12" s="405"/>
      <c r="U12" s="405"/>
      <c r="V12" s="405"/>
      <c r="W12" s="405"/>
      <c r="X12" s="405"/>
      <c r="Y12" s="405"/>
      <c r="Z12" s="405"/>
      <c r="AA12" s="405"/>
      <c r="AB12" s="405"/>
      <c r="AC12" s="405"/>
      <c r="AD12" s="298"/>
    </row>
    <row r="13" spans="1:30" s="33" customFormat="1" ht="36" customHeight="1">
      <c r="B13" s="22"/>
      <c r="C13" s="395" t="s">
        <v>1257</v>
      </c>
      <c r="D13" s="348"/>
      <c r="E13" s="348"/>
      <c r="F13" s="348"/>
      <c r="G13" s="348"/>
      <c r="H13" s="348"/>
      <c r="I13" s="348"/>
      <c r="J13" s="348"/>
      <c r="K13" s="348"/>
      <c r="L13" s="348"/>
      <c r="M13" s="348"/>
      <c r="N13" s="348"/>
      <c r="O13" s="348"/>
      <c r="P13" s="348"/>
      <c r="Q13" s="348"/>
      <c r="R13" s="348"/>
      <c r="S13" s="348"/>
      <c r="T13" s="348"/>
      <c r="U13" s="348"/>
      <c r="V13" s="348"/>
      <c r="W13" s="348"/>
      <c r="X13" s="348"/>
      <c r="Y13" s="348"/>
      <c r="Z13" s="348"/>
      <c r="AA13" s="348"/>
      <c r="AB13" s="348"/>
      <c r="AC13" s="348"/>
      <c r="AD13" s="396"/>
    </row>
    <row r="14" spans="1:30" s="33" customFormat="1" ht="15" customHeight="1">
      <c r="B14" s="157"/>
      <c r="C14" s="463" t="s">
        <v>1258</v>
      </c>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464"/>
    </row>
    <row r="15" spans="1:30" s="33" customFormat="1" ht="15" customHeight="1" thickBot="1">
      <c r="A15" s="79"/>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row>
    <row r="16" spans="1:30" s="33" customFormat="1" ht="15" customHeight="1" thickBot="1">
      <c r="B16" s="351" t="s">
        <v>1259</v>
      </c>
      <c r="C16" s="352"/>
      <c r="D16" s="352"/>
      <c r="E16" s="352"/>
      <c r="F16" s="352"/>
      <c r="G16" s="352"/>
      <c r="H16" s="352"/>
      <c r="I16" s="352"/>
      <c r="J16" s="352"/>
      <c r="K16" s="352"/>
      <c r="L16" s="352"/>
      <c r="M16" s="352"/>
      <c r="N16" s="352"/>
      <c r="O16" s="352"/>
      <c r="P16" s="352"/>
      <c r="Q16" s="352"/>
      <c r="R16" s="352"/>
      <c r="S16" s="352"/>
      <c r="T16" s="352"/>
      <c r="U16" s="352"/>
      <c r="V16" s="352"/>
      <c r="W16" s="352"/>
      <c r="X16" s="352"/>
      <c r="Y16" s="352"/>
      <c r="Z16" s="352"/>
      <c r="AA16" s="352"/>
      <c r="AB16" s="352"/>
      <c r="AC16" s="352"/>
      <c r="AD16" s="353"/>
    </row>
    <row r="17" spans="1:38" s="33" customFormat="1">
      <c r="B17" s="455" t="s">
        <v>189</v>
      </c>
      <c r="C17" s="348"/>
      <c r="D17" s="348"/>
      <c r="E17" s="348"/>
      <c r="F17" s="348"/>
      <c r="G17" s="348"/>
      <c r="H17" s="348"/>
      <c r="I17" s="348"/>
      <c r="J17" s="348"/>
      <c r="K17" s="348"/>
      <c r="L17" s="348"/>
      <c r="M17" s="348"/>
      <c r="N17" s="348"/>
      <c r="O17" s="348"/>
      <c r="P17" s="348"/>
      <c r="Q17" s="348"/>
      <c r="R17" s="348"/>
      <c r="S17" s="348"/>
      <c r="T17" s="348"/>
      <c r="U17" s="348"/>
      <c r="V17" s="348"/>
      <c r="W17" s="348"/>
      <c r="X17" s="348"/>
      <c r="Y17" s="348"/>
      <c r="Z17" s="348"/>
      <c r="AA17" s="348"/>
      <c r="AB17" s="348"/>
      <c r="AC17" s="348"/>
      <c r="AD17" s="298"/>
    </row>
    <row r="18" spans="1:38" s="33" customFormat="1" ht="36" customHeight="1">
      <c r="A18" s="87"/>
      <c r="B18" s="186"/>
      <c r="C18" s="400" t="s">
        <v>1260</v>
      </c>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300"/>
    </row>
    <row r="19" spans="1:38" s="33" customFormat="1"/>
    <row r="20" spans="1:38" s="42" customFormat="1" ht="15" customHeight="1">
      <c r="A20" s="32" t="s">
        <v>1261</v>
      </c>
      <c r="B20" s="440" t="s">
        <v>1262</v>
      </c>
      <c r="C20" s="278"/>
      <c r="D20" s="278"/>
      <c r="E20" s="278"/>
      <c r="F20" s="278"/>
      <c r="G20" s="278"/>
      <c r="H20" s="278"/>
      <c r="I20" s="278"/>
      <c r="J20" s="278"/>
      <c r="K20" s="278"/>
      <c r="L20" s="278"/>
      <c r="M20" s="278"/>
      <c r="N20" s="278"/>
      <c r="O20" s="278"/>
      <c r="P20" s="278"/>
      <c r="Q20" s="278"/>
      <c r="R20" s="278"/>
      <c r="S20" s="278"/>
      <c r="T20" s="278"/>
      <c r="U20" s="278"/>
      <c r="V20" s="278"/>
      <c r="W20" s="278"/>
      <c r="X20" s="278"/>
      <c r="Y20" s="278"/>
      <c r="Z20" s="278"/>
      <c r="AA20" s="278"/>
      <c r="AB20" s="278"/>
      <c r="AC20" s="278"/>
      <c r="AD20" s="278"/>
    </row>
    <row r="21" spans="1:38" s="42" customFormat="1" ht="24" customHeight="1">
      <c r="A21" s="113"/>
      <c r="C21" s="349" t="s">
        <v>1263</v>
      </c>
      <c r="D21" s="278"/>
      <c r="E21" s="278"/>
      <c r="F21" s="278"/>
      <c r="G21" s="278"/>
      <c r="H21" s="278"/>
      <c r="I21" s="278"/>
      <c r="J21" s="278"/>
      <c r="K21" s="278"/>
      <c r="L21" s="278"/>
      <c r="M21" s="278"/>
      <c r="N21" s="278"/>
      <c r="O21" s="278"/>
      <c r="P21" s="278"/>
      <c r="Q21" s="278"/>
      <c r="R21" s="278"/>
      <c r="S21" s="278"/>
      <c r="T21" s="278"/>
      <c r="U21" s="278"/>
      <c r="V21" s="278"/>
      <c r="W21" s="278"/>
      <c r="X21" s="278"/>
      <c r="Y21" s="278"/>
      <c r="Z21" s="278"/>
      <c r="AA21" s="278"/>
      <c r="AB21" s="278"/>
      <c r="AC21" s="278"/>
      <c r="AD21" s="278"/>
    </row>
    <row r="22" spans="1:38" s="42" customFormat="1" ht="15" customHeight="1" thickBot="1">
      <c r="A22" s="113"/>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row>
    <row r="23" spans="1:38" s="42" customFormat="1" ht="15" customHeight="1" thickBot="1">
      <c r="A23" s="113"/>
      <c r="C23" s="488"/>
      <c r="D23" s="392"/>
      <c r="E23" s="392"/>
      <c r="F23" s="393"/>
      <c r="G23" s="215" t="s">
        <v>1264</v>
      </c>
      <c r="H23" s="217"/>
      <c r="I23" s="217"/>
      <c r="J23" s="217"/>
      <c r="K23" s="217"/>
      <c r="L23" s="217"/>
      <c r="M23" s="217"/>
      <c r="N23" s="181"/>
      <c r="O23" s="181"/>
      <c r="P23" s="181"/>
      <c r="Q23" s="181"/>
      <c r="R23" s="181"/>
      <c r="S23" s="212"/>
      <c r="T23" s="181"/>
      <c r="U23" s="181"/>
      <c r="V23" s="148"/>
      <c r="W23" s="181"/>
      <c r="X23" s="181"/>
      <c r="Y23" s="181"/>
      <c r="Z23" s="181"/>
      <c r="AA23" s="181"/>
      <c r="AB23" s="181"/>
      <c r="AC23" s="181"/>
      <c r="AD23" s="181"/>
    </row>
    <row r="24" spans="1:38" s="42" customFormat="1" ht="15" customHeight="1">
      <c r="A24" s="113"/>
      <c r="C24" s="182"/>
      <c r="D24" s="182"/>
      <c r="E24" s="182"/>
      <c r="F24" s="182"/>
      <c r="G24" s="217"/>
      <c r="H24" s="217"/>
      <c r="I24" s="217"/>
      <c r="J24" s="217"/>
      <c r="K24" s="217"/>
      <c r="L24" s="217"/>
      <c r="M24" s="217"/>
      <c r="N24" s="181"/>
      <c r="O24" s="181"/>
      <c r="P24" s="181"/>
      <c r="Q24" s="181"/>
      <c r="R24" s="181"/>
      <c r="S24" s="212"/>
      <c r="T24" s="181"/>
      <c r="U24" s="181"/>
      <c r="V24" s="148"/>
      <c r="W24" s="181"/>
      <c r="X24" s="181"/>
      <c r="Y24" s="181"/>
      <c r="Z24" s="181"/>
      <c r="AA24" s="181"/>
      <c r="AB24" s="181"/>
      <c r="AC24" s="181"/>
      <c r="AD24" s="181"/>
      <c r="AF24" t="s">
        <v>278</v>
      </c>
      <c r="AG24" t="s">
        <v>279</v>
      </c>
      <c r="AH24" t="s">
        <v>280</v>
      </c>
      <c r="AI24" t="s">
        <v>281</v>
      </c>
      <c r="AJ24" t="s">
        <v>282</v>
      </c>
      <c r="AK24" t="s">
        <v>283</v>
      </c>
      <c r="AL24" t="s">
        <v>284</v>
      </c>
    </row>
    <row r="25" spans="1:38">
      <c r="C25" s="183"/>
      <c r="D25" s="184"/>
      <c r="E25" s="342"/>
      <c r="F25" s="280"/>
      <c r="G25" s="280"/>
      <c r="H25" s="281"/>
      <c r="I25" s="212" t="s">
        <v>1265</v>
      </c>
      <c r="J25" s="217"/>
      <c r="K25" s="217"/>
      <c r="L25" s="217"/>
      <c r="M25" s="217"/>
      <c r="N25" s="181"/>
      <c r="O25" s="181"/>
      <c r="P25" s="181"/>
      <c r="Q25" s="181"/>
      <c r="R25" s="181"/>
      <c r="S25" s="212"/>
      <c r="T25" s="181"/>
      <c r="U25" s="181"/>
      <c r="V25" s="148"/>
      <c r="W25" s="181"/>
      <c r="X25" s="181"/>
      <c r="Y25" s="181"/>
      <c r="Z25" s="181"/>
      <c r="AA25" s="181"/>
      <c r="AB25" s="181"/>
      <c r="AC25" s="181"/>
      <c r="AD25" s="181"/>
      <c r="AF25">
        <f>IF(AND(C23=0,OR(SUM(E25:E37)&gt;0,COUNTIF(C23:E37,"NS")&gt;0)),1,0)</f>
        <v>0</v>
      </c>
      <c r="AG25">
        <f>IF(OR(AND(C23="NS",SUM(E25:E37)&gt;0),AND(C23="NS",COUNTIF(C23:E37,"NS")&lt;2)),1,0)</f>
        <v>0</v>
      </c>
      <c r="AH25">
        <f>IF(AND(C23="NA",OR(SUM(E25:E37)&gt;0,COUNTIF(C23:E37,"NS")&gt;0,AND(COUNTIF(C23:E37,"NA")&gt;1,COUNTIF(C23:E37,"NA")&lt;8))),1,0)</f>
        <v>0</v>
      </c>
      <c r="AI25">
        <f>IF(AND(COUNTBLANK(C23)+COUNTBLANK(E25)+COUNTBLANK(E27)+COUNTBLANK(E29)+COUNTBLANK(E31)+COUNTBLANK(E33)+COUNTBLANK(E35)+COUNTBLANK(E37)&gt;0,COUNTBLANK(C23)+COUNTBLANK(E25)+COUNTBLANK(E27)+COUNTBLANK(E29)+COUNTBLANK(E31)+COUNTBLANK(E33)+COUNTBLANK(E35)+COUNTBLANK(E37)&lt;8,C23&lt;&gt;"NA"),1,0)</f>
        <v>0</v>
      </c>
      <c r="AJ25">
        <f>IF(AND(IF(OR(SUM(E25:E37)=C23,C23="",AND(C23&gt;0,COUNTIF(C23:E37,"NS")=7)),0,1)=1,C23&lt;&gt;"NS",C23&lt;&gt;"NA"),1,0)</f>
        <v>0</v>
      </c>
      <c r="AK25">
        <f>IF(COUNTIF(C23:E37,"=*")&lt;&gt;SUM(COUNTIF(C23:E37,"NS"),COUNTIF(C23:E37,"NA")),1,0)</f>
        <v>0</v>
      </c>
      <c r="AL25">
        <f>IF(SUM(AF25:AK25)&gt;0,1,0)</f>
        <v>0</v>
      </c>
    </row>
    <row r="26" spans="1:38">
      <c r="C26" s="183"/>
      <c r="D26" s="184"/>
      <c r="E26" s="185"/>
      <c r="F26" s="185"/>
      <c r="G26" s="185"/>
      <c r="H26" s="185"/>
      <c r="I26" s="111"/>
      <c r="J26" s="217"/>
      <c r="K26" s="217"/>
      <c r="L26" s="217"/>
      <c r="M26" s="217"/>
      <c r="N26" s="181"/>
      <c r="O26" s="181"/>
      <c r="P26" s="181"/>
      <c r="Q26" s="181"/>
      <c r="R26" s="181"/>
      <c r="S26" s="212"/>
      <c r="T26" s="181"/>
      <c r="U26" s="181"/>
      <c r="V26" s="148"/>
      <c r="W26" s="181"/>
      <c r="X26" s="181"/>
      <c r="Y26" s="181"/>
      <c r="Z26" s="181"/>
      <c r="AA26" s="181"/>
      <c r="AB26" s="181"/>
      <c r="AC26" s="181"/>
      <c r="AD26" s="181"/>
    </row>
    <row r="27" spans="1:38">
      <c r="C27" s="183"/>
      <c r="D27" s="184"/>
      <c r="E27" s="342"/>
      <c r="F27" s="280"/>
      <c r="G27" s="280"/>
      <c r="H27" s="281"/>
      <c r="I27" s="212" t="s">
        <v>1266</v>
      </c>
      <c r="J27" s="217"/>
      <c r="K27" s="217"/>
      <c r="L27" s="217"/>
      <c r="M27" s="217"/>
      <c r="N27" s="181"/>
      <c r="O27" s="181"/>
      <c r="P27" s="181"/>
      <c r="Q27" s="181"/>
      <c r="R27" s="181"/>
      <c r="S27" s="212"/>
      <c r="T27" s="181"/>
      <c r="U27" s="181"/>
      <c r="V27" s="148"/>
      <c r="W27" s="181"/>
      <c r="X27" s="181"/>
      <c r="Y27" s="181"/>
      <c r="Z27" s="181"/>
      <c r="AA27" s="181"/>
      <c r="AB27" s="181"/>
      <c r="AC27" s="181"/>
      <c r="AD27" s="181"/>
      <c r="AF27">
        <f>IF(SUM(AF25:AF26)&gt;0,1,0)</f>
        <v>0</v>
      </c>
      <c r="AG27">
        <f>IF(SUM(AG25:AG26)&gt;0,2,0)</f>
        <v>0</v>
      </c>
      <c r="AH27">
        <f>IF(SUM(AH25:AH26)&gt;0,4,0)</f>
        <v>0</v>
      </c>
      <c r="AI27">
        <f>IF(SUM(AI25:AI26)&gt;0,4,0)</f>
        <v>0</v>
      </c>
      <c r="AJ27">
        <f>IF(SUM(AJ25:AJ26)&gt;0,5,0)</f>
        <v>0</v>
      </c>
      <c r="AK27">
        <f>IF(SUM(AK25:AK26)&gt;0,6,0)</f>
        <v>0</v>
      </c>
    </row>
    <row r="28" spans="1:38">
      <c r="C28" s="183"/>
      <c r="D28" s="184"/>
      <c r="E28" s="185"/>
      <c r="F28" s="185"/>
      <c r="G28" s="185"/>
      <c r="H28" s="185"/>
      <c r="I28" s="111"/>
      <c r="J28" s="217"/>
      <c r="K28" s="217"/>
      <c r="L28" s="217"/>
      <c r="M28" s="217"/>
      <c r="N28" s="181"/>
      <c r="O28" s="181"/>
      <c r="P28" s="181"/>
      <c r="Q28" s="181"/>
      <c r="R28" s="181"/>
      <c r="S28" s="212"/>
      <c r="T28" s="181"/>
      <c r="U28" s="181"/>
      <c r="V28" s="148"/>
      <c r="W28" s="181"/>
      <c r="X28" s="181"/>
      <c r="Y28" s="181"/>
      <c r="Z28" s="181"/>
      <c r="AA28" s="181"/>
      <c r="AB28" s="181"/>
      <c r="AC28" s="181"/>
      <c r="AD28" s="181"/>
      <c r="AH28">
        <f>SUM(AF27:AH27)</f>
        <v>0</v>
      </c>
      <c r="AK28">
        <f>SUM(AI27:AK27)</f>
        <v>0</v>
      </c>
    </row>
    <row r="29" spans="1:38">
      <c r="C29" s="183"/>
      <c r="D29" s="184"/>
      <c r="E29" s="342"/>
      <c r="F29" s="280"/>
      <c r="G29" s="280"/>
      <c r="H29" s="281"/>
      <c r="I29" s="212" t="s">
        <v>1267</v>
      </c>
      <c r="J29" s="217"/>
      <c r="K29" s="217"/>
      <c r="L29" s="217"/>
      <c r="M29" s="217"/>
      <c r="N29" s="181"/>
      <c r="O29" s="181"/>
      <c r="P29" s="181"/>
      <c r="Q29" s="181"/>
      <c r="R29" s="181"/>
      <c r="S29" s="212"/>
      <c r="T29" s="181"/>
      <c r="U29" s="181"/>
      <c r="V29" s="148"/>
      <c r="W29" s="181"/>
      <c r="X29" s="181"/>
      <c r="Y29" s="181"/>
      <c r="Z29" s="181"/>
      <c r="AA29" s="181"/>
      <c r="AB29" s="181"/>
      <c r="AC29" s="181"/>
      <c r="AD29" s="181"/>
      <c r="AH29" t="e">
        <f ca="1">CAMBIAR(AH28,0,"",1,"El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#NAME?</v>
      </c>
      <c r="AK29" t="e">
        <f ca="1">CAMBIAR(AK28,0,"",4,"Hay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30" spans="1:38">
      <c r="C30" s="183"/>
      <c r="D30" s="184"/>
      <c r="E30" s="185"/>
      <c r="F30" s="185"/>
      <c r="G30" s="185"/>
      <c r="H30" s="185"/>
      <c r="I30" s="111"/>
      <c r="J30" s="217"/>
      <c r="K30" s="217"/>
      <c r="L30" s="217"/>
      <c r="M30" s="217"/>
      <c r="N30" s="181"/>
      <c r="O30" s="181"/>
      <c r="P30" s="181"/>
      <c r="Q30" s="181"/>
      <c r="R30" s="181"/>
      <c r="S30" s="212"/>
      <c r="T30" s="181"/>
      <c r="U30" s="181"/>
      <c r="V30" s="148"/>
      <c r="W30" s="181"/>
      <c r="X30" s="181"/>
      <c r="Y30" s="181"/>
      <c r="Z30" s="181"/>
      <c r="AA30" s="181"/>
      <c r="AB30" s="181"/>
      <c r="AC30" s="181"/>
      <c r="AD30" s="181"/>
    </row>
    <row r="31" spans="1:38">
      <c r="C31" s="183"/>
      <c r="D31" s="184"/>
      <c r="E31" s="342"/>
      <c r="F31" s="280"/>
      <c r="G31" s="280"/>
      <c r="H31" s="281"/>
      <c r="I31" s="212" t="s">
        <v>1268</v>
      </c>
      <c r="J31" s="217"/>
      <c r="K31" s="217"/>
      <c r="L31" s="217"/>
      <c r="M31" s="217"/>
      <c r="N31" s="181"/>
      <c r="O31" s="181"/>
      <c r="P31" s="181"/>
      <c r="Q31" s="181"/>
      <c r="R31" s="181"/>
      <c r="S31" s="212"/>
      <c r="T31" s="181"/>
      <c r="U31" s="181"/>
      <c r="V31" s="148"/>
      <c r="W31" s="181"/>
      <c r="X31" s="181"/>
      <c r="Y31" s="181"/>
      <c r="Z31" s="181"/>
      <c r="AA31" s="181"/>
      <c r="AB31" s="181"/>
      <c r="AC31" s="181"/>
      <c r="AD31" s="181"/>
    </row>
    <row r="32" spans="1:38">
      <c r="C32" s="183"/>
      <c r="D32" s="184"/>
      <c r="E32" s="185"/>
      <c r="F32" s="185"/>
      <c r="G32" s="185"/>
      <c r="H32" s="185"/>
      <c r="I32" s="111"/>
      <c r="J32" s="217"/>
      <c r="K32" s="217"/>
      <c r="L32" s="217"/>
      <c r="M32" s="217"/>
      <c r="N32" s="181"/>
      <c r="O32" s="181"/>
      <c r="P32" s="181"/>
      <c r="Q32" s="181"/>
      <c r="R32" s="181"/>
      <c r="S32" s="212"/>
      <c r="T32" s="181"/>
      <c r="U32" s="181"/>
      <c r="V32" s="148"/>
      <c r="W32" s="181"/>
      <c r="X32" s="181"/>
      <c r="Y32" s="181"/>
      <c r="Z32" s="181"/>
      <c r="AA32" s="181"/>
      <c r="AB32" s="181"/>
      <c r="AC32" s="181"/>
      <c r="AD32" s="181"/>
    </row>
    <row r="33" spans="1:31">
      <c r="C33" s="183"/>
      <c r="D33" s="184"/>
      <c r="E33" s="342"/>
      <c r="F33" s="280"/>
      <c r="G33" s="280"/>
      <c r="H33" s="281"/>
      <c r="I33" s="212" t="s">
        <v>1269</v>
      </c>
      <c r="J33" s="217"/>
      <c r="K33" s="217"/>
      <c r="L33" s="217"/>
      <c r="M33" s="217"/>
      <c r="N33" s="181"/>
      <c r="O33" s="181"/>
      <c r="P33" s="181"/>
      <c r="Q33" s="181"/>
      <c r="R33" s="181"/>
      <c r="S33" s="212"/>
      <c r="T33" s="181"/>
      <c r="U33" s="181"/>
      <c r="V33" s="148"/>
      <c r="W33" s="181"/>
      <c r="X33" s="181"/>
      <c r="Y33" s="181"/>
      <c r="Z33" s="181"/>
      <c r="AA33" s="181"/>
      <c r="AB33" s="181"/>
      <c r="AC33" s="181"/>
      <c r="AD33" s="181"/>
    </row>
    <row r="34" spans="1:31">
      <c r="C34" s="183"/>
      <c r="D34" s="184"/>
      <c r="E34" s="185"/>
      <c r="F34" s="185"/>
      <c r="G34" s="185"/>
      <c r="H34" s="185"/>
      <c r="I34" s="111"/>
      <c r="J34" s="217"/>
      <c r="K34" s="217"/>
      <c r="L34" s="217"/>
      <c r="M34" s="217"/>
      <c r="N34" s="181"/>
      <c r="O34" s="181"/>
      <c r="P34" s="181"/>
      <c r="Q34" s="181"/>
      <c r="R34" s="181"/>
      <c r="S34" s="212"/>
      <c r="T34" s="181"/>
      <c r="U34" s="181"/>
      <c r="V34" s="148"/>
      <c r="W34" s="181"/>
      <c r="X34" s="181"/>
      <c r="Y34" s="181"/>
      <c r="Z34" s="181"/>
      <c r="AA34" s="181"/>
      <c r="AB34" s="181"/>
      <c r="AC34" s="181"/>
      <c r="AD34" s="181"/>
    </row>
    <row r="35" spans="1:31">
      <c r="C35" s="183"/>
      <c r="D35" s="184"/>
      <c r="E35" s="342"/>
      <c r="F35" s="280"/>
      <c r="G35" s="280"/>
      <c r="H35" s="281"/>
      <c r="I35" s="212" t="s">
        <v>1270</v>
      </c>
      <c r="J35" s="217"/>
      <c r="K35" s="217"/>
      <c r="L35" s="217"/>
      <c r="M35" s="217"/>
      <c r="N35" s="181"/>
      <c r="O35" s="181"/>
      <c r="P35" s="181"/>
      <c r="Q35" s="181"/>
      <c r="R35" s="181"/>
      <c r="S35" s="212"/>
      <c r="T35" s="181"/>
      <c r="U35" s="181"/>
      <c r="V35" s="148"/>
      <c r="W35" s="181"/>
      <c r="X35" s="181"/>
      <c r="Y35" s="181"/>
      <c r="Z35" s="181"/>
      <c r="AA35" s="181"/>
      <c r="AB35" s="181"/>
      <c r="AC35" s="181"/>
      <c r="AD35" s="181"/>
    </row>
    <row r="36" spans="1:31">
      <c r="C36" s="183"/>
      <c r="D36" s="184"/>
      <c r="E36" s="185"/>
      <c r="F36" s="185"/>
      <c r="G36" s="185"/>
      <c r="H36" s="185"/>
      <c r="I36" s="111"/>
      <c r="J36" s="217"/>
      <c r="K36" s="217"/>
      <c r="L36" s="217"/>
      <c r="M36" s="217"/>
      <c r="N36" s="181"/>
      <c r="O36" s="181"/>
      <c r="P36" s="181"/>
      <c r="Q36" s="181"/>
      <c r="R36" s="181"/>
      <c r="S36" s="212"/>
      <c r="T36" s="181"/>
      <c r="U36" s="181"/>
      <c r="V36" s="148"/>
      <c r="W36" s="181"/>
      <c r="X36" s="181"/>
      <c r="Y36" s="181"/>
      <c r="Z36" s="181"/>
      <c r="AA36" s="181"/>
      <c r="AB36" s="181"/>
      <c r="AC36" s="181"/>
      <c r="AD36" s="181"/>
    </row>
    <row r="37" spans="1:31" ht="15" customHeight="1">
      <c r="C37" s="183"/>
      <c r="D37" s="184"/>
      <c r="E37" s="342"/>
      <c r="F37" s="280"/>
      <c r="G37" s="280"/>
      <c r="H37" s="281"/>
      <c r="I37" s="216" t="s">
        <v>1271</v>
      </c>
      <c r="J37" s="212"/>
      <c r="K37" s="212"/>
      <c r="L37" s="212"/>
      <c r="M37" s="212"/>
      <c r="N37" s="217"/>
      <c r="O37" s="217"/>
      <c r="P37" s="217"/>
      <c r="Q37" s="217"/>
      <c r="R37" s="217"/>
      <c r="S37" s="217"/>
      <c r="T37" s="217"/>
      <c r="U37" s="217"/>
      <c r="V37" s="217"/>
      <c r="W37" s="217"/>
      <c r="X37" s="217"/>
      <c r="Y37" s="217"/>
      <c r="Z37" s="217"/>
      <c r="AA37" s="217"/>
      <c r="AB37" s="217"/>
      <c r="AC37" s="217"/>
      <c r="AD37" s="217"/>
    </row>
    <row r="38" spans="1:31" s="29" customFormat="1" ht="15" customHeight="1">
      <c r="A38" s="79"/>
      <c r="B38" s="31"/>
      <c r="C38" s="31"/>
      <c r="D38" s="31"/>
      <c r="E38" s="31"/>
      <c r="F38" s="31"/>
      <c r="G38" s="152"/>
      <c r="H38" s="236"/>
      <c r="I38" s="236"/>
      <c r="J38" s="236"/>
      <c r="K38" s="236"/>
      <c r="L38" s="236"/>
      <c r="M38" s="236"/>
      <c r="N38" s="236"/>
      <c r="O38" s="236"/>
      <c r="P38" s="236"/>
      <c r="Q38" s="236"/>
      <c r="R38" s="236"/>
      <c r="S38" s="236"/>
      <c r="T38" s="236"/>
      <c r="U38" s="236"/>
      <c r="V38" s="236"/>
      <c r="W38" s="236"/>
      <c r="X38" s="236"/>
      <c r="Y38" s="236"/>
      <c r="Z38" s="236"/>
      <c r="AA38" s="236"/>
      <c r="AB38" s="236"/>
      <c r="AC38" s="236"/>
      <c r="AD38" s="236"/>
      <c r="AE38" s="236"/>
    </row>
    <row r="39" spans="1:31" s="29" customFormat="1" ht="24" customHeight="1">
      <c r="A39" s="79"/>
      <c r="B39" s="31"/>
      <c r="C39" s="339" t="s">
        <v>248</v>
      </c>
      <c r="D39" s="350"/>
      <c r="E39" s="350"/>
      <c r="F39" s="350"/>
      <c r="G39" s="350"/>
      <c r="H39" s="350"/>
      <c r="I39" s="350"/>
      <c r="J39" s="350"/>
      <c r="K39" s="350"/>
      <c r="L39" s="350"/>
      <c r="M39" s="350"/>
      <c r="N39" s="350"/>
      <c r="O39" s="350"/>
      <c r="P39" s="350"/>
      <c r="Q39" s="350"/>
      <c r="R39" s="350"/>
      <c r="S39" s="350"/>
      <c r="T39" s="350"/>
      <c r="U39" s="350"/>
      <c r="V39" s="350"/>
      <c r="W39" s="350"/>
      <c r="X39" s="350"/>
      <c r="Y39" s="350"/>
      <c r="Z39" s="350"/>
      <c r="AA39" s="350"/>
      <c r="AB39" s="350"/>
      <c r="AC39" s="350"/>
      <c r="AD39" s="350"/>
      <c r="AE39" s="236"/>
    </row>
    <row r="40" spans="1:31" s="29" customFormat="1" ht="60" customHeight="1">
      <c r="A40" s="79"/>
      <c r="B40" s="31"/>
      <c r="C40" s="340"/>
      <c r="D40" s="337"/>
      <c r="E40" s="337"/>
      <c r="F40" s="337"/>
      <c r="G40" s="337"/>
      <c r="H40" s="337"/>
      <c r="I40" s="337"/>
      <c r="J40" s="337"/>
      <c r="K40" s="337"/>
      <c r="L40" s="337"/>
      <c r="M40" s="337"/>
      <c r="N40" s="337"/>
      <c r="O40" s="337"/>
      <c r="P40" s="337"/>
      <c r="Q40" s="337"/>
      <c r="R40" s="337"/>
      <c r="S40" s="337"/>
      <c r="T40" s="337"/>
      <c r="U40" s="337"/>
      <c r="V40" s="337"/>
      <c r="W40" s="337"/>
      <c r="X40" s="337"/>
      <c r="Y40" s="337"/>
      <c r="Z40" s="337"/>
      <c r="AA40" s="337"/>
      <c r="AB40" s="337"/>
      <c r="AC40" s="337"/>
      <c r="AD40" s="338"/>
      <c r="AE40" s="236"/>
    </row>
    <row r="41" spans="1:31" s="29" customFormat="1" ht="15" customHeight="1">
      <c r="A41" s="79"/>
      <c r="B41" s="31"/>
      <c r="C41" s="31"/>
      <c r="D41" s="31"/>
      <c r="E41" s="31"/>
      <c r="F41" s="31"/>
      <c r="G41" s="152"/>
      <c r="H41" s="236"/>
      <c r="I41" s="236"/>
      <c r="J41" s="236"/>
      <c r="K41" s="236"/>
      <c r="L41" s="236"/>
      <c r="M41" s="236"/>
      <c r="N41" s="236"/>
      <c r="O41" s="236"/>
      <c r="P41" s="236"/>
      <c r="Q41" s="236"/>
      <c r="R41" s="236"/>
      <c r="S41" s="236"/>
      <c r="T41" s="236"/>
      <c r="U41" s="236"/>
      <c r="V41" s="236"/>
      <c r="W41" s="236"/>
      <c r="X41" s="236"/>
      <c r="Y41" s="236"/>
      <c r="Z41" s="236"/>
      <c r="AA41" s="236"/>
      <c r="AB41" s="236"/>
      <c r="AC41" s="236"/>
      <c r="AD41" s="236"/>
      <c r="AE41" s="236"/>
    </row>
    <row r="42" spans="1:31" s="29" customFormat="1" ht="15" customHeight="1">
      <c r="A42" s="79"/>
      <c r="B42" s="31"/>
      <c r="C42" s="31"/>
      <c r="D42" s="31"/>
      <c r="E42" s="31"/>
      <c r="F42" s="31"/>
      <c r="G42" s="152"/>
      <c r="H42" s="236"/>
      <c r="I42" s="236"/>
      <c r="J42" s="236"/>
      <c r="K42" s="236"/>
      <c r="L42" s="236"/>
      <c r="M42" s="236"/>
      <c r="N42" s="236"/>
      <c r="O42" s="236"/>
      <c r="P42" s="236"/>
      <c r="Q42" s="236"/>
      <c r="R42" s="236"/>
      <c r="S42" s="236"/>
      <c r="T42" s="236"/>
      <c r="U42" s="236"/>
      <c r="V42" s="236"/>
      <c r="W42" s="236"/>
      <c r="X42" s="236"/>
      <c r="Y42" s="236"/>
      <c r="Z42" s="236"/>
      <c r="AA42" s="236"/>
      <c r="AB42" s="236"/>
      <c r="AC42" s="236"/>
      <c r="AD42" s="236"/>
      <c r="AE42" s="236"/>
    </row>
    <row r="43" spans="1:31" s="29" customFormat="1" ht="15" customHeight="1">
      <c r="A43" s="79"/>
      <c r="B43" s="31"/>
      <c r="C43" s="31"/>
      <c r="D43" s="31"/>
      <c r="E43" s="31"/>
      <c r="F43" s="31"/>
      <c r="G43" s="152"/>
      <c r="H43" s="236"/>
      <c r="I43" s="236"/>
      <c r="J43" s="236"/>
      <c r="K43" s="236"/>
      <c r="L43" s="236"/>
      <c r="M43" s="236"/>
      <c r="N43" s="236"/>
      <c r="O43" s="236"/>
      <c r="P43" s="236"/>
      <c r="Q43" s="236"/>
      <c r="R43" s="236"/>
      <c r="S43" s="236"/>
      <c r="T43" s="236"/>
      <c r="U43" s="236"/>
      <c r="V43" s="236"/>
      <c r="W43" s="236"/>
      <c r="X43" s="236"/>
      <c r="Y43" s="236"/>
      <c r="Z43" s="236"/>
      <c r="AA43" s="236"/>
      <c r="AB43" s="236"/>
      <c r="AC43" s="236"/>
      <c r="AD43" s="236"/>
      <c r="AE43" s="236"/>
    </row>
    <row r="44" spans="1:31" s="29" customFormat="1" ht="15" customHeight="1">
      <c r="A44" s="79"/>
      <c r="B44" s="31"/>
      <c r="C44" s="31"/>
      <c r="D44" s="31"/>
      <c r="E44" s="31"/>
      <c r="F44" s="31"/>
      <c r="G44" s="152"/>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row>
    <row r="45" spans="1:31" s="29" customFormat="1" ht="15" customHeight="1">
      <c r="A45" s="79"/>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1" s="33" customFormat="1" ht="15" customHeight="1" thickBot="1">
      <c r="A46" s="79"/>
      <c r="B46" s="94"/>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row>
    <row r="47" spans="1:31" s="162" customFormat="1" ht="15" customHeight="1" thickBot="1">
      <c r="A47" s="163"/>
      <c r="B47" s="465" t="s">
        <v>1272</v>
      </c>
      <c r="C47" s="352"/>
      <c r="D47" s="352"/>
      <c r="E47" s="352"/>
      <c r="F47" s="352"/>
      <c r="G47" s="352"/>
      <c r="H47" s="352"/>
      <c r="I47" s="352"/>
      <c r="J47" s="352"/>
      <c r="K47" s="352"/>
      <c r="L47" s="352"/>
      <c r="M47" s="352"/>
      <c r="N47" s="352"/>
      <c r="O47" s="352"/>
      <c r="P47" s="352"/>
      <c r="Q47" s="352"/>
      <c r="R47" s="352"/>
      <c r="S47" s="352"/>
      <c r="T47" s="352"/>
      <c r="U47" s="352"/>
      <c r="V47" s="352"/>
      <c r="W47" s="352"/>
      <c r="X47" s="352"/>
      <c r="Y47" s="352"/>
      <c r="Z47" s="352"/>
      <c r="AA47" s="352"/>
      <c r="AB47" s="352"/>
      <c r="AC47" s="352"/>
      <c r="AD47" s="353"/>
    </row>
    <row r="48" spans="1:31" s="162" customFormat="1" ht="15" customHeight="1">
      <c r="A48" s="163"/>
    </row>
    <row r="49" spans="1:48" s="162" customFormat="1" ht="24" customHeight="1">
      <c r="A49" s="32" t="s">
        <v>1273</v>
      </c>
      <c r="B49" s="440" t="s">
        <v>1274</v>
      </c>
      <c r="C49" s="358"/>
      <c r="D49" s="460"/>
      <c r="E49" s="460"/>
      <c r="F49" s="460"/>
      <c r="G49" s="460"/>
      <c r="H49" s="460"/>
      <c r="I49" s="460"/>
      <c r="J49" s="460"/>
      <c r="K49" s="460"/>
      <c r="L49" s="460"/>
      <c r="M49" s="460"/>
      <c r="N49" s="460"/>
      <c r="O49" s="460"/>
      <c r="P49" s="460"/>
      <c r="Q49" s="460"/>
      <c r="R49" s="460"/>
      <c r="S49" s="460"/>
      <c r="T49" s="460"/>
      <c r="U49" s="460"/>
      <c r="V49" s="460"/>
      <c r="W49" s="460"/>
      <c r="X49" s="460"/>
      <c r="Y49" s="460"/>
      <c r="Z49" s="460"/>
      <c r="AA49" s="460"/>
      <c r="AB49" s="460"/>
      <c r="AC49" s="460"/>
      <c r="AD49" s="460"/>
    </row>
    <row r="50" spans="1:48" s="180" customFormat="1" ht="24" customHeight="1">
      <c r="A50" s="163"/>
      <c r="C50" s="349" t="s">
        <v>1275</v>
      </c>
      <c r="D50" s="484"/>
      <c r="E50" s="484"/>
      <c r="F50" s="484"/>
      <c r="G50" s="484"/>
      <c r="H50" s="484"/>
      <c r="I50" s="484"/>
      <c r="J50" s="484"/>
      <c r="K50" s="484"/>
      <c r="L50" s="484"/>
      <c r="M50" s="484"/>
      <c r="N50" s="484"/>
      <c r="O50" s="484"/>
      <c r="P50" s="484"/>
      <c r="Q50" s="484"/>
      <c r="R50" s="484"/>
      <c r="S50" s="484"/>
      <c r="T50" s="484"/>
      <c r="U50" s="484"/>
      <c r="V50" s="484"/>
      <c r="W50" s="484"/>
      <c r="X50" s="484"/>
      <c r="Y50" s="484"/>
      <c r="Z50" s="484"/>
      <c r="AA50" s="484"/>
      <c r="AB50" s="484"/>
      <c r="AC50" s="484"/>
      <c r="AD50" s="484"/>
    </row>
    <row r="51" spans="1:48" s="162" customFormat="1" ht="24" customHeight="1">
      <c r="A51" s="163"/>
      <c r="C51" s="485" t="s">
        <v>1276</v>
      </c>
      <c r="D51" s="460"/>
      <c r="E51" s="460"/>
      <c r="F51" s="460"/>
      <c r="G51" s="460"/>
      <c r="H51" s="460"/>
      <c r="I51" s="460"/>
      <c r="J51" s="460"/>
      <c r="K51" s="460"/>
      <c r="L51" s="460"/>
      <c r="M51" s="460"/>
      <c r="N51" s="460"/>
      <c r="O51" s="460"/>
      <c r="P51" s="460"/>
      <c r="Q51" s="460"/>
      <c r="R51" s="460"/>
      <c r="S51" s="460"/>
      <c r="T51" s="460"/>
      <c r="U51" s="460"/>
      <c r="V51" s="460"/>
      <c r="W51" s="460"/>
      <c r="X51" s="460"/>
      <c r="Y51" s="460"/>
      <c r="Z51" s="460"/>
      <c r="AA51" s="460"/>
      <c r="AB51" s="460"/>
      <c r="AC51" s="460"/>
      <c r="AD51" s="460"/>
    </row>
    <row r="52" spans="1:48" s="162" customFormat="1" ht="15" customHeight="1">
      <c r="A52" s="163"/>
    </row>
    <row r="53" spans="1:48" s="42" customFormat="1" ht="15" customHeight="1">
      <c r="A53" s="113"/>
      <c r="C53" s="279" t="s">
        <v>1277</v>
      </c>
      <c r="D53" s="280"/>
      <c r="E53" s="280"/>
      <c r="F53" s="280"/>
      <c r="G53" s="280"/>
      <c r="H53" s="280"/>
      <c r="I53" s="280"/>
      <c r="J53" s="280"/>
      <c r="K53" s="280"/>
      <c r="L53" s="280"/>
      <c r="M53" s="280"/>
      <c r="N53" s="280"/>
      <c r="O53" s="280"/>
      <c r="P53" s="281"/>
      <c r="Q53" s="279" t="s">
        <v>1278</v>
      </c>
      <c r="R53" s="280"/>
      <c r="S53" s="280"/>
      <c r="T53" s="280"/>
      <c r="U53" s="280"/>
      <c r="V53" s="280"/>
      <c r="W53" s="280"/>
      <c r="X53" s="280"/>
      <c r="Y53" s="280"/>
      <c r="Z53" s="280"/>
      <c r="AA53" s="280"/>
      <c r="AB53" s="280"/>
      <c r="AC53" s="280"/>
      <c r="AD53" s="281"/>
    </row>
    <row r="54" spans="1:48" s="42" customFormat="1" ht="15" customHeight="1">
      <c r="A54" s="113"/>
      <c r="C54" s="486" t="s">
        <v>269</v>
      </c>
      <c r="D54" s="284"/>
      <c r="E54" s="284"/>
      <c r="F54" s="284"/>
      <c r="G54" s="284"/>
      <c r="H54" s="300"/>
      <c r="I54" s="282" t="s">
        <v>1279</v>
      </c>
      <c r="J54" s="280"/>
      <c r="K54" s="280"/>
      <c r="L54" s="281"/>
      <c r="M54" s="282" t="s">
        <v>1280</v>
      </c>
      <c r="N54" s="280"/>
      <c r="O54" s="280"/>
      <c r="P54" s="281"/>
      <c r="Q54" s="483" t="s">
        <v>269</v>
      </c>
      <c r="R54" s="284"/>
      <c r="S54" s="284"/>
      <c r="T54" s="284"/>
      <c r="U54" s="284"/>
      <c r="V54" s="300"/>
      <c r="W54" s="487" t="s">
        <v>387</v>
      </c>
      <c r="X54" s="284"/>
      <c r="Y54" s="284"/>
      <c r="Z54" s="300"/>
      <c r="AA54" s="282" t="s">
        <v>1280</v>
      </c>
      <c r="AB54" s="280"/>
      <c r="AC54" s="280"/>
      <c r="AD54" s="281"/>
      <c r="AF54" t="s">
        <v>278</v>
      </c>
      <c r="AG54" t="s">
        <v>279</v>
      </c>
      <c r="AH54" t="s">
        <v>280</v>
      </c>
      <c r="AI54" t="s">
        <v>281</v>
      </c>
      <c r="AJ54" t="s">
        <v>282</v>
      </c>
      <c r="AK54" t="s">
        <v>283</v>
      </c>
      <c r="AL54" t="s">
        <v>284</v>
      </c>
      <c r="AP54" t="s">
        <v>278</v>
      </c>
      <c r="AQ54" t="s">
        <v>279</v>
      </c>
      <c r="AR54" t="s">
        <v>280</v>
      </c>
      <c r="AS54" t="s">
        <v>281</v>
      </c>
      <c r="AT54" t="s">
        <v>282</v>
      </c>
      <c r="AU54" t="s">
        <v>283</v>
      </c>
      <c r="AV54" t="s">
        <v>284</v>
      </c>
    </row>
    <row r="55" spans="1:48" s="42" customFormat="1" ht="15" customHeight="1">
      <c r="A55" s="113"/>
      <c r="C55" s="282"/>
      <c r="D55" s="280"/>
      <c r="E55" s="280"/>
      <c r="F55" s="280"/>
      <c r="G55" s="280"/>
      <c r="H55" s="281"/>
      <c r="I55" s="282"/>
      <c r="J55" s="280"/>
      <c r="K55" s="280"/>
      <c r="L55" s="281"/>
      <c r="M55" s="282"/>
      <c r="N55" s="280"/>
      <c r="O55" s="280"/>
      <c r="P55" s="281"/>
      <c r="Q55" s="282"/>
      <c r="R55" s="280"/>
      <c r="S55" s="280"/>
      <c r="T55" s="280"/>
      <c r="U55" s="280"/>
      <c r="V55" s="281"/>
      <c r="W55" s="282"/>
      <c r="X55" s="280"/>
      <c r="Y55" s="280"/>
      <c r="Z55" s="281"/>
      <c r="AA55" s="282"/>
      <c r="AB55" s="280"/>
      <c r="AC55" s="280"/>
      <c r="AD55" s="281"/>
      <c r="AF55">
        <f>IF(AND(C55=0,OR(SUM(I55:M55)&gt;0,COUNTIF(C55:M55,"NS")&gt;0)),1,0)</f>
        <v>0</v>
      </c>
      <c r="AG55">
        <f>IF(OR(AND(C55="NS",SUM(I55:M55)&gt;0),AND(C55="NS",COUNTIF(C55:M55,"NS")&lt;2)),1,0)</f>
        <v>0</v>
      </c>
      <c r="AH55">
        <f>IF(AND(C55="NA",OR(SUM(I55:M55)&gt;0,COUNTIF(C55:M55,"NS")&gt;0,AND(COUNTIF(C55:M55,"NA")&gt;1,COUNTIF(C55:M55,"NA")&lt;3))),1,0)</f>
        <v>0</v>
      </c>
      <c r="AI55">
        <f>IF(AND(COUNTBLANK(C55)+COUNTBLANK(I55)+COUNTBLANK(M55)&gt;0,COUNTBLANK(C55)+COUNTBLANK(I55)+COUNTBLANK(M55)&lt;3,C55&lt;&gt;"NA"),1,0)</f>
        <v>0</v>
      </c>
      <c r="AJ55">
        <f>IF(AND(IF(OR(SUM(I55:M55)=C55,C55="",AND(C55&gt;0,COUNTIF(C55:M55,"NS")=2)),0,1)=1,C55&lt;&gt;"NS",C55&lt;&gt;"NA"),1,0)</f>
        <v>0</v>
      </c>
      <c r="AK55">
        <f>IF(COUNTIF(C55:M55,"=*")&lt;&gt;SUM(COUNTIF(C55:M55,"NS"),COUNTIF(C55:M55,"NA")),1,0)</f>
        <v>0</v>
      </c>
      <c r="AL55">
        <f>IF(SUM(AF55:AK55)&gt;0,1,0)</f>
        <v>0</v>
      </c>
      <c r="AP55">
        <f>IF(AND(Q55=0,OR(SUM(W55:AA55)&gt;0,COUNTIF(Q55:AA55,"NS")&gt;0)),1,0)</f>
        <v>0</v>
      </c>
      <c r="AQ55">
        <f>IF(OR(AND(Q55="NS",SUM(W55:AA55)&gt;0),AND(Q55="NS",COUNTIF(Q55:AA55,"NS")&lt;2)),1,0)</f>
        <v>0</v>
      </c>
      <c r="AR55">
        <f>IF(AND(Q55="NA",OR(SUM(W55:AA55)&gt;0,COUNTIF(Q55:AA55,"NS")&gt;0,AND(COUNTIF(Q55:AA55,"NA")&gt;1,COUNTIF(Q55:AA55,"NA")&lt;3))),1,0)</f>
        <v>0</v>
      </c>
      <c r="AS55">
        <f>IF(AND(COUNTBLANK(Q55)+COUNTBLANK(W55)+COUNTBLANK(AA55)&gt;0,COUNTBLANK(Q55)+COUNTBLANK(W55)+COUNTBLANK(AA55)&lt;3,Q55&lt;&gt;"NA"),1,0)</f>
        <v>0</v>
      </c>
      <c r="AT55">
        <f>IF(AND(IF(OR(SUM(W55:AA55)=Q55,Q55="",AND(Q55&gt;0,COUNTIF(Q55:AA55,"NS")=2)),0,1)=1,Q55&lt;&gt;"NS",Q55&lt;&gt;"NA"),1,0)</f>
        <v>0</v>
      </c>
      <c r="AU55">
        <f>IF(COUNTIF(Q55:AA55,"=*")&lt;&gt;SUM(COUNTIF(Q55:AA55,"NS"),COUNTIF(Q55:AA55,"NA")),1,0)</f>
        <v>0</v>
      </c>
      <c r="AV55">
        <f>IF(SUM(AP55:AU55)&gt;0,1,0)</f>
        <v>0</v>
      </c>
    </row>
    <row r="56" spans="1:48" s="29" customFormat="1" ht="15" customHeight="1">
      <c r="A56" s="79"/>
      <c r="B56" s="31"/>
      <c r="C56" s="31"/>
      <c r="D56" s="31"/>
      <c r="E56" s="31"/>
      <c r="F56" s="31"/>
      <c r="G56" s="152"/>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c r="AE56" s="236"/>
      <c r="AF56">
        <f>IF(SUM(AF55,AP55)&gt;0,1,0)</f>
        <v>0</v>
      </c>
      <c r="AG56">
        <f>IF(SUM(AG55,AQ55)&gt;0,2,0)</f>
        <v>0</v>
      </c>
      <c r="AH56">
        <f>IF(SUM(AH55,AR55)&gt;0,4,0)</f>
        <v>0</v>
      </c>
      <c r="AI56">
        <f>IF(SUM(AI55,AS55)&gt;0,4,0)</f>
        <v>0</v>
      </c>
      <c r="AJ56">
        <f>IF(SUM(AJ55,AT55)&gt;0,5,0)</f>
        <v>0</v>
      </c>
      <c r="AK56">
        <f>IF(SUM(AK55,AU55)&gt;0,6,0)</f>
        <v>0</v>
      </c>
    </row>
    <row r="57" spans="1:48" s="29" customFormat="1" ht="24" customHeight="1">
      <c r="A57" s="79"/>
      <c r="B57" s="31"/>
      <c r="C57" s="339" t="s">
        <v>248</v>
      </c>
      <c r="D57" s="350"/>
      <c r="E57" s="350"/>
      <c r="F57" s="350"/>
      <c r="G57" s="350"/>
      <c r="H57" s="350"/>
      <c r="I57" s="350"/>
      <c r="J57" s="350"/>
      <c r="K57" s="350"/>
      <c r="L57" s="350"/>
      <c r="M57" s="350"/>
      <c r="N57" s="350"/>
      <c r="O57" s="350"/>
      <c r="P57" s="350"/>
      <c r="Q57" s="350"/>
      <c r="R57" s="350"/>
      <c r="S57" s="350"/>
      <c r="T57" s="350"/>
      <c r="U57" s="350"/>
      <c r="V57" s="350"/>
      <c r="W57" s="350"/>
      <c r="X57" s="350"/>
      <c r="Y57" s="350"/>
      <c r="Z57" s="350"/>
      <c r="AA57" s="350"/>
      <c r="AB57" s="350"/>
      <c r="AC57" s="350"/>
      <c r="AD57" s="350"/>
      <c r="AE57" s="236"/>
      <c r="AH57">
        <f>SUM(AF56:AH56)</f>
        <v>0</v>
      </c>
      <c r="AK57">
        <f>SUM(AI56:AK56)</f>
        <v>0</v>
      </c>
    </row>
    <row r="58" spans="1:48" s="29" customFormat="1" ht="60" customHeight="1">
      <c r="A58" s="79"/>
      <c r="B58" s="31"/>
      <c r="C58" s="340"/>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8"/>
      <c r="AE58" s="236"/>
      <c r="AH58" t="e">
        <f ca="1">CAMBIAR(AH57,0,"",1,"El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58" t="e">
        <f ca="1">CAMBIAR(AK57,0,"",4,"Hay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59" spans="1:48" s="29" customFormat="1" ht="15" customHeight="1">
      <c r="A59" s="79"/>
      <c r="B59" s="31"/>
      <c r="C59" s="31"/>
      <c r="D59" s="31"/>
      <c r="E59" s="31"/>
      <c r="F59" s="31"/>
      <c r="G59" s="152"/>
      <c r="H59" s="236"/>
      <c r="I59" s="236"/>
      <c r="J59" s="236"/>
      <c r="K59" s="236"/>
      <c r="L59" s="236"/>
      <c r="M59" s="236"/>
      <c r="N59" s="236"/>
      <c r="O59" s="236"/>
      <c r="P59" s="236"/>
      <c r="Q59" s="236"/>
      <c r="R59" s="236"/>
      <c r="S59" s="236"/>
      <c r="T59" s="236"/>
      <c r="U59" s="236"/>
      <c r="V59" s="236"/>
      <c r="W59" s="236"/>
      <c r="X59" s="236"/>
      <c r="Y59" s="236"/>
      <c r="Z59" s="236"/>
      <c r="AA59" s="236"/>
      <c r="AB59" s="236"/>
      <c r="AC59" s="236"/>
      <c r="AD59" s="236"/>
      <c r="AE59" s="236"/>
    </row>
    <row r="60" spans="1:48" s="29" customFormat="1" ht="15" customHeight="1">
      <c r="A60" s="79"/>
      <c r="B60" s="31"/>
      <c r="C60" s="31"/>
      <c r="D60" s="31"/>
      <c r="E60" s="31"/>
      <c r="F60" s="31"/>
      <c r="G60" s="152"/>
      <c r="H60" s="236"/>
      <c r="I60" s="236"/>
      <c r="J60" s="236"/>
      <c r="K60" s="236"/>
      <c r="L60" s="236"/>
      <c r="M60" s="236"/>
      <c r="N60" s="236"/>
      <c r="O60" s="236"/>
      <c r="P60" s="236"/>
      <c r="Q60" s="236"/>
      <c r="R60" s="236"/>
      <c r="S60" s="236"/>
      <c r="T60" s="236"/>
      <c r="U60" s="236"/>
      <c r="V60" s="236"/>
      <c r="W60" s="236"/>
      <c r="X60" s="236"/>
      <c r="Y60" s="236"/>
      <c r="Z60" s="236"/>
      <c r="AA60" s="236"/>
      <c r="AB60" s="236"/>
      <c r="AC60" s="236"/>
      <c r="AD60" s="236"/>
      <c r="AE60" s="236"/>
    </row>
    <row r="61" spans="1:48" s="29" customFormat="1" ht="15" customHeight="1">
      <c r="A61" s="79"/>
      <c r="B61" s="31"/>
      <c r="C61" s="31"/>
      <c r="D61" s="31"/>
      <c r="E61" s="31"/>
      <c r="F61" s="31"/>
      <c r="G61" s="152"/>
      <c r="H61" s="236"/>
      <c r="I61" s="236"/>
      <c r="J61" s="236"/>
      <c r="K61" s="236"/>
      <c r="L61" s="236"/>
      <c r="M61" s="236"/>
      <c r="N61" s="236"/>
      <c r="O61" s="236"/>
      <c r="P61" s="236"/>
      <c r="Q61" s="236"/>
      <c r="R61" s="236"/>
      <c r="S61" s="236"/>
      <c r="T61" s="236"/>
      <c r="U61" s="236"/>
      <c r="V61" s="236"/>
      <c r="W61" s="236"/>
      <c r="X61" s="236"/>
      <c r="Y61" s="236"/>
      <c r="Z61" s="236"/>
      <c r="AA61" s="236"/>
      <c r="AB61" s="236"/>
      <c r="AC61" s="236"/>
      <c r="AD61" s="236"/>
      <c r="AE61" s="236"/>
    </row>
    <row r="62" spans="1:48" s="29" customFormat="1" ht="15" customHeight="1">
      <c r="A62" s="79"/>
      <c r="B62" s="31"/>
      <c r="C62" s="31"/>
      <c r="D62" s="31"/>
      <c r="E62" s="31"/>
      <c r="F62" s="31"/>
      <c r="G62" s="152"/>
      <c r="H62" s="236"/>
      <c r="I62" s="236"/>
      <c r="J62" s="236"/>
      <c r="K62" s="236"/>
      <c r="L62" s="236"/>
      <c r="M62" s="236"/>
      <c r="N62" s="236"/>
      <c r="O62" s="236"/>
      <c r="P62" s="236"/>
      <c r="Q62" s="236"/>
      <c r="R62" s="236"/>
      <c r="S62" s="236"/>
      <c r="T62" s="236"/>
      <c r="U62" s="236"/>
      <c r="V62" s="236"/>
      <c r="W62" s="236"/>
      <c r="X62" s="236"/>
      <c r="Y62" s="236"/>
      <c r="Z62" s="236"/>
      <c r="AA62" s="236"/>
      <c r="AB62" s="236"/>
      <c r="AC62" s="236"/>
      <c r="AD62" s="236"/>
      <c r="AE62" s="236"/>
    </row>
    <row r="63" spans="1:48" s="29" customFormat="1" ht="15" customHeight="1">
      <c r="A63" s="79"/>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48" s="33" customFormat="1" ht="15" customHeight="1" thickBot="1">
      <c r="A64" s="79"/>
      <c r="B64" s="94"/>
      <c r="C64" s="94"/>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row>
    <row r="65" spans="1:48" s="162" customFormat="1" ht="15" customHeight="1" thickBot="1">
      <c r="A65" s="163"/>
      <c r="B65" s="465" t="s">
        <v>1281</v>
      </c>
      <c r="C65" s="352"/>
      <c r="D65" s="352"/>
      <c r="E65" s="352"/>
      <c r="F65" s="352"/>
      <c r="G65" s="352"/>
      <c r="H65" s="352"/>
      <c r="I65" s="352"/>
      <c r="J65" s="352"/>
      <c r="K65" s="352"/>
      <c r="L65" s="352"/>
      <c r="M65" s="352"/>
      <c r="N65" s="352"/>
      <c r="O65" s="352"/>
      <c r="P65" s="352"/>
      <c r="Q65" s="352"/>
      <c r="R65" s="352"/>
      <c r="S65" s="352"/>
      <c r="T65" s="352"/>
      <c r="U65" s="352"/>
      <c r="V65" s="352"/>
      <c r="W65" s="352"/>
      <c r="X65" s="352"/>
      <c r="Y65" s="352"/>
      <c r="Z65" s="352"/>
      <c r="AA65" s="352"/>
      <c r="AB65" s="352"/>
      <c r="AC65" s="352"/>
      <c r="AD65" s="353"/>
    </row>
    <row r="66" spans="1:48" s="42" customFormat="1" ht="15" customHeight="1">
      <c r="A66" s="107"/>
      <c r="B66" s="455" t="s">
        <v>189</v>
      </c>
      <c r="C66" s="278"/>
      <c r="D66" s="278"/>
      <c r="E66" s="278"/>
      <c r="F66" s="278"/>
      <c r="G66" s="278"/>
      <c r="H66" s="278"/>
      <c r="I66" s="278"/>
      <c r="J66" s="278"/>
      <c r="K66" s="278"/>
      <c r="L66" s="278"/>
      <c r="M66" s="278"/>
      <c r="N66" s="278"/>
      <c r="O66" s="278"/>
      <c r="P66" s="278"/>
      <c r="Q66" s="278"/>
      <c r="R66" s="278"/>
      <c r="S66" s="278"/>
      <c r="T66" s="278"/>
      <c r="U66" s="278"/>
      <c r="V66" s="278"/>
      <c r="W66" s="278"/>
      <c r="X66" s="278"/>
      <c r="Y66" s="278"/>
      <c r="Z66" s="278"/>
      <c r="AA66" s="278"/>
      <c r="AB66" s="278"/>
      <c r="AC66" s="278"/>
      <c r="AD66" s="298"/>
      <c r="AE66" s="211"/>
      <c r="AF66" s="211"/>
      <c r="AG66" s="211"/>
      <c r="AH66" s="211"/>
    </row>
    <row r="67" spans="1:48" s="33" customFormat="1" ht="36" customHeight="1">
      <c r="B67" s="169"/>
      <c r="C67" s="404" t="s">
        <v>1282</v>
      </c>
      <c r="D67" s="348"/>
      <c r="E67" s="348"/>
      <c r="F67" s="348"/>
      <c r="G67" s="348"/>
      <c r="H67" s="348"/>
      <c r="I67" s="348"/>
      <c r="J67" s="348"/>
      <c r="K67" s="348"/>
      <c r="L67" s="348"/>
      <c r="M67" s="348"/>
      <c r="N67" s="348"/>
      <c r="O67" s="348"/>
      <c r="P67" s="348"/>
      <c r="Q67" s="348"/>
      <c r="R67" s="348"/>
      <c r="S67" s="348"/>
      <c r="T67" s="348"/>
      <c r="U67" s="348"/>
      <c r="V67" s="348"/>
      <c r="W67" s="348"/>
      <c r="X67" s="348"/>
      <c r="Y67" s="348"/>
      <c r="Z67" s="348"/>
      <c r="AA67" s="348"/>
      <c r="AB67" s="348"/>
      <c r="AC67" s="348"/>
      <c r="AD67" s="298"/>
    </row>
    <row r="68" spans="1:48" s="33" customFormat="1" ht="36" customHeight="1">
      <c r="B68" s="192"/>
      <c r="C68" s="403" t="s">
        <v>1283</v>
      </c>
      <c r="D68" s="284"/>
      <c r="E68" s="284"/>
      <c r="F68" s="284"/>
      <c r="G68" s="284"/>
      <c r="H68" s="284"/>
      <c r="I68" s="284"/>
      <c r="J68" s="284"/>
      <c r="K68" s="284"/>
      <c r="L68" s="284"/>
      <c r="M68" s="284"/>
      <c r="N68" s="284"/>
      <c r="O68" s="284"/>
      <c r="P68" s="284"/>
      <c r="Q68" s="284"/>
      <c r="R68" s="284"/>
      <c r="S68" s="284"/>
      <c r="T68" s="284"/>
      <c r="U68" s="284"/>
      <c r="V68" s="284"/>
      <c r="W68" s="284"/>
      <c r="X68" s="284"/>
      <c r="Y68" s="284"/>
      <c r="Z68" s="284"/>
      <c r="AA68" s="284"/>
      <c r="AB68" s="284"/>
      <c r="AC68" s="284"/>
      <c r="AD68" s="300"/>
    </row>
    <row r="69" spans="1:48" s="162" customFormat="1" ht="15" customHeight="1">
      <c r="A69" s="163"/>
    </row>
    <row r="70" spans="1:48" s="162" customFormat="1" ht="36" customHeight="1">
      <c r="A70" s="32" t="s">
        <v>1284</v>
      </c>
      <c r="B70" s="440" t="s">
        <v>1285</v>
      </c>
      <c r="C70" s="358"/>
      <c r="D70" s="460"/>
      <c r="E70" s="460"/>
      <c r="F70" s="460"/>
      <c r="G70" s="460"/>
      <c r="H70" s="460"/>
      <c r="I70" s="460"/>
      <c r="J70" s="460"/>
      <c r="K70" s="460"/>
      <c r="L70" s="460"/>
      <c r="M70" s="460"/>
      <c r="N70" s="460"/>
      <c r="O70" s="460"/>
      <c r="P70" s="460"/>
      <c r="Q70" s="460"/>
      <c r="R70" s="460"/>
      <c r="S70" s="460"/>
      <c r="T70" s="460"/>
      <c r="U70" s="460"/>
      <c r="V70" s="460"/>
      <c r="W70" s="460"/>
      <c r="X70" s="460"/>
      <c r="Y70" s="460"/>
      <c r="Z70" s="460"/>
      <c r="AA70" s="460"/>
      <c r="AB70" s="460"/>
      <c r="AC70" s="460"/>
      <c r="AD70" s="460"/>
    </row>
    <row r="71" spans="1:48" s="180" customFormat="1" ht="24" customHeight="1">
      <c r="A71" s="163"/>
      <c r="C71" s="349" t="s">
        <v>1286</v>
      </c>
      <c r="D71" s="484"/>
      <c r="E71" s="484"/>
      <c r="F71" s="484"/>
      <c r="G71" s="484"/>
      <c r="H71" s="484"/>
      <c r="I71" s="484"/>
      <c r="J71" s="484"/>
      <c r="K71" s="484"/>
      <c r="L71" s="484"/>
      <c r="M71" s="484"/>
      <c r="N71" s="484"/>
      <c r="O71" s="484"/>
      <c r="P71" s="484"/>
      <c r="Q71" s="484"/>
      <c r="R71" s="484"/>
      <c r="S71" s="484"/>
      <c r="T71" s="484"/>
      <c r="U71" s="484"/>
      <c r="V71" s="484"/>
      <c r="W71" s="484"/>
      <c r="X71" s="484"/>
      <c r="Y71" s="484"/>
      <c r="Z71" s="484"/>
      <c r="AA71" s="484"/>
      <c r="AB71" s="484"/>
      <c r="AC71" s="484"/>
      <c r="AD71" s="484"/>
    </row>
    <row r="72" spans="1:48" s="162" customFormat="1" ht="15" customHeight="1">
      <c r="A72" s="163"/>
    </row>
    <row r="73" spans="1:48" s="42" customFormat="1" ht="48" customHeight="1">
      <c r="A73" s="113"/>
      <c r="C73" s="279" t="s">
        <v>1287</v>
      </c>
      <c r="D73" s="280"/>
      <c r="E73" s="280"/>
      <c r="F73" s="280"/>
      <c r="G73" s="280"/>
      <c r="H73" s="280"/>
      <c r="I73" s="280"/>
      <c r="J73" s="280"/>
      <c r="K73" s="281"/>
      <c r="L73" s="279" t="s">
        <v>1288</v>
      </c>
      <c r="M73" s="280"/>
      <c r="N73" s="280"/>
      <c r="O73" s="280"/>
      <c r="P73" s="280"/>
      <c r="Q73" s="280"/>
      <c r="R73" s="280"/>
      <c r="S73" s="280"/>
      <c r="T73" s="281"/>
      <c r="U73" s="341" t="s">
        <v>1289</v>
      </c>
      <c r="V73" s="296"/>
      <c r="W73" s="341" t="s">
        <v>1290</v>
      </c>
      <c r="X73" s="296"/>
      <c r="Y73" s="341" t="s">
        <v>1291</v>
      </c>
      <c r="Z73" s="296"/>
      <c r="AA73" s="347" t="s">
        <v>1292</v>
      </c>
      <c r="AB73" s="295"/>
      <c r="AC73" s="295"/>
      <c r="AD73" s="296"/>
    </row>
    <row r="74" spans="1:48" s="42" customFormat="1" ht="36" customHeight="1">
      <c r="A74" s="113"/>
      <c r="C74" s="483" t="s">
        <v>269</v>
      </c>
      <c r="D74" s="284"/>
      <c r="E74" s="300"/>
      <c r="F74" s="282" t="s">
        <v>1293</v>
      </c>
      <c r="G74" s="280"/>
      <c r="H74" s="281"/>
      <c r="I74" s="282" t="s">
        <v>1294</v>
      </c>
      <c r="J74" s="280"/>
      <c r="K74" s="281"/>
      <c r="L74" s="483" t="s">
        <v>269</v>
      </c>
      <c r="M74" s="284"/>
      <c r="N74" s="300"/>
      <c r="O74" s="282" t="s">
        <v>1295</v>
      </c>
      <c r="P74" s="280"/>
      <c r="Q74" s="281"/>
      <c r="R74" s="282" t="s">
        <v>1296</v>
      </c>
      <c r="S74" s="280"/>
      <c r="T74" s="281"/>
      <c r="U74" s="299"/>
      <c r="V74" s="300"/>
      <c r="W74" s="299"/>
      <c r="X74" s="300"/>
      <c r="Y74" s="299"/>
      <c r="Z74" s="300"/>
      <c r="AA74" s="299"/>
      <c r="AB74" s="284"/>
      <c r="AC74" s="284"/>
      <c r="AD74" s="300"/>
      <c r="AF74" t="s">
        <v>278</v>
      </c>
      <c r="AG74" t="s">
        <v>279</v>
      </c>
      <c r="AH74" t="s">
        <v>280</v>
      </c>
      <c r="AI74" t="s">
        <v>281</v>
      </c>
      <c r="AJ74" t="s">
        <v>282</v>
      </c>
      <c r="AK74" t="s">
        <v>283</v>
      </c>
      <c r="AL74" t="s">
        <v>284</v>
      </c>
      <c r="AP74" t="s">
        <v>278</v>
      </c>
      <c r="AQ74" t="s">
        <v>279</v>
      </c>
      <c r="AR74" t="s">
        <v>280</v>
      </c>
      <c r="AS74" t="s">
        <v>281</v>
      </c>
      <c r="AT74" t="s">
        <v>282</v>
      </c>
      <c r="AU74" t="s">
        <v>283</v>
      </c>
      <c r="AV74" t="s">
        <v>284</v>
      </c>
    </row>
    <row r="75" spans="1:48" s="42" customFormat="1" ht="15" customHeight="1">
      <c r="A75" s="113"/>
      <c r="C75" s="282"/>
      <c r="D75" s="280"/>
      <c r="E75" s="281"/>
      <c r="F75" s="282"/>
      <c r="G75" s="280"/>
      <c r="H75" s="281"/>
      <c r="I75" s="282"/>
      <c r="J75" s="280"/>
      <c r="K75" s="281"/>
      <c r="L75" s="282"/>
      <c r="M75" s="280"/>
      <c r="N75" s="281"/>
      <c r="O75" s="282"/>
      <c r="P75" s="280"/>
      <c r="Q75" s="281"/>
      <c r="R75" s="282"/>
      <c r="S75" s="280"/>
      <c r="T75" s="281"/>
      <c r="U75" s="342"/>
      <c r="V75" s="281"/>
      <c r="W75" s="342"/>
      <c r="X75" s="281"/>
      <c r="Y75" s="342"/>
      <c r="Z75" s="281"/>
      <c r="AA75" s="342">
        <v>2</v>
      </c>
      <c r="AB75" s="280"/>
      <c r="AC75" s="280"/>
      <c r="AD75" s="281"/>
      <c r="AF75">
        <f>IF(AND(C75=0,OR(SUM(F75:I75)&gt;0,COUNTIF(C75:I75,"NS")&gt;0)),1,0)</f>
        <v>0</v>
      </c>
      <c r="AG75">
        <f>IF(OR(AND(C75="NS",SUM(F75:I75)&gt;0),AND(C75="NS",COUNTIF(C75:I75,"NS")&lt;2)),1,0)</f>
        <v>0</v>
      </c>
      <c r="AH75">
        <f>IF(AND(C75="NA",OR(SUM(F75:I75)&gt;0,COUNTIF(C75:I75,"NS")&gt;0,AND(COUNTIF(C75:I75,"NA")&gt;1,COUNTIF(C75:I75,"NA")&lt;3))),1,0)</f>
        <v>0</v>
      </c>
      <c r="AI75">
        <f>IF(AND(COUNTBLANK(C75)+COUNTBLANK(F75)+COUNTBLANK(I75)&gt;0,COUNTBLANK(C75)+COUNTBLANK(F75)+COUNTBLANK(I75)&lt;3,C75&lt;&gt;"NA"),1,0)</f>
        <v>0</v>
      </c>
      <c r="AJ75">
        <f>IF(AND(IF(OR(SUM(F75:I75)=C75,C75="",AND(C75&gt;0,COUNTIF(C75:I75,"NS")=2)),0,1)=1,C75&lt;&gt;"NS",C75&lt;&gt;"NA"),1,0)</f>
        <v>0</v>
      </c>
      <c r="AK75">
        <f>IF(COUNTIF(C75:I75,"=*")&lt;&gt;SUM(COUNTIF(C75:I75,"NS"),COUNTIF(C75:I75,"NA")),1,0)</f>
        <v>0</v>
      </c>
      <c r="AL75">
        <f>IF(SUM(AF75:AK75)&gt;0,1,0)</f>
        <v>0</v>
      </c>
      <c r="AP75">
        <f>IF(AND(L75=0,OR(SUM(O75:Y75)&gt;0,COUNTIF(L75:Y75,"NS")&gt;0)),1,0)</f>
        <v>0</v>
      </c>
      <c r="AQ75">
        <f>IF(OR(AND(L75="NS",SUM(O75:Y75)&gt;0),AND(L75="NS",COUNTIF(L75:Y75,"NS")&lt;2)),1,0)</f>
        <v>0</v>
      </c>
      <c r="AR75">
        <f>IF(AND(L75="NA",OR(SUM(O75:Y75)&gt;0,COUNTIF(L75:Y75,"NS")&gt;0,AND(COUNTIF(L75:Y75,"NA")&gt;1,COUNTIF(L75:Y75,"NA")&lt;6))),1,0)</f>
        <v>0</v>
      </c>
      <c r="AS75">
        <f>IF(AND(COUNTBLANK(L75)+COUNTBLANK(O75)+COUNTBLANK(R75)+COUNTBLANK(U75)+COUNTBLANK(W75)+COUNTBLANK(Y75)&gt;0,COUNTBLANK(L75)+COUNTBLANK(O75)+COUNTBLANK(R75)+COUNTBLANK(U75)+COUNTBLANK(W75)+COUNTBLANK(Y75)&lt;6,L75&lt;&gt;"NA"),1,0)</f>
        <v>0</v>
      </c>
      <c r="AT75">
        <f>IF(AND(IF(OR(SUM(O75:Y75)=L75,L75="",AND(L75&gt;0,COUNTIF(L75:Y75,"NS")=5)),0,1)=1,L75&lt;&gt;"NS",L75&lt;&gt;"NA"),1,0)</f>
        <v>0</v>
      </c>
      <c r="AU75">
        <f>IF(COUNTIF(L75:Y75,"=*")&lt;&gt;SUM(COUNTIF(L75:Y75,"NS"),COUNTIF(L75:Y75,"NA")),1,0)</f>
        <v>0</v>
      </c>
      <c r="AV75">
        <f>IF(SUM(AP75:AU75)&gt;0,1,0)</f>
        <v>0</v>
      </c>
    </row>
    <row r="76" spans="1:48" s="29" customFormat="1" ht="15" customHeight="1">
      <c r="A76" s="79"/>
      <c r="B76" s="31"/>
      <c r="C76" s="31"/>
      <c r="D76" s="31"/>
      <c r="E76" s="31"/>
      <c r="F76" s="31"/>
      <c r="G76" s="152"/>
      <c r="H76" s="236"/>
      <c r="I76" s="236"/>
      <c r="J76" s="236"/>
      <c r="K76" s="236"/>
      <c r="L76" s="236"/>
      <c r="M76" s="236"/>
      <c r="N76" s="236"/>
      <c r="O76" s="236"/>
      <c r="P76" s="236"/>
      <c r="Q76" s="236"/>
      <c r="R76" s="236"/>
      <c r="S76" s="236"/>
      <c r="T76" s="236"/>
      <c r="U76" s="236"/>
      <c r="V76" s="236"/>
      <c r="W76" s="236"/>
      <c r="X76" s="236"/>
      <c r="Y76" s="236"/>
      <c r="Z76" s="236"/>
      <c r="AA76" s="236"/>
      <c r="AB76" s="236"/>
      <c r="AC76" s="236"/>
      <c r="AD76" s="236"/>
      <c r="AE76" s="236"/>
      <c r="AF76">
        <f>IF(SUM(AF75,AP75)&gt;0,1,0)</f>
        <v>0</v>
      </c>
      <c r="AG76">
        <f>IF(SUM(AG75,AQ75)&gt;0,2,0)</f>
        <v>0</v>
      </c>
      <c r="AH76">
        <f>IF(SUM(AH75,AR75)&gt;0,4,0)</f>
        <v>0</v>
      </c>
      <c r="AI76">
        <f>IF(SUM(AI75,AS75)&gt;0,4,0)</f>
        <v>0</v>
      </c>
      <c r="AJ76">
        <f>IF(SUM(AJ75,AT75)&gt;0,5,0)</f>
        <v>0</v>
      </c>
      <c r="AK76">
        <f>IF(SUM(AK75,AU75)&gt;0,6,0)</f>
        <v>0</v>
      </c>
    </row>
    <row r="77" spans="1:48" s="29" customFormat="1" ht="24" customHeight="1">
      <c r="A77" s="79"/>
      <c r="B77" s="31"/>
      <c r="C77" s="339" t="s">
        <v>248</v>
      </c>
      <c r="D77" s="350"/>
      <c r="E77" s="350"/>
      <c r="F77" s="350"/>
      <c r="G77" s="350"/>
      <c r="H77" s="350"/>
      <c r="I77" s="350"/>
      <c r="J77" s="350"/>
      <c r="K77" s="350"/>
      <c r="L77" s="350"/>
      <c r="M77" s="350"/>
      <c r="N77" s="350"/>
      <c r="O77" s="350"/>
      <c r="P77" s="350"/>
      <c r="Q77" s="350"/>
      <c r="R77" s="350"/>
      <c r="S77" s="350"/>
      <c r="T77" s="350"/>
      <c r="U77" s="350"/>
      <c r="V77" s="350"/>
      <c r="W77" s="350"/>
      <c r="X77" s="350"/>
      <c r="Y77" s="350"/>
      <c r="Z77" s="350"/>
      <c r="AA77" s="350"/>
      <c r="AB77" s="350"/>
      <c r="AC77" s="350"/>
      <c r="AD77" s="350"/>
      <c r="AE77" s="236"/>
      <c r="AH77">
        <f>SUM(AF76:AH76)</f>
        <v>0</v>
      </c>
      <c r="AK77">
        <f>SUM(AI76:AK76)</f>
        <v>0</v>
      </c>
    </row>
    <row r="78" spans="1:48" s="29" customFormat="1" ht="60" customHeight="1">
      <c r="A78" s="79"/>
      <c r="B78" s="31"/>
      <c r="C78" s="340"/>
      <c r="D78" s="337"/>
      <c r="E78" s="337"/>
      <c r="F78" s="337"/>
      <c r="G78" s="337"/>
      <c r="H78" s="337"/>
      <c r="I78" s="337"/>
      <c r="J78" s="337"/>
      <c r="K78" s="337"/>
      <c r="L78" s="337"/>
      <c r="M78" s="337"/>
      <c r="N78" s="337"/>
      <c r="O78" s="337"/>
      <c r="P78" s="337"/>
      <c r="Q78" s="337"/>
      <c r="R78" s="337"/>
      <c r="S78" s="337"/>
      <c r="T78" s="337"/>
      <c r="U78" s="337"/>
      <c r="V78" s="337"/>
      <c r="W78" s="337"/>
      <c r="X78" s="337"/>
      <c r="Y78" s="337"/>
      <c r="Z78" s="337"/>
      <c r="AA78" s="337"/>
      <c r="AB78" s="337"/>
      <c r="AC78" s="337"/>
      <c r="AD78" s="338"/>
      <c r="AE78" s="236"/>
      <c r="AH78" t="e">
        <f ca="1">CAMBIAR(AH77,0,"",1,"El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#NAME?</v>
      </c>
      <c r="AK78" t="e">
        <f ca="1">CAMBIAR(AK77,0,"",4,"Hay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#NAME?</v>
      </c>
    </row>
    <row r="79" spans="1:48" s="29" customFormat="1" ht="15" customHeight="1">
      <c r="A79" s="79"/>
      <c r="B79" s="31"/>
      <c r="C79" s="268" t="e">
        <f ca="1">AH78</f>
        <v>#NAME?</v>
      </c>
      <c r="D79" s="31"/>
      <c r="E79" s="31"/>
      <c r="F79" s="31"/>
      <c r="G79" s="152"/>
      <c r="H79" s="236"/>
      <c r="I79" s="236"/>
      <c r="J79" s="236"/>
      <c r="K79" s="236"/>
      <c r="L79" s="236"/>
      <c r="M79" s="236"/>
      <c r="N79" s="236"/>
      <c r="O79" s="236"/>
      <c r="P79" s="236"/>
      <c r="Q79" s="236"/>
      <c r="R79" s="236"/>
      <c r="S79" s="236"/>
      <c r="T79" s="236"/>
      <c r="U79" s="236"/>
      <c r="V79" s="236"/>
      <c r="W79" s="236"/>
      <c r="X79" s="236"/>
      <c r="Y79" s="236"/>
      <c r="Z79" s="236"/>
      <c r="AA79" s="236"/>
      <c r="AB79" s="236"/>
      <c r="AC79" s="236"/>
      <c r="AD79" s="236"/>
      <c r="AE79" s="236"/>
    </row>
    <row r="80" spans="1:48" s="29" customFormat="1" ht="15" customHeight="1">
      <c r="A80" s="79"/>
      <c r="B80" s="31"/>
      <c r="C80" s="268" t="e">
        <f ca="1">AK78</f>
        <v>#NAME?</v>
      </c>
      <c r="D80" s="31"/>
      <c r="E80" s="31"/>
      <c r="F80" s="31"/>
      <c r="G80" s="152"/>
      <c r="H80" s="236"/>
      <c r="I80" s="236"/>
      <c r="J80" s="236"/>
      <c r="K80" s="236"/>
      <c r="L80" s="236"/>
      <c r="M80" s="236"/>
      <c r="N80" s="236"/>
      <c r="O80" s="236"/>
      <c r="P80" s="236"/>
      <c r="Q80" s="236"/>
      <c r="R80" s="236"/>
      <c r="S80" s="236"/>
      <c r="T80" s="236"/>
      <c r="U80" s="236"/>
      <c r="V80" s="236"/>
      <c r="W80" s="236"/>
      <c r="X80" s="236"/>
      <c r="Y80" s="236"/>
      <c r="Z80" s="236"/>
      <c r="AA80" s="236"/>
      <c r="AB80" s="236"/>
      <c r="AC80" s="236"/>
      <c r="AD80" s="236"/>
      <c r="AE80" s="236"/>
    </row>
    <row r="81" spans="1:31" s="29" customFormat="1" ht="15" customHeight="1">
      <c r="A81" s="79"/>
      <c r="B81" s="31"/>
      <c r="C81" s="31"/>
      <c r="D81" s="31"/>
      <c r="E81" s="31"/>
      <c r="F81" s="31"/>
      <c r="G81" s="152"/>
      <c r="H81" s="236"/>
      <c r="I81" s="236"/>
      <c r="J81" s="236"/>
      <c r="K81" s="236"/>
      <c r="L81" s="236"/>
      <c r="M81" s="236"/>
      <c r="N81" s="236"/>
      <c r="O81" s="236"/>
      <c r="P81" s="236"/>
      <c r="Q81" s="236"/>
      <c r="R81" s="236"/>
      <c r="S81" s="236"/>
      <c r="T81" s="236"/>
      <c r="U81" s="236"/>
      <c r="V81" s="236"/>
      <c r="W81" s="236"/>
      <c r="X81" s="236"/>
      <c r="Y81" s="236"/>
      <c r="Z81" s="236"/>
      <c r="AA81" s="236"/>
      <c r="AB81" s="236"/>
      <c r="AC81" s="236"/>
      <c r="AD81" s="236"/>
      <c r="AE81" s="236"/>
    </row>
    <row r="82" spans="1:31" s="29" customFormat="1" ht="15" customHeight="1">
      <c r="A82" s="79"/>
      <c r="B82" s="31"/>
      <c r="C82" s="31"/>
      <c r="D82" s="31"/>
      <c r="E82" s="31"/>
      <c r="F82" s="31"/>
      <c r="G82" s="152"/>
      <c r="H82" s="236"/>
      <c r="I82" s="236"/>
      <c r="J82" s="236"/>
      <c r="K82" s="236"/>
      <c r="L82" s="236"/>
      <c r="M82" s="236"/>
      <c r="N82" s="236"/>
      <c r="O82" s="236"/>
      <c r="P82" s="236"/>
      <c r="Q82" s="236"/>
      <c r="R82" s="236"/>
      <c r="S82" s="236"/>
      <c r="T82" s="236"/>
      <c r="U82" s="236"/>
      <c r="V82" s="236"/>
      <c r="W82" s="236"/>
      <c r="X82" s="236"/>
      <c r="Y82" s="236"/>
      <c r="Z82" s="236"/>
      <c r="AA82" s="236"/>
      <c r="AB82" s="236"/>
      <c r="AC82" s="236"/>
      <c r="AD82" s="236"/>
      <c r="AE82" s="236"/>
    </row>
    <row r="83" spans="1:31" s="29" customFormat="1" ht="15" customHeight="1">
      <c r="A83" s="79"/>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spans="1:31" s="33" customFormat="1" ht="15" customHeight="1">
      <c r="A84" s="79"/>
      <c r="B84" s="94"/>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row>
  </sheetData>
  <mergeCells count="75">
    <mergeCell ref="B17:AD17"/>
    <mergeCell ref="B1:AD1"/>
    <mergeCell ref="B3:AD3"/>
    <mergeCell ref="B5:AD5"/>
    <mergeCell ref="AA7:AD7"/>
    <mergeCell ref="B9:AD9"/>
    <mergeCell ref="C10:AD10"/>
    <mergeCell ref="C11:AD11"/>
    <mergeCell ref="C12:AD12"/>
    <mergeCell ref="C13:AD13"/>
    <mergeCell ref="C14:AD14"/>
    <mergeCell ref="B16:AD16"/>
    <mergeCell ref="B49:AD49"/>
    <mergeCell ref="B20:AD20"/>
    <mergeCell ref="C21:AD21"/>
    <mergeCell ref="C23:F23"/>
    <mergeCell ref="C39:AD39"/>
    <mergeCell ref="C40:AD40"/>
    <mergeCell ref="B47:AD47"/>
    <mergeCell ref="E33:H33"/>
    <mergeCell ref="E35:H35"/>
    <mergeCell ref="E37:H37"/>
    <mergeCell ref="C18:AD18"/>
    <mergeCell ref="E25:H25"/>
    <mergeCell ref="E27:H27"/>
    <mergeCell ref="E29:H29"/>
    <mergeCell ref="E31:H31"/>
    <mergeCell ref="C50:AD50"/>
    <mergeCell ref="C51:AD51"/>
    <mergeCell ref="C53:P53"/>
    <mergeCell ref="Q53:AD53"/>
    <mergeCell ref="C54:H54"/>
    <mergeCell ref="I54:L54"/>
    <mergeCell ref="M54:P54"/>
    <mergeCell ref="Q54:V54"/>
    <mergeCell ref="W54:Z54"/>
    <mergeCell ref="AA54:AD54"/>
    <mergeCell ref="C68:AD68"/>
    <mergeCell ref="C55:H55"/>
    <mergeCell ref="I55:L55"/>
    <mergeCell ref="M55:P55"/>
    <mergeCell ref="Q55:V55"/>
    <mergeCell ref="W55:Z55"/>
    <mergeCell ref="AA55:AD55"/>
    <mergeCell ref="C57:AD57"/>
    <mergeCell ref="C58:AD58"/>
    <mergeCell ref="B65:AD65"/>
    <mergeCell ref="B66:AD66"/>
    <mergeCell ref="C67:AD67"/>
    <mergeCell ref="B70:AD70"/>
    <mergeCell ref="C71:AD71"/>
    <mergeCell ref="C73:K73"/>
    <mergeCell ref="L73:T73"/>
    <mergeCell ref="U73:V74"/>
    <mergeCell ref="W73:X74"/>
    <mergeCell ref="Y73:Z74"/>
    <mergeCell ref="AA73:AD74"/>
    <mergeCell ref="C74:E74"/>
    <mergeCell ref="F74:H74"/>
    <mergeCell ref="C78:AD78"/>
    <mergeCell ref="I74:K74"/>
    <mergeCell ref="L74:N74"/>
    <mergeCell ref="O74:Q74"/>
    <mergeCell ref="R74:T74"/>
    <mergeCell ref="C75:E75"/>
    <mergeCell ref="F75:H75"/>
    <mergeCell ref="I75:K75"/>
    <mergeCell ref="L75:N75"/>
    <mergeCell ref="O75:Q75"/>
    <mergeCell ref="R75:T75"/>
    <mergeCell ref="U75:V75"/>
    <mergeCell ref="W75:X75"/>
    <mergeCell ref="Y75:Z75"/>
    <mergeCell ref="AA75:AD75"/>
    <mergeCell ref="C77:AD77"/>
  </mergeCells>
  <conditionalFormatting sqref="C23">
    <cfRule type="expression" dxfId="131" priority="1" stopIfTrue="1">
      <formula>AL25=1</formula>
    </cfRule>
  </conditionalFormatting>
  <conditionalFormatting sqref="E25">
    <cfRule type="expression" dxfId="130" priority="2" stopIfTrue="1">
      <formula>AL25=1</formula>
    </cfRule>
  </conditionalFormatting>
  <conditionalFormatting sqref="E27">
    <cfRule type="expression" dxfId="129" priority="3" stopIfTrue="1">
      <formula>AL25=1</formula>
    </cfRule>
  </conditionalFormatting>
  <conditionalFormatting sqref="E29">
    <cfRule type="expression" dxfId="128" priority="4" stopIfTrue="1">
      <formula>AL25=1</formula>
    </cfRule>
  </conditionalFormatting>
  <conditionalFormatting sqref="E31">
    <cfRule type="expression" dxfId="127" priority="5" stopIfTrue="1">
      <formula>AL25=1</formula>
    </cfRule>
  </conditionalFormatting>
  <conditionalFormatting sqref="E33">
    <cfRule type="expression" dxfId="126" priority="6" stopIfTrue="1">
      <formula>AL25=1</formula>
    </cfRule>
  </conditionalFormatting>
  <conditionalFormatting sqref="E35">
    <cfRule type="expression" dxfId="125" priority="7" stopIfTrue="1">
      <formula>AL25=1</formula>
    </cfRule>
  </conditionalFormatting>
  <conditionalFormatting sqref="E37">
    <cfRule type="expression" dxfId="124" priority="8" stopIfTrue="1">
      <formula>AL25=1</formula>
    </cfRule>
  </conditionalFormatting>
  <conditionalFormatting sqref="C55">
    <cfRule type="expression" dxfId="123" priority="9" stopIfTrue="1">
      <formula>AL55=1</formula>
    </cfRule>
    <cfRule type="expression" dxfId="122" priority="15" stopIfTrue="1">
      <formula>Q55="NA"</formula>
    </cfRule>
  </conditionalFormatting>
  <conditionalFormatting sqref="I55">
    <cfRule type="expression" dxfId="121" priority="10" stopIfTrue="1">
      <formula>AL55=1</formula>
    </cfRule>
    <cfRule type="expression" dxfId="120" priority="16" stopIfTrue="1">
      <formula>Q55="NA"</formula>
    </cfRule>
  </conditionalFormatting>
  <conditionalFormatting sqref="M55">
    <cfRule type="expression" dxfId="119" priority="11" stopIfTrue="1">
      <formula>AL55=1</formula>
    </cfRule>
    <cfRule type="expression" dxfId="118" priority="17" stopIfTrue="1">
      <formula>Q55="NA"</formula>
    </cfRule>
  </conditionalFormatting>
  <conditionalFormatting sqref="Q55">
    <cfRule type="expression" dxfId="117" priority="12" stopIfTrue="1">
      <formula>AV55=1</formula>
    </cfRule>
    <cfRule type="expression" dxfId="116" priority="18" stopIfTrue="1">
      <formula>Q55="NA"</formula>
    </cfRule>
  </conditionalFormatting>
  <conditionalFormatting sqref="W55">
    <cfRule type="expression" dxfId="115" priority="13" stopIfTrue="1">
      <formula>AV55=1</formula>
    </cfRule>
    <cfRule type="expression" dxfId="114" priority="19" stopIfTrue="1">
      <formula>Q55="NA"</formula>
    </cfRule>
  </conditionalFormatting>
  <conditionalFormatting sqref="AA55">
    <cfRule type="expression" dxfId="113" priority="14" stopIfTrue="1">
      <formula>AV55=1</formula>
    </cfRule>
    <cfRule type="expression" dxfId="112" priority="20" stopIfTrue="1">
      <formula>Q55="NA"</formula>
    </cfRule>
  </conditionalFormatting>
  <conditionalFormatting sqref="C75">
    <cfRule type="expression" dxfId="111" priority="21" stopIfTrue="1">
      <formula>AL75=1</formula>
    </cfRule>
    <cfRule type="expression" dxfId="110" priority="30" stopIfTrue="1">
      <formula>L75="NA"</formula>
    </cfRule>
  </conditionalFormatting>
  <conditionalFormatting sqref="F75">
    <cfRule type="expression" dxfId="109" priority="22" stopIfTrue="1">
      <formula>AL75=1</formula>
    </cfRule>
    <cfRule type="expression" dxfId="108" priority="31" stopIfTrue="1">
      <formula>L75="NA"</formula>
    </cfRule>
  </conditionalFormatting>
  <conditionalFormatting sqref="I75">
    <cfRule type="expression" dxfId="107" priority="23" stopIfTrue="1">
      <formula>AL75=1</formula>
    </cfRule>
    <cfRule type="expression" dxfId="106" priority="32" stopIfTrue="1">
      <formula>L75="NA"</formula>
    </cfRule>
  </conditionalFormatting>
  <conditionalFormatting sqref="L75">
    <cfRule type="expression" dxfId="105" priority="24" stopIfTrue="1">
      <formula>AV75=1</formula>
    </cfRule>
    <cfRule type="expression" dxfId="104" priority="33" stopIfTrue="1">
      <formula>L75="NA"</formula>
    </cfRule>
  </conditionalFormatting>
  <conditionalFormatting sqref="O75">
    <cfRule type="expression" dxfId="103" priority="25" stopIfTrue="1">
      <formula>AV75=1</formula>
    </cfRule>
    <cfRule type="expression" dxfId="102" priority="34" stopIfTrue="1">
      <formula>L75="NA"</formula>
    </cfRule>
  </conditionalFormatting>
  <conditionalFormatting sqref="R75">
    <cfRule type="expression" dxfId="101" priority="26" stopIfTrue="1">
      <formula>AV75=1</formula>
    </cfRule>
    <cfRule type="expression" dxfId="100" priority="35" stopIfTrue="1">
      <formula>L75="NA"</formula>
    </cfRule>
  </conditionalFormatting>
  <conditionalFormatting sqref="U75">
    <cfRule type="expression" dxfId="99" priority="27" stopIfTrue="1">
      <formula>AV75=1</formula>
    </cfRule>
    <cfRule type="expression" dxfId="98" priority="36" stopIfTrue="1">
      <formula>L75="NA"</formula>
    </cfRule>
  </conditionalFormatting>
  <conditionalFormatting sqref="W75">
    <cfRule type="expression" dxfId="97" priority="28" stopIfTrue="1">
      <formula>AV75=1</formula>
    </cfRule>
    <cfRule type="expression" dxfId="96" priority="37" stopIfTrue="1">
      <formula>L75="NA"</formula>
    </cfRule>
  </conditionalFormatting>
  <conditionalFormatting sqref="Y75">
    <cfRule type="expression" dxfId="95" priority="29" stopIfTrue="1">
      <formula>AV75=1</formula>
    </cfRule>
    <cfRule type="expression" dxfId="94" priority="38" stopIfTrue="1">
      <formula>L75="NA"</formula>
    </cfRule>
  </conditionalFormatting>
  <dataValidations count="1">
    <dataValidation type="list" allowBlank="1" showInputMessage="1" showErrorMessage="1" sqref="AA75" xr:uid="{00000000-0002-0000-0800-000000000000}">
      <formula1>"="",1,2,9"</formula1>
    </dataValidation>
  </dataValidations>
  <hyperlinks>
    <hyperlink ref="AA7" location="Índice!B21" display="Índice" xr:uid="{00000000-0004-0000-0800-000000000000}"/>
  </hyperlinks>
  <pageMargins left="0.70866141732283472" right="0.70866141732283472" top="0.74803149606299213" bottom="0.74803149606299213" header="0.31496062992125978" footer="0.31496062992125978"/>
  <pageSetup scale="75" orientation="portrait"/>
  <headerFooter>
    <oddHeader>&amp;CMódulo 1 Sección V
Cuestionario</oddHeader>
    <oddFooter>&amp;LCenso Nacional de Sistema Penitenciario Federal 2022&amp;R&amp;P de &amp;N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16</vt:i4>
      </vt:variant>
    </vt:vector>
  </HeadingPairs>
  <TitlesOfParts>
    <vt:vector size="32" baseType="lpstr">
      <vt:lpstr>Índice</vt:lpstr>
      <vt:lpstr>Presentación</vt:lpstr>
      <vt:lpstr>Informantes</vt:lpstr>
      <vt:lpstr>Participantes</vt:lpstr>
      <vt:lpstr>CNSIPEF_2022_M1_Secc1</vt:lpstr>
      <vt:lpstr>CNSIPEF_2022_M1_Secc2</vt:lpstr>
      <vt:lpstr>CNSIPEF_2022_M1_Secc3</vt:lpstr>
      <vt:lpstr>CNSIPEF_2022_M1_Secc4</vt:lpstr>
      <vt:lpstr>CNSIPEF_2022_M1_Secc5</vt:lpstr>
      <vt:lpstr>CNSIPEF_2022_M1_Secc6</vt:lpstr>
      <vt:lpstr>CNSIPEF_2022_M1_Secc7</vt:lpstr>
      <vt:lpstr>CNSIPEF_2022_M1_Secc8</vt:lpstr>
      <vt:lpstr>CNSIPEF_2022_M1_Secc9</vt:lpstr>
      <vt:lpstr>Complemento 1</vt:lpstr>
      <vt:lpstr>Complemento 2</vt:lpstr>
      <vt:lpstr>Glosario</vt:lpstr>
      <vt:lpstr>CNSIPEF_2022_M1_Secc1!Área_de_impresión</vt:lpstr>
      <vt:lpstr>CNSIPEF_2022_M1_Secc2!Área_de_impresión</vt:lpstr>
      <vt:lpstr>CNSIPEF_2022_M1_Secc3!Área_de_impresión</vt:lpstr>
      <vt:lpstr>CNSIPEF_2022_M1_Secc4!Área_de_impresión</vt:lpstr>
      <vt:lpstr>CNSIPEF_2022_M1_Secc5!Área_de_impresión</vt:lpstr>
      <vt:lpstr>CNSIPEF_2022_M1_Secc6!Área_de_impresión</vt:lpstr>
      <vt:lpstr>CNSIPEF_2022_M1_Secc7!Área_de_impresión</vt:lpstr>
      <vt:lpstr>CNSIPEF_2022_M1_Secc8!Área_de_impresión</vt:lpstr>
      <vt:lpstr>CNSIPEF_2022_M1_Secc9!Área_de_impresión</vt:lpstr>
      <vt:lpstr>'Complemento 1'!Área_de_impresión</vt:lpstr>
      <vt:lpstr>'Complemento 2'!Área_de_impresión</vt:lpstr>
      <vt:lpstr>Glosario!Área_de_impresión</vt:lpstr>
      <vt:lpstr>Índice!Área_de_impresión</vt:lpstr>
      <vt:lpstr>Informantes!Área_de_impresión</vt:lpstr>
      <vt:lpstr>Participantes!Área_de_impresión</vt:lpstr>
      <vt:lpstr>Presentación!Área_de_impresión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RAMIREZ CHAVARRIA AARON</cp:lastModifiedBy>
  <cp:lastPrinted>2021-06-20T13:40:34Z</cp:lastPrinted>
  <dcterms:created xsi:type="dcterms:W3CDTF">2020-10-26T17:39:05Z</dcterms:created>
  <dcterms:modified xsi:type="dcterms:W3CDTF">2021-12-07T22:38:58Z</dcterms:modified>
</cp:coreProperties>
</file>