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DA\Proyecto\grupo16_entrega3\"/>
    </mc:Choice>
  </mc:AlternateContent>
  <xr:revisionPtr revIDLastSave="0" documentId="13_ncr:1_{B58AE92C-0700-4FA9-ADB6-B76A8416BB08}" xr6:coauthVersionLast="47" xr6:coauthVersionMax="47" xr10:uidLastSave="{00000000-0000-0000-0000-000000000000}"/>
  <bookViews>
    <workbookView xWindow="-16320" yWindow="-5925" windowWidth="16440" windowHeight="28440" tabRatio="500" activeTab="2" xr2:uid="{00000000-000D-0000-FFFF-FFFF00000000}"/>
  </bookViews>
  <sheets>
    <sheet name="EQUIPO" sheetId="1" r:id="rId1"/>
    <sheet name="VALORES" sheetId="2" r:id="rId2"/>
    <sheet name="MOSCOW" sheetId="9" r:id="rId3"/>
    <sheet name="HISTORIAS" sheetId="3" r:id="rId4"/>
    <sheet name="Ronda1" sheetId="4" r:id="rId5"/>
    <sheet name="Ronda2" sheetId="5" r:id="rId6"/>
    <sheet name="Ronda3" sheetId="6" r:id="rId7"/>
    <sheet name="Ronda4" sheetId="7" r:id="rId8"/>
    <sheet name="Ronda5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83" i="9" l="1"/>
  <c r="H75" i="9"/>
  <c r="J73" i="9"/>
  <c r="J56" i="9" l="1"/>
  <c r="J31" i="9"/>
  <c r="H44" i="9"/>
  <c r="H38" i="9"/>
  <c r="H31" i="9"/>
  <c r="I51" i="8" l="1"/>
  <c r="L50" i="8"/>
  <c r="K50" i="8"/>
  <c r="J50" i="8"/>
  <c r="L49" i="8"/>
  <c r="K49" i="8"/>
  <c r="J49" i="8"/>
  <c r="L48" i="8"/>
  <c r="K48" i="8"/>
  <c r="J48" i="8"/>
  <c r="L47" i="8"/>
  <c r="K47" i="8"/>
  <c r="J47" i="8"/>
  <c r="L46" i="8"/>
  <c r="K46" i="8"/>
  <c r="J46" i="8"/>
  <c r="L45" i="8"/>
  <c r="K45" i="8"/>
  <c r="J45" i="8"/>
  <c r="L44" i="8"/>
  <c r="K44" i="8"/>
  <c r="J44" i="8"/>
  <c r="L43" i="8"/>
  <c r="K43" i="8"/>
  <c r="J43" i="8"/>
  <c r="L42" i="8"/>
  <c r="K42" i="8"/>
  <c r="J42" i="8"/>
  <c r="L41" i="8"/>
  <c r="K41" i="8"/>
  <c r="J41" i="8"/>
  <c r="L40" i="8"/>
  <c r="K40" i="8"/>
  <c r="J40" i="8"/>
  <c r="L39" i="8"/>
  <c r="K39" i="8"/>
  <c r="J39" i="8"/>
  <c r="L38" i="8"/>
  <c r="K38" i="8"/>
  <c r="J38" i="8"/>
  <c r="L37" i="8"/>
  <c r="K37" i="8"/>
  <c r="J37" i="8"/>
  <c r="L36" i="8"/>
  <c r="K36" i="8"/>
  <c r="J36" i="8"/>
  <c r="L35" i="8"/>
  <c r="K35" i="8"/>
  <c r="J35" i="8"/>
  <c r="L34" i="8"/>
  <c r="K34" i="8"/>
  <c r="J34" i="8"/>
  <c r="L33" i="8"/>
  <c r="K33" i="8"/>
  <c r="J33" i="8"/>
  <c r="L32" i="8"/>
  <c r="K32" i="8"/>
  <c r="J32" i="8"/>
  <c r="L31" i="8"/>
  <c r="K31" i="8"/>
  <c r="J31" i="8"/>
  <c r="L30" i="8"/>
  <c r="K30" i="8"/>
  <c r="J30" i="8"/>
  <c r="L29" i="8"/>
  <c r="K29" i="8"/>
  <c r="J29" i="8"/>
  <c r="L28" i="8"/>
  <c r="K28" i="8"/>
  <c r="J28" i="8"/>
  <c r="L27" i="8"/>
  <c r="K27" i="8"/>
  <c r="J27" i="8"/>
  <c r="L26" i="8"/>
  <c r="K26" i="8"/>
  <c r="J26" i="8"/>
  <c r="L25" i="8"/>
  <c r="K25" i="8"/>
  <c r="J25" i="8"/>
  <c r="L24" i="8"/>
  <c r="K24" i="8"/>
  <c r="J24" i="8"/>
  <c r="L23" i="8"/>
  <c r="K23" i="8"/>
  <c r="J23" i="8"/>
  <c r="L22" i="8"/>
  <c r="K22" i="8"/>
  <c r="J22" i="8"/>
  <c r="L21" i="8"/>
  <c r="K21" i="8"/>
  <c r="J21" i="8"/>
  <c r="L20" i="8"/>
  <c r="K20" i="8"/>
  <c r="J20" i="8"/>
  <c r="L19" i="8"/>
  <c r="K19" i="8"/>
  <c r="J19" i="8"/>
  <c r="L18" i="8"/>
  <c r="K18" i="8"/>
  <c r="J18" i="8"/>
  <c r="L17" i="8"/>
  <c r="K17" i="8"/>
  <c r="J17" i="8"/>
  <c r="L16" i="8"/>
  <c r="K16" i="8"/>
  <c r="J16" i="8"/>
  <c r="L15" i="8"/>
  <c r="K15" i="8"/>
  <c r="J15" i="8"/>
  <c r="L14" i="8"/>
  <c r="K14" i="8"/>
  <c r="J14" i="8"/>
  <c r="L13" i="8"/>
  <c r="K13" i="8"/>
  <c r="J13" i="8"/>
  <c r="L12" i="8"/>
  <c r="K12" i="8"/>
  <c r="J12" i="8"/>
  <c r="L11" i="8"/>
  <c r="K11" i="8"/>
  <c r="J11" i="8"/>
  <c r="L10" i="8"/>
  <c r="K10" i="8"/>
  <c r="J10" i="8"/>
  <c r="L9" i="8"/>
  <c r="K9" i="8"/>
  <c r="J9" i="8"/>
  <c r="L8" i="8"/>
  <c r="K8" i="8"/>
  <c r="J8" i="8"/>
  <c r="L7" i="8"/>
  <c r="K7" i="8"/>
  <c r="J7" i="8"/>
  <c r="L6" i="8"/>
  <c r="K6" i="8"/>
  <c r="J6" i="8"/>
  <c r="L5" i="8"/>
  <c r="K5" i="8"/>
  <c r="J5" i="8"/>
  <c r="L4" i="8"/>
  <c r="K4" i="8"/>
  <c r="J4" i="8"/>
  <c r="L3" i="8"/>
  <c r="K3" i="8"/>
  <c r="J3" i="8"/>
  <c r="L2" i="8"/>
  <c r="K2" i="8"/>
  <c r="J2" i="8"/>
  <c r="I1" i="8"/>
  <c r="B1" i="8"/>
  <c r="I51" i="7"/>
  <c r="A51" i="8" s="1"/>
  <c r="L50" i="7"/>
  <c r="K50" i="7"/>
  <c r="J50" i="7"/>
  <c r="L49" i="7"/>
  <c r="K49" i="7"/>
  <c r="J49" i="7"/>
  <c r="L48" i="7"/>
  <c r="K48" i="7"/>
  <c r="J48" i="7"/>
  <c r="L47" i="7"/>
  <c r="K47" i="7"/>
  <c r="J47" i="7"/>
  <c r="L46" i="7"/>
  <c r="K46" i="7"/>
  <c r="J46" i="7"/>
  <c r="L45" i="7"/>
  <c r="K45" i="7"/>
  <c r="J45" i="7"/>
  <c r="L44" i="7"/>
  <c r="K44" i="7"/>
  <c r="J44" i="7"/>
  <c r="L43" i="7"/>
  <c r="K43" i="7"/>
  <c r="J43" i="7"/>
  <c r="L42" i="7"/>
  <c r="K42" i="7"/>
  <c r="J42" i="7"/>
  <c r="L41" i="7"/>
  <c r="K41" i="7"/>
  <c r="J41" i="7"/>
  <c r="L40" i="7"/>
  <c r="K40" i="7"/>
  <c r="J40" i="7"/>
  <c r="L39" i="7"/>
  <c r="K39" i="7"/>
  <c r="J39" i="7"/>
  <c r="L38" i="7"/>
  <c r="K38" i="7"/>
  <c r="J38" i="7"/>
  <c r="L37" i="7"/>
  <c r="K37" i="7"/>
  <c r="J37" i="7"/>
  <c r="L36" i="7"/>
  <c r="K36" i="7"/>
  <c r="J36" i="7"/>
  <c r="L35" i="7"/>
  <c r="K35" i="7"/>
  <c r="J35" i="7"/>
  <c r="L34" i="7"/>
  <c r="K34" i="7"/>
  <c r="J34" i="7"/>
  <c r="L33" i="7"/>
  <c r="K33" i="7"/>
  <c r="J33" i="7"/>
  <c r="L32" i="7"/>
  <c r="K32" i="7"/>
  <c r="J32" i="7"/>
  <c r="L31" i="7"/>
  <c r="K31" i="7"/>
  <c r="J31" i="7"/>
  <c r="L30" i="7"/>
  <c r="K30" i="7"/>
  <c r="J30" i="7"/>
  <c r="L29" i="7"/>
  <c r="K29" i="7"/>
  <c r="J29" i="7"/>
  <c r="L28" i="7"/>
  <c r="K28" i="7"/>
  <c r="J28" i="7"/>
  <c r="L27" i="7"/>
  <c r="K27" i="7"/>
  <c r="J27" i="7"/>
  <c r="L26" i="7"/>
  <c r="K26" i="7"/>
  <c r="J26" i="7"/>
  <c r="L25" i="7"/>
  <c r="K25" i="7"/>
  <c r="J25" i="7"/>
  <c r="L24" i="7"/>
  <c r="K24" i="7"/>
  <c r="J24" i="7"/>
  <c r="L23" i="7"/>
  <c r="K23" i="7"/>
  <c r="J23" i="7"/>
  <c r="L22" i="7"/>
  <c r="K22" i="7"/>
  <c r="J22" i="7"/>
  <c r="L21" i="7"/>
  <c r="K21" i="7"/>
  <c r="J21" i="7"/>
  <c r="L20" i="7"/>
  <c r="K20" i="7"/>
  <c r="J20" i="7"/>
  <c r="L19" i="7"/>
  <c r="K19" i="7"/>
  <c r="J19" i="7"/>
  <c r="L18" i="7"/>
  <c r="K18" i="7"/>
  <c r="J18" i="7"/>
  <c r="L17" i="7"/>
  <c r="K17" i="7"/>
  <c r="J17" i="7"/>
  <c r="L16" i="7"/>
  <c r="K16" i="7"/>
  <c r="J16" i="7"/>
  <c r="L15" i="7"/>
  <c r="K15" i="7"/>
  <c r="J15" i="7"/>
  <c r="L14" i="7"/>
  <c r="K14" i="7"/>
  <c r="J14" i="7"/>
  <c r="L13" i="7"/>
  <c r="K13" i="7"/>
  <c r="J13" i="7"/>
  <c r="L12" i="7"/>
  <c r="K12" i="7"/>
  <c r="J12" i="7"/>
  <c r="L11" i="7"/>
  <c r="K11" i="7"/>
  <c r="J11" i="7"/>
  <c r="L10" i="7"/>
  <c r="K10" i="7"/>
  <c r="J10" i="7"/>
  <c r="L9" i="7"/>
  <c r="K9" i="7"/>
  <c r="J9" i="7"/>
  <c r="L8" i="7"/>
  <c r="K8" i="7"/>
  <c r="J8" i="7"/>
  <c r="L7" i="7"/>
  <c r="K7" i="7"/>
  <c r="J7" i="7"/>
  <c r="L6" i="7"/>
  <c r="K6" i="7"/>
  <c r="J6" i="7"/>
  <c r="L5" i="7"/>
  <c r="K5" i="7"/>
  <c r="J5" i="7"/>
  <c r="L4" i="7"/>
  <c r="K4" i="7"/>
  <c r="J4" i="7"/>
  <c r="L3" i="7"/>
  <c r="K3" i="7"/>
  <c r="J3" i="7"/>
  <c r="L2" i="7"/>
  <c r="K2" i="7"/>
  <c r="J2" i="7"/>
  <c r="I1" i="7"/>
  <c r="B1" i="7"/>
  <c r="I51" i="6"/>
  <c r="A51" i="7" s="1"/>
  <c r="L50" i="6"/>
  <c r="K50" i="6"/>
  <c r="J50" i="6"/>
  <c r="L49" i="6"/>
  <c r="K49" i="6"/>
  <c r="J49" i="6"/>
  <c r="L48" i="6"/>
  <c r="K48" i="6"/>
  <c r="J48" i="6"/>
  <c r="L47" i="6"/>
  <c r="K47" i="6"/>
  <c r="J47" i="6"/>
  <c r="L46" i="6"/>
  <c r="K46" i="6"/>
  <c r="J46" i="6"/>
  <c r="L45" i="6"/>
  <c r="K45" i="6"/>
  <c r="J45" i="6"/>
  <c r="L44" i="6"/>
  <c r="K44" i="6"/>
  <c r="J44" i="6"/>
  <c r="L43" i="6"/>
  <c r="K43" i="6"/>
  <c r="J43" i="6"/>
  <c r="L42" i="6"/>
  <c r="K42" i="6"/>
  <c r="J42" i="6"/>
  <c r="L41" i="6"/>
  <c r="K41" i="6"/>
  <c r="J41" i="6"/>
  <c r="L40" i="6"/>
  <c r="K40" i="6"/>
  <c r="J40" i="6"/>
  <c r="L39" i="6"/>
  <c r="K39" i="6"/>
  <c r="J39" i="6"/>
  <c r="L38" i="6"/>
  <c r="K38" i="6"/>
  <c r="J38" i="6"/>
  <c r="L37" i="6"/>
  <c r="K37" i="6"/>
  <c r="J37" i="6"/>
  <c r="L36" i="6"/>
  <c r="K36" i="6"/>
  <c r="J36" i="6"/>
  <c r="L35" i="6"/>
  <c r="K35" i="6"/>
  <c r="J35" i="6"/>
  <c r="L34" i="6"/>
  <c r="K34" i="6"/>
  <c r="J34" i="6"/>
  <c r="L33" i="6"/>
  <c r="K33" i="6"/>
  <c r="J33" i="6"/>
  <c r="L32" i="6"/>
  <c r="K32" i="6"/>
  <c r="J32" i="6"/>
  <c r="L31" i="6"/>
  <c r="K31" i="6"/>
  <c r="J31" i="6"/>
  <c r="L30" i="6"/>
  <c r="K30" i="6"/>
  <c r="J30" i="6"/>
  <c r="L29" i="6"/>
  <c r="K29" i="6"/>
  <c r="J29" i="6"/>
  <c r="L28" i="6"/>
  <c r="K28" i="6"/>
  <c r="J28" i="6"/>
  <c r="L27" i="6"/>
  <c r="K27" i="6"/>
  <c r="J27" i="6"/>
  <c r="L26" i="6"/>
  <c r="K26" i="6"/>
  <c r="J26" i="6"/>
  <c r="L25" i="6"/>
  <c r="K25" i="6"/>
  <c r="J25" i="6"/>
  <c r="L24" i="6"/>
  <c r="K24" i="6"/>
  <c r="J24" i="6"/>
  <c r="L23" i="6"/>
  <c r="K23" i="6"/>
  <c r="J23" i="6"/>
  <c r="L22" i="6"/>
  <c r="K22" i="6"/>
  <c r="J22" i="6"/>
  <c r="L21" i="6"/>
  <c r="K21" i="6"/>
  <c r="J21" i="6"/>
  <c r="L20" i="6"/>
  <c r="K20" i="6"/>
  <c r="J20" i="6"/>
  <c r="L19" i="6"/>
  <c r="K19" i="6"/>
  <c r="J19" i="6"/>
  <c r="L18" i="6"/>
  <c r="K18" i="6"/>
  <c r="J18" i="6"/>
  <c r="L17" i="6"/>
  <c r="K17" i="6"/>
  <c r="J17" i="6"/>
  <c r="L16" i="6"/>
  <c r="K16" i="6"/>
  <c r="J16" i="6"/>
  <c r="L15" i="6"/>
  <c r="K15" i="6"/>
  <c r="J15" i="6"/>
  <c r="L14" i="6"/>
  <c r="K14" i="6"/>
  <c r="J14" i="6"/>
  <c r="L13" i="6"/>
  <c r="K13" i="6"/>
  <c r="J13" i="6"/>
  <c r="L12" i="6"/>
  <c r="K12" i="6"/>
  <c r="J12" i="6"/>
  <c r="L11" i="6"/>
  <c r="K11" i="6"/>
  <c r="J11" i="6"/>
  <c r="L10" i="6"/>
  <c r="K10" i="6"/>
  <c r="J10" i="6"/>
  <c r="L9" i="6"/>
  <c r="K9" i="6"/>
  <c r="J9" i="6"/>
  <c r="L8" i="6"/>
  <c r="K8" i="6"/>
  <c r="J8" i="6"/>
  <c r="L7" i="6"/>
  <c r="K7" i="6"/>
  <c r="J7" i="6"/>
  <c r="L6" i="6"/>
  <c r="K6" i="6"/>
  <c r="J6" i="6"/>
  <c r="L5" i="6"/>
  <c r="K5" i="6"/>
  <c r="J5" i="6"/>
  <c r="L4" i="6"/>
  <c r="K4" i="6"/>
  <c r="J4" i="6"/>
  <c r="L3" i="6"/>
  <c r="K3" i="6"/>
  <c r="J3" i="6"/>
  <c r="L2" i="6"/>
  <c r="K2" i="6"/>
  <c r="J2" i="6"/>
  <c r="I1" i="6"/>
  <c r="B1" i="6"/>
  <c r="I51" i="5"/>
  <c r="A51" i="6" s="1"/>
  <c r="L50" i="5"/>
  <c r="K50" i="5"/>
  <c r="J50" i="5"/>
  <c r="L49" i="5"/>
  <c r="K49" i="5"/>
  <c r="J49" i="5"/>
  <c r="L48" i="5"/>
  <c r="K48" i="5"/>
  <c r="J48" i="5"/>
  <c r="L47" i="5"/>
  <c r="K47" i="5"/>
  <c r="J47" i="5"/>
  <c r="L46" i="5"/>
  <c r="K46" i="5"/>
  <c r="J46" i="5"/>
  <c r="L45" i="5"/>
  <c r="K45" i="5"/>
  <c r="J45" i="5"/>
  <c r="L44" i="5"/>
  <c r="K44" i="5"/>
  <c r="J44" i="5"/>
  <c r="L43" i="5"/>
  <c r="K43" i="5"/>
  <c r="J43" i="5"/>
  <c r="L42" i="5"/>
  <c r="K42" i="5"/>
  <c r="J42" i="5"/>
  <c r="L41" i="5"/>
  <c r="K41" i="5"/>
  <c r="J41" i="5"/>
  <c r="L40" i="5"/>
  <c r="K40" i="5"/>
  <c r="J40" i="5"/>
  <c r="L39" i="5"/>
  <c r="K39" i="5"/>
  <c r="J39" i="5"/>
  <c r="L38" i="5"/>
  <c r="K38" i="5"/>
  <c r="J38" i="5"/>
  <c r="L37" i="5"/>
  <c r="K37" i="5"/>
  <c r="J37" i="5"/>
  <c r="L36" i="5"/>
  <c r="K36" i="5"/>
  <c r="J36" i="5"/>
  <c r="L35" i="5"/>
  <c r="K35" i="5"/>
  <c r="J35" i="5"/>
  <c r="L34" i="5"/>
  <c r="K34" i="5"/>
  <c r="J34" i="5"/>
  <c r="L33" i="5"/>
  <c r="K33" i="5"/>
  <c r="J33" i="5"/>
  <c r="L32" i="5"/>
  <c r="K32" i="5"/>
  <c r="J32" i="5"/>
  <c r="L31" i="5"/>
  <c r="K31" i="5"/>
  <c r="J31" i="5"/>
  <c r="L30" i="5"/>
  <c r="K30" i="5"/>
  <c r="J30" i="5"/>
  <c r="L29" i="5"/>
  <c r="K29" i="5"/>
  <c r="J29" i="5"/>
  <c r="L28" i="5"/>
  <c r="K28" i="5"/>
  <c r="J28" i="5"/>
  <c r="L27" i="5"/>
  <c r="K27" i="5"/>
  <c r="J27" i="5"/>
  <c r="L26" i="5"/>
  <c r="K26" i="5"/>
  <c r="J26" i="5"/>
  <c r="L25" i="5"/>
  <c r="K25" i="5"/>
  <c r="J25" i="5"/>
  <c r="L24" i="5"/>
  <c r="K24" i="5"/>
  <c r="J24" i="5"/>
  <c r="L23" i="5"/>
  <c r="K23" i="5"/>
  <c r="J23" i="5"/>
  <c r="L22" i="5"/>
  <c r="K22" i="5"/>
  <c r="J22" i="5"/>
  <c r="L21" i="5"/>
  <c r="K21" i="5"/>
  <c r="J21" i="5"/>
  <c r="L20" i="5"/>
  <c r="K20" i="5"/>
  <c r="J20" i="5"/>
  <c r="L19" i="5"/>
  <c r="K19" i="5"/>
  <c r="J19" i="5"/>
  <c r="L18" i="5"/>
  <c r="K18" i="5"/>
  <c r="J18" i="5"/>
  <c r="L17" i="5"/>
  <c r="K17" i="5"/>
  <c r="J17" i="5"/>
  <c r="L16" i="5"/>
  <c r="K16" i="5"/>
  <c r="J16" i="5"/>
  <c r="L15" i="5"/>
  <c r="K15" i="5"/>
  <c r="J15" i="5"/>
  <c r="L14" i="5"/>
  <c r="K14" i="5"/>
  <c r="J14" i="5"/>
  <c r="L13" i="5"/>
  <c r="K13" i="5"/>
  <c r="J13" i="5"/>
  <c r="L12" i="5"/>
  <c r="K12" i="5"/>
  <c r="J12" i="5"/>
  <c r="L11" i="5"/>
  <c r="K11" i="5"/>
  <c r="J11" i="5"/>
  <c r="L10" i="5"/>
  <c r="K10" i="5"/>
  <c r="J10" i="5"/>
  <c r="L9" i="5"/>
  <c r="K9" i="5"/>
  <c r="J9" i="5"/>
  <c r="L8" i="5"/>
  <c r="K8" i="5"/>
  <c r="J8" i="5"/>
  <c r="L7" i="5"/>
  <c r="K7" i="5"/>
  <c r="J7" i="5"/>
  <c r="L6" i="5"/>
  <c r="K6" i="5"/>
  <c r="J6" i="5"/>
  <c r="L5" i="5"/>
  <c r="K5" i="5"/>
  <c r="J5" i="5"/>
  <c r="L4" i="5"/>
  <c r="K4" i="5"/>
  <c r="J4" i="5"/>
  <c r="L3" i="5"/>
  <c r="K3" i="5"/>
  <c r="J3" i="5"/>
  <c r="L2" i="5"/>
  <c r="K2" i="5"/>
  <c r="J2" i="5"/>
  <c r="I1" i="5"/>
  <c r="B1" i="5"/>
  <c r="B51" i="4"/>
  <c r="A51" i="4"/>
  <c r="L50" i="4"/>
  <c r="K50" i="4"/>
  <c r="J50" i="4"/>
  <c r="B50" i="4"/>
  <c r="A50" i="4"/>
  <c r="L49" i="4"/>
  <c r="K49" i="4"/>
  <c r="J49" i="4"/>
  <c r="B49" i="4"/>
  <c r="A49" i="4"/>
  <c r="L48" i="4"/>
  <c r="K48" i="4"/>
  <c r="J48" i="4"/>
  <c r="B48" i="4"/>
  <c r="A48" i="4"/>
  <c r="L47" i="4"/>
  <c r="K47" i="4"/>
  <c r="J47" i="4"/>
  <c r="B47" i="4"/>
  <c r="A47" i="4"/>
  <c r="L46" i="4"/>
  <c r="K46" i="4"/>
  <c r="J46" i="4"/>
  <c r="B46" i="4"/>
  <c r="A46" i="4"/>
  <c r="L45" i="4"/>
  <c r="K45" i="4"/>
  <c r="J45" i="4"/>
  <c r="B45" i="4"/>
  <c r="A45" i="4"/>
  <c r="L44" i="4"/>
  <c r="K44" i="4"/>
  <c r="J44" i="4"/>
  <c r="B44" i="4"/>
  <c r="A44" i="4"/>
  <c r="L43" i="4"/>
  <c r="K43" i="4"/>
  <c r="J43" i="4"/>
  <c r="B43" i="4"/>
  <c r="A43" i="4"/>
  <c r="L42" i="4"/>
  <c r="K42" i="4"/>
  <c r="J42" i="4"/>
  <c r="B42" i="4"/>
  <c r="A42" i="4"/>
  <c r="L41" i="4"/>
  <c r="K41" i="4"/>
  <c r="J41" i="4"/>
  <c r="B41" i="4"/>
  <c r="A41" i="4"/>
  <c r="L40" i="4"/>
  <c r="K40" i="4"/>
  <c r="J40" i="4"/>
  <c r="B40" i="4"/>
  <c r="A40" i="4"/>
  <c r="L39" i="4"/>
  <c r="K39" i="4"/>
  <c r="J39" i="4"/>
  <c r="B39" i="4"/>
  <c r="A39" i="4"/>
  <c r="L38" i="4"/>
  <c r="K38" i="4"/>
  <c r="J38" i="4"/>
  <c r="B38" i="4"/>
  <c r="A38" i="4"/>
  <c r="L37" i="4"/>
  <c r="K37" i="4"/>
  <c r="J37" i="4"/>
  <c r="B37" i="4"/>
  <c r="A37" i="4"/>
  <c r="L36" i="4"/>
  <c r="K36" i="4"/>
  <c r="J36" i="4"/>
  <c r="B36" i="4"/>
  <c r="A36" i="4"/>
  <c r="L35" i="4"/>
  <c r="K35" i="4"/>
  <c r="J35" i="4"/>
  <c r="B35" i="4"/>
  <c r="A35" i="4"/>
  <c r="L34" i="4"/>
  <c r="K34" i="4"/>
  <c r="J34" i="4"/>
  <c r="B34" i="4"/>
  <c r="A34" i="4"/>
  <c r="L33" i="4"/>
  <c r="K33" i="4"/>
  <c r="J33" i="4"/>
  <c r="B33" i="4"/>
  <c r="A33" i="4"/>
  <c r="L32" i="4"/>
  <c r="K32" i="4"/>
  <c r="J32" i="4"/>
  <c r="B32" i="4"/>
  <c r="A32" i="4"/>
  <c r="L31" i="4"/>
  <c r="K31" i="4"/>
  <c r="J31" i="4"/>
  <c r="B31" i="4"/>
  <c r="A31" i="4"/>
  <c r="L30" i="4"/>
  <c r="K30" i="4"/>
  <c r="J30" i="4"/>
  <c r="B30" i="4"/>
  <c r="I30" i="4" s="1"/>
  <c r="A30" i="4"/>
  <c r="L29" i="4"/>
  <c r="K29" i="4"/>
  <c r="J29" i="4"/>
  <c r="B29" i="4"/>
  <c r="A29" i="4"/>
  <c r="L28" i="4"/>
  <c r="K28" i="4"/>
  <c r="J28" i="4"/>
  <c r="B28" i="4"/>
  <c r="A28" i="4"/>
  <c r="L27" i="4"/>
  <c r="K27" i="4"/>
  <c r="J27" i="4"/>
  <c r="B27" i="4"/>
  <c r="A27" i="4"/>
  <c r="L26" i="4"/>
  <c r="K26" i="4"/>
  <c r="J26" i="4"/>
  <c r="B26" i="4"/>
  <c r="I26" i="4" s="1"/>
  <c r="A26" i="4"/>
  <c r="L25" i="4"/>
  <c r="K25" i="4"/>
  <c r="J25" i="4"/>
  <c r="B25" i="4"/>
  <c r="A25" i="4"/>
  <c r="L24" i="4"/>
  <c r="K24" i="4"/>
  <c r="J24" i="4"/>
  <c r="B24" i="4"/>
  <c r="A24" i="4"/>
  <c r="L23" i="4"/>
  <c r="K23" i="4"/>
  <c r="J23" i="4"/>
  <c r="B23" i="4"/>
  <c r="A23" i="4"/>
  <c r="L22" i="4"/>
  <c r="K22" i="4"/>
  <c r="J22" i="4"/>
  <c r="B22" i="4"/>
  <c r="A22" i="4"/>
  <c r="L21" i="4"/>
  <c r="K21" i="4"/>
  <c r="J21" i="4"/>
  <c r="B21" i="4"/>
  <c r="A21" i="4"/>
  <c r="L20" i="4"/>
  <c r="K20" i="4"/>
  <c r="J20" i="4"/>
  <c r="B20" i="4"/>
  <c r="A20" i="4"/>
  <c r="L19" i="4"/>
  <c r="K19" i="4"/>
  <c r="J19" i="4"/>
  <c r="B19" i="4"/>
  <c r="A19" i="4"/>
  <c r="L18" i="4"/>
  <c r="K18" i="4"/>
  <c r="J18" i="4"/>
  <c r="B18" i="4"/>
  <c r="A18" i="4"/>
  <c r="L17" i="4"/>
  <c r="K17" i="4"/>
  <c r="J17" i="4"/>
  <c r="B17" i="4"/>
  <c r="A17" i="4"/>
  <c r="L16" i="4"/>
  <c r="K16" i="4"/>
  <c r="J16" i="4"/>
  <c r="B16" i="4"/>
  <c r="A16" i="4"/>
  <c r="L15" i="4"/>
  <c r="K15" i="4"/>
  <c r="J15" i="4"/>
  <c r="B15" i="4"/>
  <c r="A15" i="4"/>
  <c r="L14" i="4"/>
  <c r="K14" i="4"/>
  <c r="J14" i="4"/>
  <c r="B14" i="4"/>
  <c r="A14" i="4"/>
  <c r="L13" i="4"/>
  <c r="K13" i="4"/>
  <c r="J13" i="4"/>
  <c r="B13" i="4"/>
  <c r="A13" i="4"/>
  <c r="L12" i="4"/>
  <c r="K12" i="4"/>
  <c r="J12" i="4"/>
  <c r="B12" i="4"/>
  <c r="A12" i="4"/>
  <c r="L11" i="4"/>
  <c r="K11" i="4"/>
  <c r="J11" i="4"/>
  <c r="B11" i="4"/>
  <c r="A11" i="4"/>
  <c r="L10" i="4"/>
  <c r="K10" i="4"/>
  <c r="J10" i="4"/>
  <c r="B10" i="4"/>
  <c r="A10" i="4"/>
  <c r="L9" i="4"/>
  <c r="K9" i="4"/>
  <c r="J9" i="4"/>
  <c r="B9" i="4"/>
  <c r="A9" i="4"/>
  <c r="L8" i="4"/>
  <c r="K8" i="4"/>
  <c r="J8" i="4"/>
  <c r="B8" i="4"/>
  <c r="A8" i="4"/>
  <c r="L7" i="4"/>
  <c r="K7" i="4"/>
  <c r="J7" i="4"/>
  <c r="B7" i="4"/>
  <c r="A7" i="4"/>
  <c r="L6" i="4"/>
  <c r="K6" i="4"/>
  <c r="J6" i="4"/>
  <c r="B6" i="4"/>
  <c r="A6" i="4"/>
  <c r="L5" i="4"/>
  <c r="K5" i="4"/>
  <c r="J5" i="4"/>
  <c r="B5" i="4"/>
  <c r="A5" i="4"/>
  <c r="L4" i="4"/>
  <c r="K4" i="4"/>
  <c r="J4" i="4"/>
  <c r="B4" i="4"/>
  <c r="A4" i="4"/>
  <c r="L3" i="4"/>
  <c r="K3" i="4"/>
  <c r="J3" i="4"/>
  <c r="B3" i="4"/>
  <c r="A3" i="4"/>
  <c r="L2" i="4"/>
  <c r="K2" i="4"/>
  <c r="J2" i="4"/>
  <c r="B2" i="4"/>
  <c r="A2" i="4"/>
  <c r="C1" i="4" a="1"/>
  <c r="E1" i="4" s="1"/>
  <c r="B1" i="1"/>
  <c r="M25" i="5" s="1"/>
  <c r="I51" i="4" l="1"/>
  <c r="A51" i="5" s="1"/>
  <c r="B26" i="5"/>
  <c r="I26" i="5" s="1"/>
  <c r="A26" i="5"/>
  <c r="B30" i="5"/>
  <c r="I30" i="5" s="1"/>
  <c r="A30" i="5"/>
  <c r="E1" i="6"/>
  <c r="E1" i="8"/>
  <c r="E1" i="7"/>
  <c r="E1" i="5"/>
  <c r="M3" i="4"/>
  <c r="O13" i="4"/>
  <c r="M9" i="4"/>
  <c r="O12" i="4"/>
  <c r="O5" i="4"/>
  <c r="M11" i="4"/>
  <c r="N4" i="4"/>
  <c r="G1" i="4"/>
  <c r="O4" i="4"/>
  <c r="N7" i="4"/>
  <c r="M10" i="4"/>
  <c r="O20" i="4"/>
  <c r="N23" i="4"/>
  <c r="M26" i="4"/>
  <c r="P26" i="4" s="1"/>
  <c r="Q26" i="4" s="1"/>
  <c r="O36" i="4"/>
  <c r="N39" i="4"/>
  <c r="M42" i="4"/>
  <c r="P42" i="4" s="1"/>
  <c r="Q42" i="4" s="1"/>
  <c r="O2" i="5"/>
  <c r="N5" i="5"/>
  <c r="M12" i="5"/>
  <c r="N19" i="5"/>
  <c r="O14" i="4"/>
  <c r="F1" i="4"/>
  <c r="O7" i="4"/>
  <c r="N10" i="4"/>
  <c r="M13" i="4"/>
  <c r="O23" i="4"/>
  <c r="N26" i="4"/>
  <c r="M29" i="4"/>
  <c r="O39" i="4"/>
  <c r="N42" i="4"/>
  <c r="M45" i="4"/>
  <c r="M7" i="5"/>
  <c r="N12" i="5"/>
  <c r="O19" i="5"/>
  <c r="M23" i="5"/>
  <c r="N49" i="8"/>
  <c r="O46" i="8"/>
  <c r="M49" i="8"/>
  <c r="N46" i="8"/>
  <c r="O43" i="8"/>
  <c r="M46" i="8"/>
  <c r="P46" i="8" s="1"/>
  <c r="Q46" i="8" s="1"/>
  <c r="N43" i="8"/>
  <c r="O40" i="8"/>
  <c r="M30" i="8"/>
  <c r="N27" i="8"/>
  <c r="O24" i="8"/>
  <c r="M14" i="8"/>
  <c r="N11" i="8"/>
  <c r="O8" i="8"/>
  <c r="M45" i="7"/>
  <c r="N42" i="7"/>
  <c r="O39" i="7"/>
  <c r="M29" i="7"/>
  <c r="N26" i="7"/>
  <c r="O23" i="7"/>
  <c r="M13" i="7"/>
  <c r="N10" i="7"/>
  <c r="O7" i="7"/>
  <c r="M44" i="6"/>
  <c r="N41" i="6"/>
  <c r="O38" i="6"/>
  <c r="M28" i="6"/>
  <c r="O50" i="8"/>
  <c r="N50" i="8"/>
  <c r="O47" i="8"/>
  <c r="M37" i="8"/>
  <c r="N34" i="8"/>
  <c r="O31" i="8"/>
  <c r="M21" i="8"/>
  <c r="N18" i="8"/>
  <c r="O15" i="8"/>
  <c r="M5" i="8"/>
  <c r="N2" i="8"/>
  <c r="N49" i="7"/>
  <c r="O46" i="7"/>
  <c r="M36" i="7"/>
  <c r="N33" i="7"/>
  <c r="O30" i="7"/>
  <c r="M20" i="7"/>
  <c r="N17" i="7"/>
  <c r="O14" i="7"/>
  <c r="M4" i="7"/>
  <c r="N48" i="6"/>
  <c r="O45" i="6"/>
  <c r="M35" i="6"/>
  <c r="N32" i="6"/>
  <c r="O29" i="6"/>
  <c r="M19" i="6"/>
  <c r="N16" i="6"/>
  <c r="O13" i="6"/>
  <c r="M3" i="6"/>
  <c r="M50" i="5"/>
  <c r="N47" i="5"/>
  <c r="O44" i="5"/>
  <c r="M34" i="5"/>
  <c r="M50" i="8"/>
  <c r="N47" i="8"/>
  <c r="O44" i="8"/>
  <c r="M47" i="8"/>
  <c r="N44" i="8"/>
  <c r="O41" i="8"/>
  <c r="M31" i="8"/>
  <c r="N28" i="8"/>
  <c r="O25" i="8"/>
  <c r="M15" i="8"/>
  <c r="N12" i="8"/>
  <c r="O9" i="8"/>
  <c r="M46" i="7"/>
  <c r="N43" i="7"/>
  <c r="O40" i="7"/>
  <c r="M30" i="7"/>
  <c r="N27" i="7"/>
  <c r="O24" i="7"/>
  <c r="M14" i="7"/>
  <c r="N11" i="7"/>
  <c r="O8" i="7"/>
  <c r="M45" i="6"/>
  <c r="N42" i="6"/>
  <c r="O39" i="6"/>
  <c r="M29" i="6"/>
  <c r="N26" i="6"/>
  <c r="P26" i="6" s="1"/>
  <c r="Q26" i="6" s="1"/>
  <c r="O23" i="6"/>
  <c r="M13" i="6"/>
  <c r="N10" i="6"/>
  <c r="O7" i="6"/>
  <c r="M44" i="5"/>
  <c r="N41" i="5"/>
  <c r="O38" i="5"/>
  <c r="O48" i="8"/>
  <c r="M38" i="8"/>
  <c r="N35" i="8"/>
  <c r="O32" i="8"/>
  <c r="M22" i="8"/>
  <c r="N19" i="8"/>
  <c r="O16" i="8"/>
  <c r="M6" i="8"/>
  <c r="N3" i="8"/>
  <c r="N50" i="7"/>
  <c r="O47" i="7"/>
  <c r="M37" i="7"/>
  <c r="N34" i="7"/>
  <c r="O31" i="7"/>
  <c r="M21" i="7"/>
  <c r="N18" i="7"/>
  <c r="O15" i="7"/>
  <c r="M5" i="7"/>
  <c r="N2" i="7"/>
  <c r="N49" i="6"/>
  <c r="O46" i="6"/>
  <c r="N48" i="8"/>
  <c r="O45" i="8"/>
  <c r="M35" i="8"/>
  <c r="N32" i="8"/>
  <c r="O29" i="8"/>
  <c r="P29" i="8" s="1"/>
  <c r="Q29" i="8" s="1"/>
  <c r="M19" i="8"/>
  <c r="N16" i="8"/>
  <c r="O13" i="8"/>
  <c r="M3" i="8"/>
  <c r="M50" i="7"/>
  <c r="N47" i="7"/>
  <c r="O44" i="7"/>
  <c r="M48" i="8"/>
  <c r="N45" i="8"/>
  <c r="O42" i="8"/>
  <c r="O49" i="8"/>
  <c r="M39" i="8"/>
  <c r="N36" i="8"/>
  <c r="O33" i="8"/>
  <c r="M23" i="8"/>
  <c r="P23" i="8" s="1"/>
  <c r="Q23" i="8" s="1"/>
  <c r="N20" i="8"/>
  <c r="O17" i="8"/>
  <c r="M7" i="8"/>
  <c r="N4" i="8"/>
  <c r="O48" i="7"/>
  <c r="M38" i="7"/>
  <c r="N35" i="7"/>
  <c r="O32" i="7"/>
  <c r="M22" i="7"/>
  <c r="N19" i="7"/>
  <c r="O16" i="7"/>
  <c r="M6" i="7"/>
  <c r="N3" i="7"/>
  <c r="N50" i="6"/>
  <c r="O47" i="6"/>
  <c r="M37" i="6"/>
  <c r="N34" i="6"/>
  <c r="O31" i="6"/>
  <c r="M21" i="6"/>
  <c r="N18" i="6"/>
  <c r="O15" i="6"/>
  <c r="M5" i="6"/>
  <c r="N2" i="6"/>
  <c r="N49" i="5"/>
  <c r="O46" i="5"/>
  <c r="O49" i="7"/>
  <c r="M47" i="7"/>
  <c r="N45" i="7"/>
  <c r="M43" i="7"/>
  <c r="O41" i="7"/>
  <c r="M28" i="7"/>
  <c r="O26" i="7"/>
  <c r="M11" i="7"/>
  <c r="O9" i="7"/>
  <c r="N44" i="6"/>
  <c r="O42" i="6"/>
  <c r="O33" i="6"/>
  <c r="O26" i="6"/>
  <c r="M16" i="6"/>
  <c r="M11" i="6"/>
  <c r="M6" i="6"/>
  <c r="O36" i="5"/>
  <c r="M33" i="5"/>
  <c r="M30" i="5"/>
  <c r="N27" i="5"/>
  <c r="O24" i="5"/>
  <c r="M14" i="5"/>
  <c r="N11" i="5"/>
  <c r="O8" i="5"/>
  <c r="N29" i="8"/>
  <c r="N13" i="8"/>
  <c r="M49" i="7"/>
  <c r="N41" i="7"/>
  <c r="M26" i="7"/>
  <c r="N24" i="7"/>
  <c r="N9" i="7"/>
  <c r="M42" i="6"/>
  <c r="O40" i="6"/>
  <c r="N33" i="6"/>
  <c r="M26" i="6"/>
  <c r="O21" i="6"/>
  <c r="O14" i="6"/>
  <c r="O9" i="6"/>
  <c r="O4" i="6"/>
  <c r="N44" i="5"/>
  <c r="P44" i="5" s="1"/>
  <c r="Q44" i="5" s="1"/>
  <c r="O39" i="5"/>
  <c r="N36" i="5"/>
  <c r="M27" i="5"/>
  <c r="N24" i="5"/>
  <c r="O21" i="5"/>
  <c r="M11" i="5"/>
  <c r="N8" i="5"/>
  <c r="O5" i="5"/>
  <c r="N41" i="8"/>
  <c r="N33" i="8"/>
  <c r="N31" i="8"/>
  <c r="M29" i="8"/>
  <c r="O27" i="8"/>
  <c r="N25" i="8"/>
  <c r="N17" i="8"/>
  <c r="N15" i="8"/>
  <c r="P15" i="8" s="1"/>
  <c r="Q15" i="8" s="1"/>
  <c r="M13" i="8"/>
  <c r="O11" i="8"/>
  <c r="N9" i="8"/>
  <c r="M41" i="7"/>
  <c r="N39" i="7"/>
  <c r="M24" i="7"/>
  <c r="M9" i="7"/>
  <c r="N7" i="7"/>
  <c r="N40" i="6"/>
  <c r="M33" i="6"/>
  <c r="N21" i="6"/>
  <c r="N14" i="6"/>
  <c r="N9" i="6"/>
  <c r="N4" i="6"/>
  <c r="O49" i="5"/>
  <c r="N39" i="5"/>
  <c r="M36" i="5"/>
  <c r="M24" i="5"/>
  <c r="N21" i="5"/>
  <c r="O18" i="5"/>
  <c r="M8" i="5"/>
  <c r="M41" i="8"/>
  <c r="O39" i="8"/>
  <c r="O37" i="8"/>
  <c r="O35" i="8"/>
  <c r="M33" i="8"/>
  <c r="M27" i="8"/>
  <c r="M25" i="8"/>
  <c r="O23" i="8"/>
  <c r="O21" i="8"/>
  <c r="O19" i="8"/>
  <c r="M17" i="8"/>
  <c r="M11" i="8"/>
  <c r="M9" i="8"/>
  <c r="O7" i="8"/>
  <c r="O5" i="8"/>
  <c r="O3" i="8"/>
  <c r="M39" i="7"/>
  <c r="O37" i="7"/>
  <c r="O22" i="7"/>
  <c r="O20" i="7"/>
  <c r="M7" i="7"/>
  <c r="P7" i="7" s="1"/>
  <c r="Q7" i="7" s="1"/>
  <c r="O5" i="7"/>
  <c r="M40" i="6"/>
  <c r="N38" i="6"/>
  <c r="N31" i="6"/>
  <c r="O24" i="6"/>
  <c r="O19" i="6"/>
  <c r="M14" i="6"/>
  <c r="M9" i="6"/>
  <c r="M4" i="6"/>
  <c r="M49" i="5"/>
  <c r="O42" i="5"/>
  <c r="M39" i="5"/>
  <c r="O31" i="5"/>
  <c r="M21" i="5"/>
  <c r="N18" i="5"/>
  <c r="O15" i="5"/>
  <c r="N39" i="8"/>
  <c r="N37" i="8"/>
  <c r="N23" i="8"/>
  <c r="N21" i="8"/>
  <c r="N7" i="8"/>
  <c r="P7" i="8" s="1"/>
  <c r="Q7" i="8" s="1"/>
  <c r="N5" i="8"/>
  <c r="N37" i="7"/>
  <c r="O35" i="7"/>
  <c r="O33" i="7"/>
  <c r="N22" i="7"/>
  <c r="N20" i="7"/>
  <c r="P20" i="7" s="1"/>
  <c r="Q20" i="7" s="1"/>
  <c r="O18" i="7"/>
  <c r="N5" i="7"/>
  <c r="P5" i="7" s="1"/>
  <c r="Q5" i="7" s="1"/>
  <c r="O3" i="7"/>
  <c r="M38" i="6"/>
  <c r="M31" i="6"/>
  <c r="P31" i="6" s="1"/>
  <c r="Q31" i="6" s="1"/>
  <c r="N24" i="6"/>
  <c r="N19" i="6"/>
  <c r="O12" i="6"/>
  <c r="O47" i="5"/>
  <c r="N42" i="5"/>
  <c r="O34" i="5"/>
  <c r="N31" i="5"/>
  <c r="O28" i="5"/>
  <c r="M43" i="8"/>
  <c r="M35" i="7"/>
  <c r="M33" i="7"/>
  <c r="N31" i="7"/>
  <c r="M18" i="7"/>
  <c r="N16" i="7"/>
  <c r="M3" i="7"/>
  <c r="O49" i="6"/>
  <c r="O36" i="6"/>
  <c r="N29" i="6"/>
  <c r="M24" i="6"/>
  <c r="O17" i="6"/>
  <c r="N12" i="6"/>
  <c r="N7" i="6"/>
  <c r="O2" i="6"/>
  <c r="M47" i="5"/>
  <c r="M42" i="5"/>
  <c r="O37" i="5"/>
  <c r="N34" i="5"/>
  <c r="M31" i="5"/>
  <c r="N28" i="5"/>
  <c r="O25" i="5"/>
  <c r="M31" i="7"/>
  <c r="O29" i="7"/>
  <c r="M16" i="7"/>
  <c r="N14" i="7"/>
  <c r="O12" i="7"/>
  <c r="M49" i="6"/>
  <c r="N47" i="6"/>
  <c r="P47" i="6" s="1"/>
  <c r="Q47" i="6" s="1"/>
  <c r="N36" i="6"/>
  <c r="O27" i="6"/>
  <c r="O22" i="6"/>
  <c r="N17" i="6"/>
  <c r="M12" i="6"/>
  <c r="M7" i="6"/>
  <c r="M2" i="6"/>
  <c r="O45" i="5"/>
  <c r="N37" i="5"/>
  <c r="N44" i="7"/>
  <c r="N29" i="7"/>
  <c r="O27" i="7"/>
  <c r="N12" i="7"/>
  <c r="M47" i="6"/>
  <c r="N45" i="6"/>
  <c r="O43" i="6"/>
  <c r="M36" i="6"/>
  <c r="P36" i="6" s="1"/>
  <c r="Q36" i="6" s="1"/>
  <c r="N27" i="6"/>
  <c r="N22" i="6"/>
  <c r="M17" i="6"/>
  <c r="N45" i="5"/>
  <c r="O40" i="5"/>
  <c r="M37" i="5"/>
  <c r="M45" i="8"/>
  <c r="N48" i="7"/>
  <c r="N46" i="7"/>
  <c r="M44" i="7"/>
  <c r="O42" i="7"/>
  <c r="M27" i="7"/>
  <c r="O25" i="7"/>
  <c r="M12" i="7"/>
  <c r="O10" i="7"/>
  <c r="N43" i="6"/>
  <c r="O34" i="6"/>
  <c r="M27" i="6"/>
  <c r="M22" i="6"/>
  <c r="O10" i="6"/>
  <c r="O50" i="5"/>
  <c r="M45" i="5"/>
  <c r="N40" i="5"/>
  <c r="O32" i="5"/>
  <c r="O30" i="8"/>
  <c r="O28" i="8"/>
  <c r="O26" i="8"/>
  <c r="O14" i="8"/>
  <c r="O12" i="8"/>
  <c r="O10" i="8"/>
  <c r="O50" i="7"/>
  <c r="M48" i="7"/>
  <c r="P48" i="7" s="1"/>
  <c r="Q48" i="7" s="1"/>
  <c r="M42" i="7"/>
  <c r="N40" i="7"/>
  <c r="N25" i="7"/>
  <c r="M10" i="7"/>
  <c r="N8" i="7"/>
  <c r="M43" i="6"/>
  <c r="O41" i="6"/>
  <c r="M34" i="6"/>
  <c r="O32" i="6"/>
  <c r="O25" i="6"/>
  <c r="O20" i="6"/>
  <c r="N15" i="6"/>
  <c r="M10" i="6"/>
  <c r="P10" i="6" s="1"/>
  <c r="Q10" i="6" s="1"/>
  <c r="O5" i="6"/>
  <c r="N50" i="5"/>
  <c r="O43" i="5"/>
  <c r="M40" i="5"/>
  <c r="O35" i="5"/>
  <c r="N32" i="5"/>
  <c r="O29" i="5"/>
  <c r="O34" i="8"/>
  <c r="M32" i="8"/>
  <c r="N30" i="8"/>
  <c r="M28" i="8"/>
  <c r="N26" i="8"/>
  <c r="O18" i="8"/>
  <c r="M16" i="8"/>
  <c r="N14" i="8"/>
  <c r="M12" i="8"/>
  <c r="P12" i="8" s="1"/>
  <c r="Q12" i="8" s="1"/>
  <c r="N10" i="8"/>
  <c r="O2" i="8"/>
  <c r="M40" i="7"/>
  <c r="M25" i="7"/>
  <c r="N23" i="7"/>
  <c r="M8" i="7"/>
  <c r="M41" i="6"/>
  <c r="N39" i="6"/>
  <c r="M32" i="6"/>
  <c r="N25" i="6"/>
  <c r="N20" i="6"/>
  <c r="M15" i="6"/>
  <c r="N5" i="6"/>
  <c r="O48" i="5"/>
  <c r="N43" i="5"/>
  <c r="N35" i="5"/>
  <c r="M32" i="5"/>
  <c r="N29" i="5"/>
  <c r="O26" i="5"/>
  <c r="P26" i="5" s="1"/>
  <c r="Q26" i="5" s="1"/>
  <c r="N42" i="8"/>
  <c r="N40" i="8"/>
  <c r="O38" i="8"/>
  <c r="O36" i="8"/>
  <c r="M34" i="8"/>
  <c r="P34" i="8" s="1"/>
  <c r="Q34" i="8" s="1"/>
  <c r="M26" i="8"/>
  <c r="N24" i="8"/>
  <c r="O22" i="8"/>
  <c r="O20" i="8"/>
  <c r="M18" i="8"/>
  <c r="P18" i="8" s="1"/>
  <c r="Q18" i="8" s="1"/>
  <c r="M10" i="8"/>
  <c r="N8" i="8"/>
  <c r="O6" i="8"/>
  <c r="P6" i="8" s="1"/>
  <c r="Q6" i="8" s="1"/>
  <c r="O4" i="8"/>
  <c r="M2" i="8"/>
  <c r="P2" i="8" s="1"/>
  <c r="Q2" i="8" s="1"/>
  <c r="O38" i="7"/>
  <c r="O36" i="7"/>
  <c r="M23" i="7"/>
  <c r="O21" i="7"/>
  <c r="O6" i="7"/>
  <c r="O4" i="7"/>
  <c r="M39" i="6"/>
  <c r="O30" i="6"/>
  <c r="M25" i="6"/>
  <c r="M20" i="6"/>
  <c r="O8" i="6"/>
  <c r="O3" i="6"/>
  <c r="N48" i="5"/>
  <c r="M43" i="5"/>
  <c r="P43" i="5" s="1"/>
  <c r="Q43" i="5" s="1"/>
  <c r="N38" i="5"/>
  <c r="M35" i="5"/>
  <c r="M29" i="5"/>
  <c r="N26" i="5"/>
  <c r="O23" i="5"/>
  <c r="M42" i="8"/>
  <c r="M40" i="8"/>
  <c r="P40" i="8" s="1"/>
  <c r="Q40" i="8" s="1"/>
  <c r="N38" i="8"/>
  <c r="M36" i="8"/>
  <c r="M24" i="8"/>
  <c r="N22" i="8"/>
  <c r="M20" i="8"/>
  <c r="P20" i="8" s="1"/>
  <c r="Q20" i="8" s="1"/>
  <c r="M8" i="8"/>
  <c r="N6" i="8"/>
  <c r="M4" i="8"/>
  <c r="N38" i="7"/>
  <c r="N36" i="7"/>
  <c r="O34" i="7"/>
  <c r="P34" i="7" s="1"/>
  <c r="Q34" i="7" s="1"/>
  <c r="N21" i="7"/>
  <c r="O19" i="7"/>
  <c r="O17" i="7"/>
  <c r="P17" i="7" s="1"/>
  <c r="Q17" i="7" s="1"/>
  <c r="N6" i="7"/>
  <c r="N4" i="7"/>
  <c r="O2" i="7"/>
  <c r="P2" i="7" s="1"/>
  <c r="Q2" i="7" s="1"/>
  <c r="N30" i="6"/>
  <c r="N13" i="6"/>
  <c r="N8" i="6"/>
  <c r="M34" i="7"/>
  <c r="N32" i="7"/>
  <c r="M19" i="7"/>
  <c r="M17" i="7"/>
  <c r="N15" i="7"/>
  <c r="P15" i="7" s="1"/>
  <c r="Q15" i="7" s="1"/>
  <c r="M2" i="7"/>
  <c r="O50" i="6"/>
  <c r="O48" i="6"/>
  <c r="O37" i="6"/>
  <c r="M30" i="6"/>
  <c r="O28" i="6"/>
  <c r="N23" i="6"/>
  <c r="O18" i="6"/>
  <c r="M8" i="6"/>
  <c r="P8" i="6" s="1"/>
  <c r="Q8" i="6" s="1"/>
  <c r="M44" i="8"/>
  <c r="M32" i="7"/>
  <c r="N30" i="7"/>
  <c r="O28" i="7"/>
  <c r="M15" i="7"/>
  <c r="O13" i="7"/>
  <c r="M50" i="6"/>
  <c r="M48" i="6"/>
  <c r="N46" i="6"/>
  <c r="N37" i="6"/>
  <c r="O35" i="6"/>
  <c r="N28" i="6"/>
  <c r="M23" i="6"/>
  <c r="M18" i="6"/>
  <c r="O45" i="7"/>
  <c r="P45" i="7" s="1"/>
  <c r="Q45" i="7" s="1"/>
  <c r="O43" i="7"/>
  <c r="N28" i="7"/>
  <c r="N13" i="7"/>
  <c r="O11" i="7"/>
  <c r="M46" i="6"/>
  <c r="O44" i="6"/>
  <c r="N35" i="6"/>
  <c r="O16" i="6"/>
  <c r="C1" i="4"/>
  <c r="M4" i="4"/>
  <c r="M7" i="4"/>
  <c r="P7" i="4" s="1"/>
  <c r="H1" i="4"/>
  <c r="O10" i="4"/>
  <c r="N13" i="4"/>
  <c r="M16" i="4"/>
  <c r="O26" i="4"/>
  <c r="N29" i="4"/>
  <c r="M32" i="4"/>
  <c r="O42" i="4"/>
  <c r="N45" i="4"/>
  <c r="P45" i="4" s="1"/>
  <c r="Q45" i="4" s="1"/>
  <c r="M48" i="4"/>
  <c r="N7" i="5"/>
  <c r="O12" i="5"/>
  <c r="N14" i="5"/>
  <c r="N23" i="5"/>
  <c r="N25" i="5"/>
  <c r="P25" i="5" s="1"/>
  <c r="Q25" i="5" s="1"/>
  <c r="P31" i="5"/>
  <c r="Q31" i="5" s="1"/>
  <c r="M41" i="5"/>
  <c r="P4" i="8"/>
  <c r="Q4" i="8" s="1"/>
  <c r="N16" i="4"/>
  <c r="M19" i="4"/>
  <c r="O29" i="4"/>
  <c r="N32" i="4"/>
  <c r="M35" i="4"/>
  <c r="O45" i="4"/>
  <c r="N48" i="4"/>
  <c r="O7" i="5"/>
  <c r="O14" i="5"/>
  <c r="M16" i="5"/>
  <c r="O41" i="5"/>
  <c r="M48" i="5"/>
  <c r="P2" i="6"/>
  <c r="Q2" i="6" s="1"/>
  <c r="N19" i="4"/>
  <c r="M22" i="4"/>
  <c r="O32" i="4"/>
  <c r="N35" i="4"/>
  <c r="M38" i="4"/>
  <c r="O48" i="4"/>
  <c r="M4" i="5"/>
  <c r="M9" i="5"/>
  <c r="N16" i="5"/>
  <c r="M28" i="5"/>
  <c r="P28" i="5" s="1"/>
  <c r="Q28" i="5" s="1"/>
  <c r="P31" i="8"/>
  <c r="Q31" i="8" s="1"/>
  <c r="N22" i="4"/>
  <c r="M25" i="4"/>
  <c r="O35" i="4"/>
  <c r="N38" i="4"/>
  <c r="M41" i="4"/>
  <c r="N4" i="5"/>
  <c r="N9" i="5"/>
  <c r="O16" i="5"/>
  <c r="M38" i="5"/>
  <c r="P38" i="5" s="1"/>
  <c r="Q38" i="5" s="1"/>
  <c r="N6" i="6"/>
  <c r="P15" i="6"/>
  <c r="Q15" i="6" s="1"/>
  <c r="P23" i="7"/>
  <c r="Q23" i="7" s="1"/>
  <c r="P50" i="7"/>
  <c r="Q50" i="7" s="1"/>
  <c r="N25" i="4"/>
  <c r="M28" i="4"/>
  <c r="O38" i="4"/>
  <c r="N41" i="4"/>
  <c r="M44" i="4"/>
  <c r="P44" i="4" s="1"/>
  <c r="Q44" i="4" s="1"/>
  <c r="O4" i="5"/>
  <c r="O9" i="5"/>
  <c r="M26" i="5"/>
  <c r="O6" i="6"/>
  <c r="N3" i="4"/>
  <c r="M6" i="4"/>
  <c r="O16" i="4"/>
  <c r="O3" i="4"/>
  <c r="O19" i="4"/>
  <c r="O6" i="4"/>
  <c r="N9" i="4"/>
  <c r="M12" i="4"/>
  <c r="O22" i="4"/>
  <c r="O9" i="4"/>
  <c r="N12" i="4"/>
  <c r="M15" i="4"/>
  <c r="O25" i="4"/>
  <c r="N28" i="4"/>
  <c r="M31" i="4"/>
  <c r="O41" i="4"/>
  <c r="N44" i="4"/>
  <c r="M47" i="4"/>
  <c r="O11" i="5"/>
  <c r="M13" i="5"/>
  <c r="P24" i="7"/>
  <c r="Q24" i="7" s="1"/>
  <c r="N15" i="4"/>
  <c r="M18" i="4"/>
  <c r="O28" i="4"/>
  <c r="N31" i="4"/>
  <c r="M34" i="4"/>
  <c r="P34" i="4" s="1"/>
  <c r="Q34" i="4" s="1"/>
  <c r="O44" i="4"/>
  <c r="N47" i="4"/>
  <c r="M50" i="4"/>
  <c r="M6" i="5"/>
  <c r="N13" i="5"/>
  <c r="M18" i="5"/>
  <c r="M20" i="5"/>
  <c r="N11" i="6"/>
  <c r="P32" i="6"/>
  <c r="Q32" i="6" s="1"/>
  <c r="P3" i="7"/>
  <c r="Q3" i="7" s="1"/>
  <c r="N18" i="4"/>
  <c r="M21" i="4"/>
  <c r="O31" i="4"/>
  <c r="N34" i="4"/>
  <c r="M37" i="4"/>
  <c r="O47" i="4"/>
  <c r="N50" i="4"/>
  <c r="M3" i="5"/>
  <c r="N6" i="5"/>
  <c r="O13" i="5"/>
  <c r="N20" i="5"/>
  <c r="M46" i="5"/>
  <c r="N3" i="6"/>
  <c r="P3" i="6" s="1"/>
  <c r="Q3" i="6" s="1"/>
  <c r="O11" i="6"/>
  <c r="P27" i="6"/>
  <c r="Q27" i="6" s="1"/>
  <c r="P33" i="8"/>
  <c r="Q33" i="8" s="1"/>
  <c r="P43" i="8"/>
  <c r="Q43" i="8" s="1"/>
  <c r="N6" i="4"/>
  <c r="M2" i="4"/>
  <c r="N2" i="4"/>
  <c r="M5" i="4"/>
  <c r="O15" i="4"/>
  <c r="O2" i="4"/>
  <c r="N5" i="4"/>
  <c r="M8" i="4"/>
  <c r="O18" i="4"/>
  <c r="N21" i="4"/>
  <c r="M24" i="4"/>
  <c r="P24" i="4" s="1"/>
  <c r="O34" i="4"/>
  <c r="N37" i="4"/>
  <c r="M40" i="4"/>
  <c r="O50" i="4"/>
  <c r="N3" i="5"/>
  <c r="O6" i="5"/>
  <c r="O20" i="5"/>
  <c r="M22" i="5"/>
  <c r="N46" i="5"/>
  <c r="P14" i="7"/>
  <c r="Q14" i="7" s="1"/>
  <c r="P19" i="7"/>
  <c r="Q19" i="7" s="1"/>
  <c r="P46" i="7"/>
  <c r="Q46" i="7" s="1"/>
  <c r="N24" i="4"/>
  <c r="M27" i="4"/>
  <c r="O37" i="4"/>
  <c r="N40" i="4"/>
  <c r="M43" i="4"/>
  <c r="O3" i="5"/>
  <c r="N22" i="5"/>
  <c r="P22" i="5" s="1"/>
  <c r="Q22" i="5" s="1"/>
  <c r="P49" i="6"/>
  <c r="Q49" i="6" s="1"/>
  <c r="P30" i="7"/>
  <c r="Q30" i="7" s="1"/>
  <c r="O8" i="4"/>
  <c r="N11" i="4"/>
  <c r="P11" i="4" s="1"/>
  <c r="Q11" i="4" s="1"/>
  <c r="M14" i="4"/>
  <c r="O24" i="4"/>
  <c r="N27" i="4"/>
  <c r="M30" i="4"/>
  <c r="O40" i="4"/>
  <c r="N43" i="4"/>
  <c r="M46" i="4"/>
  <c r="M10" i="5"/>
  <c r="M15" i="5"/>
  <c r="O22" i="5"/>
  <c r="P39" i="8"/>
  <c r="Q39" i="8" s="1"/>
  <c r="O21" i="4"/>
  <c r="D1" i="4"/>
  <c r="O11" i="4"/>
  <c r="N14" i="4"/>
  <c r="M17" i="4"/>
  <c r="P17" i="4" s="1"/>
  <c r="O27" i="4"/>
  <c r="N30" i="4"/>
  <c r="M33" i="4"/>
  <c r="O43" i="4"/>
  <c r="N46" i="4"/>
  <c r="M49" i="4"/>
  <c r="N10" i="5"/>
  <c r="P12" i="5"/>
  <c r="Q12" i="5" s="1"/>
  <c r="N15" i="5"/>
  <c r="M17" i="5"/>
  <c r="O27" i="5"/>
  <c r="N33" i="5"/>
  <c r="P42" i="7"/>
  <c r="Q42" i="7" s="1"/>
  <c r="N17" i="4"/>
  <c r="M20" i="4"/>
  <c r="O30" i="4"/>
  <c r="N33" i="4"/>
  <c r="M36" i="4"/>
  <c r="P36" i="4" s="1"/>
  <c r="Q36" i="4" s="1"/>
  <c r="O46" i="4"/>
  <c r="N49" i="4"/>
  <c r="M2" i="5"/>
  <c r="O10" i="5"/>
  <c r="N17" i="5"/>
  <c r="N30" i="5"/>
  <c r="O33" i="5"/>
  <c r="P31" i="7"/>
  <c r="Q31" i="7" s="1"/>
  <c r="N8" i="4"/>
  <c r="O17" i="4"/>
  <c r="N20" i="4"/>
  <c r="M23" i="4"/>
  <c r="O33" i="4"/>
  <c r="N36" i="4"/>
  <c r="M39" i="4"/>
  <c r="P39" i="4" s="1"/>
  <c r="O49" i="4"/>
  <c r="N2" i="5"/>
  <c r="M5" i="5"/>
  <c r="P5" i="5" s="1"/>
  <c r="Q5" i="5" s="1"/>
  <c r="O17" i="5"/>
  <c r="M19" i="5"/>
  <c r="P19" i="5" s="1"/>
  <c r="Q19" i="5" s="1"/>
  <c r="O30" i="5"/>
  <c r="P5" i="6"/>
  <c r="Q5" i="6" s="1"/>
  <c r="P16" i="7"/>
  <c r="Q16" i="7" s="1"/>
  <c r="P8" i="8"/>
  <c r="Q8" i="8" s="1"/>
  <c r="P19" i="8"/>
  <c r="Q19" i="8" s="1"/>
  <c r="P24" i="8"/>
  <c r="Q24" i="8" s="1"/>
  <c r="P35" i="8"/>
  <c r="Q35" i="8" s="1"/>
  <c r="P22" i="8"/>
  <c r="Q22" i="8" s="1"/>
  <c r="P20" i="6"/>
  <c r="Q20" i="6" s="1"/>
  <c r="P10" i="8"/>
  <c r="Q10" i="8" s="1"/>
  <c r="P26" i="8"/>
  <c r="Q26" i="8" s="1"/>
  <c r="P14" i="8"/>
  <c r="Q14" i="8" s="1"/>
  <c r="P30" i="8"/>
  <c r="Q30" i="8" s="1"/>
  <c r="P12" i="7"/>
  <c r="Q12" i="7" s="1"/>
  <c r="P27" i="7"/>
  <c r="Q27" i="7" s="1"/>
  <c r="P29" i="7"/>
  <c r="Q29" i="7" s="1"/>
  <c r="P37" i="7"/>
  <c r="Q37" i="7" s="1"/>
  <c r="P21" i="8"/>
  <c r="Q21" i="8" s="1"/>
  <c r="P37" i="8"/>
  <c r="Q37" i="8" s="1"/>
  <c r="P41" i="8"/>
  <c r="Q41" i="8" s="1"/>
  <c r="P49" i="8"/>
  <c r="Q49" i="8" s="1"/>
  <c r="P42" i="6"/>
  <c r="Q42" i="6" s="1"/>
  <c r="P43" i="7"/>
  <c r="Q43" i="7" s="1"/>
  <c r="P50" i="8"/>
  <c r="Q50" i="8" s="1"/>
  <c r="P35" i="6"/>
  <c r="Q35" i="6" s="1"/>
  <c r="P13" i="7"/>
  <c r="Q13" i="7" s="1"/>
  <c r="P28" i="6"/>
  <c r="Q28" i="6" s="1"/>
  <c r="P44" i="8"/>
  <c r="Q44" i="8" s="1"/>
  <c r="P13" i="5" l="1"/>
  <c r="Q13" i="5" s="1"/>
  <c r="P32" i="4"/>
  <c r="Q32" i="4" s="1"/>
  <c r="P28" i="7"/>
  <c r="Q28" i="7" s="1"/>
  <c r="P18" i="7"/>
  <c r="Q18" i="7" s="1"/>
  <c r="P20" i="5"/>
  <c r="Q20" i="5" s="1"/>
  <c r="P6" i="4"/>
  <c r="Q6" i="4" s="1"/>
  <c r="P38" i="8"/>
  <c r="Q38" i="8" s="1"/>
  <c r="P33" i="7"/>
  <c r="Q33" i="7" s="1"/>
  <c r="P39" i="7"/>
  <c r="Q39" i="7" s="1"/>
  <c r="I45" i="4"/>
  <c r="B45" i="5" s="1"/>
  <c r="I45" i="5" s="1"/>
  <c r="C45" i="3" s="1"/>
  <c r="P47" i="4"/>
  <c r="Q47" i="4" s="1"/>
  <c r="P16" i="4"/>
  <c r="Q16" i="4" s="1"/>
  <c r="P18" i="6"/>
  <c r="Q18" i="6" s="1"/>
  <c r="P4" i="7"/>
  <c r="Q4" i="7" s="1"/>
  <c r="P6" i="7"/>
  <c r="Q6" i="7" s="1"/>
  <c r="P41" i="6"/>
  <c r="Q41" i="6" s="1"/>
  <c r="P45" i="5"/>
  <c r="Q45" i="5" s="1"/>
  <c r="P35" i="7"/>
  <c r="Q35" i="7" s="1"/>
  <c r="P22" i="7"/>
  <c r="Q22" i="7" s="1"/>
  <c r="P6" i="5"/>
  <c r="Q6" i="5" s="1"/>
  <c r="P30" i="6"/>
  <c r="Q30" i="6" s="1"/>
  <c r="P23" i="5"/>
  <c r="Q23" i="5" s="1"/>
  <c r="P47" i="5"/>
  <c r="Q47" i="5" s="1"/>
  <c r="P9" i="8"/>
  <c r="Q9" i="8" s="1"/>
  <c r="P43" i="6"/>
  <c r="Q43" i="6" s="1"/>
  <c r="P17" i="8"/>
  <c r="Q17" i="8" s="1"/>
  <c r="P39" i="5"/>
  <c r="Q39" i="5" s="1"/>
  <c r="P11" i="7"/>
  <c r="Q11" i="7" s="1"/>
  <c r="P34" i="6"/>
  <c r="Q34" i="6" s="1"/>
  <c r="P4" i="6"/>
  <c r="Q4" i="6" s="1"/>
  <c r="P37" i="6"/>
  <c r="Q37" i="6" s="1"/>
  <c r="P32" i="8"/>
  <c r="Q32" i="8" s="1"/>
  <c r="C51" i="3"/>
  <c r="P19" i="6"/>
  <c r="Q19" i="6" s="1"/>
  <c r="P50" i="6"/>
  <c r="Q50" i="6" s="1"/>
  <c r="P38" i="7"/>
  <c r="Q38" i="7" s="1"/>
  <c r="P38" i="6"/>
  <c r="Q38" i="6" s="1"/>
  <c r="P27" i="8"/>
  <c r="Q27" i="8" s="1"/>
  <c r="P28" i="8"/>
  <c r="Q28" i="8" s="1"/>
  <c r="P29" i="6"/>
  <c r="Q29" i="6" s="1"/>
  <c r="P40" i="6"/>
  <c r="Q40" i="6" s="1"/>
  <c r="P25" i="8"/>
  <c r="Q25" i="8" s="1"/>
  <c r="P16" i="5"/>
  <c r="Q16" i="5" s="1"/>
  <c r="P30" i="4"/>
  <c r="Q30" i="4" s="1"/>
  <c r="P9" i="5"/>
  <c r="Q9" i="5" s="1"/>
  <c r="P14" i="4"/>
  <c r="Q14" i="4" s="1"/>
  <c r="P50" i="4"/>
  <c r="Q50" i="4" s="1"/>
  <c r="P4" i="5"/>
  <c r="Q4" i="5" s="1"/>
  <c r="P35" i="4"/>
  <c r="Q35" i="4" s="1"/>
  <c r="P3" i="5"/>
  <c r="Q3" i="5" s="1"/>
  <c r="P31" i="4"/>
  <c r="Q31" i="4" s="1"/>
  <c r="P48" i="4"/>
  <c r="Q48" i="4" s="1"/>
  <c r="P24" i="6"/>
  <c r="Q24" i="6" s="1"/>
  <c r="P17" i="5"/>
  <c r="Q17" i="5" s="1"/>
  <c r="P38" i="4"/>
  <c r="Q38" i="4" s="1"/>
  <c r="I11" i="4"/>
  <c r="B11" i="5" s="1"/>
  <c r="I11" i="5" s="1"/>
  <c r="I35" i="4"/>
  <c r="A35" i="5" s="1"/>
  <c r="P21" i="5"/>
  <c r="Q21" i="5" s="1"/>
  <c r="I36" i="4"/>
  <c r="A36" i="5" s="1"/>
  <c r="P37" i="4"/>
  <c r="Q37" i="4" s="1"/>
  <c r="P13" i="6"/>
  <c r="Q13" i="6" s="1"/>
  <c r="P25" i="6"/>
  <c r="Q25" i="6" s="1"/>
  <c r="P40" i="5"/>
  <c r="Q40" i="5" s="1"/>
  <c r="P45" i="8"/>
  <c r="Q45" i="8" s="1"/>
  <c r="P9" i="7"/>
  <c r="Q9" i="7" s="1"/>
  <c r="P44" i="7"/>
  <c r="Q44" i="7" s="1"/>
  <c r="P47" i="8"/>
  <c r="Q47" i="8" s="1"/>
  <c r="P36" i="8"/>
  <c r="Q36" i="8" s="1"/>
  <c r="P37" i="5"/>
  <c r="Q37" i="5" s="1"/>
  <c r="P11" i="5"/>
  <c r="Q11" i="5" s="1"/>
  <c r="P41" i="4"/>
  <c r="Q41" i="4" s="1"/>
  <c r="P39" i="6"/>
  <c r="Q39" i="6" s="1"/>
  <c r="P7" i="6"/>
  <c r="Q7" i="6" s="1"/>
  <c r="P3" i="8"/>
  <c r="Q3" i="8" s="1"/>
  <c r="P8" i="5"/>
  <c r="Q8" i="5" s="1"/>
  <c r="P26" i="7"/>
  <c r="Q26" i="7" s="1"/>
  <c r="P34" i="5"/>
  <c r="Q34" i="5" s="1"/>
  <c r="P7" i="5"/>
  <c r="Q7" i="5" s="1"/>
  <c r="P10" i="7"/>
  <c r="Q10" i="7" s="1"/>
  <c r="P12" i="6"/>
  <c r="Q12" i="6" s="1"/>
  <c r="P49" i="5"/>
  <c r="Q49" i="5" s="1"/>
  <c r="P5" i="8"/>
  <c r="Q5" i="8" s="1"/>
  <c r="P18" i="5"/>
  <c r="Q18" i="5" s="1"/>
  <c r="P41" i="7"/>
  <c r="Q41" i="7" s="1"/>
  <c r="P29" i="5"/>
  <c r="Q29" i="5" s="1"/>
  <c r="P15" i="5"/>
  <c r="Q15" i="5" s="1"/>
  <c r="P40" i="4"/>
  <c r="Q40" i="4" s="1"/>
  <c r="P48" i="5"/>
  <c r="Q48" i="5" s="1"/>
  <c r="P23" i="6"/>
  <c r="Q23" i="6" s="1"/>
  <c r="P42" i="8"/>
  <c r="Q42" i="8" s="1"/>
  <c r="P21" i="7"/>
  <c r="Q21" i="7" s="1"/>
  <c r="P8" i="7"/>
  <c r="Q8" i="7" s="1"/>
  <c r="P32" i="5"/>
  <c r="Q32" i="5" s="1"/>
  <c r="P25" i="7"/>
  <c r="Q25" i="7" s="1"/>
  <c r="P22" i="6"/>
  <c r="Q22" i="6" s="1"/>
  <c r="P17" i="6"/>
  <c r="Q17" i="6" s="1"/>
  <c r="P42" i="5"/>
  <c r="Q42" i="5" s="1"/>
  <c r="P49" i="7"/>
  <c r="Q49" i="7" s="1"/>
  <c r="P2" i="5"/>
  <c r="Q2" i="5" s="1"/>
  <c r="P10" i="5"/>
  <c r="Q10" i="5" s="1"/>
  <c r="P43" i="4"/>
  <c r="Q43" i="4" s="1"/>
  <c r="P25" i="4"/>
  <c r="Q25" i="4" s="1"/>
  <c r="P41" i="5"/>
  <c r="Q41" i="5" s="1"/>
  <c r="P35" i="5"/>
  <c r="Q35" i="5" s="1"/>
  <c r="P40" i="7"/>
  <c r="Q40" i="7" s="1"/>
  <c r="P9" i="6"/>
  <c r="Q9" i="6" s="1"/>
  <c r="P24" i="5"/>
  <c r="Q24" i="5" s="1"/>
  <c r="P11" i="8"/>
  <c r="Q11" i="8" s="1"/>
  <c r="P13" i="8"/>
  <c r="Q13" i="8" s="1"/>
  <c r="P44" i="6"/>
  <c r="Q44" i="6" s="1"/>
  <c r="P21" i="6"/>
  <c r="Q21" i="6" s="1"/>
  <c r="P16" i="8"/>
  <c r="Q16" i="8" s="1"/>
  <c r="P50" i="5"/>
  <c r="Q50" i="5" s="1"/>
  <c r="P36" i="7"/>
  <c r="Q36" i="7" s="1"/>
  <c r="P46" i="4"/>
  <c r="Q46" i="4" s="1"/>
  <c r="P14" i="6"/>
  <c r="Q14" i="6" s="1"/>
  <c r="P29" i="4"/>
  <c r="Q29" i="4" s="1"/>
  <c r="I47" i="4"/>
  <c r="B47" i="5" s="1"/>
  <c r="I47" i="5" s="1"/>
  <c r="B47" i="6" s="1"/>
  <c r="I47" i="6" s="1"/>
  <c r="A45" i="5"/>
  <c r="I44" i="4"/>
  <c r="I42" i="4"/>
  <c r="I40" i="4"/>
  <c r="Q39" i="4"/>
  <c r="I39" i="4" s="1"/>
  <c r="I31" i="4"/>
  <c r="B36" i="5"/>
  <c r="I36" i="5" s="1"/>
  <c r="A36" i="6" s="1"/>
  <c r="I34" i="4"/>
  <c r="I32" i="4"/>
  <c r="Q7" i="4"/>
  <c r="I7" i="4"/>
  <c r="Q17" i="4"/>
  <c r="I17" i="4"/>
  <c r="Q24" i="4"/>
  <c r="I24" i="4"/>
  <c r="I29" i="4"/>
  <c r="P11" i="6"/>
  <c r="Q11" i="6" s="1"/>
  <c r="P13" i="4"/>
  <c r="Q13" i="4" s="1"/>
  <c r="P9" i="4"/>
  <c r="Q9" i="4" s="1"/>
  <c r="P16" i="6"/>
  <c r="Q16" i="6" s="1"/>
  <c r="P20" i="4"/>
  <c r="Q20" i="4" s="1"/>
  <c r="P23" i="4"/>
  <c r="Q23" i="4" s="1"/>
  <c r="P3" i="4"/>
  <c r="Q3" i="4" s="1"/>
  <c r="I6" i="4"/>
  <c r="P4" i="4"/>
  <c r="Q4" i="4" s="1"/>
  <c r="F1" i="7"/>
  <c r="F1" i="8"/>
  <c r="F1" i="6"/>
  <c r="F1" i="5"/>
  <c r="P28" i="4"/>
  <c r="Q28" i="4" s="1"/>
  <c r="P18" i="4"/>
  <c r="Q18" i="4" s="1"/>
  <c r="P27" i="5"/>
  <c r="Q27" i="5" s="1"/>
  <c r="P2" i="4"/>
  <c r="Q2" i="4" s="1"/>
  <c r="P12" i="4"/>
  <c r="Q12" i="4" s="1"/>
  <c r="P21" i="4"/>
  <c r="Q21" i="4" s="1"/>
  <c r="P27" i="4"/>
  <c r="Q27" i="4" s="1"/>
  <c r="P46" i="5"/>
  <c r="Q46" i="5" s="1"/>
  <c r="H1" i="8"/>
  <c r="H1" i="7"/>
  <c r="H1" i="5"/>
  <c r="H1" i="6"/>
  <c r="P36" i="5"/>
  <c r="Q36" i="5" s="1"/>
  <c r="P8" i="4"/>
  <c r="Q8" i="4" s="1"/>
  <c r="P49" i="4"/>
  <c r="I16" i="4"/>
  <c r="P33" i="4"/>
  <c r="P5" i="4"/>
  <c r="Q5" i="4" s="1"/>
  <c r="P10" i="4"/>
  <c r="Q10" i="4" s="1"/>
  <c r="B26" i="6"/>
  <c r="I26" i="6" s="1"/>
  <c r="A26" i="6"/>
  <c r="C26" i="3"/>
  <c r="P19" i="4"/>
  <c r="Q19" i="4" s="1"/>
  <c r="C1" i="6"/>
  <c r="C1" i="8"/>
  <c r="C1" i="7"/>
  <c r="C1" i="5"/>
  <c r="P48" i="6"/>
  <c r="Q48" i="6" s="1"/>
  <c r="P14" i="5"/>
  <c r="Q14" i="5" s="1"/>
  <c r="P15" i="4"/>
  <c r="Q15" i="4" s="1"/>
  <c r="G1" i="8"/>
  <c r="G1" i="7"/>
  <c r="G1" i="5"/>
  <c r="G1" i="6"/>
  <c r="P22" i="4"/>
  <c r="Q22" i="4" s="1"/>
  <c r="P30" i="5"/>
  <c r="Q30" i="5" s="1"/>
  <c r="P45" i="6"/>
  <c r="Q45" i="6" s="1"/>
  <c r="D1" i="8"/>
  <c r="D1" i="7"/>
  <c r="D1" i="6"/>
  <c r="D1" i="5"/>
  <c r="P46" i="6"/>
  <c r="Q46" i="6" s="1"/>
  <c r="P33" i="6"/>
  <c r="Q33" i="6" s="1"/>
  <c r="P33" i="5"/>
  <c r="Q33" i="5" s="1"/>
  <c r="P47" i="7"/>
  <c r="Q47" i="7" s="1"/>
  <c r="A30" i="6"/>
  <c r="B30" i="6"/>
  <c r="I30" i="6" s="1"/>
  <c r="C30" i="3"/>
  <c r="P32" i="7"/>
  <c r="Q32" i="7" s="1"/>
  <c r="P6" i="6"/>
  <c r="Q6" i="6" s="1"/>
  <c r="P48" i="8"/>
  <c r="Q48" i="8" s="1"/>
  <c r="I10" i="4" l="1"/>
  <c r="I14" i="4"/>
  <c r="A45" i="6"/>
  <c r="B45" i="6"/>
  <c r="I45" i="6" s="1"/>
  <c r="I37" i="4"/>
  <c r="A47" i="6"/>
  <c r="I38" i="4"/>
  <c r="I13" i="4"/>
  <c r="I41" i="4"/>
  <c r="A11" i="5"/>
  <c r="A47" i="5"/>
  <c r="I48" i="4"/>
  <c r="B48" i="5" s="1"/>
  <c r="I48" i="5" s="1"/>
  <c r="I43" i="4"/>
  <c r="C47" i="3"/>
  <c r="I25" i="4"/>
  <c r="B25" i="5" s="1"/>
  <c r="I25" i="5" s="1"/>
  <c r="B35" i="5"/>
  <c r="I35" i="5" s="1"/>
  <c r="B35" i="6" s="1"/>
  <c r="I35" i="6" s="1"/>
  <c r="A35" i="7" s="1"/>
  <c r="I50" i="4"/>
  <c r="A50" i="5" s="1"/>
  <c r="I46" i="4"/>
  <c r="Q49" i="4"/>
  <c r="I49" i="4"/>
  <c r="A44" i="5"/>
  <c r="B44" i="5"/>
  <c r="I44" i="5" s="1"/>
  <c r="B42" i="5"/>
  <c r="I42" i="5" s="1"/>
  <c r="A42" i="5"/>
  <c r="B40" i="5"/>
  <c r="I40" i="5" s="1"/>
  <c r="A40" i="5"/>
  <c r="B39" i="5"/>
  <c r="I39" i="5" s="1"/>
  <c r="A39" i="5"/>
  <c r="B31" i="5"/>
  <c r="I31" i="5" s="1"/>
  <c r="A31" i="5"/>
  <c r="B36" i="6"/>
  <c r="I36" i="6" s="1"/>
  <c r="B36" i="7" s="1"/>
  <c r="I36" i="7" s="1"/>
  <c r="C36" i="3"/>
  <c r="B34" i="5"/>
  <c r="I34" i="5" s="1"/>
  <c r="A34" i="5"/>
  <c r="Q33" i="4"/>
  <c r="I33" i="4" s="1"/>
  <c r="A32" i="5"/>
  <c r="B32" i="5"/>
  <c r="I32" i="5" s="1"/>
  <c r="B13" i="5"/>
  <c r="I13" i="5" s="1"/>
  <c r="A13" i="5"/>
  <c r="I2" i="4"/>
  <c r="B24" i="5"/>
  <c r="I24" i="5" s="1"/>
  <c r="A24" i="5"/>
  <c r="B17" i="5"/>
  <c r="I17" i="5" s="1"/>
  <c r="A17" i="5"/>
  <c r="B10" i="5"/>
  <c r="I10" i="5" s="1"/>
  <c r="A10" i="5"/>
  <c r="I12" i="4"/>
  <c r="I19" i="4"/>
  <c r="B45" i="7"/>
  <c r="I45" i="7" s="1"/>
  <c r="A45" i="7"/>
  <c r="B29" i="5"/>
  <c r="I29" i="5" s="1"/>
  <c r="A29" i="5"/>
  <c r="I5" i="4"/>
  <c r="A16" i="5"/>
  <c r="B16" i="5"/>
  <c r="I16" i="5" s="1"/>
  <c r="B14" i="5"/>
  <c r="I14" i="5" s="1"/>
  <c r="A14" i="5"/>
  <c r="I21" i="4"/>
  <c r="I20" i="4"/>
  <c r="B30" i="7"/>
  <c r="I30" i="7" s="1"/>
  <c r="A30" i="7"/>
  <c r="I18" i="4"/>
  <c r="B7" i="5"/>
  <c r="I7" i="5" s="1"/>
  <c r="A7" i="5"/>
  <c r="I4" i="4"/>
  <c r="I3" i="4"/>
  <c r="I27" i="4"/>
  <c r="I9" i="4"/>
  <c r="B6" i="5"/>
  <c r="I6" i="5" s="1"/>
  <c r="A6" i="5"/>
  <c r="B26" i="7"/>
  <c r="I26" i="7" s="1"/>
  <c r="A26" i="7"/>
  <c r="I23" i="4"/>
  <c r="I28" i="4"/>
  <c r="I15" i="4"/>
  <c r="A47" i="7"/>
  <c r="B47" i="7"/>
  <c r="I47" i="7" s="1"/>
  <c r="I22" i="4"/>
  <c r="I8" i="4"/>
  <c r="B11" i="6"/>
  <c r="I11" i="6" s="1"/>
  <c r="A11" i="6"/>
  <c r="C11" i="3"/>
  <c r="B37" i="5" l="1"/>
  <c r="I37" i="5" s="1"/>
  <c r="A37" i="5"/>
  <c r="A46" i="5"/>
  <c r="B46" i="5"/>
  <c r="I46" i="5" s="1"/>
  <c r="B50" i="5"/>
  <c r="I50" i="5" s="1"/>
  <c r="C50" i="3" s="1"/>
  <c r="B43" i="5"/>
  <c r="I43" i="5" s="1"/>
  <c r="A43" i="5"/>
  <c r="A25" i="5"/>
  <c r="A35" i="6"/>
  <c r="C35" i="3"/>
  <c r="A48" i="5"/>
  <c r="A41" i="5"/>
  <c r="B41" i="5"/>
  <c r="I41" i="5" s="1"/>
  <c r="B35" i="7"/>
  <c r="I35" i="7" s="1"/>
  <c r="B35" i="8" s="1"/>
  <c r="I35" i="8" s="1"/>
  <c r="B38" i="5"/>
  <c r="I38" i="5" s="1"/>
  <c r="A38" i="5"/>
  <c r="A36" i="7"/>
  <c r="B49" i="5"/>
  <c r="I49" i="5" s="1"/>
  <c r="A49" i="5"/>
  <c r="A48" i="6"/>
  <c r="B48" i="6"/>
  <c r="I48" i="6" s="1"/>
  <c r="C48" i="3"/>
  <c r="B44" i="6"/>
  <c r="I44" i="6" s="1"/>
  <c r="A44" i="6"/>
  <c r="C44" i="3"/>
  <c r="A42" i="6"/>
  <c r="B42" i="6"/>
  <c r="I42" i="6" s="1"/>
  <c r="C42" i="3"/>
  <c r="B40" i="6"/>
  <c r="I40" i="6" s="1"/>
  <c r="C40" i="3"/>
  <c r="A40" i="6"/>
  <c r="A39" i="6"/>
  <c r="B39" i="6"/>
  <c r="I39" i="6" s="1"/>
  <c r="C39" i="3"/>
  <c r="B31" i="6"/>
  <c r="I31" i="6" s="1"/>
  <c r="C31" i="3"/>
  <c r="A31" i="6"/>
  <c r="B34" i="6"/>
  <c r="I34" i="6" s="1"/>
  <c r="A34" i="6"/>
  <c r="C34" i="3"/>
  <c r="A33" i="5"/>
  <c r="B33" i="5"/>
  <c r="I33" i="5" s="1"/>
  <c r="B32" i="6"/>
  <c r="I32" i="6" s="1"/>
  <c r="A32" i="6"/>
  <c r="C32" i="3"/>
  <c r="B29" i="6"/>
  <c r="I29" i="6" s="1"/>
  <c r="A29" i="6"/>
  <c r="C29" i="3"/>
  <c r="B16" i="6"/>
  <c r="I16" i="6" s="1"/>
  <c r="A16" i="6"/>
  <c r="C16" i="3"/>
  <c r="B17" i="6"/>
  <c r="I17" i="6" s="1"/>
  <c r="A17" i="6"/>
  <c r="C17" i="3"/>
  <c r="B15" i="5"/>
  <c r="I15" i="5" s="1"/>
  <c r="A15" i="5"/>
  <c r="C10" i="3"/>
  <c r="B10" i="6"/>
  <c r="I10" i="6" s="1"/>
  <c r="A10" i="6"/>
  <c r="A26" i="8"/>
  <c r="B26" i="8"/>
  <c r="I26" i="8" s="1"/>
  <c r="A7" i="6"/>
  <c r="B7" i="6"/>
  <c r="I7" i="6" s="1"/>
  <c r="C7" i="3"/>
  <c r="B24" i="6"/>
  <c r="I24" i="6" s="1"/>
  <c r="A24" i="6"/>
  <c r="C24" i="3"/>
  <c r="B23" i="5"/>
  <c r="I23" i="5" s="1"/>
  <c r="A23" i="5"/>
  <c r="B18" i="5"/>
  <c r="I18" i="5" s="1"/>
  <c r="A18" i="5"/>
  <c r="B19" i="5"/>
  <c r="I19" i="5" s="1"/>
  <c r="A19" i="5"/>
  <c r="B2" i="5"/>
  <c r="I2" i="5" s="1"/>
  <c r="A2" i="5"/>
  <c r="B14" i="6"/>
  <c r="I14" i="6" s="1"/>
  <c r="A14" i="6"/>
  <c r="C14" i="3"/>
  <c r="B45" i="8"/>
  <c r="I45" i="8" s="1"/>
  <c r="A45" i="8"/>
  <c r="B47" i="8"/>
  <c r="I47" i="8" s="1"/>
  <c r="A47" i="8"/>
  <c r="B6" i="6"/>
  <c r="I6" i="6" s="1"/>
  <c r="A6" i="6"/>
  <c r="C6" i="3"/>
  <c r="B28" i="5"/>
  <c r="I28" i="5" s="1"/>
  <c r="A28" i="5"/>
  <c r="B22" i="5"/>
  <c r="I22" i="5" s="1"/>
  <c r="A22" i="5"/>
  <c r="B9" i="5"/>
  <c r="I9" i="5" s="1"/>
  <c r="A9" i="5"/>
  <c r="B30" i="8"/>
  <c r="I30" i="8" s="1"/>
  <c r="A30" i="8"/>
  <c r="A25" i="6"/>
  <c r="B25" i="6"/>
  <c r="I25" i="6" s="1"/>
  <c r="C25" i="3"/>
  <c r="B13" i="6"/>
  <c r="I13" i="6" s="1"/>
  <c r="A13" i="6"/>
  <c r="C13" i="3"/>
  <c r="B8" i="5"/>
  <c r="I8" i="5" s="1"/>
  <c r="A8" i="5"/>
  <c r="B4" i="5"/>
  <c r="I4" i="5" s="1"/>
  <c r="A4" i="5"/>
  <c r="B27" i="5"/>
  <c r="I27" i="5" s="1"/>
  <c r="A27" i="5"/>
  <c r="B20" i="5"/>
  <c r="I20" i="5" s="1"/>
  <c r="A20" i="5"/>
  <c r="B12" i="5"/>
  <c r="I12" i="5" s="1"/>
  <c r="A12" i="5"/>
  <c r="B5" i="5"/>
  <c r="I5" i="5" s="1"/>
  <c r="A5" i="5"/>
  <c r="B36" i="8"/>
  <c r="I36" i="8" s="1"/>
  <c r="A36" i="8"/>
  <c r="B11" i="7"/>
  <c r="I11" i="7" s="1"/>
  <c r="A11" i="7"/>
  <c r="B3" i="5"/>
  <c r="I3" i="5" s="1"/>
  <c r="A3" i="5"/>
  <c r="B21" i="5"/>
  <c r="I21" i="5" s="1"/>
  <c r="A21" i="5"/>
  <c r="A50" i="6" l="1"/>
  <c r="A37" i="6"/>
  <c r="B37" i="6"/>
  <c r="I37" i="6" s="1"/>
  <c r="C37" i="3"/>
  <c r="B38" i="6"/>
  <c r="I38" i="6" s="1"/>
  <c r="A38" i="6"/>
  <c r="C38" i="3"/>
  <c r="B41" i="6"/>
  <c r="I41" i="6" s="1"/>
  <c r="A41" i="6"/>
  <c r="C41" i="3"/>
  <c r="A35" i="8"/>
  <c r="B43" i="6"/>
  <c r="I43" i="6" s="1"/>
  <c r="A43" i="6"/>
  <c r="C43" i="3"/>
  <c r="B50" i="6"/>
  <c r="I50" i="6" s="1"/>
  <c r="A50" i="7" s="1"/>
  <c r="B46" i="6"/>
  <c r="I46" i="6" s="1"/>
  <c r="C46" i="3"/>
  <c r="A46" i="6"/>
  <c r="B49" i="6"/>
  <c r="I49" i="6" s="1"/>
  <c r="A49" i="6"/>
  <c r="C49" i="3"/>
  <c r="A48" i="7"/>
  <c r="B48" i="7"/>
  <c r="I48" i="7" s="1"/>
  <c r="A44" i="7"/>
  <c r="B44" i="7"/>
  <c r="I44" i="7" s="1"/>
  <c r="B42" i="7"/>
  <c r="I42" i="7" s="1"/>
  <c r="A42" i="7"/>
  <c r="B40" i="7"/>
  <c r="I40" i="7" s="1"/>
  <c r="A40" i="7"/>
  <c r="B39" i="7"/>
  <c r="I39" i="7" s="1"/>
  <c r="A39" i="7"/>
  <c r="A31" i="7"/>
  <c r="B31" i="7"/>
  <c r="I31" i="7" s="1"/>
  <c r="B34" i="7"/>
  <c r="I34" i="7" s="1"/>
  <c r="A34" i="7"/>
  <c r="B33" i="6"/>
  <c r="I33" i="6" s="1"/>
  <c r="C33" i="3"/>
  <c r="A33" i="6"/>
  <c r="B32" i="7"/>
  <c r="I32" i="7" s="1"/>
  <c r="A32" i="7"/>
  <c r="B4" i="6"/>
  <c r="I4" i="6" s="1"/>
  <c r="A4" i="6"/>
  <c r="C4" i="3"/>
  <c r="A16" i="7"/>
  <c r="B16" i="7"/>
  <c r="I16" i="7" s="1"/>
  <c r="B8" i="6"/>
  <c r="I8" i="6" s="1"/>
  <c r="A8" i="6"/>
  <c r="C8" i="3"/>
  <c r="B19" i="6"/>
  <c r="I19" i="6" s="1"/>
  <c r="A19" i="6"/>
  <c r="C19" i="3"/>
  <c r="B10" i="7"/>
  <c r="I10" i="7" s="1"/>
  <c r="A10" i="7"/>
  <c r="A7" i="7"/>
  <c r="B7" i="7"/>
  <c r="I7" i="7" s="1"/>
  <c r="B28" i="6"/>
  <c r="I28" i="6" s="1"/>
  <c r="A28" i="6"/>
  <c r="C28" i="3"/>
  <c r="B18" i="6"/>
  <c r="I18" i="6" s="1"/>
  <c r="A18" i="6"/>
  <c r="C18" i="3"/>
  <c r="A24" i="7"/>
  <c r="B24" i="7"/>
  <c r="I24" i="7" s="1"/>
  <c r="B17" i="7"/>
  <c r="I17" i="7" s="1"/>
  <c r="A17" i="7"/>
  <c r="B2" i="6"/>
  <c r="I2" i="6" s="1"/>
  <c r="A2" i="6"/>
  <c r="A6" i="7"/>
  <c r="B6" i="7"/>
  <c r="I6" i="7" s="1"/>
  <c r="A15" i="6"/>
  <c r="C15" i="3"/>
  <c r="B15" i="6"/>
  <c r="I15" i="6" s="1"/>
  <c r="B13" i="7"/>
  <c r="I13" i="7" s="1"/>
  <c r="A13" i="7"/>
  <c r="B12" i="6"/>
  <c r="I12" i="6" s="1"/>
  <c r="A12" i="6"/>
  <c r="C12" i="3"/>
  <c r="A23" i="6"/>
  <c r="B23" i="6"/>
  <c r="I23" i="6" s="1"/>
  <c r="C23" i="3"/>
  <c r="B29" i="7"/>
  <c r="I29" i="7" s="1"/>
  <c r="A29" i="7"/>
  <c r="B25" i="7"/>
  <c r="I25" i="7" s="1"/>
  <c r="A25" i="7"/>
  <c r="B9" i="6"/>
  <c r="I9" i="6" s="1"/>
  <c r="A9" i="6"/>
  <c r="C9" i="3"/>
  <c r="A21" i="6"/>
  <c r="B21" i="6"/>
  <c r="I21" i="6" s="1"/>
  <c r="C21" i="3"/>
  <c r="B3" i="6"/>
  <c r="I3" i="6" s="1"/>
  <c r="A3" i="6"/>
  <c r="C3" i="3"/>
  <c r="B14" i="7"/>
  <c r="I14" i="7" s="1"/>
  <c r="A14" i="7"/>
  <c r="A5" i="6"/>
  <c r="B5" i="6"/>
  <c r="I5" i="6" s="1"/>
  <c r="C5" i="3"/>
  <c r="B20" i="6"/>
  <c r="I20" i="6" s="1"/>
  <c r="A20" i="6"/>
  <c r="C20" i="3"/>
  <c r="B27" i="6"/>
  <c r="I27" i="6" s="1"/>
  <c r="A27" i="6"/>
  <c r="C27" i="3"/>
  <c r="B11" i="8"/>
  <c r="I11" i="8" s="1"/>
  <c r="A11" i="8"/>
  <c r="B22" i="6"/>
  <c r="I22" i="6" s="1"/>
  <c r="A22" i="6"/>
  <c r="C22" i="3"/>
  <c r="B37" i="7" l="1"/>
  <c r="I37" i="7" s="1"/>
  <c r="A37" i="7"/>
  <c r="B50" i="7"/>
  <c r="I50" i="7" s="1"/>
  <c r="A43" i="7"/>
  <c r="B43" i="7"/>
  <c r="I43" i="7" s="1"/>
  <c r="A46" i="7"/>
  <c r="B46" i="7"/>
  <c r="I46" i="7" s="1"/>
  <c r="B41" i="7"/>
  <c r="I41" i="7" s="1"/>
  <c r="A41" i="7"/>
  <c r="A38" i="7"/>
  <c r="B38" i="7"/>
  <c r="I38" i="7" s="1"/>
  <c r="B50" i="8"/>
  <c r="I50" i="8" s="1"/>
  <c r="A50" i="8"/>
  <c r="B49" i="7"/>
  <c r="I49" i="7" s="1"/>
  <c r="A49" i="7"/>
  <c r="B48" i="8"/>
  <c r="I48" i="8" s="1"/>
  <c r="A48" i="8"/>
  <c r="B44" i="8"/>
  <c r="I44" i="8" s="1"/>
  <c r="A44" i="8"/>
  <c r="B42" i="8"/>
  <c r="I42" i="8" s="1"/>
  <c r="A42" i="8"/>
  <c r="A40" i="8"/>
  <c r="B40" i="8"/>
  <c r="I40" i="8" s="1"/>
  <c r="A39" i="8"/>
  <c r="B39" i="8"/>
  <c r="I39" i="8" s="1"/>
  <c r="A31" i="8"/>
  <c r="B31" i="8"/>
  <c r="I31" i="8" s="1"/>
  <c r="A34" i="8"/>
  <c r="B34" i="8"/>
  <c r="I34" i="8" s="1"/>
  <c r="B33" i="7"/>
  <c r="I33" i="7" s="1"/>
  <c r="A33" i="7"/>
  <c r="A32" i="8"/>
  <c r="B32" i="8"/>
  <c r="I32" i="8" s="1"/>
  <c r="A15" i="7"/>
  <c r="B15" i="7"/>
  <c r="I15" i="7" s="1"/>
  <c r="A25" i="8"/>
  <c r="B25" i="8"/>
  <c r="I25" i="8" s="1"/>
  <c r="B29" i="8"/>
  <c r="I29" i="8" s="1"/>
  <c r="A29" i="8"/>
  <c r="B9" i="7"/>
  <c r="I9" i="7" s="1"/>
  <c r="A9" i="7"/>
  <c r="A8" i="7"/>
  <c r="B8" i="7"/>
  <c r="I8" i="7" s="1"/>
  <c r="B27" i="7"/>
  <c r="I27" i="7" s="1"/>
  <c r="A27" i="7"/>
  <c r="A10" i="8"/>
  <c r="B10" i="8"/>
  <c r="I10" i="8" s="1"/>
  <c r="B5" i="7"/>
  <c r="I5" i="7" s="1"/>
  <c r="A5" i="7"/>
  <c r="A16" i="8"/>
  <c r="B16" i="8"/>
  <c r="I16" i="8" s="1"/>
  <c r="B6" i="8"/>
  <c r="I6" i="8" s="1"/>
  <c r="A6" i="8"/>
  <c r="B2" i="7"/>
  <c r="I2" i="7" s="1"/>
  <c r="A2" i="7"/>
  <c r="A17" i="8"/>
  <c r="B17" i="8"/>
  <c r="I17" i="8" s="1"/>
  <c r="B20" i="7"/>
  <c r="I20" i="7" s="1"/>
  <c r="A20" i="7"/>
  <c r="B14" i="8"/>
  <c r="I14" i="8" s="1"/>
  <c r="A14" i="8"/>
  <c r="A22" i="7"/>
  <c r="B22" i="7"/>
  <c r="I22" i="7" s="1"/>
  <c r="B18" i="7"/>
  <c r="I18" i="7" s="1"/>
  <c r="A18" i="7"/>
  <c r="B28" i="7"/>
  <c r="I28" i="7" s="1"/>
  <c r="A28" i="7"/>
  <c r="A24" i="8"/>
  <c r="B24" i="8"/>
  <c r="I24" i="8" s="1"/>
  <c r="B12" i="7"/>
  <c r="I12" i="7" s="1"/>
  <c r="A12" i="7"/>
  <c r="A7" i="8"/>
  <c r="B7" i="8"/>
  <c r="I7" i="8" s="1"/>
  <c r="B19" i="7"/>
  <c r="I19" i="7" s="1"/>
  <c r="A19" i="7"/>
  <c r="A23" i="7"/>
  <c r="B23" i="7"/>
  <c r="I23" i="7" s="1"/>
  <c r="B3" i="7"/>
  <c r="I3" i="7" s="1"/>
  <c r="A3" i="7"/>
  <c r="B21" i="7"/>
  <c r="I21" i="7" s="1"/>
  <c r="A21" i="7"/>
  <c r="B13" i="8"/>
  <c r="I13" i="8" s="1"/>
  <c r="A13" i="8"/>
  <c r="B4" i="7"/>
  <c r="I4" i="7" s="1"/>
  <c r="A4" i="7"/>
  <c r="B37" i="8" l="1"/>
  <c r="I37" i="8" s="1"/>
  <c r="A37" i="8"/>
  <c r="B38" i="8"/>
  <c r="I38" i="8" s="1"/>
  <c r="A38" i="8"/>
  <c r="A41" i="8"/>
  <c r="B41" i="8"/>
  <c r="I41" i="8" s="1"/>
  <c r="B46" i="8"/>
  <c r="I46" i="8" s="1"/>
  <c r="A46" i="8"/>
  <c r="B43" i="8"/>
  <c r="I43" i="8" s="1"/>
  <c r="A43" i="8"/>
  <c r="B49" i="8"/>
  <c r="I49" i="8" s="1"/>
  <c r="A49" i="8"/>
  <c r="B33" i="8"/>
  <c r="I33" i="8" s="1"/>
  <c r="A33" i="8"/>
  <c r="B18" i="8"/>
  <c r="I18" i="8" s="1"/>
  <c r="A18" i="8"/>
  <c r="A9" i="8"/>
  <c r="B9" i="8"/>
  <c r="I9" i="8" s="1"/>
  <c r="B21" i="8"/>
  <c r="I21" i="8" s="1"/>
  <c r="A21" i="8"/>
  <c r="B19" i="8"/>
  <c r="I19" i="8" s="1"/>
  <c r="A19" i="8"/>
  <c r="A12" i="8"/>
  <c r="B12" i="8"/>
  <c r="I12" i="8" s="1"/>
  <c r="B5" i="8"/>
  <c r="I5" i="8" s="1"/>
  <c r="A5" i="8"/>
  <c r="A8" i="8"/>
  <c r="B8" i="8"/>
  <c r="I8" i="8" s="1"/>
  <c r="A23" i="8"/>
  <c r="B23" i="8"/>
  <c r="I23" i="8" s="1"/>
  <c r="B20" i="8"/>
  <c r="I20" i="8" s="1"/>
  <c r="A20" i="8"/>
  <c r="B22" i="8"/>
  <c r="I22" i="8" s="1"/>
  <c r="A22" i="8"/>
  <c r="B2" i="8"/>
  <c r="I2" i="8" s="1"/>
  <c r="C2" i="3" s="1"/>
  <c r="A2" i="8"/>
  <c r="B15" i="8"/>
  <c r="I15" i="8" s="1"/>
  <c r="A15" i="8"/>
  <c r="B3" i="8"/>
  <c r="I3" i="8" s="1"/>
  <c r="A3" i="8"/>
  <c r="B27" i="8"/>
  <c r="I27" i="8" s="1"/>
  <c r="A27" i="8"/>
  <c r="B4" i="8"/>
  <c r="I4" i="8" s="1"/>
  <c r="A4" i="8"/>
  <c r="A28" i="8"/>
  <c r="B28" i="8"/>
  <c r="I28" i="8" s="1"/>
</calcChain>
</file>

<file path=xl/sharedStrings.xml><?xml version="1.0" encoding="utf-8"?>
<sst xmlns="http://schemas.openxmlformats.org/spreadsheetml/2006/main" count="300" uniqueCount="110">
  <si>
    <t>MIEMBROS</t>
  </si>
  <si>
    <t>Aaron</t>
  </si>
  <si>
    <t>Gabriel</t>
  </si>
  <si>
    <t>Santiago</t>
  </si>
  <si>
    <t>VALORES</t>
  </si>
  <si>
    <t>NÚMERO</t>
  </si>
  <si>
    <t>HISTORIA</t>
  </si>
  <si>
    <t>Estimación</t>
  </si>
  <si>
    <t>HU1 - Añadir menú de selección de juegos</t>
  </si>
  <si>
    <t>HU2 - Añadir menú de ajustes en el menú principal</t>
  </si>
  <si>
    <t>HU3 - Ajustar volumen del juego.</t>
  </si>
  <si>
    <t>HU4 - Ajustar formato de pantalla</t>
  </si>
  <si>
    <t>HU5 - Pausar juego</t>
  </si>
  <si>
    <t>HU6 - Salir de un juego</t>
  </si>
  <si>
    <t>HU7 - Abrir ajustes en juego</t>
  </si>
  <si>
    <t>HU8 - Ajustar dificultad del juego</t>
  </si>
  <si>
    <t>HU9 - Cambiar estilo del juego</t>
  </si>
  <si>
    <t>HU10 - Abrir el Pong.</t>
  </si>
  <si>
    <t>HU11 - Mover mi paleta.</t>
  </si>
  <si>
    <t>HU12 - Jugar, ganar y perder al pong</t>
  </si>
  <si>
    <t>HU13 - Ajustar velocidad pelota Pong</t>
  </si>
  <si>
    <t>HU14 - Ajustar velocidad paleta de IA</t>
  </si>
  <si>
    <t>HU15 - Abrir el Arkanoids</t>
  </si>
  <si>
    <t>HU16 - Mover mi nave</t>
  </si>
  <si>
    <t>HU17 - Disparar proyectiles</t>
  </si>
  <si>
    <t>HU18 - Jugar, ganar y perder al Arkanoids</t>
  </si>
  <si>
    <t>HU19 - Ajustar velocidad de los asteroides</t>
  </si>
  <si>
    <t>HU20 - Ajustar tasa de aparición de asteroides</t>
  </si>
  <si>
    <t>HU21 - Abrir el Breakout</t>
  </si>
  <si>
    <t>HU22 - Mover mi plataforma</t>
  </si>
  <si>
    <t>HU23 - Jugar, ganar y perder al Breakout</t>
  </si>
  <si>
    <t>HU24 - Ajustar número de ladrillos</t>
  </si>
  <si>
    <t>HT1 – Aprendizaje del motor Unity</t>
  </si>
  <si>
    <t>HT2 – Documentación de fases del proyecto</t>
  </si>
  <si>
    <t>HT3 – Documentacion de fases de las iteraciones</t>
  </si>
  <si>
    <t>N</t>
  </si>
  <si>
    <t>Decisión</t>
  </si>
  <si>
    <t>p1</t>
  </si>
  <si>
    <t>p2</t>
  </si>
  <si>
    <t>p3</t>
  </si>
  <si>
    <t>p4</t>
  </si>
  <si>
    <t>p5</t>
  </si>
  <si>
    <t>p6</t>
  </si>
  <si>
    <t>p mediana</t>
  </si>
  <si>
    <t>valor mediana</t>
  </si>
  <si>
    <t>MoSCoW</t>
  </si>
  <si>
    <t>Must</t>
  </si>
  <si>
    <t>Should</t>
  </si>
  <si>
    <t>Could</t>
  </si>
  <si>
    <t>Wont</t>
  </si>
  <si>
    <t>X</t>
  </si>
  <si>
    <t>SEGUNDA REVISIÓN</t>
  </si>
  <si>
    <t>HU12.1 - añadir marcador</t>
  </si>
  <si>
    <t>HU12.2 - incrementar puntuación en pong</t>
  </si>
  <si>
    <t>HU12.3 - recargar lanzamiento después de puntuar</t>
  </si>
  <si>
    <t>HU12.4: - ajustar condición de victoria en pantalla de opciones</t>
  </si>
  <si>
    <t>HU12.5: - añadir opción de pausa</t>
  </si>
  <si>
    <t>HU12.6: - ocultar elementos al finalizar la partida</t>
  </si>
  <si>
    <t xml:space="preserve">HU12.7: - mostrar pantalla de finalización </t>
  </si>
  <si>
    <t>HU18.1: -  añadir contador de vida</t>
  </si>
  <si>
    <t>HU18.2: - asteroide grande se rompe cuando es disparado</t>
  </si>
  <si>
    <t>HU18.3: - añadir respawn tras muerte</t>
  </si>
  <si>
    <t>HU18.4: - ocultar elementos al finalizar a partida</t>
  </si>
  <si>
    <t>HU18.5: - mostrar pantalla de finalización</t>
  </si>
  <si>
    <t>HU18.6: - añadir opción de pausa</t>
  </si>
  <si>
    <t>HU23.1: -  mover la pelota</t>
  </si>
  <si>
    <t>HU23.1: - destruir bloque al impacto con la pelota</t>
  </si>
  <si>
    <t>HU23.3: - implemetar condición de victoria</t>
  </si>
  <si>
    <t>HU23.4: - implementar condición de derrota</t>
  </si>
  <si>
    <t>HU23.5: - ocultar elementos al finalizar la partida</t>
  </si>
  <si>
    <t>HU23.6: - añadir marcador</t>
  </si>
  <si>
    <t>HU23.7: - añadir opción de pausa</t>
  </si>
  <si>
    <t>Codigo de colores</t>
  </si>
  <si>
    <t>Est. 2 puntos</t>
  </si>
  <si>
    <t>6 puntos</t>
  </si>
  <si>
    <t>7 puntos</t>
  </si>
  <si>
    <t>SPRINT 1</t>
  </si>
  <si>
    <t>SPRINT 2</t>
  </si>
  <si>
    <t>14 PUNTOS</t>
  </si>
  <si>
    <t>HU25: - añadir sonido al pong</t>
  </si>
  <si>
    <t>HU26 – Refactorizacion Pong</t>
  </si>
  <si>
    <t>HU27: - añadir sonido al Arkanoid</t>
  </si>
  <si>
    <t>5 puntos</t>
  </si>
  <si>
    <t>HU28 - Cambiar estilo pong</t>
  </si>
  <si>
    <t>HU29 - Ajustar formula de incremento</t>
  </si>
  <si>
    <t>6,5 puntos</t>
  </si>
  <si>
    <t>Tecera revisión (nueva)</t>
  </si>
  <si>
    <t>Tecera revisión (en el Product Backlog)</t>
  </si>
  <si>
    <t>Segunda revisión (Refactorización)</t>
  </si>
  <si>
    <t>3 puntos</t>
  </si>
  <si>
    <t>HU32: Crear escena de Head Soccer</t>
  </si>
  <si>
    <t>HU33: Instanciar lanzador de pelota</t>
  </si>
  <si>
    <t>HU34: Crear personaje de HeadSoccer</t>
  </si>
  <si>
    <t>HU35: Añadir movilidad al personaje</t>
  </si>
  <si>
    <t>HU36: Probar físicas de salto en el el personaje</t>
  </si>
  <si>
    <t>HU37: Añadir Sprites de personajes</t>
  </si>
  <si>
    <t>HU38: Añadir Sprites de fondos</t>
  </si>
  <si>
    <t>HU39: Cambiar sprites de fondos</t>
  </si>
  <si>
    <t>HU30 - Refactorización de Breakout</t>
  </si>
  <si>
    <t>HU31 - Añadir escena FlappyBirds</t>
  </si>
  <si>
    <t>HU40: Refactorizar juego Arkanoid</t>
  </si>
  <si>
    <t>HU41: Crear escena Space Invaders</t>
  </si>
  <si>
    <t>HU42: Añadir movilidad a la nave</t>
  </si>
  <si>
    <t>HU43: Añadir movimiento a los alienigenas</t>
  </si>
  <si>
    <t>HU44: Disparar proeyctiles desde la nave</t>
  </si>
  <si>
    <t>HU45: Permitir a los alienigenas disparar de forma aleatoria</t>
  </si>
  <si>
    <t>Cuarta revisión (nueva)</t>
  </si>
  <si>
    <t>2,5 puntos</t>
  </si>
  <si>
    <t>5,5 puntos</t>
  </si>
  <si>
    <t>SPRINT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</si>
</sst>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rgb="FF9C0006"/>
      <name val="Times New Roman"/>
      <family val="1"/>
    </font>
  </fonts>
  <fills count="21">
    <fill>
      <patternFill patternType="none"/>
    </fill>
    <fill>
      <patternFill patternType="gray125"/>
    </fill>
    <fill>
      <patternFill patternType="solid">
        <fgColor rgb="FF604A7B"/>
        <bgColor rgb="FF4F6228"/>
      </patternFill>
    </fill>
    <fill>
      <patternFill patternType="solid">
        <fgColor rgb="FFE6E0EC"/>
        <bgColor rgb="FFDCE6F2"/>
      </patternFill>
    </fill>
    <fill>
      <patternFill patternType="solid">
        <fgColor rgb="FF4F6228"/>
        <bgColor rgb="FF604A7B"/>
      </patternFill>
    </fill>
    <fill>
      <patternFill patternType="solid">
        <fgColor rgb="FFEBF1DE"/>
        <bgColor rgb="FFDCE6F2"/>
      </patternFill>
    </fill>
    <fill>
      <patternFill patternType="solid">
        <fgColor rgb="FFC0504D"/>
        <bgColor rgb="FF993366"/>
      </patternFill>
    </fill>
    <fill>
      <patternFill patternType="solid">
        <fgColor rgb="FFF2DCDB"/>
        <bgColor rgb="FFE6E0EC"/>
      </patternFill>
    </fill>
    <fill>
      <patternFill patternType="solid">
        <fgColor rgb="FF1F497D"/>
        <bgColor rgb="FF003366"/>
      </patternFill>
    </fill>
    <fill>
      <patternFill patternType="solid">
        <fgColor rgb="FFDCE6F2"/>
        <bgColor rgb="FFE6E0EC"/>
      </patternFill>
    </fill>
    <fill>
      <patternFill patternType="solid">
        <fgColor rgb="FFBFBFB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rgb="FFC3D69B"/>
      </left>
      <right style="thin">
        <color rgb="FFC3D69B"/>
      </right>
      <top style="thin">
        <color rgb="FFC3D69B"/>
      </top>
      <bottom style="thin">
        <color rgb="FFC3D69B"/>
      </bottom>
      <diagonal/>
    </border>
    <border>
      <left style="thin">
        <color rgb="FFD99694"/>
      </left>
      <right style="thin">
        <color rgb="FFD99694"/>
      </right>
      <top style="thin">
        <color rgb="FFD99694"/>
      </top>
      <bottom style="thin">
        <color rgb="FFD99694"/>
      </bottom>
      <diagonal/>
    </border>
    <border>
      <left style="thin">
        <color rgb="FF95B3D7"/>
      </left>
      <right style="thin">
        <color rgb="FF95B3D7"/>
      </right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16" borderId="0" applyNumberFormat="0" applyBorder="0" applyAlignment="0" applyProtection="0"/>
    <xf numFmtId="0" fontId="6" fillId="17" borderId="0" applyNumberFormat="0" applyBorder="0" applyAlignment="0" applyProtection="0"/>
  </cellStyleXfs>
  <cellXfs count="67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Font="1" applyProtection="1">
      <protection locked="0"/>
    </xf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left" wrapText="1"/>
      <protection locked="0"/>
    </xf>
    <xf numFmtId="0" fontId="0" fillId="0" borderId="0" xfId="0" applyAlignment="1" applyProtection="1">
      <alignment horizontal="center" vertical="center"/>
      <protection hidden="1"/>
    </xf>
    <xf numFmtId="0" fontId="1" fillId="6" borderId="0" xfId="0" applyFont="1" applyFill="1" applyAlignment="1" applyProtection="1">
      <alignment horizontal="center" vertical="center"/>
      <protection hidden="1"/>
    </xf>
    <xf numFmtId="0" fontId="1" fillId="6" borderId="0" xfId="0" applyFont="1" applyFill="1" applyAlignment="1" applyProtection="1">
      <alignment horizontal="left" wrapText="1"/>
      <protection hidden="1"/>
    </xf>
    <xf numFmtId="0" fontId="0" fillId="7" borderId="2" xfId="0" applyFill="1" applyBorder="1" applyAlignment="1" applyProtection="1">
      <alignment horizontal="center" vertical="center"/>
    </xf>
    <xf numFmtId="0" fontId="0" fillId="7" borderId="2" xfId="0" applyFill="1" applyBorder="1" applyAlignment="1" applyProtection="1">
      <alignment horizontal="center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vertical="center" wrapText="1"/>
      <protection hidden="1"/>
    </xf>
    <xf numFmtId="0" fontId="0" fillId="0" borderId="0" xfId="0" applyAlignment="1" applyProtection="1">
      <alignment vertical="center"/>
      <protection locked="0"/>
    </xf>
    <xf numFmtId="0" fontId="0" fillId="0" borderId="0" xfId="0" applyProtection="1">
      <protection hidden="1"/>
    </xf>
    <xf numFmtId="0" fontId="1" fillId="8" borderId="0" xfId="0" applyFont="1" applyFill="1" applyAlignment="1">
      <alignment horizontal="center" vertical="center"/>
    </xf>
    <xf numFmtId="0" fontId="1" fillId="8" borderId="0" xfId="0" applyFont="1" applyFill="1" applyAlignment="1" applyProtection="1">
      <alignment vertical="center" wrapText="1"/>
      <protection hidden="1"/>
    </xf>
    <xf numFmtId="0" fontId="1" fillId="8" borderId="0" xfId="0" applyFont="1" applyFill="1" applyAlignment="1" applyProtection="1">
      <alignment vertical="center"/>
      <protection hidden="1"/>
    </xf>
    <xf numFmtId="0" fontId="1" fillId="8" borderId="0" xfId="0" applyFont="1" applyFill="1" applyAlignment="1" applyProtection="1">
      <alignment horizontal="center" vertical="center"/>
      <protection hidden="1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 applyProtection="1">
      <alignment vertical="center" wrapText="1"/>
      <protection hidden="1"/>
    </xf>
    <xf numFmtId="0" fontId="0" fillId="9" borderId="3" xfId="0" applyFill="1" applyBorder="1" applyAlignment="1" applyProtection="1">
      <alignment horizontal="center" vertical="center"/>
      <protection hidden="1"/>
    </xf>
    <xf numFmtId="0" fontId="1" fillId="8" borderId="0" xfId="0" applyFont="1" applyFill="1" applyAlignment="1" applyProtection="1">
      <alignment vertical="center"/>
      <protection locked="0"/>
    </xf>
    <xf numFmtId="0" fontId="0" fillId="9" borderId="4" xfId="0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vertical="center" wrapText="1"/>
      <protection locked="0"/>
    </xf>
    <xf numFmtId="0" fontId="1" fillId="8" borderId="0" xfId="0" applyFont="1" applyFill="1" applyAlignment="1" applyProtection="1">
      <alignment vertical="center" wrapText="1"/>
      <protection locked="0"/>
    </xf>
    <xf numFmtId="0" fontId="2" fillId="10" borderId="5" xfId="0" applyFont="1" applyFill="1" applyBorder="1" applyAlignment="1">
      <alignment horizontal="left" vertical="center"/>
    </xf>
    <xf numFmtId="0" fontId="3" fillId="11" borderId="5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Protection="1">
      <protection locked="0"/>
    </xf>
    <xf numFmtId="0" fontId="4" fillId="0" borderId="5" xfId="0" applyFont="1" applyBorder="1" applyAlignment="1" applyProtection="1">
      <alignment horizontal="left" wrapText="1"/>
      <protection locked="0"/>
    </xf>
    <xf numFmtId="0" fontId="2" fillId="10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horizontal="center"/>
    </xf>
    <xf numFmtId="0" fontId="4" fillId="12" borderId="5" xfId="0" applyFont="1" applyFill="1" applyBorder="1" applyProtection="1">
      <protection locked="0"/>
    </xf>
    <xf numFmtId="0" fontId="4" fillId="12" borderId="5" xfId="0" applyFont="1" applyFill="1" applyBorder="1" applyAlignment="1">
      <alignment horizontal="center"/>
    </xf>
    <xf numFmtId="0" fontId="3" fillId="12" borderId="5" xfId="0" applyFont="1" applyFill="1" applyBorder="1" applyAlignment="1" applyProtection="1">
      <alignment horizontal="left" wrapText="1"/>
      <protection locked="0"/>
    </xf>
    <xf numFmtId="0" fontId="0" fillId="12" borderId="5" xfId="0" applyFill="1" applyBorder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3" fillId="12" borderId="5" xfId="0" applyFont="1" applyFill="1" applyBorder="1" applyAlignment="1">
      <alignment horizontal="center"/>
    </xf>
    <xf numFmtId="0" fontId="0" fillId="13" borderId="6" xfId="0" applyFill="1" applyBorder="1"/>
    <xf numFmtId="0" fontId="4" fillId="13" borderId="5" xfId="0" applyFont="1" applyFill="1" applyBorder="1" applyProtection="1">
      <protection locked="0"/>
    </xf>
    <xf numFmtId="0" fontId="4" fillId="13" borderId="5" xfId="0" applyFont="1" applyFill="1" applyBorder="1" applyAlignment="1">
      <alignment horizontal="center"/>
    </xf>
    <xf numFmtId="0" fontId="4" fillId="12" borderId="5" xfId="0" applyFont="1" applyFill="1" applyBorder="1" applyAlignment="1" applyProtection="1">
      <alignment horizontal="left" wrapText="1"/>
      <protection locked="0"/>
    </xf>
    <xf numFmtId="0" fontId="4" fillId="12" borderId="5" xfId="2" applyFont="1" applyFill="1" applyBorder="1" applyAlignment="1">
      <alignment horizontal="center"/>
    </xf>
    <xf numFmtId="0" fontId="4" fillId="12" borderId="6" xfId="0" applyFont="1" applyFill="1" applyBorder="1" applyAlignment="1" applyProtection="1">
      <alignment horizontal="left" wrapText="1"/>
      <protection locked="0"/>
    </xf>
    <xf numFmtId="0" fontId="4" fillId="12" borderId="6" xfId="2" applyFont="1" applyFill="1" applyBorder="1" applyAlignment="1">
      <alignment horizontal="center"/>
    </xf>
    <xf numFmtId="0" fontId="3" fillId="19" borderId="5" xfId="0" applyFont="1" applyFill="1" applyBorder="1" applyAlignment="1" applyProtection="1">
      <alignment horizontal="left" wrapText="1"/>
      <protection locked="0"/>
    </xf>
    <xf numFmtId="0" fontId="3" fillId="19" borderId="5" xfId="0" applyFont="1" applyFill="1" applyBorder="1"/>
    <xf numFmtId="0" fontId="4" fillId="19" borderId="5" xfId="0" applyFont="1" applyFill="1" applyBorder="1" applyAlignment="1" applyProtection="1">
      <alignment horizontal="left" wrapText="1"/>
      <protection locked="0"/>
    </xf>
    <xf numFmtId="0" fontId="3" fillId="19" borderId="5" xfId="0" applyFont="1" applyFill="1" applyBorder="1" applyAlignment="1">
      <alignment horizontal="center"/>
    </xf>
    <xf numFmtId="0" fontId="4" fillId="19" borderId="5" xfId="0" applyFont="1" applyFill="1" applyBorder="1" applyAlignment="1">
      <alignment horizontal="center"/>
    </xf>
    <xf numFmtId="0" fontId="0" fillId="19" borderId="5" xfId="0" applyFill="1" applyBorder="1"/>
    <xf numFmtId="0" fontId="4" fillId="12" borderId="5" xfId="1" applyFont="1" applyFill="1" applyBorder="1" applyAlignment="1">
      <alignment horizontal="center"/>
    </xf>
    <xf numFmtId="0" fontId="8" fillId="12" borderId="5" xfId="1" applyFont="1" applyFill="1" applyBorder="1" applyAlignment="1">
      <alignment horizontal="center"/>
    </xf>
    <xf numFmtId="0" fontId="0" fillId="20" borderId="0" xfId="0" applyFill="1"/>
    <xf numFmtId="0" fontId="7" fillId="18" borderId="7" xfId="0" applyFont="1" applyFill="1" applyBorder="1" applyAlignment="1" applyProtection="1">
      <alignment horizontal="center" wrapText="1"/>
      <protection locked="0"/>
    </xf>
    <xf numFmtId="0" fontId="7" fillId="18" borderId="8" xfId="0" applyFont="1" applyFill="1" applyBorder="1" applyAlignment="1" applyProtection="1">
      <alignment horizontal="center" wrapText="1"/>
      <protection locked="0"/>
    </xf>
    <xf numFmtId="0" fontId="7" fillId="18" borderId="9" xfId="0" applyFont="1" applyFill="1" applyBorder="1" applyAlignment="1" applyProtection="1">
      <alignment horizontal="center" wrapText="1"/>
      <protection locked="0"/>
    </xf>
    <xf numFmtId="0" fontId="3" fillId="12" borderId="5" xfId="0" applyFont="1" applyFill="1" applyBorder="1"/>
    <xf numFmtId="0" fontId="0" fillId="0" borderId="0" xfId="0" applyFill="1" applyBorder="1" applyAlignment="1">
      <alignment horizontal="center"/>
    </xf>
    <xf numFmtId="0" fontId="0" fillId="14" borderId="0" xfId="0" applyFill="1" applyAlignment="1">
      <alignment horizontal="center"/>
    </xf>
  </cellXfs>
  <cellStyles count="3">
    <cellStyle name="Incorrecto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4F6228"/>
      <rgbColor rgb="FF800080"/>
      <rgbColor rgb="FF008080"/>
      <rgbColor rgb="FFC3D69B"/>
      <rgbColor rgb="FF808080"/>
      <rgbColor rgb="FF9999FF"/>
      <rgbColor rgb="FFC0504D"/>
      <rgbColor rgb="FFEBF1DE"/>
      <rgbColor rgb="FFDCE6F2"/>
      <rgbColor rgb="FF660066"/>
      <rgbColor rgb="FFD99694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04A7B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zoomScaleNormal="100" workbookViewId="0">
      <selection activeCell="A2" sqref="A2:A4"/>
    </sheetView>
  </sheetViews>
  <sheetFormatPr baseColWidth="10" defaultColWidth="10.7109375" defaultRowHeight="15" x14ac:dyDescent="0.25"/>
  <cols>
    <col min="1" max="1" width="31.42578125" customWidth="1"/>
  </cols>
  <sheetData>
    <row r="1" spans="1:2" x14ac:dyDescent="0.25">
      <c r="A1" s="1" t="s">
        <v>0</v>
      </c>
      <c r="B1" s="2">
        <f>COUNTIF(A2:A7,"*")</f>
        <v>3</v>
      </c>
    </row>
    <row r="2" spans="1:2" x14ac:dyDescent="0.25">
      <c r="A2" s="3" t="s">
        <v>1</v>
      </c>
    </row>
    <row r="3" spans="1:2" x14ac:dyDescent="0.25">
      <c r="A3" s="3" t="s">
        <v>2</v>
      </c>
    </row>
    <row r="4" spans="1:2" x14ac:dyDescent="0.25">
      <c r="A4" s="3" t="s">
        <v>3</v>
      </c>
    </row>
    <row r="5" spans="1:2" x14ac:dyDescent="0.25">
      <c r="A5" s="3"/>
    </row>
    <row r="6" spans="1:2" x14ac:dyDescent="0.25">
      <c r="A6" s="3"/>
    </row>
    <row r="7" spans="1:2" x14ac:dyDescent="0.25">
      <c r="A7" s="3"/>
    </row>
    <row r="8" spans="1:2" x14ac:dyDescent="0.25">
      <c r="A8" s="3"/>
    </row>
    <row r="9" spans="1:2" x14ac:dyDescent="0.25">
      <c r="A9" s="3"/>
    </row>
    <row r="10" spans="1:2" x14ac:dyDescent="0.25">
      <c r="A10" s="3"/>
    </row>
  </sheetData>
  <sheetProtection password="D11D" sheet="1" objects="1" scenarios="1" selectLockedCells="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"/>
  <sheetViews>
    <sheetView zoomScaleNormal="100" workbookViewId="0"/>
  </sheetViews>
  <sheetFormatPr baseColWidth="10" defaultColWidth="10.7109375" defaultRowHeight="15" x14ac:dyDescent="0.25"/>
  <cols>
    <col min="1" max="1" width="14" style="4" customWidth="1"/>
  </cols>
  <sheetData>
    <row r="1" spans="1:1" x14ac:dyDescent="0.25">
      <c r="A1" s="5" t="s">
        <v>4</v>
      </c>
    </row>
    <row r="2" spans="1:1" x14ac:dyDescent="0.25">
      <c r="A2" s="6">
        <v>0</v>
      </c>
    </row>
    <row r="3" spans="1:1" x14ac:dyDescent="0.25">
      <c r="A3" s="6">
        <v>0.5</v>
      </c>
    </row>
    <row r="4" spans="1:1" x14ac:dyDescent="0.25">
      <c r="A4" s="6">
        <v>1</v>
      </c>
    </row>
    <row r="5" spans="1:1" x14ac:dyDescent="0.25">
      <c r="A5" s="6">
        <v>2</v>
      </c>
    </row>
    <row r="6" spans="1:1" x14ac:dyDescent="0.25">
      <c r="A6" s="6">
        <v>3</v>
      </c>
    </row>
    <row r="7" spans="1:1" x14ac:dyDescent="0.25">
      <c r="A7" s="6">
        <v>5</v>
      </c>
    </row>
    <row r="8" spans="1:1" x14ac:dyDescent="0.25">
      <c r="A8" s="6">
        <v>8</v>
      </c>
    </row>
    <row r="9" spans="1:1" x14ac:dyDescent="0.25">
      <c r="A9" s="6">
        <v>13</v>
      </c>
    </row>
    <row r="10" spans="1:1" x14ac:dyDescent="0.25">
      <c r="A10" s="6">
        <v>20</v>
      </c>
    </row>
    <row r="11" spans="1:1" x14ac:dyDescent="0.25">
      <c r="A11" s="6">
        <v>40</v>
      </c>
    </row>
    <row r="12" spans="1:1" x14ac:dyDescent="0.25">
      <c r="A12" s="6">
        <v>100</v>
      </c>
    </row>
  </sheetData>
  <sheetProtection password="D11D" sheet="1" objects="1" scenarios="1" selectLockedCells="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1"/>
  <sheetViews>
    <sheetView tabSelected="1" topLeftCell="A55" zoomScale="85" zoomScaleNormal="85" workbookViewId="0">
      <selection activeCell="A79" sqref="A79"/>
    </sheetView>
  </sheetViews>
  <sheetFormatPr baseColWidth="10" defaultRowHeight="15" x14ac:dyDescent="0.25"/>
  <cols>
    <col min="1" max="1" width="60.140625" customWidth="1"/>
    <col min="2" max="5" width="11.42578125" style="4"/>
    <col min="7" max="7" width="18.140625" bestFit="1" customWidth="1"/>
    <col min="10" max="10" width="11.85546875" bestFit="1" customWidth="1"/>
    <col min="11" max="11" width="37.28515625" bestFit="1" customWidth="1"/>
  </cols>
  <sheetData>
    <row r="1" spans="1:5" ht="15.75" x14ac:dyDescent="0.25">
      <c r="A1" s="29" t="s">
        <v>45</v>
      </c>
      <c r="B1" s="34" t="s">
        <v>46</v>
      </c>
      <c r="C1" s="34" t="s">
        <v>47</v>
      </c>
      <c r="D1" s="34" t="s">
        <v>48</v>
      </c>
      <c r="E1" s="34" t="s">
        <v>49</v>
      </c>
    </row>
    <row r="2" spans="1:5" ht="15.75" x14ac:dyDescent="0.25">
      <c r="A2" s="30" t="s">
        <v>8</v>
      </c>
      <c r="B2" s="31" t="s">
        <v>50</v>
      </c>
      <c r="C2" s="35"/>
      <c r="D2" s="35"/>
      <c r="E2" s="35"/>
    </row>
    <row r="3" spans="1:5" ht="15.75" x14ac:dyDescent="0.25">
      <c r="A3" s="32" t="s">
        <v>9</v>
      </c>
      <c r="B3" s="36"/>
      <c r="C3" s="36"/>
      <c r="D3" s="36" t="s">
        <v>50</v>
      </c>
      <c r="E3" s="36"/>
    </row>
    <row r="4" spans="1:5" ht="15.75" x14ac:dyDescent="0.25">
      <c r="A4" s="32" t="s">
        <v>10</v>
      </c>
      <c r="B4" s="36"/>
      <c r="C4" s="36" t="s">
        <v>50</v>
      </c>
      <c r="D4" s="36"/>
      <c r="E4" s="36"/>
    </row>
    <row r="5" spans="1:5" ht="15.75" x14ac:dyDescent="0.25">
      <c r="A5" s="32" t="s">
        <v>11</v>
      </c>
      <c r="B5" s="36"/>
      <c r="C5" s="36" t="s">
        <v>50</v>
      </c>
      <c r="D5" s="36"/>
      <c r="E5" s="36"/>
    </row>
    <row r="6" spans="1:5" ht="15.75" x14ac:dyDescent="0.25">
      <c r="A6" s="32" t="s">
        <v>12</v>
      </c>
      <c r="B6" s="36" t="s">
        <v>50</v>
      </c>
      <c r="C6" s="36"/>
      <c r="D6" s="36"/>
      <c r="E6" s="36"/>
    </row>
    <row r="7" spans="1:5" ht="15.75" x14ac:dyDescent="0.25">
      <c r="A7" s="32" t="s">
        <v>13</v>
      </c>
      <c r="B7" s="36" t="s">
        <v>50</v>
      </c>
      <c r="C7" s="36"/>
      <c r="D7" s="36"/>
      <c r="E7" s="36"/>
    </row>
    <row r="8" spans="1:5" ht="15.75" x14ac:dyDescent="0.25">
      <c r="A8" s="32" t="s">
        <v>14</v>
      </c>
      <c r="B8" s="36"/>
      <c r="C8" s="36"/>
      <c r="D8" s="36" t="s">
        <v>50</v>
      </c>
      <c r="E8" s="36"/>
    </row>
    <row r="9" spans="1:5" ht="15.75" x14ac:dyDescent="0.25">
      <c r="A9" s="32" t="s">
        <v>15</v>
      </c>
      <c r="B9" s="36"/>
      <c r="C9" s="36" t="s">
        <v>50</v>
      </c>
      <c r="D9" s="36"/>
      <c r="E9" s="36"/>
    </row>
    <row r="10" spans="1:5" ht="15.75" x14ac:dyDescent="0.25">
      <c r="A10" s="32" t="s">
        <v>16</v>
      </c>
      <c r="B10" s="36"/>
      <c r="C10" s="36"/>
      <c r="D10" s="36"/>
      <c r="E10" s="36" t="s">
        <v>50</v>
      </c>
    </row>
    <row r="11" spans="1:5" ht="15.75" x14ac:dyDescent="0.25">
      <c r="A11" s="32" t="s">
        <v>17</v>
      </c>
      <c r="B11" s="36" t="s">
        <v>50</v>
      </c>
      <c r="C11" s="36"/>
      <c r="D11" s="36"/>
      <c r="E11" s="36"/>
    </row>
    <row r="12" spans="1:5" ht="15.75" x14ac:dyDescent="0.25">
      <c r="A12" s="32" t="s">
        <v>18</v>
      </c>
      <c r="B12" s="36" t="s">
        <v>50</v>
      </c>
      <c r="C12" s="36"/>
      <c r="D12" s="36"/>
      <c r="E12" s="36"/>
    </row>
    <row r="13" spans="1:5" ht="15.75" x14ac:dyDescent="0.25">
      <c r="A13" s="37" t="s">
        <v>19</v>
      </c>
      <c r="B13" s="38" t="s">
        <v>50</v>
      </c>
      <c r="C13" s="38"/>
      <c r="D13" s="38"/>
      <c r="E13" s="38"/>
    </row>
    <row r="14" spans="1:5" ht="15.75" x14ac:dyDescent="0.25">
      <c r="A14" s="32" t="s">
        <v>20</v>
      </c>
      <c r="B14" s="36"/>
      <c r="C14" s="36" t="s">
        <v>50</v>
      </c>
      <c r="D14" s="36"/>
      <c r="E14" s="36"/>
    </row>
    <row r="15" spans="1:5" ht="15.75" x14ac:dyDescent="0.25">
      <c r="A15" s="32" t="s">
        <v>21</v>
      </c>
      <c r="B15" s="36"/>
      <c r="C15" s="36" t="s">
        <v>50</v>
      </c>
      <c r="D15" s="36"/>
      <c r="E15" s="36"/>
    </row>
    <row r="16" spans="1:5" ht="15.75" x14ac:dyDescent="0.25">
      <c r="A16" s="32" t="s">
        <v>22</v>
      </c>
      <c r="B16" s="36" t="s">
        <v>50</v>
      </c>
      <c r="C16" s="36"/>
      <c r="D16" s="36"/>
      <c r="E16" s="36"/>
    </row>
    <row r="17" spans="1:11" ht="15.75" x14ac:dyDescent="0.25">
      <c r="A17" s="32" t="s">
        <v>23</v>
      </c>
      <c r="B17" s="36" t="s">
        <v>50</v>
      </c>
      <c r="C17" s="36"/>
      <c r="D17" s="36"/>
      <c r="E17" s="36"/>
    </row>
    <row r="18" spans="1:11" ht="15.75" x14ac:dyDescent="0.25">
      <c r="A18" s="32" t="s">
        <v>24</v>
      </c>
      <c r="B18" s="36" t="s">
        <v>50</v>
      </c>
      <c r="C18" s="36"/>
      <c r="D18" s="36"/>
      <c r="E18" s="36"/>
    </row>
    <row r="19" spans="1:11" ht="15.75" x14ac:dyDescent="0.25">
      <c r="A19" s="37" t="s">
        <v>25</v>
      </c>
      <c r="B19" s="38" t="s">
        <v>50</v>
      </c>
      <c r="C19" s="38"/>
      <c r="D19" s="38"/>
      <c r="E19" s="38"/>
    </row>
    <row r="20" spans="1:11" ht="15.75" x14ac:dyDescent="0.25">
      <c r="A20" s="32" t="s">
        <v>26</v>
      </c>
      <c r="B20" s="36"/>
      <c r="C20" s="36" t="s">
        <v>50</v>
      </c>
      <c r="D20" s="36"/>
      <c r="E20" s="36"/>
    </row>
    <row r="21" spans="1:11" ht="15.75" x14ac:dyDescent="0.25">
      <c r="A21" s="32" t="s">
        <v>27</v>
      </c>
      <c r="B21" s="36"/>
      <c r="C21" s="36" t="s">
        <v>50</v>
      </c>
      <c r="D21" s="36"/>
      <c r="E21" s="36"/>
    </row>
    <row r="22" spans="1:11" ht="15.75" x14ac:dyDescent="0.25">
      <c r="A22" s="33" t="s">
        <v>28</v>
      </c>
      <c r="B22" s="36" t="s">
        <v>50</v>
      </c>
      <c r="C22" s="36"/>
      <c r="D22" s="36"/>
      <c r="E22" s="36"/>
    </row>
    <row r="23" spans="1:11" ht="15.75" x14ac:dyDescent="0.25">
      <c r="A23" s="33" t="s">
        <v>29</v>
      </c>
      <c r="B23" s="36" t="s">
        <v>50</v>
      </c>
      <c r="C23" s="36"/>
      <c r="D23" s="36"/>
      <c r="E23" s="36"/>
    </row>
    <row r="24" spans="1:11" ht="15.75" x14ac:dyDescent="0.25">
      <c r="A24" s="37" t="s">
        <v>30</v>
      </c>
      <c r="B24" s="38" t="s">
        <v>50</v>
      </c>
      <c r="C24" s="38"/>
      <c r="D24" s="38"/>
      <c r="E24" s="38"/>
    </row>
    <row r="25" spans="1:11" ht="15.75" x14ac:dyDescent="0.25">
      <c r="A25" s="32" t="s">
        <v>31</v>
      </c>
      <c r="B25" s="36"/>
      <c r="C25" s="36"/>
      <c r="D25" s="36" t="s">
        <v>50</v>
      </c>
      <c r="E25" s="36"/>
    </row>
    <row r="26" spans="1:11" ht="15.75" x14ac:dyDescent="0.25">
      <c r="A26" s="33" t="s">
        <v>32</v>
      </c>
      <c r="B26" s="36" t="s">
        <v>50</v>
      </c>
      <c r="C26" s="36"/>
      <c r="D26" s="36"/>
      <c r="E26" s="36"/>
    </row>
    <row r="27" spans="1:11" ht="15.75" x14ac:dyDescent="0.25">
      <c r="A27" s="33" t="s">
        <v>33</v>
      </c>
      <c r="B27" s="36" t="s">
        <v>50</v>
      </c>
      <c r="C27" s="36"/>
      <c r="D27" s="36"/>
      <c r="E27" s="36"/>
    </row>
    <row r="28" spans="1:11" ht="15.75" x14ac:dyDescent="0.25">
      <c r="A28" s="33" t="s">
        <v>34</v>
      </c>
      <c r="B28" s="36" t="s">
        <v>50</v>
      </c>
      <c r="C28" s="36"/>
      <c r="D28" s="36"/>
      <c r="E28" s="36"/>
    </row>
    <row r="30" spans="1:11" ht="15.75" x14ac:dyDescent="0.25">
      <c r="A30" s="61" t="s">
        <v>76</v>
      </c>
      <c r="B30" s="62"/>
      <c r="C30" s="62"/>
      <c r="D30" s="62"/>
      <c r="E30" s="62"/>
      <c r="F30" s="62"/>
      <c r="G30" s="62"/>
      <c r="H30" s="62"/>
      <c r="I30" s="62"/>
      <c r="J30" s="63"/>
      <c r="K30" s="34" t="s">
        <v>72</v>
      </c>
    </row>
    <row r="31" spans="1:11" ht="15.75" x14ac:dyDescent="0.25">
      <c r="A31" s="50" t="s">
        <v>52</v>
      </c>
      <c r="B31" s="51" t="s">
        <v>50</v>
      </c>
      <c r="C31" s="51"/>
      <c r="D31" s="51"/>
      <c r="E31" s="51"/>
      <c r="F31" s="41" t="s">
        <v>74</v>
      </c>
      <c r="G31" s="4">
        <v>0.5</v>
      </c>
      <c r="H31">
        <f>SUM(G31,G32,G33,G34,G36,G37)</f>
        <v>4</v>
      </c>
      <c r="I31" t="s">
        <v>78</v>
      </c>
      <c r="J31">
        <f>SUM(G31:G34,G36:G40,G41:G42,G44:G45,G47:G48,G50,G51:G53)</f>
        <v>16</v>
      </c>
      <c r="K31" s="40" t="s">
        <v>88</v>
      </c>
    </row>
    <row r="32" spans="1:11" ht="15.75" x14ac:dyDescent="0.25">
      <c r="A32" s="48" t="s">
        <v>53</v>
      </c>
      <c r="B32" s="49" t="s">
        <v>50</v>
      </c>
      <c r="C32" s="49"/>
      <c r="D32" s="49"/>
      <c r="E32" s="49"/>
      <c r="F32" s="41"/>
      <c r="G32" s="4">
        <v>0.5</v>
      </c>
    </row>
    <row r="33" spans="1:8" ht="15.75" x14ac:dyDescent="0.25">
      <c r="A33" s="48" t="s">
        <v>54</v>
      </c>
      <c r="B33" s="49" t="s">
        <v>50</v>
      </c>
      <c r="C33" s="49"/>
      <c r="D33" s="49"/>
      <c r="E33" s="49"/>
      <c r="F33" s="41"/>
      <c r="G33" s="4">
        <v>1</v>
      </c>
    </row>
    <row r="34" spans="1:8" ht="15.75" customHeight="1" x14ac:dyDescent="0.25">
      <c r="A34" s="48" t="s">
        <v>55</v>
      </c>
      <c r="B34" s="49" t="s">
        <v>50</v>
      </c>
      <c r="C34" s="49"/>
      <c r="D34" s="49"/>
      <c r="E34" s="49"/>
      <c r="F34" s="41"/>
      <c r="G34" s="4">
        <v>0.5</v>
      </c>
    </row>
    <row r="35" spans="1:8" ht="15.75" x14ac:dyDescent="0.25">
      <c r="A35" s="39" t="s">
        <v>56</v>
      </c>
      <c r="B35" s="58"/>
      <c r="C35" s="58" t="s">
        <v>50</v>
      </c>
      <c r="D35" s="58"/>
      <c r="E35" s="58"/>
      <c r="F35" s="41"/>
      <c r="G35" s="4">
        <v>2</v>
      </c>
    </row>
    <row r="36" spans="1:8" ht="15.75" x14ac:dyDescent="0.25">
      <c r="A36" s="48" t="s">
        <v>57</v>
      </c>
      <c r="B36" s="49" t="s">
        <v>50</v>
      </c>
      <c r="C36" s="49"/>
      <c r="D36" s="49"/>
      <c r="E36" s="49"/>
      <c r="F36" s="41"/>
      <c r="G36" s="4">
        <v>0.5</v>
      </c>
    </row>
    <row r="37" spans="1:8" ht="15.75" x14ac:dyDescent="0.25">
      <c r="A37" s="48" t="s">
        <v>58</v>
      </c>
      <c r="B37" s="49" t="s">
        <v>50</v>
      </c>
      <c r="C37" s="49"/>
      <c r="D37" s="49"/>
      <c r="E37" s="49"/>
      <c r="F37" s="41"/>
      <c r="G37" s="4">
        <v>1</v>
      </c>
    </row>
    <row r="38" spans="1:8" ht="15.75" x14ac:dyDescent="0.25">
      <c r="A38" s="48" t="s">
        <v>59</v>
      </c>
      <c r="B38" s="49" t="s">
        <v>50</v>
      </c>
      <c r="C38" s="49"/>
      <c r="D38" s="49"/>
      <c r="E38" s="49"/>
      <c r="F38" s="42" t="s">
        <v>75</v>
      </c>
      <c r="G38" s="4">
        <v>1</v>
      </c>
      <c r="H38">
        <f>SUM(G38,G39,G40)</f>
        <v>4</v>
      </c>
    </row>
    <row r="39" spans="1:8" ht="15.75" x14ac:dyDescent="0.25">
      <c r="A39" s="48" t="s">
        <v>60</v>
      </c>
      <c r="B39" s="49" t="s">
        <v>50</v>
      </c>
      <c r="C39" s="49"/>
      <c r="D39" s="49"/>
      <c r="E39" s="49"/>
      <c r="F39" s="42"/>
      <c r="G39" s="4">
        <v>2</v>
      </c>
    </row>
    <row r="40" spans="1:8" ht="15.75" x14ac:dyDescent="0.25">
      <c r="A40" s="48" t="s">
        <v>61</v>
      </c>
      <c r="B40" s="49" t="s">
        <v>50</v>
      </c>
      <c r="C40" s="49"/>
      <c r="D40" s="49"/>
      <c r="E40" s="49"/>
      <c r="F40" s="42"/>
      <c r="G40" s="4">
        <v>1</v>
      </c>
    </row>
    <row r="41" spans="1:8" ht="15.75" x14ac:dyDescent="0.25">
      <c r="A41" s="39" t="s">
        <v>62</v>
      </c>
      <c r="B41" s="58"/>
      <c r="C41" s="58" t="s">
        <v>50</v>
      </c>
      <c r="D41" s="58"/>
      <c r="E41" s="58"/>
      <c r="F41" s="42"/>
      <c r="G41" s="4">
        <v>0.5</v>
      </c>
    </row>
    <row r="42" spans="1:8" ht="15.75" x14ac:dyDescent="0.25">
      <c r="A42" s="39" t="s">
        <v>63</v>
      </c>
      <c r="B42" s="58" t="s">
        <v>50</v>
      </c>
      <c r="C42" s="58"/>
      <c r="D42" s="58"/>
      <c r="E42" s="58"/>
      <c r="F42" s="42"/>
      <c r="G42" s="4">
        <v>0.5</v>
      </c>
    </row>
    <row r="43" spans="1:8" ht="15.75" x14ac:dyDescent="0.25">
      <c r="A43" s="39" t="s">
        <v>64</v>
      </c>
      <c r="B43" s="58"/>
      <c r="C43" s="58" t="s">
        <v>50</v>
      </c>
      <c r="D43" s="58"/>
      <c r="E43" s="58"/>
      <c r="F43" s="42"/>
      <c r="G43" s="4">
        <v>2</v>
      </c>
    </row>
    <row r="44" spans="1:8" ht="15.75" x14ac:dyDescent="0.25">
      <c r="A44" s="48" t="s">
        <v>65</v>
      </c>
      <c r="B44" s="49" t="s">
        <v>50</v>
      </c>
      <c r="C44" s="49"/>
      <c r="D44" s="49"/>
      <c r="E44" s="49"/>
      <c r="F44" s="43" t="s">
        <v>75</v>
      </c>
      <c r="G44" s="4">
        <v>0.5</v>
      </c>
      <c r="H44">
        <f>SUM(G44,G45,G47,G48,G49)</f>
        <v>3</v>
      </c>
    </row>
    <row r="45" spans="1:8" ht="15.75" x14ac:dyDescent="0.25">
      <c r="A45" s="48" t="s">
        <v>66</v>
      </c>
      <c r="B45" s="49" t="s">
        <v>50</v>
      </c>
      <c r="C45" s="49"/>
      <c r="D45" s="49"/>
      <c r="E45" s="49"/>
      <c r="F45" s="43"/>
      <c r="G45" s="4">
        <v>0.5</v>
      </c>
    </row>
    <row r="46" spans="1:8" ht="15.75" x14ac:dyDescent="0.25">
      <c r="A46" s="39" t="s">
        <v>67</v>
      </c>
      <c r="B46" s="58"/>
      <c r="C46" s="58" t="s">
        <v>50</v>
      </c>
      <c r="D46" s="58"/>
      <c r="E46" s="58"/>
      <c r="F46" s="43"/>
      <c r="G46" s="4">
        <v>2</v>
      </c>
    </row>
    <row r="47" spans="1:8" ht="15.75" x14ac:dyDescent="0.25">
      <c r="A47" s="48" t="s">
        <v>68</v>
      </c>
      <c r="B47" s="49" t="s">
        <v>50</v>
      </c>
      <c r="C47" s="49"/>
      <c r="D47" s="49"/>
      <c r="E47" s="49"/>
      <c r="F47" s="43"/>
      <c r="G47" s="4">
        <v>0.5</v>
      </c>
    </row>
    <row r="48" spans="1:8" ht="15.75" x14ac:dyDescent="0.25">
      <c r="A48" s="48" t="s">
        <v>69</v>
      </c>
      <c r="B48" s="49" t="s">
        <v>50</v>
      </c>
      <c r="C48" s="49"/>
      <c r="D48" s="49"/>
      <c r="E48" s="49"/>
      <c r="F48" s="43"/>
      <c r="G48" s="4">
        <v>0.5</v>
      </c>
    </row>
    <row r="49" spans="1:11" ht="15.75" x14ac:dyDescent="0.25">
      <c r="A49" s="48" t="s">
        <v>70</v>
      </c>
      <c r="B49" s="49"/>
      <c r="C49" s="49" t="s">
        <v>50</v>
      </c>
      <c r="D49" s="49"/>
      <c r="E49" s="49"/>
      <c r="F49" s="43"/>
      <c r="G49" s="4">
        <v>1</v>
      </c>
    </row>
    <row r="50" spans="1:11" ht="15.75" x14ac:dyDescent="0.25">
      <c r="A50" s="39" t="s">
        <v>71</v>
      </c>
      <c r="B50" s="59" t="s">
        <v>50</v>
      </c>
      <c r="C50" s="59"/>
      <c r="D50" s="59"/>
      <c r="E50" s="59"/>
      <c r="F50" s="43" t="s">
        <v>73</v>
      </c>
      <c r="G50" s="4">
        <v>2</v>
      </c>
    </row>
    <row r="51" spans="1:11" ht="15.75" x14ac:dyDescent="0.25">
      <c r="A51" s="33" t="s">
        <v>32</v>
      </c>
      <c r="B51" s="36" t="s">
        <v>50</v>
      </c>
      <c r="C51" s="36"/>
      <c r="D51" s="36"/>
      <c r="E51" s="36"/>
      <c r="G51" s="4">
        <v>1</v>
      </c>
    </row>
    <row r="52" spans="1:11" ht="15.75" x14ac:dyDescent="0.25">
      <c r="A52" s="33" t="s">
        <v>33</v>
      </c>
      <c r="B52" s="36" t="s">
        <v>50</v>
      </c>
      <c r="C52" s="36"/>
      <c r="D52" s="36"/>
      <c r="E52" s="36"/>
      <c r="G52" s="4">
        <v>1</v>
      </c>
    </row>
    <row r="53" spans="1:11" ht="15.75" x14ac:dyDescent="0.25">
      <c r="A53" s="33" t="s">
        <v>34</v>
      </c>
      <c r="B53" s="36" t="s">
        <v>50</v>
      </c>
      <c r="C53" s="36"/>
      <c r="D53" s="36"/>
      <c r="E53" s="36"/>
      <c r="G53" s="4">
        <v>1</v>
      </c>
    </row>
    <row r="55" spans="1:11" ht="15.75" x14ac:dyDescent="0.25">
      <c r="A55" s="61" t="s">
        <v>77</v>
      </c>
      <c r="B55" s="62"/>
      <c r="C55" s="62"/>
      <c r="D55" s="62"/>
      <c r="E55" s="62"/>
      <c r="F55" s="62"/>
      <c r="G55" s="62"/>
      <c r="H55" s="62"/>
      <c r="I55" s="62"/>
      <c r="J55" s="63"/>
      <c r="K55" s="34" t="s">
        <v>72</v>
      </c>
    </row>
    <row r="56" spans="1:11" ht="15.75" x14ac:dyDescent="0.25">
      <c r="A56" s="39" t="s">
        <v>56</v>
      </c>
      <c r="B56" s="44" t="s">
        <v>50</v>
      </c>
      <c r="C56" s="44"/>
      <c r="D56" s="44"/>
      <c r="E56" s="44"/>
      <c r="F56" s="41" t="s">
        <v>85</v>
      </c>
      <c r="G56" s="4">
        <v>2</v>
      </c>
      <c r="H56">
        <v>6.5</v>
      </c>
      <c r="J56">
        <f>SUM(G56:G70)</f>
        <v>20.5</v>
      </c>
      <c r="K56" s="40" t="s">
        <v>88</v>
      </c>
    </row>
    <row r="57" spans="1:11" ht="15.75" x14ac:dyDescent="0.25">
      <c r="A57" s="52" t="s">
        <v>79</v>
      </c>
      <c r="B57" s="55" t="s">
        <v>50</v>
      </c>
      <c r="C57" s="55"/>
      <c r="D57" s="55"/>
      <c r="E57" s="55"/>
      <c r="F57" s="41"/>
      <c r="G57" s="4">
        <v>1</v>
      </c>
      <c r="K57" s="45" t="s">
        <v>87</v>
      </c>
    </row>
    <row r="58" spans="1:11" ht="15.75" x14ac:dyDescent="0.25">
      <c r="A58" s="54" t="s">
        <v>80</v>
      </c>
      <c r="B58" s="56" t="s">
        <v>50</v>
      </c>
      <c r="C58" s="56"/>
      <c r="D58" s="56"/>
      <c r="E58" s="56"/>
      <c r="F58" s="41"/>
      <c r="G58" s="4">
        <v>0.5</v>
      </c>
      <c r="K58" s="57" t="s">
        <v>86</v>
      </c>
    </row>
    <row r="59" spans="1:11" ht="15.75" x14ac:dyDescent="0.25">
      <c r="A59" s="53" t="s">
        <v>83</v>
      </c>
      <c r="B59" s="55"/>
      <c r="C59" s="55" t="s">
        <v>50</v>
      </c>
      <c r="D59" s="55"/>
      <c r="E59" s="55"/>
      <c r="F59" s="41"/>
      <c r="G59" s="4">
        <v>1</v>
      </c>
    </row>
    <row r="60" spans="1:11" ht="15.75" x14ac:dyDescent="0.25">
      <c r="A60" s="53" t="s">
        <v>84</v>
      </c>
      <c r="B60" s="55" t="s">
        <v>50</v>
      </c>
      <c r="C60" s="55"/>
      <c r="D60" s="55"/>
      <c r="E60" s="55"/>
      <c r="F60" s="41"/>
      <c r="G60" s="4">
        <v>2</v>
      </c>
    </row>
    <row r="61" spans="1:11" ht="15.75" x14ac:dyDescent="0.25">
      <c r="A61" s="39" t="s">
        <v>62</v>
      </c>
      <c r="B61" s="44" t="s">
        <v>50</v>
      </c>
      <c r="C61" s="44"/>
      <c r="D61" s="44"/>
      <c r="E61" s="44"/>
      <c r="F61" s="42" t="s">
        <v>82</v>
      </c>
      <c r="G61" s="4">
        <v>0.5</v>
      </c>
      <c r="H61">
        <v>5</v>
      </c>
    </row>
    <row r="62" spans="1:11" ht="15.75" x14ac:dyDescent="0.25">
      <c r="A62" s="39" t="s">
        <v>63</v>
      </c>
      <c r="B62" s="44" t="s">
        <v>50</v>
      </c>
      <c r="C62" s="44"/>
      <c r="D62" s="44"/>
      <c r="E62" s="44"/>
      <c r="F62" s="42"/>
      <c r="G62" s="4">
        <v>0.5</v>
      </c>
    </row>
    <row r="63" spans="1:11" ht="15.75" x14ac:dyDescent="0.25">
      <c r="A63" s="39" t="s">
        <v>64</v>
      </c>
      <c r="B63" s="44" t="s">
        <v>50</v>
      </c>
      <c r="C63" s="44"/>
      <c r="D63" s="44"/>
      <c r="E63" s="44"/>
      <c r="F63" s="42"/>
      <c r="G63" s="4">
        <v>2</v>
      </c>
    </row>
    <row r="64" spans="1:11" ht="15.75" x14ac:dyDescent="0.25">
      <c r="A64" s="52" t="s">
        <v>81</v>
      </c>
      <c r="B64" s="55"/>
      <c r="C64" s="55" t="s">
        <v>50</v>
      </c>
      <c r="D64" s="55"/>
      <c r="E64" s="55"/>
      <c r="F64" s="42"/>
      <c r="G64" s="4">
        <v>2</v>
      </c>
    </row>
    <row r="65" spans="1:11" ht="15.75" x14ac:dyDescent="0.25">
      <c r="A65" s="39" t="s">
        <v>67</v>
      </c>
      <c r="B65" s="44" t="s">
        <v>50</v>
      </c>
      <c r="C65" s="44"/>
      <c r="D65" s="44"/>
      <c r="E65" s="44"/>
      <c r="F65" s="43" t="s">
        <v>74</v>
      </c>
      <c r="G65" s="4">
        <v>2</v>
      </c>
      <c r="H65">
        <v>6</v>
      </c>
    </row>
    <row r="66" spans="1:11" ht="15.75" x14ac:dyDescent="0.25">
      <c r="A66" s="39" t="s">
        <v>71</v>
      </c>
      <c r="B66" s="44" t="s">
        <v>50</v>
      </c>
      <c r="C66" s="44"/>
      <c r="D66" s="44"/>
      <c r="E66" s="44"/>
      <c r="F66" s="43"/>
      <c r="G66" s="4">
        <v>2</v>
      </c>
    </row>
    <row r="67" spans="1:11" ht="15.75" x14ac:dyDescent="0.25">
      <c r="A67" s="46" t="s">
        <v>31</v>
      </c>
      <c r="B67" s="47"/>
      <c r="C67" s="47" t="s">
        <v>50</v>
      </c>
      <c r="D67" s="47"/>
      <c r="E67" s="47"/>
      <c r="F67" s="43"/>
      <c r="G67" s="4">
        <v>2</v>
      </c>
    </row>
    <row r="68" spans="1:11" ht="15.75" x14ac:dyDescent="0.25">
      <c r="A68" s="33" t="s">
        <v>32</v>
      </c>
      <c r="B68" s="36" t="s">
        <v>50</v>
      </c>
      <c r="C68" s="36"/>
      <c r="D68" s="36"/>
      <c r="E68" s="36"/>
      <c r="F68" s="60" t="s">
        <v>89</v>
      </c>
      <c r="G68" s="4">
        <v>1</v>
      </c>
      <c r="H68">
        <v>3</v>
      </c>
    </row>
    <row r="69" spans="1:11" ht="15.75" x14ac:dyDescent="0.25">
      <c r="A69" s="33" t="s">
        <v>33</v>
      </c>
      <c r="B69" s="36" t="s">
        <v>50</v>
      </c>
      <c r="C69" s="36"/>
      <c r="D69" s="36"/>
      <c r="E69" s="36"/>
      <c r="F69" s="60"/>
      <c r="G69" s="4">
        <v>1</v>
      </c>
    </row>
    <row r="70" spans="1:11" ht="15.75" x14ac:dyDescent="0.25">
      <c r="A70" s="33" t="s">
        <v>34</v>
      </c>
      <c r="B70" s="36" t="s">
        <v>50</v>
      </c>
      <c r="C70" s="36"/>
      <c r="D70" s="36"/>
      <c r="E70" s="36"/>
      <c r="F70" s="60"/>
      <c r="G70" s="4">
        <v>1</v>
      </c>
    </row>
    <row r="72" spans="1:11" ht="15.75" x14ac:dyDescent="0.25">
      <c r="A72" s="61" t="s">
        <v>109</v>
      </c>
      <c r="B72" s="62"/>
      <c r="C72" s="62"/>
      <c r="D72" s="62"/>
      <c r="E72" s="62"/>
      <c r="F72" s="62"/>
      <c r="G72" s="62"/>
      <c r="H72" s="62"/>
      <c r="I72" s="62"/>
      <c r="J72" s="63"/>
      <c r="K72" s="34" t="s">
        <v>72</v>
      </c>
    </row>
    <row r="73" spans="1:11" ht="15.75" x14ac:dyDescent="0.25">
      <c r="A73" s="64" t="s">
        <v>90</v>
      </c>
      <c r="B73" s="44" t="s">
        <v>50</v>
      </c>
      <c r="C73" s="44"/>
      <c r="D73" s="44"/>
      <c r="E73" s="44"/>
      <c r="F73" s="41" t="s">
        <v>75</v>
      </c>
      <c r="G73" s="65">
        <v>2</v>
      </c>
      <c r="H73">
        <v>2.5</v>
      </c>
      <c r="J73">
        <f>SUM(G73:G91)</f>
        <v>18</v>
      </c>
      <c r="K73" s="40" t="s">
        <v>106</v>
      </c>
    </row>
    <row r="74" spans="1:11" ht="15.75" x14ac:dyDescent="0.25">
      <c r="A74" s="64" t="s">
        <v>91</v>
      </c>
      <c r="B74" s="44" t="s">
        <v>50</v>
      </c>
      <c r="C74" s="44"/>
      <c r="D74" s="44"/>
      <c r="E74" s="44"/>
      <c r="F74" s="41"/>
      <c r="G74" s="65">
        <v>0.5</v>
      </c>
    </row>
    <row r="75" spans="1:11" ht="15.75" x14ac:dyDescent="0.25">
      <c r="A75" s="64" t="s">
        <v>92</v>
      </c>
      <c r="B75" s="44" t="s">
        <v>50</v>
      </c>
      <c r="C75" s="44"/>
      <c r="D75" s="44"/>
      <c r="E75" s="44"/>
      <c r="F75" s="41"/>
      <c r="G75" s="65">
        <v>1</v>
      </c>
      <c r="H75">
        <f>SUM(G75:G82)</f>
        <v>7</v>
      </c>
    </row>
    <row r="76" spans="1:11" ht="15.75" x14ac:dyDescent="0.25">
      <c r="A76" s="64" t="s">
        <v>93</v>
      </c>
      <c r="B76" s="44" t="s">
        <v>50</v>
      </c>
      <c r="C76" s="44"/>
      <c r="D76" s="44"/>
      <c r="E76" s="44"/>
      <c r="F76" s="41"/>
      <c r="G76" s="65">
        <v>1</v>
      </c>
    </row>
    <row r="77" spans="1:11" ht="15.75" x14ac:dyDescent="0.25">
      <c r="A77" s="64" t="s">
        <v>94</v>
      </c>
      <c r="B77" s="44" t="s">
        <v>50</v>
      </c>
      <c r="C77" s="44"/>
      <c r="D77" s="44"/>
      <c r="E77" s="44"/>
      <c r="F77" s="41"/>
      <c r="G77" s="65">
        <v>1</v>
      </c>
    </row>
    <row r="78" spans="1:11" ht="15.75" x14ac:dyDescent="0.25">
      <c r="A78" s="64" t="s">
        <v>95</v>
      </c>
      <c r="B78" s="44" t="s">
        <v>50</v>
      </c>
      <c r="C78" s="44"/>
      <c r="D78" s="44"/>
      <c r="E78" s="44"/>
      <c r="F78" s="41"/>
      <c r="G78" s="65">
        <v>0.5</v>
      </c>
    </row>
    <row r="79" spans="1:11" ht="15.75" x14ac:dyDescent="0.25">
      <c r="A79" s="64" t="s">
        <v>96</v>
      </c>
      <c r="B79" s="44" t="s">
        <v>50</v>
      </c>
      <c r="C79" s="44"/>
      <c r="D79" s="44"/>
      <c r="E79" s="44"/>
      <c r="F79" s="41"/>
      <c r="G79" s="65">
        <v>2</v>
      </c>
    </row>
    <row r="80" spans="1:11" ht="15.75" x14ac:dyDescent="0.25">
      <c r="A80" s="64" t="s">
        <v>97</v>
      </c>
      <c r="B80" s="44"/>
      <c r="C80" s="44" t="s">
        <v>50</v>
      </c>
      <c r="D80" s="44"/>
      <c r="E80" s="44"/>
      <c r="F80" s="41"/>
      <c r="G80" s="65">
        <v>0.5</v>
      </c>
    </row>
    <row r="81" spans="1:8" ht="15.75" x14ac:dyDescent="0.25">
      <c r="A81" s="64" t="s">
        <v>98</v>
      </c>
      <c r="B81" s="44"/>
      <c r="C81" s="44" t="s">
        <v>50</v>
      </c>
      <c r="D81" s="44"/>
      <c r="E81" s="44"/>
      <c r="F81" s="43" t="s">
        <v>107</v>
      </c>
      <c r="G81" s="65">
        <v>0.5</v>
      </c>
    </row>
    <row r="82" spans="1:8" ht="15.75" x14ac:dyDescent="0.25">
      <c r="A82" s="64" t="s">
        <v>99</v>
      </c>
      <c r="B82" s="44" t="s">
        <v>50</v>
      </c>
      <c r="C82" s="44"/>
      <c r="D82" s="44"/>
      <c r="E82" s="44"/>
      <c r="F82" s="43"/>
      <c r="G82" s="65">
        <v>0.5</v>
      </c>
    </row>
    <row r="83" spans="1:8" ht="15.75" x14ac:dyDescent="0.25">
      <c r="A83" s="64" t="s">
        <v>100</v>
      </c>
      <c r="B83" s="44"/>
      <c r="C83" s="44" t="s">
        <v>50</v>
      </c>
      <c r="D83" s="44"/>
      <c r="E83" s="44"/>
      <c r="F83" s="42" t="s">
        <v>108</v>
      </c>
      <c r="G83" s="65">
        <v>1</v>
      </c>
      <c r="H83">
        <f>SUM(G83:G88)</f>
        <v>5.5</v>
      </c>
    </row>
    <row r="84" spans="1:8" ht="15.75" x14ac:dyDescent="0.25">
      <c r="A84" s="64" t="s">
        <v>101</v>
      </c>
      <c r="B84" s="44" t="s">
        <v>50</v>
      </c>
      <c r="C84" s="44"/>
      <c r="D84" s="44"/>
      <c r="E84" s="44"/>
      <c r="F84" s="42"/>
      <c r="G84" s="65">
        <v>0.5</v>
      </c>
    </row>
    <row r="85" spans="1:8" ht="15.75" x14ac:dyDescent="0.25">
      <c r="A85" s="64" t="s">
        <v>102</v>
      </c>
      <c r="B85" s="44" t="s">
        <v>50</v>
      </c>
      <c r="C85" s="44"/>
      <c r="D85" s="44"/>
      <c r="E85" s="44"/>
      <c r="F85" s="42"/>
      <c r="G85" s="65">
        <v>0.5</v>
      </c>
    </row>
    <row r="86" spans="1:8" ht="15.75" x14ac:dyDescent="0.25">
      <c r="A86" s="64" t="s">
        <v>103</v>
      </c>
      <c r="B86" s="44" t="s">
        <v>50</v>
      </c>
      <c r="C86" s="44"/>
      <c r="D86" s="44"/>
      <c r="E86" s="44"/>
      <c r="F86" s="42"/>
      <c r="G86" s="65">
        <v>2</v>
      </c>
    </row>
    <row r="87" spans="1:8" ht="15.75" x14ac:dyDescent="0.25">
      <c r="A87" s="64" t="s">
        <v>104</v>
      </c>
      <c r="B87" s="44" t="s">
        <v>50</v>
      </c>
      <c r="C87" s="44"/>
      <c r="D87" s="44"/>
      <c r="E87" s="44"/>
      <c r="F87" s="66"/>
      <c r="G87" s="65">
        <v>0.5</v>
      </c>
    </row>
    <row r="88" spans="1:8" ht="15.75" x14ac:dyDescent="0.25">
      <c r="A88" s="64" t="s">
        <v>105</v>
      </c>
      <c r="B88" s="44"/>
      <c r="C88" s="44" t="s">
        <v>50</v>
      </c>
      <c r="D88" s="44"/>
      <c r="E88" s="44"/>
      <c r="F88" s="66"/>
      <c r="G88" s="65">
        <v>1</v>
      </c>
    </row>
    <row r="89" spans="1:8" ht="15.75" x14ac:dyDescent="0.25">
      <c r="A89" s="33" t="s">
        <v>32</v>
      </c>
      <c r="B89" s="36" t="s">
        <v>50</v>
      </c>
      <c r="C89" s="36"/>
      <c r="D89" s="36"/>
      <c r="E89" s="36"/>
      <c r="F89" s="60" t="s">
        <v>89</v>
      </c>
      <c r="G89" s="65">
        <v>1</v>
      </c>
      <c r="H89">
        <v>3</v>
      </c>
    </row>
    <row r="90" spans="1:8" ht="15.75" x14ac:dyDescent="0.25">
      <c r="A90" s="33" t="s">
        <v>33</v>
      </c>
      <c r="B90" s="36" t="s">
        <v>50</v>
      </c>
      <c r="C90" s="36"/>
      <c r="D90" s="36"/>
      <c r="E90" s="36"/>
      <c r="F90" s="60"/>
      <c r="G90" s="65">
        <v>1</v>
      </c>
    </row>
    <row r="91" spans="1:8" ht="15.75" x14ac:dyDescent="0.25">
      <c r="A91" s="33" t="s">
        <v>34</v>
      </c>
      <c r="B91" s="36" t="s">
        <v>50</v>
      </c>
      <c r="C91" s="36"/>
      <c r="D91" s="36"/>
      <c r="E91" s="36"/>
      <c r="F91" s="60"/>
      <c r="G91" s="65">
        <v>1</v>
      </c>
    </row>
  </sheetData>
  <mergeCells count="3">
    <mergeCell ref="A30:J30"/>
    <mergeCell ref="A55:J55"/>
    <mergeCell ref="A72:J7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1"/>
  <sheetViews>
    <sheetView zoomScaleNormal="100" workbookViewId="0">
      <pane ySplit="1" topLeftCell="A35" activePane="bottomLeft" state="frozen"/>
      <selection pane="bottomLeft" activeCell="A50" sqref="A50:A51"/>
    </sheetView>
  </sheetViews>
  <sheetFormatPr baseColWidth="10" defaultColWidth="10.7109375" defaultRowHeight="15" x14ac:dyDescent="0.25"/>
  <cols>
    <col min="1" max="1" width="10.85546875" style="7" customWidth="1"/>
    <col min="2" max="2" width="94" style="8" customWidth="1"/>
    <col min="3" max="3" width="18.85546875" style="9" customWidth="1"/>
  </cols>
  <sheetData>
    <row r="1" spans="1:3" x14ac:dyDescent="0.25">
      <c r="A1" s="10" t="s">
        <v>5</v>
      </c>
      <c r="B1" s="11" t="s">
        <v>6</v>
      </c>
      <c r="C1" s="10" t="s">
        <v>7</v>
      </c>
    </row>
    <row r="2" spans="1:3" x14ac:dyDescent="0.25">
      <c r="A2" s="12">
        <v>1</v>
      </c>
      <c r="B2" s="3" t="s">
        <v>8</v>
      </c>
      <c r="C2" s="13">
        <f>IF(Ronda5!I2="",IF(Ronda4!I2="",IF(Ronda3!I2="",IF(Ronda2!I2="",Ronda1!I2,Ronda2!I2),Ronda3!I2),Ronda4!I2),Ronda5!I2)</f>
        <v>3</v>
      </c>
    </row>
    <row r="3" spans="1:3" x14ac:dyDescent="0.25">
      <c r="A3" s="12">
        <v>2</v>
      </c>
      <c r="B3" s="3" t="s">
        <v>9</v>
      </c>
      <c r="C3" s="13">
        <f>IF(Ronda5!H3="",IF(Ronda4!H3="",IF(Ronda3!H3="",IF(Ronda2!I3="",Ronda1!I3,Ronda2!I3),Ronda3!H3),Ronda4!H3),Ronda5!H3)</f>
        <v>3</v>
      </c>
    </row>
    <row r="4" spans="1:3" x14ac:dyDescent="0.25">
      <c r="A4" s="12">
        <v>3</v>
      </c>
      <c r="B4" s="3" t="s">
        <v>10</v>
      </c>
      <c r="C4" s="13">
        <f>IF(Ronda5!H4="",IF(Ronda4!H4="",IF(Ronda3!H4="",IF(Ronda2!I4="",Ronda1!I4,Ronda2!I4),Ronda3!H4),Ronda4!H4),Ronda5!H4)</f>
        <v>2</v>
      </c>
    </row>
    <row r="5" spans="1:3" x14ac:dyDescent="0.25">
      <c r="A5" s="12">
        <v>4</v>
      </c>
      <c r="B5" s="3" t="s">
        <v>11</v>
      </c>
      <c r="C5" s="13">
        <f>IF(Ronda5!H5="",IF(Ronda4!H5="",IF(Ronda3!H5="",IF(Ronda2!I5="",Ronda1!I5,Ronda2!I5),Ronda3!H5),Ronda4!H5),Ronda5!H5)</f>
        <v>2</v>
      </c>
    </row>
    <row r="6" spans="1:3" x14ac:dyDescent="0.25">
      <c r="A6" s="12">
        <v>5</v>
      </c>
      <c r="B6" s="3" t="s">
        <v>12</v>
      </c>
      <c r="C6" s="13">
        <f>IF(Ronda5!H6="",IF(Ronda4!H6="",IF(Ronda3!H6="",IF(Ronda2!I6="",Ronda1!I6,Ronda2!I6),Ronda3!H6),Ronda4!H6),Ronda5!H6)</f>
        <v>2</v>
      </c>
    </row>
    <row r="7" spans="1:3" x14ac:dyDescent="0.25">
      <c r="A7" s="12">
        <v>6</v>
      </c>
      <c r="B7" s="3" t="s">
        <v>13</v>
      </c>
      <c r="C7" s="13">
        <f>IF(Ronda5!H7="",IF(Ronda4!H7="",IF(Ronda3!H7="",IF(Ronda2!I7="",Ronda1!I7,Ronda2!I7),Ronda3!H7),Ronda4!H7),Ronda5!H7)</f>
        <v>2</v>
      </c>
    </row>
    <row r="8" spans="1:3" x14ac:dyDescent="0.25">
      <c r="A8" s="12">
        <v>7</v>
      </c>
      <c r="B8" s="3" t="s">
        <v>14</v>
      </c>
      <c r="C8" s="13">
        <f>IF(Ronda5!H8="",IF(Ronda4!H8="",IF(Ronda3!H8="",IF(Ronda2!I8="",Ronda1!I8,Ronda2!I8),Ronda3!H8),Ronda4!H8),Ronda5!H8)</f>
        <v>1</v>
      </c>
    </row>
    <row r="9" spans="1:3" x14ac:dyDescent="0.25">
      <c r="A9" s="12">
        <v>8</v>
      </c>
      <c r="B9" s="3" t="s">
        <v>15</v>
      </c>
      <c r="C9" s="13">
        <f>IF(Ronda5!H9="",IF(Ronda4!H9="",IF(Ronda3!H9="",IF(Ronda2!I9="",Ronda1!I9,Ronda2!I9),Ronda3!H9),Ronda4!H9),Ronda5!H9)</f>
        <v>3</v>
      </c>
    </row>
    <row r="10" spans="1:3" x14ac:dyDescent="0.25">
      <c r="A10" s="12">
        <v>9</v>
      </c>
      <c r="B10" s="3" t="s">
        <v>16</v>
      </c>
      <c r="C10" s="13">
        <f>IF(Ronda5!H10="",IF(Ronda4!H10="",IF(Ronda3!H10="",IF(Ronda2!I10="",Ronda1!I10,Ronda2!I10),Ronda3!H10),Ronda4!H10),Ronda5!H10)</f>
        <v>3</v>
      </c>
    </row>
    <row r="11" spans="1:3" x14ac:dyDescent="0.25">
      <c r="A11" s="12">
        <v>10</v>
      </c>
      <c r="B11" s="3" t="s">
        <v>17</v>
      </c>
      <c r="C11" s="13">
        <f>IF(Ronda5!H11="",IF(Ronda4!H11="",IF(Ronda3!H11="",IF(Ronda2!I11="",Ronda1!I11,Ronda2!I11),Ronda3!H11),Ronda4!H11),Ronda5!H11)</f>
        <v>1</v>
      </c>
    </row>
    <row r="12" spans="1:3" x14ac:dyDescent="0.25">
      <c r="A12" s="12">
        <v>11</v>
      </c>
      <c r="B12" s="3" t="s">
        <v>18</v>
      </c>
      <c r="C12" s="13">
        <f>IF(Ronda5!H12="",IF(Ronda4!H12="",IF(Ronda3!H12="",IF(Ronda2!I12="",Ronda1!I12,Ronda2!I12),Ronda3!H12),Ronda4!H12),Ronda5!H12)</f>
        <v>1</v>
      </c>
    </row>
    <row r="13" spans="1:3" x14ac:dyDescent="0.25">
      <c r="A13" s="12">
        <v>12</v>
      </c>
      <c r="B13" s="3" t="s">
        <v>19</v>
      </c>
      <c r="C13" s="13">
        <f>IF(Ronda5!H13="",IF(Ronda4!H13="",IF(Ronda3!H13="",IF(Ronda2!I13="",Ronda1!I13,Ronda2!I13),Ronda3!H13),Ronda4!H13),Ronda5!H13)</f>
        <v>5</v>
      </c>
    </row>
    <row r="14" spans="1:3" x14ac:dyDescent="0.25">
      <c r="A14" s="12">
        <v>13</v>
      </c>
      <c r="B14" s="3" t="s">
        <v>20</v>
      </c>
      <c r="C14" s="13">
        <f>IF(Ronda5!H14="",IF(Ronda4!H14="",IF(Ronda3!H14="",IF(Ronda2!I14="",Ronda1!I14,Ronda2!I14),Ronda3!H14),Ronda4!H14),Ronda5!H14)</f>
        <v>1</v>
      </c>
    </row>
    <row r="15" spans="1:3" x14ac:dyDescent="0.25">
      <c r="A15" s="12">
        <v>14</v>
      </c>
      <c r="B15" s="3" t="s">
        <v>21</v>
      </c>
      <c r="C15" s="13">
        <f>IF(Ronda5!H15="",IF(Ronda4!H15="",IF(Ronda3!H15="",IF(Ronda2!I15="",Ronda1!I15,Ronda2!I15),Ronda3!H15),Ronda4!H15),Ronda5!H15)</f>
        <v>1</v>
      </c>
    </row>
    <row r="16" spans="1:3" x14ac:dyDescent="0.25">
      <c r="A16" s="12">
        <v>15</v>
      </c>
      <c r="B16" s="3" t="s">
        <v>22</v>
      </c>
      <c r="C16" s="13">
        <f>IF(Ronda5!H16="",IF(Ronda4!H16="",IF(Ronda3!H16="",IF(Ronda2!I16="",Ronda1!I16,Ronda2!I16),Ronda3!H16),Ronda4!H16),Ronda5!H16)</f>
        <v>1</v>
      </c>
    </row>
    <row r="17" spans="1:3" x14ac:dyDescent="0.25">
      <c r="A17" s="12">
        <v>16</v>
      </c>
      <c r="B17" s="3" t="s">
        <v>23</v>
      </c>
      <c r="C17" s="13">
        <f>IF(Ronda5!H17="",IF(Ronda4!H17="",IF(Ronda3!H17="",IF(Ronda2!I17="",Ronda1!I17,Ronda2!I17),Ronda3!H17),Ronda4!H17),Ronda5!H17)</f>
        <v>2</v>
      </c>
    </row>
    <row r="18" spans="1:3" x14ac:dyDescent="0.25">
      <c r="A18" s="12">
        <v>17</v>
      </c>
      <c r="B18" s="3" t="s">
        <v>24</v>
      </c>
      <c r="C18" s="13">
        <f>IF(Ronda5!H18="",IF(Ronda4!H18="",IF(Ronda3!H18="",IF(Ronda2!I18="",Ronda1!I18,Ronda2!I18),Ronda3!H18),Ronda4!H18),Ronda5!H18)</f>
        <v>1</v>
      </c>
    </row>
    <row r="19" spans="1:3" x14ac:dyDescent="0.25">
      <c r="A19" s="12">
        <v>18</v>
      </c>
      <c r="B19" s="3" t="s">
        <v>25</v>
      </c>
      <c r="C19" s="13">
        <f>IF(Ronda5!H19="",IF(Ronda4!H19="",IF(Ronda3!H19="",IF(Ronda2!I19="",Ronda1!I19,Ronda2!I19),Ronda3!H19),Ronda4!H19),Ronda5!H19)</f>
        <v>5</v>
      </c>
    </row>
    <row r="20" spans="1:3" x14ac:dyDescent="0.25">
      <c r="A20" s="12">
        <v>19</v>
      </c>
      <c r="B20" s="3" t="s">
        <v>26</v>
      </c>
      <c r="C20" s="13">
        <f>IF(Ronda5!H20="",IF(Ronda4!H20="",IF(Ronda3!H20="",IF(Ronda2!I20="",Ronda1!I20,Ronda2!I20),Ronda3!H20),Ronda4!H20),Ronda5!H20)</f>
        <v>2</v>
      </c>
    </row>
    <row r="21" spans="1:3" x14ac:dyDescent="0.25">
      <c r="A21" s="12">
        <v>20</v>
      </c>
      <c r="B21" s="3" t="s">
        <v>27</v>
      </c>
      <c r="C21" s="13">
        <f>IF(Ronda5!H21="",IF(Ronda4!H21="",IF(Ronda3!H21="",IF(Ronda2!I21="",Ronda1!I21,Ronda2!I21),Ronda3!H21),Ronda4!H21),Ronda5!H21)</f>
        <v>2</v>
      </c>
    </row>
    <row r="22" spans="1:3" x14ac:dyDescent="0.25">
      <c r="A22" s="12">
        <v>21</v>
      </c>
      <c r="B22" s="8" t="s">
        <v>28</v>
      </c>
      <c r="C22" s="13">
        <f>IF(Ronda5!H22="",IF(Ronda4!H22="",IF(Ronda3!H22="",IF(Ronda2!I22="",Ronda1!I22,Ronda2!I22),Ronda3!H22),Ronda4!H22),Ronda5!H22)</f>
        <v>1</v>
      </c>
    </row>
    <row r="23" spans="1:3" x14ac:dyDescent="0.25">
      <c r="A23" s="12">
        <v>22</v>
      </c>
      <c r="B23" s="8" t="s">
        <v>29</v>
      </c>
      <c r="C23" s="13">
        <f>IF(Ronda5!H23="",IF(Ronda4!H23="",IF(Ronda3!H23="",IF(Ronda2!I23="",Ronda1!I23,Ronda2!I23),Ronda3!H23),Ronda4!H23),Ronda5!H23)</f>
        <v>1</v>
      </c>
    </row>
    <row r="24" spans="1:3" x14ac:dyDescent="0.25">
      <c r="A24" s="12">
        <v>23</v>
      </c>
      <c r="B24" s="3" t="s">
        <v>30</v>
      </c>
      <c r="C24" s="13">
        <f>IF(Ronda5!H24="",IF(Ronda4!H24="",IF(Ronda3!H24="",IF(Ronda2!I24="",Ronda1!I24,Ronda2!I24),Ronda3!H24),Ronda4!H24),Ronda5!H24)</f>
        <v>5</v>
      </c>
    </row>
    <row r="25" spans="1:3" x14ac:dyDescent="0.25">
      <c r="A25" s="12">
        <v>24</v>
      </c>
      <c r="B25" s="3" t="s">
        <v>31</v>
      </c>
      <c r="C25" s="13">
        <f>IF(Ronda5!H25="",IF(Ronda4!H25="",IF(Ronda3!H25="",IF(Ronda2!I25="",Ronda1!I25,Ronda2!I25),Ronda3!H25),Ronda4!H25),Ronda5!H25)</f>
        <v>3</v>
      </c>
    </row>
    <row r="26" spans="1:3" x14ac:dyDescent="0.25">
      <c r="A26" s="12">
        <v>25</v>
      </c>
      <c r="B26" s="3"/>
      <c r="C26" s="13" t="str">
        <f>IF(Ronda5!H26="",IF(Ronda4!H26="",IF(Ronda3!H26="",IF(Ronda2!I26="",Ronda1!I26,Ronda2!I26),Ronda3!H26),Ronda4!H26),Ronda5!H26)</f>
        <v/>
      </c>
    </row>
    <row r="27" spans="1:3" x14ac:dyDescent="0.25">
      <c r="A27" s="12">
        <v>26</v>
      </c>
      <c r="B27" s="8" t="s">
        <v>32</v>
      </c>
      <c r="C27" s="13">
        <f>IF(Ronda5!H27="",IF(Ronda4!H27="",IF(Ronda3!H27="",IF(Ronda2!I27="",Ronda1!I27,Ronda2!I27),Ronda3!H27),Ronda4!H27),Ronda5!H27)</f>
        <v>3</v>
      </c>
    </row>
    <row r="28" spans="1:3" x14ac:dyDescent="0.25">
      <c r="A28" s="12">
        <v>27</v>
      </c>
      <c r="B28" s="8" t="s">
        <v>33</v>
      </c>
      <c r="C28" s="13">
        <f>IF(Ronda5!H28="",IF(Ronda4!H28="",IF(Ronda3!H28="",IF(Ronda2!I28="",Ronda1!I28,Ronda2!I28),Ronda3!H28),Ronda4!H28),Ronda5!H28)</f>
        <v>1</v>
      </c>
    </row>
    <row r="29" spans="1:3" x14ac:dyDescent="0.25">
      <c r="A29" s="12">
        <v>28</v>
      </c>
      <c r="B29" s="8" t="s">
        <v>34</v>
      </c>
      <c r="C29" s="13">
        <f>IF(Ronda5!H29="",IF(Ronda4!H29="",IF(Ronda3!H29="",IF(Ronda2!I29="",Ronda1!I29,Ronda2!I29),Ronda3!H29),Ronda4!H29),Ronda5!H29)</f>
        <v>1</v>
      </c>
    </row>
    <row r="30" spans="1:3" x14ac:dyDescent="0.25">
      <c r="A30" s="12">
        <v>29</v>
      </c>
      <c r="C30" s="13" t="str">
        <f>IF(Ronda5!H30="",IF(Ronda4!H30="",IF(Ronda3!H30="",IF(Ronda2!I30="",Ronda1!I30,Ronda2!I30),Ronda3!H30),Ronda4!H30),Ronda5!H30)</f>
        <v/>
      </c>
    </row>
    <row r="31" spans="1:3" x14ac:dyDescent="0.25">
      <c r="A31" s="12">
        <v>30</v>
      </c>
      <c r="B31" s="8" t="s">
        <v>51</v>
      </c>
      <c r="C31" s="13">
        <f>IF(Ronda5!H31="",IF(Ronda4!H31="",IF(Ronda3!H31="",IF(Ronda2!I31="",Ronda1!I31,Ronda2!I31),Ronda3!H31),Ronda4!H31),Ronda5!H31)</f>
        <v>0</v>
      </c>
    </row>
    <row r="32" spans="1:3" x14ac:dyDescent="0.25">
      <c r="A32" s="12">
        <v>31</v>
      </c>
      <c r="B32" s="8" t="s">
        <v>52</v>
      </c>
      <c r="C32" s="13">
        <f>IF(Ronda5!H32="",IF(Ronda4!H32="",IF(Ronda3!H32="",IF(Ronda2!I32="",Ronda1!I32,Ronda2!I32),Ronda3!H32),Ronda4!H32),Ronda5!H32)</f>
        <v>0.5</v>
      </c>
    </row>
    <row r="33" spans="1:3" x14ac:dyDescent="0.25">
      <c r="A33" s="12">
        <v>32</v>
      </c>
      <c r="B33" s="8" t="s">
        <v>53</v>
      </c>
      <c r="C33" s="13">
        <f>IF(Ronda5!H33="",IF(Ronda4!H33="",IF(Ronda3!H33="",IF(Ronda2!I33="",Ronda1!I33,Ronda2!I33),Ronda3!H33),Ronda4!H33),Ronda5!H33)</f>
        <v>0.5</v>
      </c>
    </row>
    <row r="34" spans="1:3" x14ac:dyDescent="0.25">
      <c r="A34" s="12">
        <v>33</v>
      </c>
      <c r="B34" s="8" t="s">
        <v>54</v>
      </c>
      <c r="C34" s="13">
        <f>IF(Ronda5!H34="",IF(Ronda4!H34="",IF(Ronda3!H34="",IF(Ronda2!I34="",Ronda1!I34,Ronda2!I34),Ronda3!H34),Ronda4!H34),Ronda5!H34)</f>
        <v>1</v>
      </c>
    </row>
    <row r="35" spans="1:3" x14ac:dyDescent="0.25">
      <c r="A35" s="12">
        <v>34</v>
      </c>
      <c r="B35" s="8" t="s">
        <v>55</v>
      </c>
      <c r="C35" s="13">
        <f>IF(Ronda5!H35="",IF(Ronda4!H35="",IF(Ronda3!H35="",IF(Ronda2!I35="",Ronda1!I35,Ronda2!I35),Ronda3!H35),Ronda4!H35),Ronda5!H35)</f>
        <v>0.5</v>
      </c>
    </row>
    <row r="36" spans="1:3" x14ac:dyDescent="0.25">
      <c r="A36" s="12">
        <v>35</v>
      </c>
      <c r="B36" s="8" t="s">
        <v>56</v>
      </c>
      <c r="C36" s="13">
        <f>IF(Ronda5!H36="",IF(Ronda4!H36="",IF(Ronda3!H36="",IF(Ronda2!I36="",Ronda1!I36,Ronda2!I36),Ronda3!H36),Ronda4!H36),Ronda5!H36)</f>
        <v>2</v>
      </c>
    </row>
    <row r="37" spans="1:3" x14ac:dyDescent="0.25">
      <c r="A37" s="12">
        <v>36</v>
      </c>
      <c r="B37" s="8" t="s">
        <v>57</v>
      </c>
      <c r="C37" s="13">
        <f>IF(Ronda5!H37="",IF(Ronda4!H37="",IF(Ronda3!H37="",IF(Ronda2!I37="",Ronda1!I37,Ronda2!I37),Ronda3!H37),Ronda4!H37),Ronda5!H37)</f>
        <v>0.5</v>
      </c>
    </row>
    <row r="38" spans="1:3" x14ac:dyDescent="0.25">
      <c r="A38" s="12">
        <v>37</v>
      </c>
      <c r="B38" s="8" t="s">
        <v>58</v>
      </c>
      <c r="C38" s="13">
        <f>IF(Ronda5!H38="",IF(Ronda4!H38="",IF(Ronda3!H38="",IF(Ronda2!I38="",Ronda1!I38,Ronda2!I38),Ronda3!H38),Ronda4!H38),Ronda5!H38)</f>
        <v>1</v>
      </c>
    </row>
    <row r="39" spans="1:3" x14ac:dyDescent="0.25">
      <c r="A39" s="12">
        <v>38</v>
      </c>
      <c r="B39" s="8" t="s">
        <v>59</v>
      </c>
      <c r="C39" s="13">
        <f>IF(Ronda5!H39="",IF(Ronda4!H39="",IF(Ronda3!H39="",IF(Ronda2!I39="",Ronda1!I39,Ronda2!I39),Ronda3!H39),Ronda4!H39),Ronda5!H39)</f>
        <v>1</v>
      </c>
    </row>
    <row r="40" spans="1:3" x14ac:dyDescent="0.25">
      <c r="A40" s="12">
        <v>39</v>
      </c>
      <c r="B40" s="8" t="s">
        <v>60</v>
      </c>
      <c r="C40" s="13">
        <f>IF(Ronda5!H40="",IF(Ronda4!H40="",IF(Ronda3!H40="",IF(Ronda2!I40="",Ronda1!I40,Ronda2!I40),Ronda3!H40),Ronda4!H40),Ronda5!H40)</f>
        <v>2</v>
      </c>
    </row>
    <row r="41" spans="1:3" x14ac:dyDescent="0.25">
      <c r="A41" s="12">
        <v>40</v>
      </c>
      <c r="B41" s="8" t="s">
        <v>61</v>
      </c>
      <c r="C41" s="13">
        <f>IF(Ronda5!H41="",IF(Ronda4!H41="",IF(Ronda3!H41="",IF(Ronda2!I41="",Ronda1!I41,Ronda2!I41),Ronda3!H41),Ronda4!H41),Ronda5!H41)</f>
        <v>1</v>
      </c>
    </row>
    <row r="42" spans="1:3" x14ac:dyDescent="0.25">
      <c r="A42" s="12">
        <v>41</v>
      </c>
      <c r="B42" s="8" t="s">
        <v>62</v>
      </c>
      <c r="C42" s="13">
        <f>IF(Ronda5!H42="",IF(Ronda4!H42="",IF(Ronda3!H42="",IF(Ronda2!I42="",Ronda1!I42,Ronda2!I42),Ronda3!H42),Ronda4!H42),Ronda5!H42)</f>
        <v>0.5</v>
      </c>
    </row>
    <row r="43" spans="1:3" x14ac:dyDescent="0.25">
      <c r="A43" s="12">
        <v>42</v>
      </c>
      <c r="B43" s="8" t="s">
        <v>63</v>
      </c>
      <c r="C43" s="13">
        <f>IF(Ronda5!H43="",IF(Ronda4!H43="",IF(Ronda3!H43="",IF(Ronda2!I43="",Ronda1!I43,Ronda2!I43),Ronda3!H43),Ronda4!H43),Ronda5!H43)</f>
        <v>0.5</v>
      </c>
    </row>
    <row r="44" spans="1:3" x14ac:dyDescent="0.25">
      <c r="A44" s="12">
        <v>43</v>
      </c>
      <c r="B44" s="8" t="s">
        <v>64</v>
      </c>
      <c r="C44" s="13">
        <f>IF(Ronda5!H44="",IF(Ronda4!H44="",IF(Ronda3!H44="",IF(Ronda2!I44="",Ronda1!I44,Ronda2!I44),Ronda3!H44),Ronda4!H44),Ronda5!H44)</f>
        <v>2</v>
      </c>
    </row>
    <row r="45" spans="1:3" x14ac:dyDescent="0.25">
      <c r="A45" s="12">
        <v>44</v>
      </c>
      <c r="B45" s="8" t="s">
        <v>65</v>
      </c>
      <c r="C45" s="13">
        <f>IF(Ronda5!H45="",IF(Ronda4!H45="",IF(Ronda3!H45="",IF(Ronda2!I45="",Ronda1!I45,Ronda2!I45),Ronda3!H45),Ronda4!H45),Ronda5!H45)</f>
        <v>0.5</v>
      </c>
    </row>
    <row r="46" spans="1:3" x14ac:dyDescent="0.25">
      <c r="A46" s="12">
        <v>45</v>
      </c>
      <c r="B46" s="8" t="s">
        <v>66</v>
      </c>
      <c r="C46" s="13">
        <f>IF(Ronda5!H46="",IF(Ronda4!H46="",IF(Ronda3!H46="",IF(Ronda2!I46="",Ronda1!I46,Ronda2!I46),Ronda3!H46),Ronda4!H46),Ronda5!H46)</f>
        <v>0.5</v>
      </c>
    </row>
    <row r="47" spans="1:3" x14ac:dyDescent="0.25">
      <c r="A47" s="12">
        <v>46</v>
      </c>
      <c r="B47" s="8" t="s">
        <v>67</v>
      </c>
      <c r="C47" s="13">
        <f>IF(Ronda5!H47="",IF(Ronda4!H47="",IF(Ronda3!H47="",IF(Ronda2!I47="",Ronda1!I47,Ronda2!I47),Ronda3!H47),Ronda4!H47),Ronda5!H47)</f>
        <v>2</v>
      </c>
    </row>
    <row r="48" spans="1:3" x14ac:dyDescent="0.25">
      <c r="A48" s="12">
        <v>47</v>
      </c>
      <c r="B48" s="8" t="s">
        <v>68</v>
      </c>
      <c r="C48" s="13">
        <f>IF(Ronda5!H48="",IF(Ronda4!H48="",IF(Ronda3!H48="",IF(Ronda2!I48="",Ronda1!I48,Ronda2!I48),Ronda3!H48),Ronda4!H48),Ronda5!H48)</f>
        <v>0.5</v>
      </c>
    </row>
    <row r="49" spans="1:3" x14ac:dyDescent="0.25">
      <c r="A49" s="12">
        <v>48</v>
      </c>
      <c r="B49" s="8" t="s">
        <v>69</v>
      </c>
      <c r="C49" s="13">
        <f>IF(Ronda5!H49="",IF(Ronda4!H49="",IF(Ronda3!H49="",IF(Ronda2!I49="",Ronda1!I49,Ronda2!I49),Ronda3!H49),Ronda4!H49),Ronda5!H49)</f>
        <v>0.5</v>
      </c>
    </row>
    <row r="50" spans="1:3" x14ac:dyDescent="0.25">
      <c r="A50" s="12">
        <v>49</v>
      </c>
      <c r="B50" s="8" t="s">
        <v>70</v>
      </c>
      <c r="C50" s="13">
        <f>IF(Ronda5!H50="",IF(Ronda4!H50="",IF(Ronda3!H50="",IF(Ronda2!I50="",Ronda1!I50,Ronda2!I50),Ronda3!H50),Ronda4!H50),Ronda5!H50)</f>
        <v>1</v>
      </c>
    </row>
    <row r="51" spans="1:3" x14ac:dyDescent="0.25">
      <c r="A51" s="12">
        <v>50</v>
      </c>
      <c r="B51" s="8" t="s">
        <v>71</v>
      </c>
      <c r="C51" s="13">
        <f>IF(Ronda5!H51="",IF(Ronda4!H51="",IF(Ronda3!H51="",IF(Ronda2!I51="",Ronda1!I51,Ronda2!I51),Ronda3!H51),Ronda4!H51),Ronda5!H51)</f>
        <v>0</v>
      </c>
    </row>
  </sheetData>
  <sheetProtection password="D11D" sheet="1" objects="1" scenarios="1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1"/>
  <sheetViews>
    <sheetView zoomScaleNormal="100" workbookViewId="0">
      <pane ySplit="1" topLeftCell="A21" activePane="bottomLeft" state="frozen"/>
      <selection pane="bottomLeft" activeCell="F51" sqref="F51"/>
    </sheetView>
  </sheetViews>
  <sheetFormatPr baseColWidth="10" defaultColWidth="10.7109375" defaultRowHeight="15" x14ac:dyDescent="0.25"/>
  <cols>
    <col min="1" max="1" width="4.7109375" style="14" customWidth="1"/>
    <col min="2" max="2" width="60.7109375" style="15" customWidth="1"/>
    <col min="3" max="8" width="10.7109375" style="16"/>
    <col min="9" max="9" width="10.7109375" style="9"/>
    <col min="10" max="15" width="11.42578125" style="17" hidden="1" customWidth="1"/>
    <col min="16" max="17" width="11.42578125" hidden="1" customWidth="1"/>
  </cols>
  <sheetData>
    <row r="1" spans="1:17" x14ac:dyDescent="0.25">
      <c r="A1" s="18" t="s">
        <v>35</v>
      </c>
      <c r="B1" s="19" t="s">
        <v>6</v>
      </c>
      <c r="C1" s="20" t="str">
        <f t="array" ref="C1:H1">TRANSPOSE(EQUIPO!A2:A7)</f>
        <v>Aaron</v>
      </c>
      <c r="D1" s="20" t="str">
        <v>Gabriel</v>
      </c>
      <c r="E1" s="20" t="str">
        <v>Santiago</v>
      </c>
      <c r="F1" s="20">
        <v>0</v>
      </c>
      <c r="G1" s="20">
        <v>0</v>
      </c>
      <c r="H1" s="20">
        <v>0</v>
      </c>
      <c r="I1" s="21" t="s">
        <v>36</v>
      </c>
      <c r="J1" s="17" t="s">
        <v>37</v>
      </c>
      <c r="K1" s="17" t="s">
        <v>38</v>
      </c>
      <c r="L1" s="17" t="s">
        <v>39</v>
      </c>
      <c r="M1" s="17" t="s">
        <v>40</v>
      </c>
      <c r="N1" s="17" t="s">
        <v>41</v>
      </c>
      <c r="O1" s="17" t="s">
        <v>42</v>
      </c>
      <c r="P1" s="17" t="s">
        <v>43</v>
      </c>
      <c r="Q1" s="17" t="s">
        <v>44</v>
      </c>
    </row>
    <row r="2" spans="1:17" x14ac:dyDescent="0.25">
      <c r="A2" s="22">
        <f>IF(HISTORIAS!B2="","",HISTORIAS!A2)</f>
        <v>1</v>
      </c>
      <c r="B2" s="23" t="str">
        <f>IF(HISTORIAS!B2="","",HISTORIAS!B2)</f>
        <v>HU1 - Añadir menú de selección de juegos</v>
      </c>
      <c r="C2" s="16">
        <v>5</v>
      </c>
      <c r="D2" s="16">
        <v>2</v>
      </c>
      <c r="E2" s="16">
        <v>3</v>
      </c>
      <c r="I2" s="24">
        <f>IF(B2="","",IF(COUNT(C2:H2)&lt;EQUIPO!$B$1,"pendiente",IF(AND(MAX(J2:O2)-P2&lt;=1,P2-MIN(J2:O2)&lt;=1),Q2,"otra ronda")))</f>
        <v>3</v>
      </c>
      <c r="J2" s="17">
        <f>MATCH(C2,VALORES!$A:$A,0)</f>
        <v>7</v>
      </c>
      <c r="K2" s="17">
        <f>MATCH(D2,VALORES!$A:$A,0)</f>
        <v>5</v>
      </c>
      <c r="L2" s="17">
        <f>MATCH(E2,VALORES!$A:$A,0)</f>
        <v>6</v>
      </c>
      <c r="M2" s="17" t="str">
        <f>IF(EQUIPO!$B$1&lt;4,"",MATCH(F2,VALORES!$A:$A,0))</f>
        <v/>
      </c>
      <c r="N2" s="17" t="str">
        <f>IF(EQUIPO!$B$1&lt;5,"",MATCH(G2,VALORES!$A:$A,0))</f>
        <v/>
      </c>
      <c r="O2" s="17" t="str">
        <f>IF(EQUIPO!$B$1&lt;6,"",MATCH(H2,VALORES!$A:$A,0))</f>
        <v/>
      </c>
      <c r="P2">
        <f>ROUND(MEDIAN(J2:O2),0)</f>
        <v>6</v>
      </c>
      <c r="Q2">
        <f>INDEX(VALORES!A$1:A$12,P2)</f>
        <v>3</v>
      </c>
    </row>
    <row r="3" spans="1:17" x14ac:dyDescent="0.25">
      <c r="A3" s="22">
        <f>IF(HISTORIAS!B3="","",HISTORIAS!A3)</f>
        <v>2</v>
      </c>
      <c r="B3" s="23" t="str">
        <f>IF(HISTORIAS!B3="","",HISTORIAS!B3)</f>
        <v>HU2 - Añadir menú de ajustes en el menú principal</v>
      </c>
      <c r="C3" s="16">
        <v>3</v>
      </c>
      <c r="D3" s="16">
        <v>3</v>
      </c>
      <c r="E3" s="16">
        <v>3</v>
      </c>
      <c r="I3" s="24">
        <f>IF(B3="","",IF(COUNT(C3:H3)&lt;EQUIPO!$B$1,"pendiente",IF(AND(MAX(J3:O3)-P3&lt;=1,P3-MIN(J3:O3)&lt;=1),Q3,"otra ronda")))</f>
        <v>3</v>
      </c>
      <c r="J3" s="17">
        <f>MATCH(C3,VALORES!$A:$A,0)</f>
        <v>6</v>
      </c>
      <c r="K3" s="17">
        <f>MATCH(D3,VALORES!$A:$A,0)</f>
        <v>6</v>
      </c>
      <c r="L3" s="17">
        <f>MATCH(E3,VALORES!$A:$A,0)</f>
        <v>6</v>
      </c>
      <c r="M3" s="17" t="str">
        <f>IF(EQUIPO!$B$1&lt;4,"",MATCH(F3,VALORES!$A:$A,0))</f>
        <v/>
      </c>
      <c r="N3" s="17" t="str">
        <f>IF(EQUIPO!$B$1&lt;5,"",MATCH(G3,VALORES!$A:$A,0))</f>
        <v/>
      </c>
      <c r="O3" s="17" t="str">
        <f>IF(EQUIPO!$B$1&lt;6,"",MATCH(H3,VALORES!$A:$A,0))</f>
        <v/>
      </c>
      <c r="P3">
        <f t="shared" ref="P3:P50" si="0">ROUND(MEDIAN(J3:N3),0)</f>
        <v>6</v>
      </c>
      <c r="Q3">
        <f>INDEX(VALORES!A$1:A$12,P3)</f>
        <v>3</v>
      </c>
    </row>
    <row r="4" spans="1:17" x14ac:dyDescent="0.25">
      <c r="A4" s="22">
        <f>IF(HISTORIAS!B4="","",HISTORIAS!A4)</f>
        <v>3</v>
      </c>
      <c r="B4" s="23" t="str">
        <f>IF(HISTORIAS!B4="","",HISTORIAS!B4)</f>
        <v>HU3 - Ajustar volumen del juego.</v>
      </c>
      <c r="C4" s="16">
        <v>3</v>
      </c>
      <c r="D4" s="16">
        <v>2</v>
      </c>
      <c r="E4" s="16">
        <v>2</v>
      </c>
      <c r="I4" s="24">
        <f>IF(B4="","",IF(COUNT(C4:H4)&lt;EQUIPO!$B$1,"pendiente",IF(AND(MAX(J4:O4)-P4&lt;=1,P4-MIN(J4:O4)&lt;=1),Q4,"otra ronda")))</f>
        <v>2</v>
      </c>
      <c r="J4" s="17">
        <f>MATCH(C4,VALORES!$A:$A,0)</f>
        <v>6</v>
      </c>
      <c r="K4" s="17">
        <f>MATCH(D4,VALORES!$A:$A,0)</f>
        <v>5</v>
      </c>
      <c r="L4" s="17">
        <f>MATCH(E4,VALORES!$A:$A,0)</f>
        <v>5</v>
      </c>
      <c r="M4" s="17" t="str">
        <f>IF(EQUIPO!$B$1&lt;4,"",MATCH(F4,VALORES!$A:$A,0))</f>
        <v/>
      </c>
      <c r="N4" s="17" t="str">
        <f>IF(EQUIPO!$B$1&lt;5,"",MATCH(G4,VALORES!$A:$A,0))</f>
        <v/>
      </c>
      <c r="O4" s="17" t="str">
        <f>IF(EQUIPO!$B$1&lt;6,"",MATCH(H4,VALORES!$A:$A,0))</f>
        <v/>
      </c>
      <c r="P4">
        <f t="shared" si="0"/>
        <v>5</v>
      </c>
      <c r="Q4">
        <f>INDEX(VALORES!A$1:A$12,P4)</f>
        <v>2</v>
      </c>
    </row>
    <row r="5" spans="1:17" x14ac:dyDescent="0.25">
      <c r="A5" s="22">
        <f>IF(HISTORIAS!B5="","",HISTORIAS!A5)</f>
        <v>4</v>
      </c>
      <c r="B5" s="23" t="str">
        <f>IF(HISTORIAS!B5="","",HISTORIAS!B5)</f>
        <v>HU4 - Ajustar formato de pantalla</v>
      </c>
      <c r="C5" s="16">
        <v>2</v>
      </c>
      <c r="D5" s="16">
        <v>2</v>
      </c>
      <c r="E5" s="16">
        <v>2</v>
      </c>
      <c r="I5" s="24">
        <f>IF(B5="","",IF(COUNT(C5:H5)&lt;EQUIPO!$B$1,"pendiente",IF(AND(MAX(J5:O5)-P5&lt;=1,P5-MIN(J5:O5)&lt;=1),Q5,"otra ronda")))</f>
        <v>2</v>
      </c>
      <c r="J5" s="17">
        <f>MATCH(C5,VALORES!$A:$A,0)</f>
        <v>5</v>
      </c>
      <c r="K5" s="17">
        <f>MATCH(D5,VALORES!$A:$A,0)</f>
        <v>5</v>
      </c>
      <c r="L5" s="17">
        <f>MATCH(E5,VALORES!$A:$A,0)</f>
        <v>5</v>
      </c>
      <c r="M5" s="17" t="str">
        <f>IF(EQUIPO!$B$1&lt;4,"",MATCH(F5,VALORES!$A:$A,0))</f>
        <v/>
      </c>
      <c r="N5" s="17" t="str">
        <f>IF(EQUIPO!$B$1&lt;5,"",MATCH(G5,VALORES!$A:$A,0))</f>
        <v/>
      </c>
      <c r="O5" s="17" t="str">
        <f>IF(EQUIPO!$B$1&lt;6,"",MATCH(H5,VALORES!$A:$A,0))</f>
        <v/>
      </c>
      <c r="P5">
        <f t="shared" si="0"/>
        <v>5</v>
      </c>
      <c r="Q5">
        <f>INDEX(VALORES!A$1:A$12,P5)</f>
        <v>2</v>
      </c>
    </row>
    <row r="6" spans="1:17" x14ac:dyDescent="0.25">
      <c r="A6" s="22">
        <f>IF(HISTORIAS!B6="","",HISTORIAS!A6)</f>
        <v>5</v>
      </c>
      <c r="B6" s="23" t="str">
        <f>IF(HISTORIAS!B6="","",HISTORIAS!B6)</f>
        <v>HU5 - Pausar juego</v>
      </c>
      <c r="C6" s="16">
        <v>2</v>
      </c>
      <c r="D6" s="16">
        <v>3</v>
      </c>
      <c r="E6" s="16">
        <v>1</v>
      </c>
      <c r="I6" s="24">
        <f>IF(B6="","",IF(COUNT(C6:H6)&lt;EQUIPO!$B$1,"pendiente",IF(AND(MAX(J6:O6)-P6&lt;=1,P6-MIN(J6:O6)&lt;=1),Q6,"otra ronda")))</f>
        <v>2</v>
      </c>
      <c r="J6" s="17">
        <f>MATCH(C6,VALORES!$A:$A,0)</f>
        <v>5</v>
      </c>
      <c r="K6" s="17">
        <f>MATCH(D6,VALORES!$A:$A,0)</f>
        <v>6</v>
      </c>
      <c r="L6" s="17">
        <f>MATCH(E6,VALORES!$A:$A,0)</f>
        <v>4</v>
      </c>
      <c r="M6" s="17" t="str">
        <f>IF(EQUIPO!$B$1&lt;4,"",MATCH(F6,VALORES!$A:$A,0))</f>
        <v/>
      </c>
      <c r="N6" s="17" t="str">
        <f>IF(EQUIPO!$B$1&lt;5,"",MATCH(G6,VALORES!$A:$A,0))</f>
        <v/>
      </c>
      <c r="O6" s="17" t="str">
        <f>IF(EQUIPO!$B$1&lt;6,"",MATCH(H6,VALORES!$A:$A,0))</f>
        <v/>
      </c>
      <c r="P6">
        <f t="shared" si="0"/>
        <v>5</v>
      </c>
      <c r="Q6">
        <f>INDEX(VALORES!A$1:A$12,P6)</f>
        <v>2</v>
      </c>
    </row>
    <row r="7" spans="1:17" x14ac:dyDescent="0.25">
      <c r="A7" s="22">
        <f>IF(HISTORIAS!B7="","",HISTORIAS!A7)</f>
        <v>6</v>
      </c>
      <c r="B7" s="23" t="str">
        <f>IF(HISTORIAS!B7="","",HISTORIAS!B7)</f>
        <v>HU6 - Salir de un juego</v>
      </c>
      <c r="C7" s="16">
        <v>2</v>
      </c>
      <c r="D7" s="16">
        <v>2</v>
      </c>
      <c r="E7" s="16">
        <v>1</v>
      </c>
      <c r="I7" s="24">
        <f>IF(B7="","",IF(COUNT(C7:H7)&lt;EQUIPO!$B$1,"pendiente",IF(AND(MAX(J7:O7)-P7&lt;=1,P7-MIN(J7:O7)&lt;=1),Q7,"otra ronda")))</f>
        <v>2</v>
      </c>
      <c r="J7" s="17">
        <f>MATCH(C7,VALORES!$A:$A,0)</f>
        <v>5</v>
      </c>
      <c r="K7" s="17">
        <f>MATCH(D7,VALORES!$A:$A,0)</f>
        <v>5</v>
      </c>
      <c r="L7" s="17">
        <f>MATCH(E7,VALORES!$A:$A,0)</f>
        <v>4</v>
      </c>
      <c r="M7" s="17" t="str">
        <f>IF(EQUIPO!$B$1&lt;4,"",MATCH(F7,VALORES!$A:$A,0))</f>
        <v/>
      </c>
      <c r="N7" s="17" t="str">
        <f>IF(EQUIPO!$B$1&lt;5,"",MATCH(G7,VALORES!$A:$A,0))</f>
        <v/>
      </c>
      <c r="O7" s="17" t="str">
        <f>IF(EQUIPO!$B$1&lt;6,"",MATCH(H7,VALORES!$A:$A,0))</f>
        <v/>
      </c>
      <c r="P7">
        <f t="shared" si="0"/>
        <v>5</v>
      </c>
      <c r="Q7">
        <f>INDEX(VALORES!A$1:A$12,P7)</f>
        <v>2</v>
      </c>
    </row>
    <row r="8" spans="1:17" x14ac:dyDescent="0.25">
      <c r="A8" s="22">
        <f>IF(HISTORIAS!B8="","",HISTORIAS!A8)</f>
        <v>7</v>
      </c>
      <c r="B8" s="23" t="str">
        <f>IF(HISTORIAS!B8="","",HISTORIAS!B8)</f>
        <v>HU7 - Abrir ajustes en juego</v>
      </c>
      <c r="C8" s="16">
        <v>1</v>
      </c>
      <c r="D8" s="16">
        <v>2</v>
      </c>
      <c r="E8" s="16">
        <v>1</v>
      </c>
      <c r="I8" s="24">
        <f>IF(B8="","",IF(COUNT(C8:H8)&lt;EQUIPO!$B$1,"pendiente",IF(AND(MAX(J8:O8)-P8&lt;=1,P8-MIN(J8:O8)&lt;=1),Q8,"otra ronda")))</f>
        <v>1</v>
      </c>
      <c r="J8" s="17">
        <f>MATCH(C8,VALORES!$A:$A,0)</f>
        <v>4</v>
      </c>
      <c r="K8" s="17">
        <f>MATCH(D8,VALORES!$A:$A,0)</f>
        <v>5</v>
      </c>
      <c r="L8" s="17">
        <f>MATCH(E8,VALORES!$A:$A,0)</f>
        <v>4</v>
      </c>
      <c r="M8" s="17" t="str">
        <f>IF(EQUIPO!$B$1&lt;4,"",MATCH(F8,VALORES!$A:$A,0))</f>
        <v/>
      </c>
      <c r="N8" s="17" t="str">
        <f>IF(EQUIPO!$B$1&lt;5,"",MATCH(G8,VALORES!$A:$A,0))</f>
        <v/>
      </c>
      <c r="O8" s="17" t="str">
        <f>IF(EQUIPO!$B$1&lt;6,"",MATCH(H8,VALORES!$A:$A,0))</f>
        <v/>
      </c>
      <c r="P8">
        <f t="shared" si="0"/>
        <v>4</v>
      </c>
      <c r="Q8">
        <f>INDEX(VALORES!A$1:A$12,P8)</f>
        <v>1</v>
      </c>
    </row>
    <row r="9" spans="1:17" x14ac:dyDescent="0.25">
      <c r="A9" s="22">
        <f>IF(HISTORIAS!B9="","",HISTORIAS!A9)</f>
        <v>8</v>
      </c>
      <c r="B9" s="23" t="str">
        <f>IF(HISTORIAS!B9="","",HISTORIAS!B9)</f>
        <v>HU8 - Ajustar dificultad del juego</v>
      </c>
      <c r="C9" s="16">
        <v>3</v>
      </c>
      <c r="D9" s="16">
        <v>3</v>
      </c>
      <c r="E9" s="16">
        <v>2</v>
      </c>
      <c r="I9" s="24">
        <f>IF(B9="","",IF(COUNT(C9:H9)&lt;EQUIPO!$B$1,"pendiente",IF(AND(MAX(J9:O9)-P9&lt;=1,P9-MIN(J9:O9)&lt;=1),Q9,"otra ronda")))</f>
        <v>3</v>
      </c>
      <c r="J9" s="17">
        <f>MATCH(C9,VALORES!$A:$A,0)</f>
        <v>6</v>
      </c>
      <c r="K9" s="17">
        <f>MATCH(D9,VALORES!$A:$A,0)</f>
        <v>6</v>
      </c>
      <c r="L9" s="17">
        <f>MATCH(E9,VALORES!$A:$A,0)</f>
        <v>5</v>
      </c>
      <c r="M9" s="17" t="str">
        <f>IF(EQUIPO!$B$1&lt;4,"",MATCH(F9,VALORES!$A:$A,0))</f>
        <v/>
      </c>
      <c r="N9" s="17" t="str">
        <f>IF(EQUIPO!$B$1&lt;5,"",MATCH(G9,VALORES!$A:$A,0))</f>
        <v/>
      </c>
      <c r="O9" s="17" t="str">
        <f>IF(EQUIPO!$B$1&lt;6,"",MATCH(H9,VALORES!$A:$A,0))</f>
        <v/>
      </c>
      <c r="P9">
        <f t="shared" si="0"/>
        <v>6</v>
      </c>
      <c r="Q9">
        <f>INDEX(VALORES!A$1:A$12,P9)</f>
        <v>3</v>
      </c>
    </row>
    <row r="10" spans="1:17" x14ac:dyDescent="0.25">
      <c r="A10" s="22">
        <f>IF(HISTORIAS!B10="","",HISTORIAS!A10)</f>
        <v>9</v>
      </c>
      <c r="B10" s="23" t="str">
        <f>IF(HISTORIAS!B10="","",HISTORIAS!B10)</f>
        <v>HU9 - Cambiar estilo del juego</v>
      </c>
      <c r="C10" s="16">
        <v>5</v>
      </c>
      <c r="D10" s="16">
        <v>3</v>
      </c>
      <c r="E10" s="16">
        <v>3</v>
      </c>
      <c r="I10" s="24">
        <f>IF(B10="","",IF(COUNT(C10:H10)&lt;EQUIPO!$B$1,"pendiente",IF(AND(MAX(J10:O10)-P10&lt;=1,P10-MIN(J10:O10)&lt;=1),Q10,"otra ronda")))</f>
        <v>3</v>
      </c>
      <c r="J10" s="17">
        <f>MATCH(C10,VALORES!$A:$A,0)</f>
        <v>7</v>
      </c>
      <c r="K10" s="17">
        <f>MATCH(D10,VALORES!$A:$A,0)</f>
        <v>6</v>
      </c>
      <c r="L10" s="17">
        <f>MATCH(E10,VALORES!$A:$A,0)</f>
        <v>6</v>
      </c>
      <c r="M10" s="17" t="str">
        <f>IF(EQUIPO!$B$1&lt;4,"",MATCH(F10,VALORES!$A:$A,0))</f>
        <v/>
      </c>
      <c r="N10" s="17" t="str">
        <f>IF(EQUIPO!$B$1&lt;5,"",MATCH(G10,VALORES!$A:$A,0))</f>
        <v/>
      </c>
      <c r="O10" s="17" t="str">
        <f>IF(EQUIPO!$B$1&lt;6,"",MATCH(H10,VALORES!$A:$A,0))</f>
        <v/>
      </c>
      <c r="P10">
        <f t="shared" si="0"/>
        <v>6</v>
      </c>
      <c r="Q10">
        <f>INDEX(VALORES!A$1:A$12,P10)</f>
        <v>3</v>
      </c>
    </row>
    <row r="11" spans="1:17" x14ac:dyDescent="0.25">
      <c r="A11" s="22">
        <f>IF(HISTORIAS!B11="","",HISTORIAS!A11)</f>
        <v>10</v>
      </c>
      <c r="B11" s="23" t="str">
        <f>IF(HISTORIAS!B11="","",HISTORIAS!B11)</f>
        <v>HU10 - Abrir el Pong.</v>
      </c>
      <c r="C11" s="16">
        <v>1</v>
      </c>
      <c r="D11" s="16">
        <v>2</v>
      </c>
      <c r="E11" s="16">
        <v>1</v>
      </c>
      <c r="I11" s="24">
        <f>IF(B11="","",IF(COUNT(C11:H11)&lt;EQUIPO!$B$1,"pendiente",IF(AND(MAX(J11:O11)-P11&lt;=1,P11-MIN(J11:O11)&lt;=1),Q11,"otra ronda")))</f>
        <v>1</v>
      </c>
      <c r="J11" s="17">
        <f>MATCH(C11,VALORES!$A:$A,0)</f>
        <v>4</v>
      </c>
      <c r="K11" s="17">
        <f>MATCH(D11,VALORES!$A:$A,0)</f>
        <v>5</v>
      </c>
      <c r="L11" s="17">
        <f>MATCH(E11,VALORES!$A:$A,0)</f>
        <v>4</v>
      </c>
      <c r="M11" s="17" t="str">
        <f>IF(EQUIPO!$B$1&lt;4,"",MATCH(F11,VALORES!$A:$A,0))</f>
        <v/>
      </c>
      <c r="N11" s="17" t="str">
        <f>IF(EQUIPO!$B$1&lt;5,"",MATCH(G11,VALORES!$A:$A,0))</f>
        <v/>
      </c>
      <c r="O11" s="17" t="str">
        <f>IF(EQUIPO!$B$1&lt;6,"",MATCH(H11,VALORES!$A:$A,0))</f>
        <v/>
      </c>
      <c r="P11">
        <f t="shared" si="0"/>
        <v>4</v>
      </c>
      <c r="Q11">
        <f>INDEX(VALORES!A$1:A$12,P11)</f>
        <v>1</v>
      </c>
    </row>
    <row r="12" spans="1:17" x14ac:dyDescent="0.25">
      <c r="A12" s="22">
        <f>IF(HISTORIAS!B12="","",HISTORIAS!A12)</f>
        <v>11</v>
      </c>
      <c r="B12" s="23" t="str">
        <f>IF(HISTORIAS!B12="","",HISTORIAS!B12)</f>
        <v>HU11 - Mover mi paleta.</v>
      </c>
      <c r="C12" s="16">
        <v>1</v>
      </c>
      <c r="D12" s="16">
        <v>1</v>
      </c>
      <c r="E12" s="16">
        <v>1</v>
      </c>
      <c r="I12" s="24">
        <f>IF(B12="","",IF(COUNT(C12:H12)&lt;EQUIPO!$B$1,"pendiente",IF(AND(MAX(J12:O12)-P12&lt;=1,P12-MIN(J12:O12)&lt;=1),Q12,"otra ronda")))</f>
        <v>1</v>
      </c>
      <c r="J12" s="17">
        <f>MATCH(C12,VALORES!$A:$A,0)</f>
        <v>4</v>
      </c>
      <c r="K12" s="17">
        <f>MATCH(D12,VALORES!$A:$A,0)</f>
        <v>4</v>
      </c>
      <c r="L12" s="17">
        <f>MATCH(E12,VALORES!$A:$A,0)</f>
        <v>4</v>
      </c>
      <c r="M12" s="17" t="str">
        <f>IF(EQUIPO!$B$1&lt;4,"",MATCH(F12,VALORES!$A:$A,0))</f>
        <v/>
      </c>
      <c r="N12" s="17" t="str">
        <f>IF(EQUIPO!$B$1&lt;5,"",MATCH(G12,VALORES!$A:$A,0))</f>
        <v/>
      </c>
      <c r="O12" s="17" t="str">
        <f>IF(EQUIPO!$B$1&lt;6,"",MATCH(H12,VALORES!$A:$A,0))</f>
        <v/>
      </c>
      <c r="P12">
        <f t="shared" si="0"/>
        <v>4</v>
      </c>
      <c r="Q12">
        <f>INDEX(VALORES!A$1:A$12,P12)</f>
        <v>1</v>
      </c>
    </row>
    <row r="13" spans="1:17" x14ac:dyDescent="0.25">
      <c r="A13" s="22">
        <f>IF(HISTORIAS!B13="","",HISTORIAS!A13)</f>
        <v>12</v>
      </c>
      <c r="B13" s="23" t="str">
        <f>IF(HISTORIAS!B13="","",HISTORIAS!B13)</f>
        <v>HU12 - Jugar, ganar y perder al pong</v>
      </c>
      <c r="C13" s="16">
        <v>8</v>
      </c>
      <c r="D13" s="16">
        <v>5</v>
      </c>
      <c r="E13" s="16">
        <v>5</v>
      </c>
      <c r="I13" s="24">
        <f>IF(B13="","",IF(COUNT(C13:H13)&lt;EQUIPO!$B$1,"pendiente",IF(AND(MAX(J13:O13)-P13&lt;=1,P13-MIN(J13:O13)&lt;=1),Q13,"otra ronda")))</f>
        <v>5</v>
      </c>
      <c r="J13" s="17">
        <f>MATCH(C13,VALORES!$A:$A,0)</f>
        <v>8</v>
      </c>
      <c r="K13" s="17">
        <f>MATCH(D13,VALORES!$A:$A,0)</f>
        <v>7</v>
      </c>
      <c r="L13" s="17">
        <f>MATCH(E13,VALORES!$A:$A,0)</f>
        <v>7</v>
      </c>
      <c r="M13" s="17" t="str">
        <f>IF(EQUIPO!$B$1&lt;4,"",MATCH(F13,VALORES!$A:$A,0))</f>
        <v/>
      </c>
      <c r="N13" s="17" t="str">
        <f>IF(EQUIPO!$B$1&lt;5,"",MATCH(G13,VALORES!$A:$A,0))</f>
        <v/>
      </c>
      <c r="O13" s="17" t="str">
        <f>IF(EQUIPO!$B$1&lt;6,"",MATCH(H13,VALORES!$A:$A,0))</f>
        <v/>
      </c>
      <c r="P13">
        <f t="shared" si="0"/>
        <v>7</v>
      </c>
      <c r="Q13">
        <f>INDEX(VALORES!A$1:A$12,P13)</f>
        <v>5</v>
      </c>
    </row>
    <row r="14" spans="1:17" x14ac:dyDescent="0.25">
      <c r="A14" s="22">
        <f>IF(HISTORIAS!B14="","",HISTORIAS!A14)</f>
        <v>13</v>
      </c>
      <c r="B14" s="23" t="str">
        <f>IF(HISTORIAS!B14="","",HISTORIAS!B14)</f>
        <v>HU13 - Ajustar velocidad pelota Pong</v>
      </c>
      <c r="C14" s="16">
        <v>3</v>
      </c>
      <c r="D14" s="16">
        <v>3</v>
      </c>
      <c r="E14" s="16">
        <v>1</v>
      </c>
      <c r="I14" s="24" t="str">
        <f>IF(B14="","",IF(COUNT(C14:H14)&lt;EQUIPO!$B$1,"pendiente",IF(AND(MAX(J14:O14)-P14&lt;=1,P14-MIN(J14:O14)&lt;=1),Q14,"otra ronda")))</f>
        <v>otra ronda</v>
      </c>
      <c r="J14" s="17">
        <f>MATCH(C14,VALORES!$A:$A,0)</f>
        <v>6</v>
      </c>
      <c r="K14" s="17">
        <f>MATCH(D14,VALORES!$A:$A,0)</f>
        <v>6</v>
      </c>
      <c r="L14" s="17">
        <f>MATCH(E14,VALORES!$A:$A,0)</f>
        <v>4</v>
      </c>
      <c r="M14" s="17" t="str">
        <f>IF(EQUIPO!$B$1&lt;4,"",MATCH(F14,VALORES!$A:$A,0))</f>
        <v/>
      </c>
      <c r="N14" s="17" t="str">
        <f>IF(EQUIPO!$B$1&lt;5,"",MATCH(G14,VALORES!$A:$A,0))</f>
        <v/>
      </c>
      <c r="O14" s="17" t="str">
        <f>IF(EQUIPO!$B$1&lt;6,"",MATCH(H14,VALORES!$A:$A,0))</f>
        <v/>
      </c>
      <c r="P14">
        <f t="shared" si="0"/>
        <v>6</v>
      </c>
      <c r="Q14">
        <f>INDEX(VALORES!A$1:A$12,P14)</f>
        <v>3</v>
      </c>
    </row>
    <row r="15" spans="1:17" x14ac:dyDescent="0.25">
      <c r="A15" s="22">
        <f>IF(HISTORIAS!B15="","",HISTORIAS!A15)</f>
        <v>14</v>
      </c>
      <c r="B15" s="23" t="str">
        <f>IF(HISTORIAS!B15="","",HISTORIAS!B15)</f>
        <v>HU14 - Ajustar velocidad paleta de IA</v>
      </c>
      <c r="C15" s="16">
        <v>3</v>
      </c>
      <c r="D15" s="16">
        <v>3</v>
      </c>
      <c r="E15" s="16">
        <v>1</v>
      </c>
      <c r="I15" s="24" t="str">
        <f>IF(B15="","",IF(COUNT(C15:H15)&lt;EQUIPO!$B$1,"pendiente",IF(AND(MAX(J15:O15)-P15&lt;=1,P15-MIN(J15:O15)&lt;=1),Q15,"otra ronda")))</f>
        <v>otra ronda</v>
      </c>
      <c r="J15" s="17">
        <f>MATCH(C15,VALORES!$A:$A,0)</f>
        <v>6</v>
      </c>
      <c r="K15" s="17">
        <f>MATCH(D15,VALORES!$A:$A,0)</f>
        <v>6</v>
      </c>
      <c r="L15" s="17">
        <f>MATCH(E15,VALORES!$A:$A,0)</f>
        <v>4</v>
      </c>
      <c r="M15" s="17" t="str">
        <f>IF(EQUIPO!$B$1&lt;4,"",MATCH(F15,VALORES!$A:$A,0))</f>
        <v/>
      </c>
      <c r="N15" s="17" t="str">
        <f>IF(EQUIPO!$B$1&lt;5,"",MATCH(G15,VALORES!$A:$A,0))</f>
        <v/>
      </c>
      <c r="O15" s="17" t="str">
        <f>IF(EQUIPO!$B$1&lt;6,"",MATCH(H15,VALORES!$A:$A,0))</f>
        <v/>
      </c>
      <c r="P15">
        <f t="shared" si="0"/>
        <v>6</v>
      </c>
      <c r="Q15">
        <f>INDEX(VALORES!A$1:A$12,P15)</f>
        <v>3</v>
      </c>
    </row>
    <row r="16" spans="1:17" x14ac:dyDescent="0.25">
      <c r="A16" s="22">
        <f>IF(HISTORIAS!B16="","",HISTORIAS!A16)</f>
        <v>15</v>
      </c>
      <c r="B16" s="23" t="str">
        <f>IF(HISTORIAS!B16="","",HISTORIAS!B16)</f>
        <v>HU15 - Abrir el Arkanoids</v>
      </c>
      <c r="C16" s="16">
        <v>1</v>
      </c>
      <c r="D16" s="16">
        <v>1</v>
      </c>
      <c r="E16" s="16">
        <v>1</v>
      </c>
      <c r="I16" s="24">
        <f>IF(B16="","",IF(COUNT(C16:H16)&lt;EQUIPO!$B$1,"pendiente",IF(AND(MAX(J16:O16)-P16&lt;=1,P16-MIN(J16:O16)&lt;=1),Q16,"otra ronda")))</f>
        <v>1</v>
      </c>
      <c r="J16" s="17">
        <f>MATCH(C16,VALORES!$A:$A,0)</f>
        <v>4</v>
      </c>
      <c r="K16" s="17">
        <f>MATCH(D16,VALORES!$A:$A,0)</f>
        <v>4</v>
      </c>
      <c r="L16" s="17">
        <f>MATCH(E16,VALORES!$A:$A,0)</f>
        <v>4</v>
      </c>
      <c r="M16" s="17" t="str">
        <f>IF(EQUIPO!$B$1&lt;4,"",MATCH(F16,VALORES!$A:$A,0))</f>
        <v/>
      </c>
      <c r="N16" s="17" t="str">
        <f>IF(EQUIPO!$B$1&lt;5,"",MATCH(G16,VALORES!$A:$A,0))</f>
        <v/>
      </c>
      <c r="O16" s="17" t="str">
        <f>IF(EQUIPO!$B$1&lt;6,"",MATCH(H16,VALORES!$A:$A,0))</f>
        <v/>
      </c>
      <c r="P16">
        <f t="shared" si="0"/>
        <v>4</v>
      </c>
      <c r="Q16">
        <f>INDEX(VALORES!A$1:A$12,P16)</f>
        <v>1</v>
      </c>
    </row>
    <row r="17" spans="1:17" x14ac:dyDescent="0.25">
      <c r="A17" s="22">
        <f>IF(HISTORIAS!B17="","",HISTORIAS!A17)</f>
        <v>16</v>
      </c>
      <c r="B17" s="23" t="str">
        <f>IF(HISTORIAS!B17="","",HISTORIAS!B17)</f>
        <v>HU16 - Mover mi nave</v>
      </c>
      <c r="C17" s="16">
        <v>3</v>
      </c>
      <c r="D17" s="16">
        <v>3</v>
      </c>
      <c r="E17" s="16">
        <v>1</v>
      </c>
      <c r="I17" s="24" t="str">
        <f>IF(B17="","",IF(COUNT(C17:H17)&lt;EQUIPO!$B$1,"pendiente",IF(AND(MAX(J17:O17)-P17&lt;=1,P17-MIN(J17:O17)&lt;=1),Q17,"otra ronda")))</f>
        <v>otra ronda</v>
      </c>
      <c r="J17" s="17">
        <f>MATCH(C17,VALORES!$A:$A,0)</f>
        <v>6</v>
      </c>
      <c r="K17" s="17">
        <f>MATCH(D17,VALORES!$A:$A,0)</f>
        <v>6</v>
      </c>
      <c r="L17" s="17">
        <f>MATCH(E17,VALORES!$A:$A,0)</f>
        <v>4</v>
      </c>
      <c r="M17" s="17" t="str">
        <f>IF(EQUIPO!$B$1&lt;4,"",MATCH(F17,VALORES!$A:$A,0))</f>
        <v/>
      </c>
      <c r="N17" s="17" t="str">
        <f>IF(EQUIPO!$B$1&lt;5,"",MATCH(G17,VALORES!$A:$A,0))</f>
        <v/>
      </c>
      <c r="O17" s="17" t="str">
        <f>IF(EQUIPO!$B$1&lt;6,"",MATCH(H17,VALORES!$A:$A,0))</f>
        <v/>
      </c>
      <c r="P17">
        <f t="shared" si="0"/>
        <v>6</v>
      </c>
      <c r="Q17">
        <f>INDEX(VALORES!A$1:A$12,P17)</f>
        <v>3</v>
      </c>
    </row>
    <row r="18" spans="1:17" x14ac:dyDescent="0.25">
      <c r="A18" s="22">
        <f>IF(HISTORIAS!B18="","",HISTORIAS!A18)</f>
        <v>17</v>
      </c>
      <c r="B18" s="23" t="str">
        <f>IF(HISTORIAS!B18="","",HISTORIAS!B18)</f>
        <v>HU17 - Disparar proyectiles</v>
      </c>
      <c r="C18" s="16">
        <v>3</v>
      </c>
      <c r="D18" s="16">
        <v>3</v>
      </c>
      <c r="E18" s="16">
        <v>1</v>
      </c>
      <c r="I18" s="24" t="str">
        <f>IF(B18="","",IF(COUNT(C18:H18)&lt;EQUIPO!$B$1,"pendiente",IF(AND(MAX(J18:O18)-P18&lt;=1,P18-MIN(J18:O18)&lt;=1),Q18,"otra ronda")))</f>
        <v>otra ronda</v>
      </c>
      <c r="J18" s="17">
        <f>MATCH(C18,VALORES!$A:$A,0)</f>
        <v>6</v>
      </c>
      <c r="K18" s="17">
        <f>MATCH(D18,VALORES!$A:$A,0)</f>
        <v>6</v>
      </c>
      <c r="L18" s="17">
        <f>MATCH(E18,VALORES!$A:$A,0)</f>
        <v>4</v>
      </c>
      <c r="M18" s="17" t="str">
        <f>IF(EQUIPO!$B$1&lt;4,"",MATCH(F18,VALORES!$A:$A,0))</f>
        <v/>
      </c>
      <c r="N18" s="17" t="str">
        <f>IF(EQUIPO!$B$1&lt;5,"",MATCH(G18,VALORES!$A:$A,0))</f>
        <v/>
      </c>
      <c r="O18" s="17" t="str">
        <f>IF(EQUIPO!$B$1&lt;6,"",MATCH(H18,VALORES!$A:$A,0))</f>
        <v/>
      </c>
      <c r="P18">
        <f t="shared" si="0"/>
        <v>6</v>
      </c>
      <c r="Q18">
        <f>INDEX(VALORES!A$1:A$12,P18)</f>
        <v>3</v>
      </c>
    </row>
    <row r="19" spans="1:17" x14ac:dyDescent="0.25">
      <c r="A19" s="22">
        <f>IF(HISTORIAS!B19="","",HISTORIAS!A19)</f>
        <v>18</v>
      </c>
      <c r="B19" s="23" t="str">
        <f>IF(HISTORIAS!B19="","",HISTORIAS!B19)</f>
        <v>HU18 - Jugar, ganar y perder al Arkanoids</v>
      </c>
      <c r="C19" s="16">
        <v>8</v>
      </c>
      <c r="D19" s="16">
        <v>5</v>
      </c>
      <c r="E19" s="16">
        <v>5</v>
      </c>
      <c r="I19" s="24">
        <f>IF(B19="","",IF(COUNT(C19:H19)&lt;EQUIPO!$B$1,"pendiente",IF(AND(MAX(J19:O19)-P19&lt;=1,P19-MIN(J19:O19)&lt;=1),Q19,"otra ronda")))</f>
        <v>5</v>
      </c>
      <c r="J19" s="17">
        <f>MATCH(C19,VALORES!$A:$A,0)</f>
        <v>8</v>
      </c>
      <c r="K19" s="17">
        <f>MATCH(D19,VALORES!$A:$A,0)</f>
        <v>7</v>
      </c>
      <c r="L19" s="17">
        <f>MATCH(E19,VALORES!$A:$A,0)</f>
        <v>7</v>
      </c>
      <c r="M19" s="17" t="str">
        <f>IF(EQUIPO!$B$1&lt;4,"",MATCH(F19,VALORES!$A:$A,0))</f>
        <v/>
      </c>
      <c r="N19" s="17" t="str">
        <f>IF(EQUIPO!$B$1&lt;5,"",MATCH(G19,VALORES!$A:$A,0))</f>
        <v/>
      </c>
      <c r="O19" s="17" t="str">
        <f>IF(EQUIPO!$B$1&lt;6,"",MATCH(H19,VALORES!$A:$A,0))</f>
        <v/>
      </c>
      <c r="P19">
        <f t="shared" si="0"/>
        <v>7</v>
      </c>
      <c r="Q19">
        <f>INDEX(VALORES!A$1:A$12,P19)</f>
        <v>5</v>
      </c>
    </row>
    <row r="20" spans="1:17" x14ac:dyDescent="0.25">
      <c r="A20" s="22">
        <f>IF(HISTORIAS!B20="","",HISTORIAS!A20)</f>
        <v>19</v>
      </c>
      <c r="B20" s="23" t="str">
        <f>IF(HISTORIAS!B20="","",HISTORIAS!B20)</f>
        <v>HU19 - Ajustar velocidad de los asteroides</v>
      </c>
      <c r="C20" s="16">
        <v>2</v>
      </c>
      <c r="D20" s="16">
        <v>3</v>
      </c>
      <c r="E20" s="16">
        <v>1</v>
      </c>
      <c r="I20" s="24">
        <f>IF(B20="","",IF(COUNT(C20:H20)&lt;EQUIPO!$B$1,"pendiente",IF(AND(MAX(J20:O20)-P20&lt;=1,P20-MIN(J20:O20)&lt;=1),Q20,"otra ronda")))</f>
        <v>2</v>
      </c>
      <c r="J20" s="17">
        <f>MATCH(C20,VALORES!$A:$A,0)</f>
        <v>5</v>
      </c>
      <c r="K20" s="17">
        <f>MATCH(D20,VALORES!$A:$A,0)</f>
        <v>6</v>
      </c>
      <c r="L20" s="17">
        <f>MATCH(E20,VALORES!$A:$A,0)</f>
        <v>4</v>
      </c>
      <c r="M20" s="17" t="str">
        <f>IF(EQUIPO!$B$1&lt;4,"",MATCH(F20,VALORES!$A:$A,0))</f>
        <v/>
      </c>
      <c r="N20" s="17" t="str">
        <f>IF(EQUIPO!$B$1&lt;5,"",MATCH(G20,VALORES!$A:$A,0))</f>
        <v/>
      </c>
      <c r="O20" s="17" t="str">
        <f>IF(EQUIPO!$B$1&lt;6,"",MATCH(H20,VALORES!$A:$A,0))</f>
        <v/>
      </c>
      <c r="P20">
        <f t="shared" si="0"/>
        <v>5</v>
      </c>
      <c r="Q20">
        <f>INDEX(VALORES!A$1:A$12,P20)</f>
        <v>2</v>
      </c>
    </row>
    <row r="21" spans="1:17" x14ac:dyDescent="0.25">
      <c r="A21" s="22">
        <f>IF(HISTORIAS!B21="","",HISTORIAS!A21)</f>
        <v>20</v>
      </c>
      <c r="B21" s="23" t="str">
        <f>IF(HISTORIAS!B21="","",HISTORIAS!B21)</f>
        <v>HU20 - Ajustar tasa de aparición de asteroides</v>
      </c>
      <c r="C21" s="16">
        <v>5</v>
      </c>
      <c r="D21" s="16">
        <v>5</v>
      </c>
      <c r="E21" s="16">
        <v>1</v>
      </c>
      <c r="I21" s="24" t="str">
        <f>IF(B21="","",IF(COUNT(C21:H21)&lt;EQUIPO!$B$1,"pendiente",IF(AND(MAX(J21:O21)-P21&lt;=1,P21-MIN(J21:O21)&lt;=1),Q21,"otra ronda")))</f>
        <v>otra ronda</v>
      </c>
      <c r="J21" s="17">
        <f>MATCH(C21,VALORES!$A:$A,0)</f>
        <v>7</v>
      </c>
      <c r="K21" s="17">
        <f>MATCH(D21,VALORES!$A:$A,0)</f>
        <v>7</v>
      </c>
      <c r="L21" s="17">
        <f>MATCH(E21,VALORES!$A:$A,0)</f>
        <v>4</v>
      </c>
      <c r="M21" s="17" t="str">
        <f>IF(EQUIPO!$B$1&lt;4,"",MATCH(F21,VALORES!$A:$A,0))</f>
        <v/>
      </c>
      <c r="N21" s="17" t="str">
        <f>IF(EQUIPO!$B$1&lt;5,"",MATCH(G21,VALORES!$A:$A,0))</f>
        <v/>
      </c>
      <c r="O21" s="17" t="str">
        <f>IF(EQUIPO!$B$1&lt;6,"",MATCH(H21,VALORES!$A:$A,0))</f>
        <v/>
      </c>
      <c r="P21">
        <f t="shared" si="0"/>
        <v>7</v>
      </c>
      <c r="Q21">
        <f>INDEX(VALORES!A$1:A$12,P21)</f>
        <v>5</v>
      </c>
    </row>
    <row r="22" spans="1:17" x14ac:dyDescent="0.25">
      <c r="A22" s="22">
        <f>IF(HISTORIAS!B22="","",HISTORIAS!A22)</f>
        <v>21</v>
      </c>
      <c r="B22" s="23" t="str">
        <f>IF(HISTORIAS!B22="","",HISTORIAS!B22)</f>
        <v>HU21 - Abrir el Breakout</v>
      </c>
      <c r="C22" s="16">
        <v>1</v>
      </c>
      <c r="D22" s="16">
        <v>2</v>
      </c>
      <c r="E22" s="16">
        <v>1</v>
      </c>
      <c r="I22" s="24">
        <f>IF(B22="","",IF(COUNT(C22:H22)&lt;EQUIPO!$B$1,"pendiente",IF(AND(MAX(J22:O22)-P22&lt;=1,P22-MIN(J22:O22)&lt;=1),Q22,"otra ronda")))</f>
        <v>1</v>
      </c>
      <c r="J22" s="17">
        <f>MATCH(C22,VALORES!$A:$A,0)</f>
        <v>4</v>
      </c>
      <c r="K22" s="17">
        <f>MATCH(D22,VALORES!$A:$A,0)</f>
        <v>5</v>
      </c>
      <c r="L22" s="17">
        <f>MATCH(E22,VALORES!$A:$A,0)</f>
        <v>4</v>
      </c>
      <c r="M22" s="17" t="str">
        <f>IF(EQUIPO!$B$1&lt;4,"",MATCH(F22,VALORES!$A:$A,0))</f>
        <v/>
      </c>
      <c r="N22" s="17" t="str">
        <f>IF(EQUIPO!$B$1&lt;5,"",MATCH(G22,VALORES!$A:$A,0))</f>
        <v/>
      </c>
      <c r="O22" s="17" t="str">
        <f>IF(EQUIPO!$B$1&lt;6,"",MATCH(H22,VALORES!$A:$A,0))</f>
        <v/>
      </c>
      <c r="P22">
        <f t="shared" si="0"/>
        <v>4</v>
      </c>
      <c r="Q22">
        <f>INDEX(VALORES!A$1:A$12,P22)</f>
        <v>1</v>
      </c>
    </row>
    <row r="23" spans="1:17" x14ac:dyDescent="0.25">
      <c r="A23" s="22">
        <f>IF(HISTORIAS!B23="","",HISTORIAS!A23)</f>
        <v>22</v>
      </c>
      <c r="B23" s="23" t="str">
        <f>IF(HISTORIAS!B23="","",HISTORIAS!B23)</f>
        <v>HU22 - Mover mi plataforma</v>
      </c>
      <c r="C23" s="16">
        <v>1</v>
      </c>
      <c r="D23" s="16">
        <v>3</v>
      </c>
      <c r="E23" s="16">
        <v>1</v>
      </c>
      <c r="I23" s="24" t="str">
        <f>IF(B23="","",IF(COUNT(C23:H23)&lt;EQUIPO!$B$1,"pendiente",IF(AND(MAX(J23:O23)-P23&lt;=1,P23-MIN(J23:O23)&lt;=1),Q23,"otra ronda")))</f>
        <v>otra ronda</v>
      </c>
      <c r="J23" s="17">
        <f>MATCH(C23,VALORES!$A:$A,0)</f>
        <v>4</v>
      </c>
      <c r="K23" s="17">
        <f>MATCH(D23,VALORES!$A:$A,0)</f>
        <v>6</v>
      </c>
      <c r="L23" s="17">
        <f>MATCH(E23,VALORES!$A:$A,0)</f>
        <v>4</v>
      </c>
      <c r="M23" s="17" t="str">
        <f>IF(EQUIPO!$B$1&lt;4,"",MATCH(F23,VALORES!$A:$A,0))</f>
        <v/>
      </c>
      <c r="N23" s="17" t="str">
        <f>IF(EQUIPO!$B$1&lt;5,"",MATCH(G23,VALORES!$A:$A,0))</f>
        <v/>
      </c>
      <c r="O23" s="17" t="str">
        <f>IF(EQUIPO!$B$1&lt;6,"",MATCH(H23,VALORES!$A:$A,0))</f>
        <v/>
      </c>
      <c r="P23">
        <f t="shared" si="0"/>
        <v>4</v>
      </c>
      <c r="Q23">
        <f>INDEX(VALORES!A$1:A$12,P23)</f>
        <v>1</v>
      </c>
    </row>
    <row r="24" spans="1:17" x14ac:dyDescent="0.25">
      <c r="A24" s="22">
        <f>IF(HISTORIAS!B24="","",HISTORIAS!A24)</f>
        <v>23</v>
      </c>
      <c r="B24" s="23" t="str">
        <f>IF(HISTORIAS!B24="","",HISTORIAS!B24)</f>
        <v>HU23 - Jugar, ganar y perder al Breakout</v>
      </c>
      <c r="C24" s="16">
        <v>8</v>
      </c>
      <c r="D24" s="16">
        <v>5</v>
      </c>
      <c r="E24" s="16">
        <v>5</v>
      </c>
      <c r="I24" s="24">
        <f>IF(B24="","",IF(COUNT(C24:H24)&lt;EQUIPO!$B$1,"pendiente",IF(AND(MAX(J24:O24)-P24&lt;=1,P24-MIN(J24:O24)&lt;=1),Q24,"otra ronda")))</f>
        <v>5</v>
      </c>
      <c r="J24" s="17">
        <f>MATCH(C24,VALORES!$A:$A,0)</f>
        <v>8</v>
      </c>
      <c r="K24" s="17">
        <f>MATCH(D24,VALORES!$A:$A,0)</f>
        <v>7</v>
      </c>
      <c r="L24" s="17">
        <f>MATCH(E24,VALORES!$A:$A,0)</f>
        <v>7</v>
      </c>
      <c r="M24" s="17" t="str">
        <f>IF(EQUIPO!$B$1&lt;4,"",MATCH(F24,VALORES!$A:$A,0))</f>
        <v/>
      </c>
      <c r="N24" s="17" t="str">
        <f>IF(EQUIPO!$B$1&lt;5,"",MATCH(G24,VALORES!$A:$A,0))</f>
        <v/>
      </c>
      <c r="O24" s="17" t="str">
        <f>IF(EQUIPO!$B$1&lt;6,"",MATCH(H24,VALORES!$A:$A,0))</f>
        <v/>
      </c>
      <c r="P24">
        <f t="shared" si="0"/>
        <v>7</v>
      </c>
      <c r="Q24">
        <f>INDEX(VALORES!A$1:A$12,P24)</f>
        <v>5</v>
      </c>
    </row>
    <row r="25" spans="1:17" x14ac:dyDescent="0.25">
      <c r="A25" s="22">
        <f>IF(HISTORIAS!B25="","",HISTORIAS!A25)</f>
        <v>24</v>
      </c>
      <c r="B25" s="23" t="str">
        <f>IF(HISTORIAS!B25="","",HISTORIAS!B25)</f>
        <v>HU24 - Ajustar número de ladrillos</v>
      </c>
      <c r="C25" s="16">
        <v>3</v>
      </c>
      <c r="D25" s="16">
        <v>2</v>
      </c>
      <c r="E25" s="16">
        <v>3</v>
      </c>
      <c r="I25" s="24">
        <f>IF(B25="","",IF(COUNT(C25:H25)&lt;EQUIPO!$B$1,"pendiente",IF(AND(MAX(J25:O25)-P25&lt;=1,P25-MIN(J25:O25)&lt;=1),Q25,"otra ronda")))</f>
        <v>3</v>
      </c>
      <c r="J25" s="17">
        <f>MATCH(C25,VALORES!$A:$A,0)</f>
        <v>6</v>
      </c>
      <c r="K25" s="17">
        <f>MATCH(D25,VALORES!$A:$A,0)</f>
        <v>5</v>
      </c>
      <c r="L25" s="17">
        <f>MATCH(E25,VALORES!$A:$A,0)</f>
        <v>6</v>
      </c>
      <c r="M25" s="17" t="str">
        <f>IF(EQUIPO!$B$1&lt;4,"",MATCH(F25,VALORES!$A:$A,0))</f>
        <v/>
      </c>
      <c r="N25" s="17" t="str">
        <f>IF(EQUIPO!$B$1&lt;5,"",MATCH(G25,VALORES!$A:$A,0))</f>
        <v/>
      </c>
      <c r="O25" s="17" t="str">
        <f>IF(EQUIPO!$B$1&lt;6,"",MATCH(H25,VALORES!$A:$A,0))</f>
        <v/>
      </c>
      <c r="P25">
        <f t="shared" si="0"/>
        <v>6</v>
      </c>
      <c r="Q25">
        <f>INDEX(VALORES!A$1:A$12,P25)</f>
        <v>3</v>
      </c>
    </row>
    <row r="26" spans="1:17" x14ac:dyDescent="0.25">
      <c r="A26" s="22" t="str">
        <f>IF(HISTORIAS!B26="","",HISTORIAS!A26)</f>
        <v/>
      </c>
      <c r="B26" s="23" t="str">
        <f>IF(HISTORIAS!B26="","",HISTORIAS!B26)</f>
        <v/>
      </c>
      <c r="I26" s="24" t="str">
        <f>IF(B26="","",IF(COUNT(C26:H26)&lt;EQUIPO!$B$1,"pendiente",IF(AND(MAX(J26:O26)-P26&lt;=1,P26-MIN(J26:O26)&lt;=1),Q26,"otra ronda")))</f>
        <v/>
      </c>
      <c r="J26" s="17">
        <f>MATCH(C26,VALORES!$A:$A,0)</f>
        <v>2</v>
      </c>
      <c r="K26" s="17">
        <f>MATCH(D26,VALORES!$A:$A,0)</f>
        <v>2</v>
      </c>
      <c r="L26" s="17">
        <f>MATCH(E26,VALORES!$A:$A,0)</f>
        <v>2</v>
      </c>
      <c r="M26" s="17" t="str">
        <f>IF(EQUIPO!$B$1&lt;4,"",MATCH(F26,VALORES!$A:$A,0))</f>
        <v/>
      </c>
      <c r="N26" s="17" t="str">
        <f>IF(EQUIPO!$B$1&lt;5,"",MATCH(G26,VALORES!$A:$A,0))</f>
        <v/>
      </c>
      <c r="O26" s="17" t="str">
        <f>IF(EQUIPO!$B$1&lt;6,"",MATCH(H26,VALORES!$A:$A,0))</f>
        <v/>
      </c>
      <c r="P26">
        <f t="shared" si="0"/>
        <v>2</v>
      </c>
      <c r="Q26">
        <f>INDEX(VALORES!A$1:A$12,P26)</f>
        <v>0</v>
      </c>
    </row>
    <row r="27" spans="1:17" x14ac:dyDescent="0.25">
      <c r="A27" s="22">
        <f>IF(HISTORIAS!B27="","",HISTORIAS!A27)</f>
        <v>26</v>
      </c>
      <c r="B27" s="23" t="str">
        <f>IF(HISTORIAS!B27="","",HISTORIAS!B27)</f>
        <v>HT1 – Aprendizaje del motor Unity</v>
      </c>
      <c r="C27" s="16">
        <v>3</v>
      </c>
      <c r="D27" s="16">
        <v>3</v>
      </c>
      <c r="E27" s="16">
        <v>2</v>
      </c>
      <c r="I27" s="24">
        <f>IF(B27="","",IF(COUNT(C27:H27)&lt;EQUIPO!$B$1,"pendiente",IF(AND(MAX(J27:O27)-P27&lt;=1,P27-MIN(J27:O27)&lt;=1),Q27,"otra ronda")))</f>
        <v>3</v>
      </c>
      <c r="J27" s="17">
        <f>MATCH(C27,VALORES!$A:$A,0)</f>
        <v>6</v>
      </c>
      <c r="K27" s="17">
        <f>MATCH(D27,VALORES!$A:$A,0)</f>
        <v>6</v>
      </c>
      <c r="L27" s="17">
        <f>MATCH(E27,VALORES!$A:$A,0)</f>
        <v>5</v>
      </c>
      <c r="M27" s="17" t="str">
        <f>IF(EQUIPO!$B$1&lt;4,"",MATCH(F27,VALORES!$A:$A,0))</f>
        <v/>
      </c>
      <c r="N27" s="17" t="str">
        <f>IF(EQUIPO!$B$1&lt;5,"",MATCH(G27,VALORES!$A:$A,0))</f>
        <v/>
      </c>
      <c r="O27" s="17" t="str">
        <f>IF(EQUIPO!$B$1&lt;6,"",MATCH(H27,VALORES!$A:$A,0))</f>
        <v/>
      </c>
      <c r="P27">
        <f t="shared" si="0"/>
        <v>6</v>
      </c>
      <c r="Q27">
        <f>INDEX(VALORES!A$1:A$12,P27)</f>
        <v>3</v>
      </c>
    </row>
    <row r="28" spans="1:17" x14ac:dyDescent="0.25">
      <c r="A28" s="22">
        <f>IF(HISTORIAS!B28="","",HISTORIAS!A28)</f>
        <v>27</v>
      </c>
      <c r="B28" s="23" t="str">
        <f>IF(HISTORIAS!B28="","",HISTORIAS!B28)</f>
        <v>HT2 – Documentación de fases del proyecto</v>
      </c>
      <c r="C28" s="16">
        <v>1</v>
      </c>
      <c r="D28" s="16">
        <v>1</v>
      </c>
      <c r="E28" s="16">
        <v>1</v>
      </c>
      <c r="I28" s="24">
        <f>IF(B28="","",IF(COUNT(C28:H28)&lt;EQUIPO!$B$1,"pendiente",IF(AND(MAX(J28:O28)-P28&lt;=1,P28-MIN(J28:O28)&lt;=1),Q28,"otra ronda")))</f>
        <v>1</v>
      </c>
      <c r="J28" s="17">
        <f>MATCH(C28,VALORES!$A:$A,0)</f>
        <v>4</v>
      </c>
      <c r="K28" s="17">
        <f>MATCH(D28,VALORES!$A:$A,0)</f>
        <v>4</v>
      </c>
      <c r="L28" s="17">
        <f>MATCH(E28,VALORES!$A:$A,0)</f>
        <v>4</v>
      </c>
      <c r="M28" s="17" t="str">
        <f>IF(EQUIPO!$B$1&lt;4,"",MATCH(F28,VALORES!$A:$A,0))</f>
        <v/>
      </c>
      <c r="N28" s="17" t="str">
        <f>IF(EQUIPO!$B$1&lt;5,"",MATCH(G28,VALORES!$A:$A,0))</f>
        <v/>
      </c>
      <c r="O28" s="17" t="str">
        <f>IF(EQUIPO!$B$1&lt;6,"",MATCH(H28,VALORES!$A:$A,0))</f>
        <v/>
      </c>
      <c r="P28">
        <f t="shared" si="0"/>
        <v>4</v>
      </c>
      <c r="Q28">
        <f>INDEX(VALORES!A$1:A$12,P28)</f>
        <v>1</v>
      </c>
    </row>
    <row r="29" spans="1:17" x14ac:dyDescent="0.25">
      <c r="A29" s="22">
        <f>IF(HISTORIAS!B29="","",HISTORIAS!A29)</f>
        <v>28</v>
      </c>
      <c r="B29" s="23" t="str">
        <f>IF(HISTORIAS!B29="","",HISTORIAS!B29)</f>
        <v>HT3 – Documentacion de fases de las iteraciones</v>
      </c>
      <c r="C29" s="16">
        <v>1</v>
      </c>
      <c r="D29" s="16">
        <v>1</v>
      </c>
      <c r="E29" s="16">
        <v>1</v>
      </c>
      <c r="I29" s="24">
        <f>IF(B29="","",IF(COUNT(C29:H29)&lt;EQUIPO!$B$1,"pendiente",IF(AND(MAX(J29:O29)-P29&lt;=1,P29-MIN(J29:O29)&lt;=1),Q29,"otra ronda")))</f>
        <v>1</v>
      </c>
      <c r="J29" s="17">
        <f>MATCH(C29,VALORES!$A:$A,0)</f>
        <v>4</v>
      </c>
      <c r="K29" s="17">
        <f>MATCH(D29,VALORES!$A:$A,0)</f>
        <v>4</v>
      </c>
      <c r="L29" s="17">
        <f>MATCH(E29,VALORES!$A:$A,0)</f>
        <v>4</v>
      </c>
      <c r="M29" s="17" t="str">
        <f>IF(EQUIPO!$B$1&lt;4,"",MATCH(F29,VALORES!$A:$A,0))</f>
        <v/>
      </c>
      <c r="N29" s="17" t="str">
        <f>IF(EQUIPO!$B$1&lt;5,"",MATCH(G29,VALORES!$A:$A,0))</f>
        <v/>
      </c>
      <c r="O29" s="17" t="str">
        <f>IF(EQUIPO!$B$1&lt;6,"",MATCH(H29,VALORES!$A:$A,0))</f>
        <v/>
      </c>
      <c r="P29">
        <f t="shared" si="0"/>
        <v>4</v>
      </c>
      <c r="Q29">
        <f>INDEX(VALORES!A$1:A$12,P29)</f>
        <v>1</v>
      </c>
    </row>
    <row r="30" spans="1:17" x14ac:dyDescent="0.25">
      <c r="A30" s="22" t="str">
        <f>IF(HISTORIAS!B30="","",HISTORIAS!A30)</f>
        <v/>
      </c>
      <c r="B30" s="23" t="str">
        <f>IF(HISTORIAS!B30="","",HISTORIAS!B30)</f>
        <v/>
      </c>
      <c r="I30" s="24" t="str">
        <f>IF(B30="","",IF(COUNT(C30:H30)&lt;EQUIPO!$B$1,"pendiente",IF(AND(MAX(J30:O30)-P30&lt;=1,P30-MIN(J30:O30)&lt;=1),Q30,"otra ronda")))</f>
        <v/>
      </c>
      <c r="J30" s="17">
        <f>MATCH(C30,VALORES!$A:$A,0)</f>
        <v>2</v>
      </c>
      <c r="K30" s="17">
        <f>MATCH(D30,VALORES!$A:$A,0)</f>
        <v>2</v>
      </c>
      <c r="L30" s="17">
        <f>MATCH(E30,VALORES!$A:$A,0)</f>
        <v>2</v>
      </c>
      <c r="M30" s="17" t="str">
        <f>IF(EQUIPO!$B$1&lt;4,"",MATCH(F30,VALORES!$A:$A,0))</f>
        <v/>
      </c>
      <c r="N30" s="17" t="str">
        <f>IF(EQUIPO!$B$1&lt;5,"",MATCH(G30,VALORES!$A:$A,0))</f>
        <v/>
      </c>
      <c r="O30" s="17" t="str">
        <f>IF(EQUIPO!$B$1&lt;6,"",MATCH(H30,VALORES!$A:$A,0))</f>
        <v/>
      </c>
      <c r="P30">
        <f t="shared" si="0"/>
        <v>2</v>
      </c>
      <c r="Q30">
        <f>INDEX(VALORES!A$1:A$12,P30)</f>
        <v>0</v>
      </c>
    </row>
    <row r="31" spans="1:17" x14ac:dyDescent="0.25">
      <c r="A31" s="22">
        <f>IF(HISTORIAS!B31="","",HISTORIAS!A31)</f>
        <v>30</v>
      </c>
      <c r="B31" s="23" t="str">
        <f>IF(HISTORIAS!B31="","",HISTORIAS!B31)</f>
        <v>SEGUNDA REVISIÓN</v>
      </c>
      <c r="C31" s="16">
        <v>0</v>
      </c>
      <c r="D31" s="16">
        <v>0</v>
      </c>
      <c r="E31" s="16">
        <v>0</v>
      </c>
      <c r="I31" s="24">
        <f>IF(B31="","",IF(COUNT(C31:H31)&lt;EQUIPO!$B$1,"pendiente",IF(AND(MAX(J31:O31)-P31&lt;=1,P31-MIN(J31:O31)&lt;=1),Q31,"otra ronda")))</f>
        <v>0</v>
      </c>
      <c r="J31" s="17">
        <f>MATCH(C31,VALORES!$A:$A,0)</f>
        <v>2</v>
      </c>
      <c r="K31" s="17">
        <f>MATCH(D31,VALORES!$A:$A,0)</f>
        <v>2</v>
      </c>
      <c r="L31" s="17">
        <f>MATCH(E31,VALORES!$A:$A,0)</f>
        <v>2</v>
      </c>
      <c r="M31" s="17" t="str">
        <f>IF(EQUIPO!$B$1&lt;4,"",MATCH(F31,VALORES!$A:$A,0))</f>
        <v/>
      </c>
      <c r="N31" s="17" t="str">
        <f>IF(EQUIPO!$B$1&lt;5,"",MATCH(G31,VALORES!$A:$A,0))</f>
        <v/>
      </c>
      <c r="O31" s="17" t="str">
        <f>IF(EQUIPO!$B$1&lt;6,"",MATCH(H31,VALORES!$A:$A,0))</f>
        <v/>
      </c>
      <c r="P31">
        <f t="shared" si="0"/>
        <v>2</v>
      </c>
      <c r="Q31">
        <f>INDEX(VALORES!A$1:A$12,P31)</f>
        <v>0</v>
      </c>
    </row>
    <row r="32" spans="1:17" x14ac:dyDescent="0.25">
      <c r="A32" s="22">
        <f>IF(HISTORIAS!B32="","",HISTORIAS!A32)</f>
        <v>31</v>
      </c>
      <c r="B32" s="23" t="str">
        <f>IF(HISTORIAS!B32="","",HISTORIAS!B32)</f>
        <v>HU12.1 - añadir marcador</v>
      </c>
      <c r="C32" s="16">
        <v>0.5</v>
      </c>
      <c r="D32" s="16">
        <v>1</v>
      </c>
      <c r="E32" s="16">
        <v>0.5</v>
      </c>
      <c r="I32" s="24">
        <f>IF(B32="","",IF(COUNT(C32:H32)&lt;EQUIPO!$B$1,"pendiente",IF(AND(MAX(J32:O32)-P32&lt;=1,P32-MIN(J32:O32)&lt;=1),Q32,"otra ronda")))</f>
        <v>0.5</v>
      </c>
      <c r="J32" s="17">
        <f>MATCH(C32,VALORES!$A:$A,0)</f>
        <v>3</v>
      </c>
      <c r="K32" s="17">
        <f>MATCH(D32,VALORES!$A:$A,0)</f>
        <v>4</v>
      </c>
      <c r="L32" s="17">
        <f>MATCH(E32,VALORES!$A:$A,0)</f>
        <v>3</v>
      </c>
      <c r="M32" s="17" t="str">
        <f>IF(EQUIPO!$B$1&lt;4,"",MATCH(F32,VALORES!$A:$A,0))</f>
        <v/>
      </c>
      <c r="N32" s="17" t="str">
        <f>IF(EQUIPO!$B$1&lt;5,"",MATCH(G32,VALORES!$A:$A,0))</f>
        <v/>
      </c>
      <c r="O32" s="17" t="str">
        <f>IF(EQUIPO!$B$1&lt;6,"",MATCH(H32,VALORES!$A:$A,0))</f>
        <v/>
      </c>
      <c r="P32">
        <f t="shared" si="0"/>
        <v>3</v>
      </c>
      <c r="Q32">
        <f>INDEX(VALORES!A$1:A$12,P32)</f>
        <v>0.5</v>
      </c>
    </row>
    <row r="33" spans="1:17" x14ac:dyDescent="0.25">
      <c r="A33" s="22">
        <f>IF(HISTORIAS!B33="","",HISTORIAS!A33)</f>
        <v>32</v>
      </c>
      <c r="B33" s="23" t="str">
        <f>IF(HISTORIAS!B33="","",HISTORIAS!B33)</f>
        <v>HU12.2 - incrementar puntuación en pong</v>
      </c>
      <c r="C33" s="16">
        <v>0.5</v>
      </c>
      <c r="D33" s="16">
        <v>0.5</v>
      </c>
      <c r="E33" s="16">
        <v>0.5</v>
      </c>
      <c r="I33" s="24">
        <f>IF(B33="","",IF(COUNT(C33:H33)&lt;EQUIPO!$B$1,"pendiente",IF(AND(MAX(J33:O33)-P33&lt;=1,P33-MIN(J33:O33)&lt;=1),Q33,"otra ronda")))</f>
        <v>0.5</v>
      </c>
      <c r="J33" s="17">
        <f>MATCH(C33,VALORES!$A:$A,0)</f>
        <v>3</v>
      </c>
      <c r="K33" s="17">
        <f>MATCH(D33,VALORES!$A:$A,0)</f>
        <v>3</v>
      </c>
      <c r="L33" s="17">
        <f>MATCH(E33,VALORES!$A:$A,0)</f>
        <v>3</v>
      </c>
      <c r="M33" s="17" t="str">
        <f>IF(EQUIPO!$B$1&lt;4,"",MATCH(F33,VALORES!$A:$A,0))</f>
        <v/>
      </c>
      <c r="N33" s="17" t="str">
        <f>IF(EQUIPO!$B$1&lt;5,"",MATCH(G33,VALORES!$A:$A,0))</f>
        <v/>
      </c>
      <c r="O33" s="17" t="str">
        <f>IF(EQUIPO!$B$1&lt;6,"",MATCH(H33,VALORES!$A:$A,0))</f>
        <v/>
      </c>
      <c r="P33">
        <f t="shared" si="0"/>
        <v>3</v>
      </c>
      <c r="Q33">
        <f>INDEX(VALORES!A$1:A$12,P33)</f>
        <v>0.5</v>
      </c>
    </row>
    <row r="34" spans="1:17" x14ac:dyDescent="0.25">
      <c r="A34" s="22">
        <f>IF(HISTORIAS!B34="","",HISTORIAS!A34)</f>
        <v>33</v>
      </c>
      <c r="B34" s="23" t="str">
        <f>IF(HISTORIAS!B34="","",HISTORIAS!B34)</f>
        <v>HU12.3 - recargar lanzamiento después de puntuar</v>
      </c>
      <c r="C34" s="16">
        <v>0.5</v>
      </c>
      <c r="D34" s="16">
        <v>1</v>
      </c>
      <c r="E34" s="16">
        <v>1</v>
      </c>
      <c r="I34" s="24">
        <f>IF(B34="","",IF(COUNT(C34:H34)&lt;EQUIPO!$B$1,"pendiente",IF(AND(MAX(J34:O34)-P34&lt;=1,P34-MIN(J34:O34)&lt;=1),Q34,"otra ronda")))</f>
        <v>1</v>
      </c>
      <c r="J34" s="17">
        <f>MATCH(C34,VALORES!$A:$A,0)</f>
        <v>3</v>
      </c>
      <c r="K34" s="17">
        <f>MATCH(D34,VALORES!$A:$A,0)</f>
        <v>4</v>
      </c>
      <c r="L34" s="17">
        <f>MATCH(E34,VALORES!$A:$A,0)</f>
        <v>4</v>
      </c>
      <c r="M34" s="17" t="str">
        <f>IF(EQUIPO!$B$1&lt;4,"",MATCH(F34,VALORES!$A:$A,0))</f>
        <v/>
      </c>
      <c r="N34" s="17" t="str">
        <f>IF(EQUIPO!$B$1&lt;5,"",MATCH(G34,VALORES!$A:$A,0))</f>
        <v/>
      </c>
      <c r="O34" s="17" t="str">
        <f>IF(EQUIPO!$B$1&lt;6,"",MATCH(H34,VALORES!$A:$A,0))</f>
        <v/>
      </c>
      <c r="P34">
        <f t="shared" si="0"/>
        <v>4</v>
      </c>
      <c r="Q34">
        <f>INDEX(VALORES!A$1:A$12,P34)</f>
        <v>1</v>
      </c>
    </row>
    <row r="35" spans="1:17" x14ac:dyDescent="0.25">
      <c r="A35" s="22">
        <f>IF(HISTORIAS!B35="","",HISTORIAS!A35)</f>
        <v>34</v>
      </c>
      <c r="B35" s="23" t="str">
        <f>IF(HISTORIAS!B35="","",HISTORIAS!B35)</f>
        <v>HU12.4: - ajustar condición de victoria en pantalla de opciones</v>
      </c>
      <c r="C35" s="16">
        <v>0.5</v>
      </c>
      <c r="D35" s="16">
        <v>0.5</v>
      </c>
      <c r="E35" s="16">
        <v>0.5</v>
      </c>
      <c r="I35" s="24">
        <f>IF(B35="","",IF(COUNT(C35:H35)&lt;EQUIPO!$B$1,"pendiente",IF(AND(MAX(J35:O35)-P35&lt;=1,P35-MIN(J35:O35)&lt;=1),Q35,"otra ronda")))</f>
        <v>0.5</v>
      </c>
      <c r="J35" s="17">
        <f>MATCH(C35,VALORES!$A:$A,0)</f>
        <v>3</v>
      </c>
      <c r="K35" s="17">
        <f>MATCH(D35,VALORES!$A:$A,0)</f>
        <v>3</v>
      </c>
      <c r="L35" s="17">
        <f>MATCH(E35,VALORES!$A:$A,0)</f>
        <v>3</v>
      </c>
      <c r="M35" s="17" t="str">
        <f>IF(EQUIPO!$B$1&lt;4,"",MATCH(F35,VALORES!$A:$A,0))</f>
        <v/>
      </c>
      <c r="N35" s="17" t="str">
        <f>IF(EQUIPO!$B$1&lt;5,"",MATCH(G35,VALORES!$A:$A,0))</f>
        <v/>
      </c>
      <c r="O35" s="17" t="str">
        <f>IF(EQUIPO!$B$1&lt;6,"",MATCH(H35,VALORES!$A:$A,0))</f>
        <v/>
      </c>
      <c r="P35">
        <f t="shared" si="0"/>
        <v>3</v>
      </c>
      <c r="Q35">
        <f>INDEX(VALORES!A$1:A$12,P35)</f>
        <v>0.5</v>
      </c>
    </row>
    <row r="36" spans="1:17" x14ac:dyDescent="0.25">
      <c r="A36" s="22">
        <f>IF(HISTORIAS!B36="","",HISTORIAS!A36)</f>
        <v>35</v>
      </c>
      <c r="B36" s="23" t="str">
        <f>IF(HISTORIAS!B36="","",HISTORIAS!B36)</f>
        <v>HU12.5: - añadir opción de pausa</v>
      </c>
      <c r="C36" s="16">
        <v>1</v>
      </c>
      <c r="D36" s="16">
        <v>2</v>
      </c>
      <c r="E36" s="16">
        <v>2</v>
      </c>
      <c r="I36" s="24">
        <f>IF(B36="","",IF(COUNT(C36:H36)&lt;EQUIPO!$B$1,"pendiente",IF(AND(MAX(J36:O36)-P36&lt;=1,P36-MIN(J36:O36)&lt;=1),Q36,"otra ronda")))</f>
        <v>2</v>
      </c>
      <c r="J36" s="17">
        <f>MATCH(C36,VALORES!$A:$A,0)</f>
        <v>4</v>
      </c>
      <c r="K36" s="17">
        <f>MATCH(D36,VALORES!$A:$A,0)</f>
        <v>5</v>
      </c>
      <c r="L36" s="17">
        <f>MATCH(E36,VALORES!$A:$A,0)</f>
        <v>5</v>
      </c>
      <c r="M36" s="17" t="str">
        <f>IF(EQUIPO!$B$1&lt;4,"",MATCH(F36,VALORES!$A:$A,0))</f>
        <v/>
      </c>
      <c r="N36" s="17" t="str">
        <f>IF(EQUIPO!$B$1&lt;5,"",MATCH(G36,VALORES!$A:$A,0))</f>
        <v/>
      </c>
      <c r="O36" s="17" t="str">
        <f>IF(EQUIPO!$B$1&lt;6,"",MATCH(H36,VALORES!$A:$A,0))</f>
        <v/>
      </c>
      <c r="P36">
        <f t="shared" si="0"/>
        <v>5</v>
      </c>
      <c r="Q36">
        <f>INDEX(VALORES!A$1:A$12,P36)</f>
        <v>2</v>
      </c>
    </row>
    <row r="37" spans="1:17" x14ac:dyDescent="0.25">
      <c r="A37" s="22">
        <f>IF(HISTORIAS!B37="","",HISTORIAS!A37)</f>
        <v>36</v>
      </c>
      <c r="B37" s="23" t="str">
        <f>IF(HISTORIAS!B37="","",HISTORIAS!B37)</f>
        <v>HU12.6: - ocultar elementos al finalizar la partida</v>
      </c>
      <c r="C37" s="16">
        <v>0.5</v>
      </c>
      <c r="D37" s="16">
        <v>0.5</v>
      </c>
      <c r="E37" s="16">
        <v>0.5</v>
      </c>
      <c r="I37" s="24">
        <f>IF(B37="","",IF(COUNT(C37:H37)&lt;EQUIPO!$B$1,"pendiente",IF(AND(MAX(J37:O37)-P37&lt;=1,P37-MIN(J37:O37)&lt;=1),Q37,"otra ronda")))</f>
        <v>0.5</v>
      </c>
      <c r="J37" s="17">
        <f>MATCH(C37,VALORES!$A:$A,0)</f>
        <v>3</v>
      </c>
      <c r="K37" s="17">
        <f>MATCH(D37,VALORES!$A:$A,0)</f>
        <v>3</v>
      </c>
      <c r="L37" s="17">
        <f>MATCH(E37,VALORES!$A:$A,0)</f>
        <v>3</v>
      </c>
      <c r="M37" s="17" t="str">
        <f>IF(EQUIPO!$B$1&lt;4,"",MATCH(F37,VALORES!$A:$A,0))</f>
        <v/>
      </c>
      <c r="N37" s="17" t="str">
        <f>IF(EQUIPO!$B$1&lt;5,"",MATCH(G37,VALORES!$A:$A,0))</f>
        <v/>
      </c>
      <c r="O37" s="17" t="str">
        <f>IF(EQUIPO!$B$1&lt;6,"",MATCH(H37,VALORES!$A:$A,0))</f>
        <v/>
      </c>
      <c r="P37">
        <f t="shared" si="0"/>
        <v>3</v>
      </c>
      <c r="Q37">
        <f>INDEX(VALORES!A$1:A$12,P37)</f>
        <v>0.5</v>
      </c>
    </row>
    <row r="38" spans="1:17" x14ac:dyDescent="0.25">
      <c r="A38" s="22">
        <f>IF(HISTORIAS!B38="","",HISTORIAS!A38)</f>
        <v>37</v>
      </c>
      <c r="B38" s="23" t="str">
        <f>IF(HISTORIAS!B38="","",HISTORIAS!B38)</f>
        <v xml:space="preserve">HU12.7: - mostrar pantalla de finalización </v>
      </c>
      <c r="C38" s="16">
        <v>1</v>
      </c>
      <c r="D38" s="16">
        <v>1</v>
      </c>
      <c r="E38" s="16">
        <v>1</v>
      </c>
      <c r="I38" s="24">
        <f>IF(B38="","",IF(COUNT(C38:H38)&lt;EQUIPO!$B$1,"pendiente",IF(AND(MAX(J38:O38)-P38&lt;=1,P38-MIN(J38:O38)&lt;=1),Q38,"otra ronda")))</f>
        <v>1</v>
      </c>
      <c r="J38" s="17">
        <f>MATCH(C38,VALORES!$A:$A,0)</f>
        <v>4</v>
      </c>
      <c r="K38" s="17">
        <f>MATCH(D38,VALORES!$A:$A,0)</f>
        <v>4</v>
      </c>
      <c r="L38" s="17">
        <f>MATCH(E38,VALORES!$A:$A,0)</f>
        <v>4</v>
      </c>
      <c r="M38" s="17" t="str">
        <f>IF(EQUIPO!$B$1&lt;4,"",MATCH(F38,VALORES!$A:$A,0))</f>
        <v/>
      </c>
      <c r="N38" s="17" t="str">
        <f>IF(EQUIPO!$B$1&lt;5,"",MATCH(G38,VALORES!$A:$A,0))</f>
        <v/>
      </c>
      <c r="O38" s="17" t="str">
        <f>IF(EQUIPO!$B$1&lt;6,"",MATCH(H38,VALORES!$A:$A,0))</f>
        <v/>
      </c>
      <c r="P38">
        <f t="shared" si="0"/>
        <v>4</v>
      </c>
      <c r="Q38">
        <f>INDEX(VALORES!A$1:A$12,P38)</f>
        <v>1</v>
      </c>
    </row>
    <row r="39" spans="1:17" x14ac:dyDescent="0.25">
      <c r="A39" s="22">
        <f>IF(HISTORIAS!B39="","",HISTORIAS!A39)</f>
        <v>38</v>
      </c>
      <c r="B39" s="23" t="str">
        <f>IF(HISTORIAS!B39="","",HISTORIAS!B39)</f>
        <v>HU18.1: -  añadir contador de vida</v>
      </c>
      <c r="C39" s="16">
        <v>1</v>
      </c>
      <c r="D39" s="16">
        <v>1</v>
      </c>
      <c r="E39" s="16">
        <v>1</v>
      </c>
      <c r="I39" s="24">
        <f>IF(B39="","",IF(COUNT(C39:H39)&lt;EQUIPO!$B$1,"pendiente",IF(AND(MAX(J39:O39)-P39&lt;=1,P39-MIN(J39:O39)&lt;=1),Q39,"otra ronda")))</f>
        <v>1</v>
      </c>
      <c r="J39" s="17">
        <f>MATCH(C39,VALORES!$A:$A,0)</f>
        <v>4</v>
      </c>
      <c r="K39" s="17">
        <f>MATCH(D39,VALORES!$A:$A,0)</f>
        <v>4</v>
      </c>
      <c r="L39" s="17">
        <f>MATCH(E39,VALORES!$A:$A,0)</f>
        <v>4</v>
      </c>
      <c r="M39" s="17" t="str">
        <f>IF(EQUIPO!$B$1&lt;4,"",MATCH(F39,VALORES!$A:$A,0))</f>
        <v/>
      </c>
      <c r="N39" s="17" t="str">
        <f>IF(EQUIPO!$B$1&lt;5,"",MATCH(G39,VALORES!$A:$A,0))</f>
        <v/>
      </c>
      <c r="O39" s="17" t="str">
        <f>IF(EQUIPO!$B$1&lt;6,"",MATCH(H39,VALORES!$A:$A,0))</f>
        <v/>
      </c>
      <c r="P39">
        <f t="shared" si="0"/>
        <v>4</v>
      </c>
      <c r="Q39">
        <f>INDEX(VALORES!A$1:A$12,P39)</f>
        <v>1</v>
      </c>
    </row>
    <row r="40" spans="1:17" x14ac:dyDescent="0.25">
      <c r="A40" s="22">
        <f>IF(HISTORIAS!B40="","",HISTORIAS!A40)</f>
        <v>39</v>
      </c>
      <c r="B40" s="23" t="str">
        <f>IF(HISTORIAS!B40="","",HISTORIAS!B40)</f>
        <v>HU18.2: - asteroide grande se rompe cuando es disparado</v>
      </c>
      <c r="C40" s="16">
        <v>0.5</v>
      </c>
      <c r="D40" s="16">
        <v>2</v>
      </c>
      <c r="E40" s="16">
        <v>2</v>
      </c>
      <c r="I40" s="24" t="str">
        <f>IF(B40="","",IF(COUNT(C40:H40)&lt;EQUIPO!$B$1,"pendiente",IF(AND(MAX(J40:O40)-P40&lt;=1,P40-MIN(J40:O40)&lt;=1),Q40,"otra ronda")))</f>
        <v>otra ronda</v>
      </c>
      <c r="J40" s="17">
        <f>MATCH(C40,VALORES!$A:$A,0)</f>
        <v>3</v>
      </c>
      <c r="K40" s="17">
        <f>MATCH(D40,VALORES!$A:$A,0)</f>
        <v>5</v>
      </c>
      <c r="L40" s="17">
        <f>MATCH(E40,VALORES!$A:$A,0)</f>
        <v>5</v>
      </c>
      <c r="M40" s="17" t="str">
        <f>IF(EQUIPO!$B$1&lt;4,"",MATCH(F40,VALORES!$A:$A,0))</f>
        <v/>
      </c>
      <c r="N40" s="17" t="str">
        <f>IF(EQUIPO!$B$1&lt;5,"",MATCH(G40,VALORES!$A:$A,0))</f>
        <v/>
      </c>
      <c r="O40" s="17" t="str">
        <f>IF(EQUIPO!$B$1&lt;6,"",MATCH(H40,VALORES!$A:$A,0))</f>
        <v/>
      </c>
      <c r="P40">
        <f t="shared" si="0"/>
        <v>5</v>
      </c>
      <c r="Q40">
        <f>INDEX(VALORES!A$1:A$12,P40)</f>
        <v>2</v>
      </c>
    </row>
    <row r="41" spans="1:17" x14ac:dyDescent="0.25">
      <c r="A41" s="22">
        <f>IF(HISTORIAS!B41="","",HISTORIAS!A41)</f>
        <v>40</v>
      </c>
      <c r="B41" s="23" t="str">
        <f>IF(HISTORIAS!B41="","",HISTORIAS!B41)</f>
        <v>HU18.3: - añadir respawn tras muerte</v>
      </c>
      <c r="C41" s="16">
        <v>1</v>
      </c>
      <c r="D41" s="16">
        <v>2</v>
      </c>
      <c r="E41" s="16">
        <v>0.5</v>
      </c>
      <c r="I41" s="24">
        <f>IF(B41="","",IF(COUNT(C41:H41)&lt;EQUIPO!$B$1,"pendiente",IF(AND(MAX(J41:O41)-P41&lt;=1,P41-MIN(J41:O41)&lt;=1),Q41,"otra ronda")))</f>
        <v>1</v>
      </c>
      <c r="J41" s="17">
        <f>MATCH(C41,VALORES!$A:$A,0)</f>
        <v>4</v>
      </c>
      <c r="K41" s="17">
        <f>MATCH(D41,VALORES!$A:$A,0)</f>
        <v>5</v>
      </c>
      <c r="L41" s="17">
        <f>MATCH(E41,VALORES!$A:$A,0)</f>
        <v>3</v>
      </c>
      <c r="M41" s="17" t="str">
        <f>IF(EQUIPO!$B$1&lt;4,"",MATCH(F41,VALORES!$A:$A,0))</f>
        <v/>
      </c>
      <c r="N41" s="17" t="str">
        <f>IF(EQUIPO!$B$1&lt;5,"",MATCH(G41,VALORES!$A:$A,0))</f>
        <v/>
      </c>
      <c r="O41" s="17" t="str">
        <f>IF(EQUIPO!$B$1&lt;6,"",MATCH(H41,VALORES!$A:$A,0))</f>
        <v/>
      </c>
      <c r="P41">
        <f t="shared" si="0"/>
        <v>4</v>
      </c>
      <c r="Q41">
        <f>INDEX(VALORES!A$1:A$12,P41)</f>
        <v>1</v>
      </c>
    </row>
    <row r="42" spans="1:17" x14ac:dyDescent="0.25">
      <c r="A42" s="22">
        <f>IF(HISTORIAS!B42="","",HISTORIAS!A42)</f>
        <v>41</v>
      </c>
      <c r="B42" s="23" t="str">
        <f>IF(HISTORIAS!B42="","",HISTORIAS!B42)</f>
        <v>HU18.4: - ocultar elementos al finalizar a partida</v>
      </c>
      <c r="C42" s="16">
        <v>0.5</v>
      </c>
      <c r="D42" s="16">
        <v>0.5</v>
      </c>
      <c r="E42" s="16">
        <v>0.5</v>
      </c>
      <c r="I42" s="24">
        <f>IF(B42="","",IF(COUNT(C42:H42)&lt;EQUIPO!$B$1,"pendiente",IF(AND(MAX(J42:O42)-P42&lt;=1,P42-MIN(J42:O42)&lt;=1),Q42,"otra ronda")))</f>
        <v>0.5</v>
      </c>
      <c r="J42" s="17">
        <f>MATCH(C42,VALORES!$A:$A,0)</f>
        <v>3</v>
      </c>
      <c r="K42" s="17">
        <f>MATCH(D42,VALORES!$A:$A,0)</f>
        <v>3</v>
      </c>
      <c r="L42" s="17">
        <f>MATCH(E42,VALORES!$A:$A,0)</f>
        <v>3</v>
      </c>
      <c r="M42" s="17" t="str">
        <f>IF(EQUIPO!$B$1&lt;4,"",MATCH(F42,VALORES!$A:$A,0))</f>
        <v/>
      </c>
      <c r="N42" s="17" t="str">
        <f>IF(EQUIPO!$B$1&lt;5,"",MATCH(G42,VALORES!$A:$A,0))</f>
        <v/>
      </c>
      <c r="O42" s="17" t="str">
        <f>IF(EQUIPO!$B$1&lt;6,"",MATCH(H42,VALORES!$A:$A,0))</f>
        <v/>
      </c>
      <c r="P42">
        <f t="shared" si="0"/>
        <v>3</v>
      </c>
      <c r="Q42">
        <f>INDEX(VALORES!A$1:A$12,P42)</f>
        <v>0.5</v>
      </c>
    </row>
    <row r="43" spans="1:17" x14ac:dyDescent="0.25">
      <c r="A43" s="22">
        <f>IF(HISTORIAS!B43="","",HISTORIAS!A43)</f>
        <v>42</v>
      </c>
      <c r="B43" s="23" t="str">
        <f>IF(HISTORIAS!B43="","",HISTORIAS!B43)</f>
        <v>HU18.5: - mostrar pantalla de finalización</v>
      </c>
      <c r="C43" s="16">
        <v>0.5</v>
      </c>
      <c r="D43" s="16">
        <v>0.5</v>
      </c>
      <c r="E43" s="16">
        <v>0.5</v>
      </c>
      <c r="I43" s="24">
        <f>IF(B43="","",IF(COUNT(C43:H43)&lt;EQUIPO!$B$1,"pendiente",IF(AND(MAX(J43:O43)-P43&lt;=1,P43-MIN(J43:O43)&lt;=1),Q43,"otra ronda")))</f>
        <v>0.5</v>
      </c>
      <c r="J43" s="17">
        <f>MATCH(C43,VALORES!$A:$A,0)</f>
        <v>3</v>
      </c>
      <c r="K43" s="17">
        <f>MATCH(D43,VALORES!$A:$A,0)</f>
        <v>3</v>
      </c>
      <c r="L43" s="17">
        <f>MATCH(E43,VALORES!$A:$A,0)</f>
        <v>3</v>
      </c>
      <c r="M43" s="17" t="str">
        <f>IF(EQUIPO!$B$1&lt;4,"",MATCH(F43,VALORES!$A:$A,0))</f>
        <v/>
      </c>
      <c r="N43" s="17" t="str">
        <f>IF(EQUIPO!$B$1&lt;5,"",MATCH(G43,VALORES!$A:$A,0))</f>
        <v/>
      </c>
      <c r="O43" s="17" t="str">
        <f>IF(EQUIPO!$B$1&lt;6,"",MATCH(H43,VALORES!$A:$A,0))</f>
        <v/>
      </c>
      <c r="P43">
        <f t="shared" si="0"/>
        <v>3</v>
      </c>
      <c r="Q43">
        <f>INDEX(VALORES!A$1:A$12,P43)</f>
        <v>0.5</v>
      </c>
    </row>
    <row r="44" spans="1:17" x14ac:dyDescent="0.25">
      <c r="A44" s="22">
        <f>IF(HISTORIAS!B44="","",HISTORIAS!A44)</f>
        <v>43</v>
      </c>
      <c r="B44" s="23" t="str">
        <f>IF(HISTORIAS!B44="","",HISTORIAS!B44)</f>
        <v>HU18.6: - añadir opción de pausa</v>
      </c>
      <c r="C44" s="16">
        <v>1</v>
      </c>
      <c r="D44" s="16">
        <v>2</v>
      </c>
      <c r="E44" s="16">
        <v>2</v>
      </c>
      <c r="I44" s="24">
        <f>IF(B44="","",IF(COUNT(C44:H44)&lt;EQUIPO!$B$1,"pendiente",IF(AND(MAX(J44:O44)-P44&lt;=1,P44-MIN(J44:O44)&lt;=1),Q44,"otra ronda")))</f>
        <v>2</v>
      </c>
      <c r="J44" s="17">
        <f>MATCH(C44,VALORES!$A:$A,0)</f>
        <v>4</v>
      </c>
      <c r="K44" s="17">
        <f>MATCH(D44,VALORES!$A:$A,0)</f>
        <v>5</v>
      </c>
      <c r="L44" s="17">
        <f>MATCH(E44,VALORES!$A:$A,0)</f>
        <v>5</v>
      </c>
      <c r="M44" s="17" t="str">
        <f>IF(EQUIPO!$B$1&lt;4,"",MATCH(F44,VALORES!$A:$A,0))</f>
        <v/>
      </c>
      <c r="N44" s="17" t="str">
        <f>IF(EQUIPO!$B$1&lt;5,"",MATCH(G44,VALORES!$A:$A,0))</f>
        <v/>
      </c>
      <c r="O44" s="17" t="str">
        <f>IF(EQUIPO!$B$1&lt;6,"",MATCH(H44,VALORES!$A:$A,0))</f>
        <v/>
      </c>
      <c r="P44">
        <f t="shared" si="0"/>
        <v>5</v>
      </c>
      <c r="Q44">
        <f>INDEX(VALORES!A$1:A$12,P44)</f>
        <v>2</v>
      </c>
    </row>
    <row r="45" spans="1:17" x14ac:dyDescent="0.25">
      <c r="A45" s="22">
        <f>IF(HISTORIAS!B45="","",HISTORIAS!A45)</f>
        <v>44</v>
      </c>
      <c r="B45" s="23" t="str">
        <f>IF(HISTORIAS!B45="","",HISTORIAS!B45)</f>
        <v>HU23.1: -  mover la pelota</v>
      </c>
      <c r="C45" s="16">
        <v>0.5</v>
      </c>
      <c r="D45" s="16">
        <v>0.5</v>
      </c>
      <c r="E45" s="16">
        <v>0.5</v>
      </c>
      <c r="I45" s="24">
        <f>IF(B45="","",IF(COUNT(C45:H45)&lt;EQUIPO!$B$1,"pendiente",IF(AND(MAX(J45:O45)-P45&lt;=1,P45-MIN(J45:O45)&lt;=1),Q45,"otra ronda")))</f>
        <v>0.5</v>
      </c>
      <c r="J45" s="17">
        <f>MATCH(C45,VALORES!$A:$A,0)</f>
        <v>3</v>
      </c>
      <c r="K45" s="17">
        <f>MATCH(D45,VALORES!$A:$A,0)</f>
        <v>3</v>
      </c>
      <c r="L45" s="17">
        <f>MATCH(E45,VALORES!$A:$A,0)</f>
        <v>3</v>
      </c>
      <c r="M45" s="17" t="str">
        <f>IF(EQUIPO!$B$1&lt;4,"",MATCH(F45,VALORES!$A:$A,0))</f>
        <v/>
      </c>
      <c r="N45" s="17" t="str">
        <f>IF(EQUIPO!$B$1&lt;5,"",MATCH(G45,VALORES!$A:$A,0))</f>
        <v/>
      </c>
      <c r="O45" s="17" t="str">
        <f>IF(EQUIPO!$B$1&lt;6,"",MATCH(H45,VALORES!$A:$A,0))</f>
        <v/>
      </c>
      <c r="P45">
        <f t="shared" si="0"/>
        <v>3</v>
      </c>
      <c r="Q45">
        <f>INDEX(VALORES!A$1:A$12,P45)</f>
        <v>0.5</v>
      </c>
    </row>
    <row r="46" spans="1:17" x14ac:dyDescent="0.25">
      <c r="A46" s="22">
        <f>IF(HISTORIAS!B46="","",HISTORIAS!A46)</f>
        <v>45</v>
      </c>
      <c r="B46" s="23" t="str">
        <f>IF(HISTORIAS!B46="","",HISTORIAS!B46)</f>
        <v>HU23.1: - destruir bloque al impacto con la pelota</v>
      </c>
      <c r="C46" s="16">
        <v>0.5</v>
      </c>
      <c r="D46" s="16">
        <v>0.5</v>
      </c>
      <c r="E46" s="16">
        <v>0.5</v>
      </c>
      <c r="I46" s="24">
        <f>IF(B46="","",IF(COUNT(C46:H46)&lt;EQUIPO!$B$1,"pendiente",IF(AND(MAX(J46:O46)-P46&lt;=1,P46-MIN(J46:O46)&lt;=1),Q46,"otra ronda")))</f>
        <v>0.5</v>
      </c>
      <c r="J46" s="17">
        <f>MATCH(C46,VALORES!$A:$A,0)</f>
        <v>3</v>
      </c>
      <c r="K46" s="17">
        <f>MATCH(D46,VALORES!$A:$A,0)</f>
        <v>3</v>
      </c>
      <c r="L46" s="17">
        <f>MATCH(E46,VALORES!$A:$A,0)</f>
        <v>3</v>
      </c>
      <c r="M46" s="17" t="str">
        <f>IF(EQUIPO!$B$1&lt;4,"",MATCH(F46,VALORES!$A:$A,0))</f>
        <v/>
      </c>
      <c r="N46" s="17" t="str">
        <f>IF(EQUIPO!$B$1&lt;5,"",MATCH(G46,VALORES!$A:$A,0))</f>
        <v/>
      </c>
      <c r="O46" s="17" t="str">
        <f>IF(EQUIPO!$B$1&lt;6,"",MATCH(H46,VALORES!$A:$A,0))</f>
        <v/>
      </c>
      <c r="P46">
        <f t="shared" si="0"/>
        <v>3</v>
      </c>
      <c r="Q46">
        <f>INDEX(VALORES!A$1:A$12,P46)</f>
        <v>0.5</v>
      </c>
    </row>
    <row r="47" spans="1:17" x14ac:dyDescent="0.25">
      <c r="A47" s="22">
        <f>IF(HISTORIAS!B47="","",HISTORIAS!A47)</f>
        <v>46</v>
      </c>
      <c r="B47" s="23" t="str">
        <f>IF(HISTORIAS!B47="","",HISTORIAS!B47)</f>
        <v>HU23.3: - implemetar condición de victoria</v>
      </c>
      <c r="C47" s="16">
        <v>2</v>
      </c>
      <c r="D47" s="16">
        <v>2</v>
      </c>
      <c r="E47" s="16">
        <v>1</v>
      </c>
      <c r="I47" s="24">
        <f>IF(B47="","",IF(COUNT(C47:H47)&lt;EQUIPO!$B$1,"pendiente",IF(AND(MAX(J47:O47)-P47&lt;=1,P47-MIN(J47:O47)&lt;=1),Q47,"otra ronda")))</f>
        <v>2</v>
      </c>
      <c r="J47" s="17">
        <f>MATCH(C47,VALORES!$A:$A,0)</f>
        <v>5</v>
      </c>
      <c r="K47" s="17">
        <f>MATCH(D47,VALORES!$A:$A,0)</f>
        <v>5</v>
      </c>
      <c r="L47" s="17">
        <f>MATCH(E47,VALORES!$A:$A,0)</f>
        <v>4</v>
      </c>
      <c r="M47" s="17" t="str">
        <f>IF(EQUIPO!$B$1&lt;4,"",MATCH(F47,VALORES!$A:$A,0))</f>
        <v/>
      </c>
      <c r="N47" s="17" t="str">
        <f>IF(EQUIPO!$B$1&lt;5,"",MATCH(G47,VALORES!$A:$A,0))</f>
        <v/>
      </c>
      <c r="O47" s="17" t="str">
        <f>IF(EQUIPO!$B$1&lt;6,"",MATCH(H47,VALORES!$A:$A,0))</f>
        <v/>
      </c>
      <c r="P47">
        <f t="shared" si="0"/>
        <v>5</v>
      </c>
      <c r="Q47">
        <f>INDEX(VALORES!A$1:A$12,P47)</f>
        <v>2</v>
      </c>
    </row>
    <row r="48" spans="1:17" x14ac:dyDescent="0.25">
      <c r="A48" s="22">
        <f>IF(HISTORIAS!B48="","",HISTORIAS!A48)</f>
        <v>47</v>
      </c>
      <c r="B48" s="23" t="str">
        <f>IF(HISTORIAS!B48="","",HISTORIAS!B48)</f>
        <v>HU23.4: - implementar condición de derrota</v>
      </c>
      <c r="C48" s="16">
        <v>0.5</v>
      </c>
      <c r="D48" s="16">
        <v>0.5</v>
      </c>
      <c r="E48" s="16">
        <v>0.5</v>
      </c>
      <c r="I48" s="24">
        <f>IF(B48="","",IF(COUNT(C48:H48)&lt;EQUIPO!$B$1,"pendiente",IF(AND(MAX(J48:O48)-P48&lt;=1,P48-MIN(J48:O48)&lt;=1),Q48,"otra ronda")))</f>
        <v>0.5</v>
      </c>
      <c r="J48" s="17">
        <f>MATCH(C48,VALORES!$A:$A,0)</f>
        <v>3</v>
      </c>
      <c r="K48" s="17">
        <f>MATCH(D48,VALORES!$A:$A,0)</f>
        <v>3</v>
      </c>
      <c r="L48" s="17">
        <f>MATCH(E48,VALORES!$A:$A,0)</f>
        <v>3</v>
      </c>
      <c r="M48" s="17" t="str">
        <f>IF(EQUIPO!$B$1&lt;4,"",MATCH(F48,VALORES!$A:$A,0))</f>
        <v/>
      </c>
      <c r="N48" s="17" t="str">
        <f>IF(EQUIPO!$B$1&lt;5,"",MATCH(G48,VALORES!$A:$A,0))</f>
        <v/>
      </c>
      <c r="O48" s="17" t="str">
        <f>IF(EQUIPO!$B$1&lt;6,"",MATCH(H48,VALORES!$A:$A,0))</f>
        <v/>
      </c>
      <c r="P48">
        <f t="shared" si="0"/>
        <v>3</v>
      </c>
      <c r="Q48">
        <f>INDEX(VALORES!A$1:A$12,P48)</f>
        <v>0.5</v>
      </c>
    </row>
    <row r="49" spans="1:17" x14ac:dyDescent="0.25">
      <c r="A49" s="22">
        <f>IF(HISTORIAS!B49="","",HISTORIAS!A49)</f>
        <v>48</v>
      </c>
      <c r="B49" s="23" t="str">
        <f>IF(HISTORIAS!B49="","",HISTORIAS!B49)</f>
        <v>HU23.5: - ocultar elementos al finalizar la partida</v>
      </c>
      <c r="C49" s="16">
        <v>0.5</v>
      </c>
      <c r="D49" s="16">
        <v>0.5</v>
      </c>
      <c r="E49" s="16">
        <v>0.5</v>
      </c>
      <c r="I49" s="24">
        <f>IF(B49="","",IF(COUNT(C49:H49)&lt;EQUIPO!$B$1,"pendiente",IF(AND(MAX(J49:O49)-P49&lt;=1,P49-MIN(J49:O49)&lt;=1),Q49,"otra ronda")))</f>
        <v>0.5</v>
      </c>
      <c r="J49" s="17">
        <f>MATCH(C49,VALORES!$A:$A,0)</f>
        <v>3</v>
      </c>
      <c r="K49" s="17">
        <f>MATCH(D49,VALORES!$A:$A,0)</f>
        <v>3</v>
      </c>
      <c r="L49" s="17">
        <f>MATCH(E49,VALORES!$A:$A,0)</f>
        <v>3</v>
      </c>
      <c r="M49" s="17" t="str">
        <f>IF(EQUIPO!$B$1&lt;4,"",MATCH(F49,VALORES!$A:$A,0))</f>
        <v/>
      </c>
      <c r="N49" s="17" t="str">
        <f>IF(EQUIPO!$B$1&lt;5,"",MATCH(G49,VALORES!$A:$A,0))</f>
        <v/>
      </c>
      <c r="O49" s="17" t="str">
        <f>IF(EQUIPO!$B$1&lt;6,"",MATCH(H49,VALORES!$A:$A,0))</f>
        <v/>
      </c>
      <c r="P49">
        <f t="shared" si="0"/>
        <v>3</v>
      </c>
      <c r="Q49">
        <f>INDEX(VALORES!A$1:A$12,P49)</f>
        <v>0.5</v>
      </c>
    </row>
    <row r="50" spans="1:17" x14ac:dyDescent="0.25">
      <c r="A50" s="22">
        <f>IF(HISTORIAS!B50="","",HISTORIAS!A50)</f>
        <v>49</v>
      </c>
      <c r="B50" s="23" t="str">
        <f>IF(HISTORIAS!B50="","",HISTORIAS!B50)</f>
        <v>HU23.6: - añadir marcador</v>
      </c>
      <c r="C50" s="16">
        <v>1</v>
      </c>
      <c r="D50" s="16">
        <v>1</v>
      </c>
      <c r="E50" s="16">
        <v>0.5</v>
      </c>
      <c r="I50" s="24">
        <f>IF(B50="","",IF(COUNT(C50:H50)&lt;EQUIPO!$B$1,"pendiente",IF(AND(MAX(J50:O50)-P50&lt;=1,P50-MIN(J50:O50)&lt;=1),Q50,"otra ronda")))</f>
        <v>1</v>
      </c>
      <c r="J50" s="17">
        <f>MATCH(C50,VALORES!$A:$A,0)</f>
        <v>4</v>
      </c>
      <c r="K50" s="17">
        <f>MATCH(D50,VALORES!$A:$A,0)</f>
        <v>4</v>
      </c>
      <c r="L50" s="17">
        <f>MATCH(E50,VALORES!$A:$A,0)</f>
        <v>3</v>
      </c>
      <c r="M50" s="17" t="str">
        <f>IF(EQUIPO!$B$1&lt;4,"",MATCH(F50,VALORES!$A:$A,0))</f>
        <v/>
      </c>
      <c r="N50" s="17" t="str">
        <f>IF(EQUIPO!$B$1&lt;5,"",MATCH(G50,VALORES!$A:$A,0))</f>
        <v/>
      </c>
      <c r="O50" s="17" t="str">
        <f>IF(EQUIPO!$B$1&lt;6,"",MATCH(H50,VALORES!$A:$A,0))</f>
        <v/>
      </c>
      <c r="P50">
        <f t="shared" si="0"/>
        <v>4</v>
      </c>
      <c r="Q50">
        <f>INDEX(VALORES!A$1:A$12,P50)</f>
        <v>1</v>
      </c>
    </row>
    <row r="51" spans="1:17" x14ac:dyDescent="0.25">
      <c r="A51" s="22">
        <f>IF(HISTORIAS!B51="","",HISTORIAS!A51)</f>
        <v>50</v>
      </c>
      <c r="B51" s="23" t="str">
        <f>IF(HISTORIAS!B51="","",HISTORIAS!B51)</f>
        <v>HU23.7: - añadir opción de pausa</v>
      </c>
      <c r="C51" s="16">
        <v>2</v>
      </c>
      <c r="D51" s="16">
        <v>2</v>
      </c>
      <c r="E51" s="16">
        <v>2</v>
      </c>
      <c r="I51" s="24">
        <f>IF(B51="","",IF(COUNT(C51:H51)&lt;EQUIPO!$B$1,"pendiente",IF(AND(MAX(J51:O51)-P51&lt;=1,P51-MIN(J51:O51)&lt;=1),Q51,"otra ronda")))</f>
        <v>0</v>
      </c>
    </row>
  </sheetData>
  <sheetProtection password="D11D" sheet="1" objects="1" scenarios="1" selectLockedCells="1"/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VALORES!$A$2:$A$12</xm:f>
          </x14:formula1>
          <x14:formula2>
            <xm:f>0</xm:f>
          </x14:formula2>
          <xm:sqref>B2:H50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51"/>
  <sheetViews>
    <sheetView zoomScaleNormal="100" workbookViewId="0">
      <pane ySplit="1" topLeftCell="A23" activePane="bottomLeft" state="frozen"/>
      <selection pane="bottomLeft" activeCell="F52" sqref="F52"/>
    </sheetView>
  </sheetViews>
  <sheetFormatPr baseColWidth="10" defaultColWidth="10.7109375" defaultRowHeight="15" x14ac:dyDescent="0.25"/>
  <cols>
    <col min="1" max="1" width="4.7109375" style="14" customWidth="1"/>
    <col min="2" max="2" width="60.7109375" style="15" customWidth="1"/>
    <col min="3" max="8" width="10.7109375" style="16"/>
    <col min="9" max="9" width="10.7109375" style="9"/>
    <col min="10" max="14" width="11.42578125" style="17" hidden="1" customWidth="1"/>
    <col min="15" max="16" width="11.42578125" hidden="1" customWidth="1"/>
    <col min="17" max="17" width="11.5703125" hidden="1" customWidth="1"/>
  </cols>
  <sheetData>
    <row r="1" spans="1:17" x14ac:dyDescent="0.25">
      <c r="A1" s="18" t="s">
        <v>35</v>
      </c>
      <c r="B1" s="19" t="str">
        <f>Ronda1!B1</f>
        <v>HISTORIA</v>
      </c>
      <c r="C1" s="25" t="str">
        <f>Ronda1!C1</f>
        <v>Aaron</v>
      </c>
      <c r="D1" s="25" t="str">
        <f>Ronda1!D1</f>
        <v>Gabriel</v>
      </c>
      <c r="E1" s="25" t="str">
        <f>Ronda1!E1</f>
        <v>Santiago</v>
      </c>
      <c r="F1" s="25">
        <f>Ronda1!F1</f>
        <v>0</v>
      </c>
      <c r="G1" s="25">
        <f>Ronda1!G1</f>
        <v>0</v>
      </c>
      <c r="H1" s="25">
        <f>Ronda1!H1</f>
        <v>0</v>
      </c>
      <c r="I1" s="21" t="str">
        <f>Ronda1!I1</f>
        <v>Decisión</v>
      </c>
      <c r="J1" s="17" t="s">
        <v>37</v>
      </c>
      <c r="K1" s="17" t="s">
        <v>38</v>
      </c>
      <c r="L1" s="17" t="s">
        <v>39</v>
      </c>
      <c r="M1" s="17" t="s">
        <v>40</v>
      </c>
      <c r="N1" s="17" t="s">
        <v>41</v>
      </c>
      <c r="O1" s="17" t="s">
        <v>42</v>
      </c>
      <c r="P1" s="17" t="s">
        <v>43</v>
      </c>
      <c r="Q1" s="17" t="s">
        <v>44</v>
      </c>
    </row>
    <row r="2" spans="1:17" x14ac:dyDescent="0.25">
      <c r="A2" s="26" t="str">
        <f>IF(Ronda1!$I2="otra ronda",Ronda1!A2,"")</f>
        <v/>
      </c>
      <c r="B2" s="23" t="str">
        <f>IF(Ronda1!$I2="otra ronda",Ronda1!B2,"")</f>
        <v/>
      </c>
      <c r="I2" s="24" t="str">
        <f>IF(B2="","",IF(COUNT(C2:H2)&lt;EQUIPO!$B$1,"pendiente",IF(AND(MAX(J2:O2)-P2&lt;=1,P2-MIN(J2:O2)&lt;=1),Q2,"otra ronda")))</f>
        <v/>
      </c>
      <c r="J2" s="17">
        <f>MATCH(C2,VALORES!$A:$A,0)</f>
        <v>2</v>
      </c>
      <c r="K2" s="17">
        <f>MATCH(D2,VALORES!$A:$A,0)</f>
        <v>2</v>
      </c>
      <c r="L2" s="17">
        <f>MATCH(E2,VALORES!$A:$A,0)</f>
        <v>2</v>
      </c>
      <c r="M2" s="17" t="str">
        <f>IF(EQUIPO!$B$1&lt;4,"",MATCH(F2,VALORES!$A:$A,0))</f>
        <v/>
      </c>
      <c r="N2" s="17" t="str">
        <f>IF(EQUIPO!$B$1&lt;5,"",MATCH(G2,VALORES!$A:$A,0))</f>
        <v/>
      </c>
      <c r="O2" s="17" t="str">
        <f>IF(EQUIPO!$B$1&lt;6,"",MATCH(H2,VALORES!$A:$A,0))</f>
        <v/>
      </c>
      <c r="P2">
        <f t="shared" ref="P2:P33" si="0">ROUND(MEDIAN(J2:O2),0)</f>
        <v>2</v>
      </c>
      <c r="Q2">
        <f>INDEX(VALORES!A$1:A$12,P2)</f>
        <v>0</v>
      </c>
    </row>
    <row r="3" spans="1:17" x14ac:dyDescent="0.25">
      <c r="A3" s="26" t="str">
        <f>IF(Ronda1!$I3="otra ronda",Ronda1!A3,"")</f>
        <v/>
      </c>
      <c r="B3" s="23" t="str">
        <f>IF(Ronda1!$I3="otra ronda",Ronda1!B3,"")</f>
        <v/>
      </c>
      <c r="I3" s="24" t="str">
        <f>IF(B3="","",IF(COUNT(C3:H3)&lt;EQUIPO!$B$1,"pendiente",IF(AND(MAX(J3:O3)-P3&lt;=1,P3-MIN(J3:O3)&lt;=1),Q3,"otra ronda")))</f>
        <v/>
      </c>
      <c r="J3" s="17">
        <f>MATCH(C3,VALORES!$A:$A,0)</f>
        <v>2</v>
      </c>
      <c r="K3" s="17">
        <f>MATCH(D3,VALORES!$A:$A,0)</f>
        <v>2</v>
      </c>
      <c r="L3" s="17">
        <f>MATCH(E3,VALORES!$A:$A,0)</f>
        <v>2</v>
      </c>
      <c r="M3" s="17" t="str">
        <f>IF(EQUIPO!$B$1&lt;4,"",MATCH(F3,VALORES!$A:$A,0))</f>
        <v/>
      </c>
      <c r="N3" s="17" t="str">
        <f>IF(EQUIPO!$B$1&lt;5,"",MATCH(G3,VALORES!$A:$A,0))</f>
        <v/>
      </c>
      <c r="O3" s="17" t="str">
        <f>IF(EQUIPO!$B$1&lt;6,"",MATCH(H3,VALORES!$A:$A,0))</f>
        <v/>
      </c>
      <c r="P3">
        <f t="shared" si="0"/>
        <v>2</v>
      </c>
      <c r="Q3">
        <f>INDEX(VALORES!A$1:A$12,P3)</f>
        <v>0</v>
      </c>
    </row>
    <row r="4" spans="1:17" x14ac:dyDescent="0.25">
      <c r="A4" s="26" t="str">
        <f>IF(Ronda1!$I4="otra ronda",Ronda1!A4,"")</f>
        <v/>
      </c>
      <c r="B4" s="23" t="str">
        <f>IF(Ronda1!$I4="otra ronda",Ronda1!B4,"")</f>
        <v/>
      </c>
      <c r="I4" s="24" t="str">
        <f>IF(B4="","",IF(COUNT(C4:H4)&lt;EQUIPO!$B$1,"pendiente",IF(AND(MAX(J4:O4)-P4&lt;=1,P4-MIN(J4:O4)&lt;=1),Q4,"otra ronda")))</f>
        <v/>
      </c>
      <c r="J4" s="17">
        <f>MATCH(C4,VALORES!$A:$A,0)</f>
        <v>2</v>
      </c>
      <c r="K4" s="17">
        <f>MATCH(D4,VALORES!$A:$A,0)</f>
        <v>2</v>
      </c>
      <c r="L4" s="17">
        <f>MATCH(E4,VALORES!$A:$A,0)</f>
        <v>2</v>
      </c>
      <c r="M4" s="17" t="str">
        <f>IF(EQUIPO!$B$1&lt;4,"",MATCH(F4,VALORES!$A:$A,0))</f>
        <v/>
      </c>
      <c r="N4" s="17" t="str">
        <f>IF(EQUIPO!$B$1&lt;5,"",MATCH(G4,VALORES!$A:$A,0))</f>
        <v/>
      </c>
      <c r="O4" s="17" t="str">
        <f>IF(EQUIPO!$B$1&lt;6,"",MATCH(H4,VALORES!$A:$A,0))</f>
        <v/>
      </c>
      <c r="P4">
        <f t="shared" si="0"/>
        <v>2</v>
      </c>
      <c r="Q4">
        <f>INDEX(VALORES!A$1:A$12,P4)</f>
        <v>0</v>
      </c>
    </row>
    <row r="5" spans="1:17" x14ac:dyDescent="0.25">
      <c r="A5" s="26" t="str">
        <f>IF(Ronda1!$I5="otra ronda",Ronda1!A5,"")</f>
        <v/>
      </c>
      <c r="B5" s="23" t="str">
        <f>IF(Ronda1!$I5="otra ronda",Ronda1!B5,"")</f>
        <v/>
      </c>
      <c r="I5" s="24" t="str">
        <f>IF(B5="","",IF(COUNT(C5:H5)&lt;EQUIPO!$B$1,"pendiente",IF(AND(MAX(J5:O5)-P5&lt;=1,P5-MIN(J5:O5)&lt;=1),Q5,"otra ronda")))</f>
        <v/>
      </c>
      <c r="J5" s="17">
        <f>MATCH(C5,VALORES!$A:$A,0)</f>
        <v>2</v>
      </c>
      <c r="K5" s="17">
        <f>MATCH(D5,VALORES!$A:$A,0)</f>
        <v>2</v>
      </c>
      <c r="L5" s="17">
        <f>MATCH(E5,VALORES!$A:$A,0)</f>
        <v>2</v>
      </c>
      <c r="M5" s="17" t="str">
        <f>IF(EQUIPO!$B$1&lt;4,"",MATCH(F5,VALORES!$A:$A,0))</f>
        <v/>
      </c>
      <c r="N5" s="17" t="str">
        <f>IF(EQUIPO!$B$1&lt;5,"",MATCH(G5,VALORES!$A:$A,0))</f>
        <v/>
      </c>
      <c r="O5" s="17" t="str">
        <f>IF(EQUIPO!$B$1&lt;6,"",MATCH(H5,VALORES!$A:$A,0))</f>
        <v/>
      </c>
      <c r="P5">
        <f t="shared" si="0"/>
        <v>2</v>
      </c>
      <c r="Q5">
        <f>INDEX(VALORES!A$1:A$12,P5)</f>
        <v>0</v>
      </c>
    </row>
    <row r="6" spans="1:17" x14ac:dyDescent="0.25">
      <c r="A6" s="26" t="str">
        <f>IF(Ronda1!$I6="otra ronda",Ronda1!A6,"")</f>
        <v/>
      </c>
      <c r="B6" s="23" t="str">
        <f>IF(Ronda1!$I6="otra ronda",Ronda1!B6,"")</f>
        <v/>
      </c>
      <c r="I6" s="24" t="str">
        <f>IF(B6="","",IF(COUNT(C6:H6)&lt;EQUIPO!$B$1,"pendiente",IF(AND(MAX(J6:O6)-P6&lt;=1,P6-MIN(J6:O6)&lt;=1),Q6,"otra ronda")))</f>
        <v/>
      </c>
      <c r="J6" s="17">
        <f>MATCH(C6,VALORES!$A:$A,0)</f>
        <v>2</v>
      </c>
      <c r="K6" s="17">
        <f>MATCH(D6,VALORES!$A:$A,0)</f>
        <v>2</v>
      </c>
      <c r="L6" s="17">
        <f>MATCH(E6,VALORES!$A:$A,0)</f>
        <v>2</v>
      </c>
      <c r="M6" s="17" t="str">
        <f>IF(EQUIPO!$B$1&lt;4,"",MATCH(F6,VALORES!$A:$A,0))</f>
        <v/>
      </c>
      <c r="N6" s="17" t="str">
        <f>IF(EQUIPO!$B$1&lt;5,"",MATCH(G6,VALORES!$A:$A,0))</f>
        <v/>
      </c>
      <c r="O6" s="17" t="str">
        <f>IF(EQUIPO!$B$1&lt;6,"",MATCH(H6,VALORES!$A:$A,0))</f>
        <v/>
      </c>
      <c r="P6">
        <f t="shared" si="0"/>
        <v>2</v>
      </c>
      <c r="Q6">
        <f>INDEX(VALORES!A$1:A$12,P6)</f>
        <v>0</v>
      </c>
    </row>
    <row r="7" spans="1:17" x14ac:dyDescent="0.25">
      <c r="A7" s="26" t="str">
        <f>IF(Ronda1!$I7="otra ronda",Ronda1!A7,"")</f>
        <v/>
      </c>
      <c r="B7" s="23" t="str">
        <f>IF(Ronda1!$I7="otra ronda",Ronda1!B7,"")</f>
        <v/>
      </c>
      <c r="I7" s="24" t="str">
        <f>IF(B7="","",IF(COUNT(C7:H7)&lt;EQUIPO!$B$1,"pendiente",IF(AND(MAX(J7:O7)-P7&lt;=1,P7-MIN(J7:O7)&lt;=1),Q7,"otra ronda")))</f>
        <v/>
      </c>
      <c r="J7" s="17">
        <f>MATCH(C7,VALORES!$A:$A,0)</f>
        <v>2</v>
      </c>
      <c r="K7" s="17">
        <f>MATCH(D7,VALORES!$A:$A,0)</f>
        <v>2</v>
      </c>
      <c r="L7" s="17">
        <f>MATCH(E7,VALORES!$A:$A,0)</f>
        <v>2</v>
      </c>
      <c r="M7" s="17" t="str">
        <f>IF(EQUIPO!$B$1&lt;4,"",MATCH(F7,VALORES!$A:$A,0))</f>
        <v/>
      </c>
      <c r="N7" s="17" t="str">
        <f>IF(EQUIPO!$B$1&lt;5,"",MATCH(G7,VALORES!$A:$A,0))</f>
        <v/>
      </c>
      <c r="O7" s="17" t="str">
        <f>IF(EQUIPO!$B$1&lt;6,"",MATCH(H7,VALORES!$A:$A,0))</f>
        <v/>
      </c>
      <c r="P7">
        <f t="shared" si="0"/>
        <v>2</v>
      </c>
      <c r="Q7">
        <f>INDEX(VALORES!A$1:A$12,P7)</f>
        <v>0</v>
      </c>
    </row>
    <row r="8" spans="1:17" x14ac:dyDescent="0.25">
      <c r="A8" s="26" t="str">
        <f>IF(Ronda1!$I8="otra ronda",Ronda1!A8,"")</f>
        <v/>
      </c>
      <c r="B8" s="23" t="str">
        <f>IF(Ronda1!$I8="otra ronda",Ronda1!B8,"")</f>
        <v/>
      </c>
      <c r="I8" s="24" t="str">
        <f>IF(B8="","",IF(COUNT(C8:H8)&lt;EQUIPO!$B$1,"pendiente",IF(AND(MAX(J8:O8)-P8&lt;=1,P8-MIN(J8:O8)&lt;=1),Q8,"otra ronda")))</f>
        <v/>
      </c>
      <c r="J8" s="17">
        <f>MATCH(C8,VALORES!$A:$A,0)</f>
        <v>2</v>
      </c>
      <c r="K8" s="17">
        <f>MATCH(D8,VALORES!$A:$A,0)</f>
        <v>2</v>
      </c>
      <c r="L8" s="17">
        <f>MATCH(E8,VALORES!$A:$A,0)</f>
        <v>2</v>
      </c>
      <c r="M8" s="17" t="str">
        <f>IF(EQUIPO!$B$1&lt;4,"",MATCH(F8,VALORES!$A:$A,0))</f>
        <v/>
      </c>
      <c r="N8" s="17" t="str">
        <f>IF(EQUIPO!$B$1&lt;5,"",MATCH(G8,VALORES!$A:$A,0))</f>
        <v/>
      </c>
      <c r="O8" s="17" t="str">
        <f>IF(EQUIPO!$B$1&lt;6,"",MATCH(H8,VALORES!$A:$A,0))</f>
        <v/>
      </c>
      <c r="P8">
        <f t="shared" si="0"/>
        <v>2</v>
      </c>
      <c r="Q8">
        <f>INDEX(VALORES!A$1:A$12,P8)</f>
        <v>0</v>
      </c>
    </row>
    <row r="9" spans="1:17" x14ac:dyDescent="0.25">
      <c r="A9" s="26" t="str">
        <f>IF(Ronda1!$I9="otra ronda",Ronda1!A9,"")</f>
        <v/>
      </c>
      <c r="B9" s="23" t="str">
        <f>IF(Ronda1!$I9="otra ronda",Ronda1!B9,"")</f>
        <v/>
      </c>
      <c r="I9" s="24" t="str">
        <f>IF(B9="","",IF(COUNT(C9:H9)&lt;EQUIPO!$B$1,"pendiente",IF(AND(MAX(J9:O9)-P9&lt;=1,P9-MIN(J9:O9)&lt;=1),Q9,"otra ronda")))</f>
        <v/>
      </c>
      <c r="J9" s="17">
        <f>MATCH(C9,VALORES!$A:$A,0)</f>
        <v>2</v>
      </c>
      <c r="K9" s="17">
        <f>MATCH(D9,VALORES!$A:$A,0)</f>
        <v>2</v>
      </c>
      <c r="L9" s="17">
        <f>MATCH(E9,VALORES!$A:$A,0)</f>
        <v>2</v>
      </c>
      <c r="M9" s="17" t="str">
        <f>IF(EQUIPO!$B$1&lt;4,"",MATCH(F9,VALORES!$A:$A,0))</f>
        <v/>
      </c>
      <c r="N9" s="17" t="str">
        <f>IF(EQUIPO!$B$1&lt;5,"",MATCH(G9,VALORES!$A:$A,0))</f>
        <v/>
      </c>
      <c r="O9" s="17" t="str">
        <f>IF(EQUIPO!$B$1&lt;6,"",MATCH(H9,VALORES!$A:$A,0))</f>
        <v/>
      </c>
      <c r="P9">
        <f t="shared" si="0"/>
        <v>2</v>
      </c>
      <c r="Q9">
        <f>INDEX(VALORES!A$1:A$12,P9)</f>
        <v>0</v>
      </c>
    </row>
    <row r="10" spans="1:17" x14ac:dyDescent="0.25">
      <c r="A10" s="26" t="str">
        <f>IF(Ronda1!$I10="otra ronda",Ronda1!A10,"")</f>
        <v/>
      </c>
      <c r="B10" s="23" t="str">
        <f>IF(Ronda1!$I10="otra ronda",Ronda1!B10,"")</f>
        <v/>
      </c>
      <c r="I10" s="24" t="str">
        <f>IF(B10="","",IF(COUNT(C10:H10)&lt;EQUIPO!$B$1,"pendiente",IF(AND(MAX(J10:O10)-P10&lt;=1,P10-MIN(J10:O10)&lt;=1),Q10,"otra ronda")))</f>
        <v/>
      </c>
      <c r="J10" s="17">
        <f>MATCH(C10,VALORES!$A:$A,0)</f>
        <v>2</v>
      </c>
      <c r="K10" s="17">
        <f>MATCH(D10,VALORES!$A:$A,0)</f>
        <v>2</v>
      </c>
      <c r="L10" s="17">
        <f>MATCH(E10,VALORES!$A:$A,0)</f>
        <v>2</v>
      </c>
      <c r="M10" s="17" t="str">
        <f>IF(EQUIPO!$B$1&lt;4,"",MATCH(F10,VALORES!$A:$A,0))</f>
        <v/>
      </c>
      <c r="N10" s="17" t="str">
        <f>IF(EQUIPO!$B$1&lt;5,"",MATCH(G10,VALORES!$A:$A,0))</f>
        <v/>
      </c>
      <c r="O10" s="17" t="str">
        <f>IF(EQUIPO!$B$1&lt;6,"",MATCH(H10,VALORES!$A:$A,0))</f>
        <v/>
      </c>
      <c r="P10">
        <f t="shared" si="0"/>
        <v>2</v>
      </c>
      <c r="Q10">
        <f>INDEX(VALORES!A$1:A$12,P10)</f>
        <v>0</v>
      </c>
    </row>
    <row r="11" spans="1:17" x14ac:dyDescent="0.25">
      <c r="A11" s="26" t="str">
        <f>IF(Ronda1!$I11="otra ronda",Ronda1!A11,"")</f>
        <v/>
      </c>
      <c r="B11" s="23" t="str">
        <f>IF(Ronda1!$I11="otra ronda",Ronda1!B11,"")</f>
        <v/>
      </c>
      <c r="I11" s="24" t="str">
        <f>IF(B11="","",IF(COUNT(C11:H11)&lt;EQUIPO!$B$1,"pendiente",IF(AND(MAX(J11:O11)-P11&lt;=1,P11-MIN(J11:O11)&lt;=1),Q11,"otra ronda")))</f>
        <v/>
      </c>
      <c r="J11" s="17">
        <f>MATCH(C11,VALORES!$A:$A,0)</f>
        <v>2</v>
      </c>
      <c r="K11" s="17">
        <f>MATCH(D11,VALORES!$A:$A,0)</f>
        <v>2</v>
      </c>
      <c r="L11" s="17">
        <f>MATCH(E11,VALORES!$A:$A,0)</f>
        <v>2</v>
      </c>
      <c r="M11" s="17" t="str">
        <f>IF(EQUIPO!$B$1&lt;4,"",MATCH(F11,VALORES!$A:$A,0))</f>
        <v/>
      </c>
      <c r="N11" s="17" t="str">
        <f>IF(EQUIPO!$B$1&lt;5,"",MATCH(G11,VALORES!$A:$A,0))</f>
        <v/>
      </c>
      <c r="O11" s="17" t="str">
        <f>IF(EQUIPO!$B$1&lt;6,"",MATCH(H11,VALORES!$A:$A,0))</f>
        <v/>
      </c>
      <c r="P11">
        <f t="shared" si="0"/>
        <v>2</v>
      </c>
      <c r="Q11">
        <f>INDEX(VALORES!A$1:A$12,P11)</f>
        <v>0</v>
      </c>
    </row>
    <row r="12" spans="1:17" x14ac:dyDescent="0.25">
      <c r="A12" s="26" t="str">
        <f>IF(Ronda1!$I12="otra ronda",Ronda1!A12,"")</f>
        <v/>
      </c>
      <c r="B12" s="23" t="str">
        <f>IF(Ronda1!$I12="otra ronda",Ronda1!B12,"")</f>
        <v/>
      </c>
      <c r="I12" s="24" t="str">
        <f>IF(B12="","",IF(COUNT(C12:H12)&lt;EQUIPO!$B$1,"pendiente",IF(AND(MAX(J12:O12)-P12&lt;=1,P12-MIN(J12:O12)&lt;=1),Q12,"otra ronda")))</f>
        <v/>
      </c>
      <c r="J12" s="17">
        <f>MATCH(C12,VALORES!$A:$A,0)</f>
        <v>2</v>
      </c>
      <c r="K12" s="17">
        <f>MATCH(D12,VALORES!$A:$A,0)</f>
        <v>2</v>
      </c>
      <c r="L12" s="17">
        <f>MATCH(E12,VALORES!$A:$A,0)</f>
        <v>2</v>
      </c>
      <c r="M12" s="17" t="str">
        <f>IF(EQUIPO!$B$1&lt;4,"",MATCH(F12,VALORES!$A:$A,0))</f>
        <v/>
      </c>
      <c r="N12" s="17" t="str">
        <f>IF(EQUIPO!$B$1&lt;5,"",MATCH(G12,VALORES!$A:$A,0))</f>
        <v/>
      </c>
      <c r="O12" s="17" t="str">
        <f>IF(EQUIPO!$B$1&lt;6,"",MATCH(H12,VALORES!$A:$A,0))</f>
        <v/>
      </c>
      <c r="P12">
        <f t="shared" si="0"/>
        <v>2</v>
      </c>
      <c r="Q12">
        <f>INDEX(VALORES!A$1:A$12,P12)</f>
        <v>0</v>
      </c>
    </row>
    <row r="13" spans="1:17" x14ac:dyDescent="0.25">
      <c r="A13" s="26" t="str">
        <f>IF(Ronda1!$I13="otra ronda",Ronda1!A13,"")</f>
        <v/>
      </c>
      <c r="B13" s="23" t="str">
        <f>IF(Ronda1!$I13="otra ronda",Ronda1!B13,"")</f>
        <v/>
      </c>
      <c r="I13" s="24" t="str">
        <f>IF(B13="","",IF(COUNT(C13:H13)&lt;EQUIPO!$B$1,"pendiente",IF(AND(MAX(J13:O13)-P13&lt;=1,P13-MIN(J13:O13)&lt;=1),Q13,"otra ronda")))</f>
        <v/>
      </c>
      <c r="J13" s="17">
        <f>MATCH(C13,VALORES!$A:$A,0)</f>
        <v>2</v>
      </c>
      <c r="K13" s="17">
        <f>MATCH(D13,VALORES!$A:$A,0)</f>
        <v>2</v>
      </c>
      <c r="L13" s="17">
        <f>MATCH(E13,VALORES!$A:$A,0)</f>
        <v>2</v>
      </c>
      <c r="M13" s="17" t="str">
        <f>IF(EQUIPO!$B$1&lt;4,"",MATCH(F13,VALORES!$A:$A,0))</f>
        <v/>
      </c>
      <c r="N13" s="17" t="str">
        <f>IF(EQUIPO!$B$1&lt;5,"",MATCH(G13,VALORES!$A:$A,0))</f>
        <v/>
      </c>
      <c r="O13" s="17" t="str">
        <f>IF(EQUIPO!$B$1&lt;6,"",MATCH(H13,VALORES!$A:$A,0))</f>
        <v/>
      </c>
      <c r="P13">
        <f t="shared" si="0"/>
        <v>2</v>
      </c>
      <c r="Q13">
        <f>INDEX(VALORES!A$1:A$12,P13)</f>
        <v>0</v>
      </c>
    </row>
    <row r="14" spans="1:17" x14ac:dyDescent="0.25">
      <c r="A14" s="26">
        <f>IF(Ronda1!$I14="otra ronda",Ronda1!A14,"")</f>
        <v>13</v>
      </c>
      <c r="B14" s="23" t="str">
        <f>IF(Ronda1!$I14="otra ronda",Ronda1!B14,"")</f>
        <v>HU13 - Ajustar velocidad pelota Pong</v>
      </c>
      <c r="C14" s="16">
        <v>1</v>
      </c>
      <c r="D14" s="16">
        <v>2</v>
      </c>
      <c r="E14" s="16">
        <v>1</v>
      </c>
      <c r="I14" s="24">
        <f>IF(B14="","",IF(COUNT(C14:H14)&lt;EQUIPO!$B$1,"pendiente",IF(AND(MAX(J14:O14)-P14&lt;=1,P14-MIN(J14:O14)&lt;=1),Q14,"otra ronda")))</f>
        <v>1</v>
      </c>
      <c r="J14" s="17">
        <f>MATCH(C14,VALORES!$A:$A,0)</f>
        <v>4</v>
      </c>
      <c r="K14" s="17">
        <f>MATCH(D14,VALORES!$A:$A,0)</f>
        <v>5</v>
      </c>
      <c r="L14" s="17">
        <f>MATCH(E14,VALORES!$A:$A,0)</f>
        <v>4</v>
      </c>
      <c r="M14" s="17" t="str">
        <f>IF(EQUIPO!$B$1&lt;4,"",MATCH(F14,VALORES!$A:$A,0))</f>
        <v/>
      </c>
      <c r="N14" s="17" t="str">
        <f>IF(EQUIPO!$B$1&lt;5,"",MATCH(G14,VALORES!$A:$A,0))</f>
        <v/>
      </c>
      <c r="O14" s="17" t="str">
        <f>IF(EQUIPO!$B$1&lt;6,"",MATCH(H14,VALORES!$A:$A,0))</f>
        <v/>
      </c>
      <c r="P14">
        <f t="shared" si="0"/>
        <v>4</v>
      </c>
      <c r="Q14">
        <f>INDEX(VALORES!A$1:A$12,P14)</f>
        <v>1</v>
      </c>
    </row>
    <row r="15" spans="1:17" x14ac:dyDescent="0.25">
      <c r="A15" s="26">
        <f>IF(Ronda1!$I15="otra ronda",Ronda1!A15,"")</f>
        <v>14</v>
      </c>
      <c r="B15" s="23" t="str">
        <f>IF(Ronda1!$I15="otra ronda",Ronda1!B15,"")</f>
        <v>HU14 - Ajustar velocidad paleta de IA</v>
      </c>
      <c r="C15" s="16">
        <v>1</v>
      </c>
      <c r="D15" s="16">
        <v>1</v>
      </c>
      <c r="E15" s="16">
        <v>1</v>
      </c>
      <c r="I15" s="24">
        <f>IF(B15="","",IF(COUNT(C15:H15)&lt;EQUIPO!$B$1,"pendiente",IF(AND(MAX(J15:O15)-P15&lt;=1,P15-MIN(J15:O15)&lt;=1),Q15,"otra ronda")))</f>
        <v>1</v>
      </c>
      <c r="J15" s="17">
        <f>MATCH(C15,VALORES!$A:$A,0)</f>
        <v>4</v>
      </c>
      <c r="K15" s="17">
        <f>MATCH(D15,VALORES!$A:$A,0)</f>
        <v>4</v>
      </c>
      <c r="L15" s="17">
        <f>MATCH(E15,VALORES!$A:$A,0)</f>
        <v>4</v>
      </c>
      <c r="M15" s="17" t="str">
        <f>IF(EQUIPO!$B$1&lt;4,"",MATCH(F15,VALORES!$A:$A,0))</f>
        <v/>
      </c>
      <c r="N15" s="17" t="str">
        <f>IF(EQUIPO!$B$1&lt;5,"",MATCH(G15,VALORES!$A:$A,0))</f>
        <v/>
      </c>
      <c r="O15" s="17" t="str">
        <f>IF(EQUIPO!$B$1&lt;6,"",MATCH(H15,VALORES!$A:$A,0))</f>
        <v/>
      </c>
      <c r="P15">
        <f t="shared" si="0"/>
        <v>4</v>
      </c>
      <c r="Q15">
        <f>INDEX(VALORES!A$1:A$12,P15)</f>
        <v>1</v>
      </c>
    </row>
    <row r="16" spans="1:17" x14ac:dyDescent="0.25">
      <c r="A16" s="26" t="str">
        <f>IF(Ronda1!$I16="otra ronda",Ronda1!A16,"")</f>
        <v/>
      </c>
      <c r="B16" s="23" t="str">
        <f>IF(Ronda1!$I16="otra ronda",Ronda1!B16,"")</f>
        <v/>
      </c>
      <c r="I16" s="24" t="str">
        <f>IF(B16="","",IF(COUNT(C16:H16)&lt;EQUIPO!$B$1,"pendiente",IF(AND(MAX(J16:O16)-P16&lt;=1,P16-MIN(J16:O16)&lt;=1),Q16,"otra ronda")))</f>
        <v/>
      </c>
      <c r="J16" s="17">
        <f>MATCH(C16,VALORES!$A:$A,0)</f>
        <v>2</v>
      </c>
      <c r="K16" s="17">
        <f>MATCH(D16,VALORES!$A:$A,0)</f>
        <v>2</v>
      </c>
      <c r="L16" s="17">
        <f>MATCH(E16,VALORES!$A:$A,0)</f>
        <v>2</v>
      </c>
      <c r="M16" s="17" t="str">
        <f>IF(EQUIPO!$B$1&lt;4,"",MATCH(F16,VALORES!$A:$A,0))</f>
        <v/>
      </c>
      <c r="N16" s="17" t="str">
        <f>IF(EQUIPO!$B$1&lt;5,"",MATCH(G16,VALORES!$A:$A,0))</f>
        <v/>
      </c>
      <c r="O16" s="17" t="str">
        <f>IF(EQUIPO!$B$1&lt;6,"",MATCH(H16,VALORES!$A:$A,0))</f>
        <v/>
      </c>
      <c r="P16">
        <f t="shared" si="0"/>
        <v>2</v>
      </c>
      <c r="Q16">
        <f>INDEX(VALORES!A$1:A$12,P16)</f>
        <v>0</v>
      </c>
    </row>
    <row r="17" spans="1:17" x14ac:dyDescent="0.25">
      <c r="A17" s="26">
        <f>IF(Ronda1!$I17="otra ronda",Ronda1!A17,"")</f>
        <v>16</v>
      </c>
      <c r="B17" s="23" t="str">
        <f>IF(Ronda1!$I17="otra ronda",Ronda1!B17,"")</f>
        <v>HU16 - Mover mi nave</v>
      </c>
      <c r="C17" s="16">
        <v>2</v>
      </c>
      <c r="D17" s="16">
        <v>2</v>
      </c>
      <c r="E17" s="16">
        <v>1</v>
      </c>
      <c r="I17" s="24">
        <f>IF(B17="","",IF(COUNT(C17:H17)&lt;EQUIPO!$B$1,"pendiente",IF(AND(MAX(J17:O17)-P17&lt;=1,P17-MIN(J17:O17)&lt;=1),Q17,"otra ronda")))</f>
        <v>2</v>
      </c>
      <c r="J17" s="17">
        <f>MATCH(C17,VALORES!$A:$A,0)</f>
        <v>5</v>
      </c>
      <c r="K17" s="17">
        <f>MATCH(D17,VALORES!$A:$A,0)</f>
        <v>5</v>
      </c>
      <c r="L17" s="17">
        <f>MATCH(E17,VALORES!$A:$A,0)</f>
        <v>4</v>
      </c>
      <c r="M17" s="17" t="str">
        <f>IF(EQUIPO!$B$1&lt;4,"",MATCH(F17,VALORES!$A:$A,0))</f>
        <v/>
      </c>
      <c r="N17" s="17" t="str">
        <f>IF(EQUIPO!$B$1&lt;5,"",MATCH(G17,VALORES!$A:$A,0))</f>
        <v/>
      </c>
      <c r="O17" s="17" t="str">
        <f>IF(EQUIPO!$B$1&lt;6,"",MATCH(H17,VALORES!$A:$A,0))</f>
        <v/>
      </c>
      <c r="P17">
        <f t="shared" si="0"/>
        <v>5</v>
      </c>
      <c r="Q17">
        <f>INDEX(VALORES!A$1:A$12,P17)</f>
        <v>2</v>
      </c>
    </row>
    <row r="18" spans="1:17" x14ac:dyDescent="0.25">
      <c r="A18" s="26">
        <f>IF(Ronda1!$I18="otra ronda",Ronda1!A18,"")</f>
        <v>17</v>
      </c>
      <c r="B18" s="23" t="str">
        <f>IF(Ronda1!$I18="otra ronda",Ronda1!B18,"")</f>
        <v>HU17 - Disparar proyectiles</v>
      </c>
      <c r="C18" s="16">
        <v>1</v>
      </c>
      <c r="D18" s="16">
        <v>1</v>
      </c>
      <c r="E18" s="16">
        <v>1</v>
      </c>
      <c r="I18" s="24">
        <f>IF(B18="","",IF(COUNT(C18:H18)&lt;EQUIPO!$B$1,"pendiente",IF(AND(MAX(J18:O18)-P18&lt;=1,P18-MIN(J18:O18)&lt;=1),Q18,"otra ronda")))</f>
        <v>1</v>
      </c>
      <c r="J18" s="17">
        <f>MATCH(C18,VALORES!$A:$A,0)</f>
        <v>4</v>
      </c>
      <c r="K18" s="17">
        <f>MATCH(D18,VALORES!$A:$A,0)</f>
        <v>4</v>
      </c>
      <c r="L18" s="17">
        <f>MATCH(E18,VALORES!$A:$A,0)</f>
        <v>4</v>
      </c>
      <c r="M18" s="17" t="str">
        <f>IF(EQUIPO!$B$1&lt;4,"",MATCH(F18,VALORES!$A:$A,0))</f>
        <v/>
      </c>
      <c r="N18" s="17" t="str">
        <f>IF(EQUIPO!$B$1&lt;5,"",MATCH(G18,VALORES!$A:$A,0))</f>
        <v/>
      </c>
      <c r="O18" s="17" t="str">
        <f>IF(EQUIPO!$B$1&lt;6,"",MATCH(H18,VALORES!$A:$A,0))</f>
        <v/>
      </c>
      <c r="P18">
        <f t="shared" si="0"/>
        <v>4</v>
      </c>
      <c r="Q18">
        <f>INDEX(VALORES!A$1:A$12,P18)</f>
        <v>1</v>
      </c>
    </row>
    <row r="19" spans="1:17" x14ac:dyDescent="0.25">
      <c r="A19" s="26" t="str">
        <f>IF(Ronda1!$I19="otra ronda",Ronda1!A19,"")</f>
        <v/>
      </c>
      <c r="B19" s="23" t="str">
        <f>IF(Ronda1!$I19="otra ronda",Ronda1!B19,"")</f>
        <v/>
      </c>
      <c r="I19" s="24" t="str">
        <f>IF(B19="","",IF(COUNT(C19:H19)&lt;EQUIPO!$B$1,"pendiente",IF(AND(MAX(J19:O19)-P19&lt;=1,P19-MIN(J19:O19)&lt;=1),Q19,"otra ronda")))</f>
        <v/>
      </c>
      <c r="J19" s="17">
        <f>MATCH(C19,VALORES!$A:$A,0)</f>
        <v>2</v>
      </c>
      <c r="K19" s="17">
        <f>MATCH(D19,VALORES!$A:$A,0)</f>
        <v>2</v>
      </c>
      <c r="L19" s="17">
        <f>MATCH(E19,VALORES!$A:$A,0)</f>
        <v>2</v>
      </c>
      <c r="M19" s="17" t="str">
        <f>IF(EQUIPO!$B$1&lt;4,"",MATCH(F19,VALORES!$A:$A,0))</f>
        <v/>
      </c>
      <c r="N19" s="17" t="str">
        <f>IF(EQUIPO!$B$1&lt;5,"",MATCH(G19,VALORES!$A:$A,0))</f>
        <v/>
      </c>
      <c r="O19" s="17" t="str">
        <f>IF(EQUIPO!$B$1&lt;6,"",MATCH(H19,VALORES!$A:$A,0))</f>
        <v/>
      </c>
      <c r="P19">
        <f t="shared" si="0"/>
        <v>2</v>
      </c>
      <c r="Q19">
        <f>INDEX(VALORES!A$1:A$12,P19)</f>
        <v>0</v>
      </c>
    </row>
    <row r="20" spans="1:17" x14ac:dyDescent="0.25">
      <c r="A20" s="26" t="str">
        <f>IF(Ronda1!$I20="otra ronda",Ronda1!A20,"")</f>
        <v/>
      </c>
      <c r="B20" s="23" t="str">
        <f>IF(Ronda1!$I20="otra ronda",Ronda1!B20,"")</f>
        <v/>
      </c>
      <c r="I20" s="24" t="str">
        <f>IF(B20="","",IF(COUNT(C20:H20)&lt;EQUIPO!$B$1,"pendiente",IF(AND(MAX(J20:O20)-P20&lt;=1,P20-MIN(J20:O20)&lt;=1),Q20,"otra ronda")))</f>
        <v/>
      </c>
      <c r="J20" s="17">
        <f>MATCH(C20,VALORES!$A:$A,0)</f>
        <v>2</v>
      </c>
      <c r="K20" s="17">
        <f>MATCH(D20,VALORES!$A:$A,0)</f>
        <v>2</v>
      </c>
      <c r="L20" s="17">
        <f>MATCH(E20,VALORES!$A:$A,0)</f>
        <v>2</v>
      </c>
      <c r="M20" s="17" t="str">
        <f>IF(EQUIPO!$B$1&lt;4,"",MATCH(F20,VALORES!$A:$A,0))</f>
        <v/>
      </c>
      <c r="N20" s="17" t="str">
        <f>IF(EQUIPO!$B$1&lt;5,"",MATCH(G20,VALORES!$A:$A,0))</f>
        <v/>
      </c>
      <c r="O20" s="17" t="str">
        <f>IF(EQUIPO!$B$1&lt;6,"",MATCH(H20,VALORES!$A:$A,0))</f>
        <v/>
      </c>
      <c r="P20">
        <f t="shared" si="0"/>
        <v>2</v>
      </c>
      <c r="Q20">
        <f>INDEX(VALORES!A$1:A$12,P20)</f>
        <v>0</v>
      </c>
    </row>
    <row r="21" spans="1:17" x14ac:dyDescent="0.25">
      <c r="A21" s="26">
        <f>IF(Ronda1!$I21="otra ronda",Ronda1!A21,"")</f>
        <v>20</v>
      </c>
      <c r="B21" s="23" t="str">
        <f>IF(Ronda1!$I21="otra ronda",Ronda1!B21,"")</f>
        <v>HU20 - Ajustar tasa de aparición de asteroides</v>
      </c>
      <c r="C21" s="16">
        <v>2</v>
      </c>
      <c r="D21" s="16">
        <v>3</v>
      </c>
      <c r="E21" s="16">
        <v>2</v>
      </c>
      <c r="I21" s="24">
        <f>IF(B21="","",IF(COUNT(C21:H21)&lt;EQUIPO!$B$1,"pendiente",IF(AND(MAX(J21:O21)-P21&lt;=1,P21-MIN(J21:O21)&lt;=1),Q21,"otra ronda")))</f>
        <v>2</v>
      </c>
      <c r="J21" s="17">
        <f>MATCH(C21,VALORES!$A:$A,0)</f>
        <v>5</v>
      </c>
      <c r="K21" s="17">
        <f>MATCH(D21,VALORES!$A:$A,0)</f>
        <v>6</v>
      </c>
      <c r="L21" s="17">
        <f>MATCH(E21,VALORES!$A:$A,0)</f>
        <v>5</v>
      </c>
      <c r="M21" s="17" t="str">
        <f>IF(EQUIPO!$B$1&lt;4,"",MATCH(F21,VALORES!$A:$A,0))</f>
        <v/>
      </c>
      <c r="N21" s="17" t="str">
        <f>IF(EQUIPO!$B$1&lt;5,"",MATCH(G21,VALORES!$A:$A,0))</f>
        <v/>
      </c>
      <c r="O21" s="17" t="str">
        <f>IF(EQUIPO!$B$1&lt;6,"",MATCH(H21,VALORES!$A:$A,0))</f>
        <v/>
      </c>
      <c r="P21">
        <f t="shared" si="0"/>
        <v>5</v>
      </c>
      <c r="Q21">
        <f>INDEX(VALORES!A$1:A$12,P21)</f>
        <v>2</v>
      </c>
    </row>
    <row r="22" spans="1:17" x14ac:dyDescent="0.25">
      <c r="A22" s="26" t="str">
        <f>IF(Ronda1!$I22="otra ronda",Ronda1!A22,"")</f>
        <v/>
      </c>
      <c r="B22" s="23" t="str">
        <f>IF(Ronda1!$I22="otra ronda",Ronda1!B22,"")</f>
        <v/>
      </c>
      <c r="I22" s="24" t="str">
        <f>IF(B22="","",IF(COUNT(C22:H22)&lt;EQUIPO!$B$1,"pendiente",IF(AND(MAX(J22:O22)-P22&lt;=1,P22-MIN(J22:O22)&lt;=1),Q22,"otra ronda")))</f>
        <v/>
      </c>
      <c r="J22" s="17">
        <f>MATCH(C22,VALORES!$A:$A,0)</f>
        <v>2</v>
      </c>
      <c r="K22" s="17">
        <f>MATCH(D22,VALORES!$A:$A,0)</f>
        <v>2</v>
      </c>
      <c r="L22" s="17">
        <f>MATCH(E22,VALORES!$A:$A,0)</f>
        <v>2</v>
      </c>
      <c r="M22" s="17" t="str">
        <f>IF(EQUIPO!$B$1&lt;4,"",MATCH(F22,VALORES!$A:$A,0))</f>
        <v/>
      </c>
      <c r="N22" s="17" t="str">
        <f>IF(EQUIPO!$B$1&lt;5,"",MATCH(G22,VALORES!$A:$A,0))</f>
        <v/>
      </c>
      <c r="O22" s="17" t="str">
        <f>IF(EQUIPO!$B$1&lt;6,"",MATCH(H22,VALORES!$A:$A,0))</f>
        <v/>
      </c>
      <c r="P22">
        <f t="shared" si="0"/>
        <v>2</v>
      </c>
      <c r="Q22">
        <f>INDEX(VALORES!A$1:A$12,P22)</f>
        <v>0</v>
      </c>
    </row>
    <row r="23" spans="1:17" x14ac:dyDescent="0.25">
      <c r="A23" s="26">
        <f>IF(Ronda1!$I23="otra ronda",Ronda1!A23,"")</f>
        <v>22</v>
      </c>
      <c r="B23" s="23" t="str">
        <f>IF(Ronda1!$I23="otra ronda",Ronda1!B23,"")</f>
        <v>HU22 - Mover mi plataforma</v>
      </c>
      <c r="C23" s="16">
        <v>1</v>
      </c>
      <c r="D23" s="16">
        <v>1</v>
      </c>
      <c r="E23" s="16">
        <v>1</v>
      </c>
      <c r="I23" s="24">
        <f>IF(B23="","",IF(COUNT(C23:H23)&lt;EQUIPO!$B$1,"pendiente",IF(AND(MAX(J23:O23)-P23&lt;=1,P23-MIN(J23:O23)&lt;=1),Q23,"otra ronda")))</f>
        <v>1</v>
      </c>
      <c r="J23" s="17">
        <f>MATCH(C23,VALORES!$A:$A,0)</f>
        <v>4</v>
      </c>
      <c r="K23" s="17">
        <f>MATCH(D23,VALORES!$A:$A,0)</f>
        <v>4</v>
      </c>
      <c r="L23" s="17">
        <f>MATCH(E23,VALORES!$A:$A,0)</f>
        <v>4</v>
      </c>
      <c r="M23" s="17" t="str">
        <f>IF(EQUIPO!$B$1&lt;4,"",MATCH(F23,VALORES!$A:$A,0))</f>
        <v/>
      </c>
      <c r="N23" s="17" t="str">
        <f>IF(EQUIPO!$B$1&lt;5,"",MATCH(G23,VALORES!$A:$A,0))</f>
        <v/>
      </c>
      <c r="O23" s="17" t="str">
        <f>IF(EQUIPO!$B$1&lt;6,"",MATCH(H23,VALORES!$A:$A,0))</f>
        <v/>
      </c>
      <c r="P23">
        <f t="shared" si="0"/>
        <v>4</v>
      </c>
      <c r="Q23">
        <f>INDEX(VALORES!A$1:A$12,P23)</f>
        <v>1</v>
      </c>
    </row>
    <row r="24" spans="1:17" x14ac:dyDescent="0.25">
      <c r="A24" s="26" t="str">
        <f>IF(Ronda1!$I24="otra ronda",Ronda1!A24,"")</f>
        <v/>
      </c>
      <c r="B24" s="23" t="str">
        <f>IF(Ronda1!$I24="otra ronda",Ronda1!B24,"")</f>
        <v/>
      </c>
      <c r="I24" s="24" t="str">
        <f>IF(B24="","",IF(COUNT(C24:H24)&lt;EQUIPO!$B$1,"pendiente",IF(AND(MAX(J24:O24)-P24&lt;=1,P24-MIN(J24:O24)&lt;=1),Q24,"otra ronda")))</f>
        <v/>
      </c>
      <c r="J24" s="17">
        <f>MATCH(C24,VALORES!$A:$A,0)</f>
        <v>2</v>
      </c>
      <c r="K24" s="17">
        <f>MATCH(D24,VALORES!$A:$A,0)</f>
        <v>2</v>
      </c>
      <c r="L24" s="17">
        <f>MATCH(E24,VALORES!$A:$A,0)</f>
        <v>2</v>
      </c>
      <c r="M24" s="17" t="str">
        <f>IF(EQUIPO!$B$1&lt;4,"",MATCH(F24,VALORES!$A:$A,0))</f>
        <v/>
      </c>
      <c r="N24" s="17" t="str">
        <f>IF(EQUIPO!$B$1&lt;5,"",MATCH(G24,VALORES!$A:$A,0))</f>
        <v/>
      </c>
      <c r="O24" s="17" t="str">
        <f>IF(EQUIPO!$B$1&lt;6,"",MATCH(H24,VALORES!$A:$A,0))</f>
        <v/>
      </c>
      <c r="P24">
        <f t="shared" si="0"/>
        <v>2</v>
      </c>
      <c r="Q24">
        <f>INDEX(VALORES!A$1:A$12,P24)</f>
        <v>0</v>
      </c>
    </row>
    <row r="25" spans="1:17" x14ac:dyDescent="0.25">
      <c r="A25" s="26" t="str">
        <f>IF(Ronda1!$I25="otra ronda",Ronda1!A25,"")</f>
        <v/>
      </c>
      <c r="B25" s="23" t="str">
        <f>IF(Ronda1!$I25="otra ronda",Ronda1!B25,"")</f>
        <v/>
      </c>
      <c r="I25" s="24" t="str">
        <f>IF(B25="","",IF(COUNT(C25:H25)&lt;EQUIPO!$B$1,"pendiente",IF(AND(MAX(J25:O25)-P25&lt;=1,P25-MIN(J25:O25)&lt;=1),Q25,"otra ronda")))</f>
        <v/>
      </c>
      <c r="J25" s="17">
        <f>MATCH(C25,VALORES!$A:$A,0)</f>
        <v>2</v>
      </c>
      <c r="K25" s="17">
        <f>MATCH(D25,VALORES!$A:$A,0)</f>
        <v>2</v>
      </c>
      <c r="L25" s="17">
        <f>MATCH(E25,VALORES!$A:$A,0)</f>
        <v>2</v>
      </c>
      <c r="M25" s="17" t="str">
        <f>IF(EQUIPO!$B$1&lt;4,"",MATCH(F25,VALORES!$A:$A,0))</f>
        <v/>
      </c>
      <c r="N25" s="17" t="str">
        <f>IF(EQUIPO!$B$1&lt;5,"",MATCH(G25,VALORES!$A:$A,0))</f>
        <v/>
      </c>
      <c r="O25" s="17" t="str">
        <f>IF(EQUIPO!$B$1&lt;6,"",MATCH(H25,VALORES!$A:$A,0))</f>
        <v/>
      </c>
      <c r="P25">
        <f t="shared" si="0"/>
        <v>2</v>
      </c>
      <c r="Q25">
        <f>INDEX(VALORES!A$1:A$12,P25)</f>
        <v>0</v>
      </c>
    </row>
    <row r="26" spans="1:17" x14ac:dyDescent="0.25">
      <c r="A26" s="26" t="str">
        <f>IF(Ronda1!$I26="otra ronda",Ronda1!A26,"")</f>
        <v/>
      </c>
      <c r="B26" s="23" t="str">
        <f>IF(Ronda1!$I26="otra ronda",Ronda1!B26,"")</f>
        <v/>
      </c>
      <c r="I26" s="24" t="str">
        <f>IF(B26="","",IF(COUNT(C26:H26)&lt;EQUIPO!$B$1,"pendiente",IF(AND(MAX(J26:O26)-P26&lt;=1,P26-MIN(J26:O26)&lt;=1),Q26,"otra ronda")))</f>
        <v/>
      </c>
      <c r="J26" s="17">
        <f>MATCH(C26,VALORES!$A:$A,0)</f>
        <v>2</v>
      </c>
      <c r="K26" s="17">
        <f>MATCH(D26,VALORES!$A:$A,0)</f>
        <v>2</v>
      </c>
      <c r="L26" s="17">
        <f>MATCH(E26,VALORES!$A:$A,0)</f>
        <v>2</v>
      </c>
      <c r="M26" s="17" t="str">
        <f>IF(EQUIPO!$B$1&lt;4,"",MATCH(F26,VALORES!$A:$A,0))</f>
        <v/>
      </c>
      <c r="N26" s="17" t="str">
        <f>IF(EQUIPO!$B$1&lt;5,"",MATCH(G26,VALORES!$A:$A,0))</f>
        <v/>
      </c>
      <c r="O26" s="17" t="str">
        <f>IF(EQUIPO!$B$1&lt;6,"",MATCH(H26,VALORES!$A:$A,0))</f>
        <v/>
      </c>
      <c r="P26">
        <f t="shared" si="0"/>
        <v>2</v>
      </c>
      <c r="Q26">
        <f>INDEX(VALORES!A$1:A$12,P26)</f>
        <v>0</v>
      </c>
    </row>
    <row r="27" spans="1:17" x14ac:dyDescent="0.25">
      <c r="A27" s="26" t="str">
        <f>IF(Ronda1!$I27="otra ronda",Ronda1!A27,"")</f>
        <v/>
      </c>
      <c r="B27" s="23" t="str">
        <f>IF(Ronda1!$I27="otra ronda",Ronda1!B27,"")</f>
        <v/>
      </c>
      <c r="I27" s="24" t="str">
        <f>IF(B27="","",IF(COUNT(C27:H27)&lt;EQUIPO!$B$1,"pendiente",IF(AND(MAX(J27:O27)-P27&lt;=1,P27-MIN(J27:O27)&lt;=1),Q27,"otra ronda")))</f>
        <v/>
      </c>
      <c r="J27" s="17">
        <f>MATCH(C27,VALORES!$A:$A,0)</f>
        <v>2</v>
      </c>
      <c r="K27" s="17">
        <f>MATCH(D27,VALORES!$A:$A,0)</f>
        <v>2</v>
      </c>
      <c r="L27" s="17">
        <f>MATCH(E27,VALORES!$A:$A,0)</f>
        <v>2</v>
      </c>
      <c r="M27" s="17" t="str">
        <f>IF(EQUIPO!$B$1&lt;4,"",MATCH(F27,VALORES!$A:$A,0))</f>
        <v/>
      </c>
      <c r="N27" s="17" t="str">
        <f>IF(EQUIPO!$B$1&lt;5,"",MATCH(G27,VALORES!$A:$A,0))</f>
        <v/>
      </c>
      <c r="O27" s="17" t="str">
        <f>IF(EQUIPO!$B$1&lt;6,"",MATCH(H27,VALORES!$A:$A,0))</f>
        <v/>
      </c>
      <c r="P27">
        <f t="shared" si="0"/>
        <v>2</v>
      </c>
      <c r="Q27">
        <f>INDEX(VALORES!A$1:A$12,P27)</f>
        <v>0</v>
      </c>
    </row>
    <row r="28" spans="1:17" x14ac:dyDescent="0.25">
      <c r="A28" s="26" t="str">
        <f>IF(Ronda1!$I28="otra ronda",Ronda1!A28,"")</f>
        <v/>
      </c>
      <c r="B28" s="23" t="str">
        <f>IF(Ronda1!$I28="otra ronda",Ronda1!B28,"")</f>
        <v/>
      </c>
      <c r="I28" s="24" t="str">
        <f>IF(B28="","",IF(COUNT(C28:H28)&lt;EQUIPO!$B$1,"pendiente",IF(AND(MAX(J28:O28)-P28&lt;=1,P28-MIN(J28:O28)&lt;=1),Q28,"otra ronda")))</f>
        <v/>
      </c>
      <c r="J28" s="17">
        <f>MATCH(C28,VALORES!$A:$A,0)</f>
        <v>2</v>
      </c>
      <c r="K28" s="17">
        <f>MATCH(D28,VALORES!$A:$A,0)</f>
        <v>2</v>
      </c>
      <c r="L28" s="17">
        <f>MATCH(E28,VALORES!$A:$A,0)</f>
        <v>2</v>
      </c>
      <c r="M28" s="17" t="str">
        <f>IF(EQUIPO!$B$1&lt;4,"",MATCH(F28,VALORES!$A:$A,0))</f>
        <v/>
      </c>
      <c r="N28" s="17" t="str">
        <f>IF(EQUIPO!$B$1&lt;5,"",MATCH(G28,VALORES!$A:$A,0))</f>
        <v/>
      </c>
      <c r="O28" s="17" t="str">
        <f>IF(EQUIPO!$B$1&lt;6,"",MATCH(H28,VALORES!$A:$A,0))</f>
        <v/>
      </c>
      <c r="P28">
        <f t="shared" si="0"/>
        <v>2</v>
      </c>
      <c r="Q28">
        <f>INDEX(VALORES!A$1:A$12,P28)</f>
        <v>0</v>
      </c>
    </row>
    <row r="29" spans="1:17" x14ac:dyDescent="0.25">
      <c r="A29" s="26" t="str">
        <f>IF(Ronda1!$I29="otra ronda",Ronda1!A29,"")</f>
        <v/>
      </c>
      <c r="B29" s="23" t="str">
        <f>IF(Ronda1!$I29="otra ronda",Ronda1!B29,"")</f>
        <v/>
      </c>
      <c r="I29" s="24" t="str">
        <f>IF(B29="","",IF(COUNT(C29:H29)&lt;EQUIPO!$B$1,"pendiente",IF(AND(MAX(J29:O29)-P29&lt;=1,P29-MIN(J29:O29)&lt;=1),Q29,"otra ronda")))</f>
        <v/>
      </c>
      <c r="J29" s="17">
        <f>MATCH(C29,VALORES!$A:$A,0)</f>
        <v>2</v>
      </c>
      <c r="K29" s="17">
        <f>MATCH(D29,VALORES!$A:$A,0)</f>
        <v>2</v>
      </c>
      <c r="L29" s="17">
        <f>MATCH(E29,VALORES!$A:$A,0)</f>
        <v>2</v>
      </c>
      <c r="M29" s="17" t="str">
        <f>IF(EQUIPO!$B$1&lt;4,"",MATCH(F29,VALORES!$A:$A,0))</f>
        <v/>
      </c>
      <c r="N29" s="17" t="str">
        <f>IF(EQUIPO!$B$1&lt;5,"",MATCH(G29,VALORES!$A:$A,0))</f>
        <v/>
      </c>
      <c r="O29" s="17" t="str">
        <f>IF(EQUIPO!$B$1&lt;6,"",MATCH(H29,VALORES!$A:$A,0))</f>
        <v/>
      </c>
      <c r="P29">
        <f t="shared" si="0"/>
        <v>2</v>
      </c>
      <c r="Q29">
        <f>INDEX(VALORES!A$1:A$12,P29)</f>
        <v>0</v>
      </c>
    </row>
    <row r="30" spans="1:17" x14ac:dyDescent="0.25">
      <c r="A30" s="26" t="str">
        <f>IF(Ronda1!$I30="otra ronda",Ronda1!A30,"")</f>
        <v/>
      </c>
      <c r="B30" s="23" t="str">
        <f>IF(Ronda1!$I30="otra ronda",Ronda1!B30,"")</f>
        <v/>
      </c>
      <c r="I30" s="24" t="str">
        <f>IF(B30="","",IF(COUNT(C30:H30)&lt;EQUIPO!$B$1,"pendiente",IF(AND(MAX(J30:O30)-P30&lt;=1,P30-MIN(J30:O30)&lt;=1),Q30,"otra ronda")))</f>
        <v/>
      </c>
      <c r="J30" s="17">
        <f>MATCH(C30,VALORES!$A:$A,0)</f>
        <v>2</v>
      </c>
      <c r="K30" s="17">
        <f>MATCH(D30,VALORES!$A:$A,0)</f>
        <v>2</v>
      </c>
      <c r="L30" s="17">
        <f>MATCH(E30,VALORES!$A:$A,0)</f>
        <v>2</v>
      </c>
      <c r="M30" s="17" t="str">
        <f>IF(EQUIPO!$B$1&lt;4,"",MATCH(F30,VALORES!$A:$A,0))</f>
        <v/>
      </c>
      <c r="N30" s="17" t="str">
        <f>IF(EQUIPO!$B$1&lt;5,"",MATCH(G30,VALORES!$A:$A,0))</f>
        <v/>
      </c>
      <c r="O30" s="17" t="str">
        <f>IF(EQUIPO!$B$1&lt;6,"",MATCH(H30,VALORES!$A:$A,0))</f>
        <v/>
      </c>
      <c r="P30">
        <f t="shared" si="0"/>
        <v>2</v>
      </c>
      <c r="Q30">
        <f>INDEX(VALORES!A$1:A$12,P30)</f>
        <v>0</v>
      </c>
    </row>
    <row r="31" spans="1:17" x14ac:dyDescent="0.25">
      <c r="A31" s="26" t="str">
        <f>IF(Ronda1!$I31="otra ronda",Ronda1!A31,"")</f>
        <v/>
      </c>
      <c r="B31" s="23" t="str">
        <f>IF(Ronda1!$I31="otra ronda",Ronda1!B31,"")</f>
        <v/>
      </c>
      <c r="I31" s="24" t="str">
        <f>IF(B31="","",IF(COUNT(C31:H31)&lt;EQUIPO!$B$1,"pendiente",IF(AND(MAX(J31:O31)-P31&lt;=1,P31-MIN(J31:O31)&lt;=1),Q31,"otra ronda")))</f>
        <v/>
      </c>
      <c r="J31" s="17">
        <f>MATCH(C31,VALORES!$A:$A,0)</f>
        <v>2</v>
      </c>
      <c r="K31" s="17">
        <f>MATCH(D31,VALORES!$A:$A,0)</f>
        <v>2</v>
      </c>
      <c r="L31" s="17">
        <f>MATCH(E31,VALORES!$A:$A,0)</f>
        <v>2</v>
      </c>
      <c r="M31" s="17" t="str">
        <f>IF(EQUIPO!$B$1&lt;4,"",MATCH(F31,VALORES!$A:$A,0))</f>
        <v/>
      </c>
      <c r="N31" s="17" t="str">
        <f>IF(EQUIPO!$B$1&lt;5,"",MATCH(G31,VALORES!$A:$A,0))</f>
        <v/>
      </c>
      <c r="O31" s="17" t="str">
        <f>IF(EQUIPO!$B$1&lt;6,"",MATCH(H31,VALORES!$A:$A,0))</f>
        <v/>
      </c>
      <c r="P31">
        <f t="shared" si="0"/>
        <v>2</v>
      </c>
      <c r="Q31">
        <f>INDEX(VALORES!A$1:A$12,P31)</f>
        <v>0</v>
      </c>
    </row>
    <row r="32" spans="1:17" x14ac:dyDescent="0.25">
      <c r="A32" s="26" t="str">
        <f>IF(Ronda1!$I32="otra ronda",Ronda1!A32,"")</f>
        <v/>
      </c>
      <c r="B32" s="23" t="str">
        <f>IF(Ronda1!$I32="otra ronda",Ronda1!B32,"")</f>
        <v/>
      </c>
      <c r="I32" s="24" t="str">
        <f>IF(B32="","",IF(COUNT(C32:H32)&lt;EQUIPO!$B$1,"pendiente",IF(AND(MAX(J32:O32)-P32&lt;=1,P32-MIN(J32:O32)&lt;=1),Q32,"otra ronda")))</f>
        <v/>
      </c>
      <c r="J32" s="17">
        <f>MATCH(C32,VALORES!$A:$A,0)</f>
        <v>2</v>
      </c>
      <c r="K32" s="17">
        <f>MATCH(D32,VALORES!$A:$A,0)</f>
        <v>2</v>
      </c>
      <c r="L32" s="17">
        <f>MATCH(E32,VALORES!$A:$A,0)</f>
        <v>2</v>
      </c>
      <c r="M32" s="17" t="str">
        <f>IF(EQUIPO!$B$1&lt;4,"",MATCH(F32,VALORES!$A:$A,0))</f>
        <v/>
      </c>
      <c r="N32" s="17" t="str">
        <f>IF(EQUIPO!$B$1&lt;5,"",MATCH(G32,VALORES!$A:$A,0))</f>
        <v/>
      </c>
      <c r="O32" s="17" t="str">
        <f>IF(EQUIPO!$B$1&lt;6,"",MATCH(H32,VALORES!$A:$A,0))</f>
        <v/>
      </c>
      <c r="P32">
        <f t="shared" si="0"/>
        <v>2</v>
      </c>
      <c r="Q32">
        <f>INDEX(VALORES!A$1:A$12,P32)</f>
        <v>0</v>
      </c>
    </row>
    <row r="33" spans="1:17" x14ac:dyDescent="0.25">
      <c r="A33" s="26" t="str">
        <f>IF(Ronda1!$I33="otra ronda",Ronda1!A33,"")</f>
        <v/>
      </c>
      <c r="B33" s="23" t="str">
        <f>IF(Ronda1!$I33="otra ronda",Ronda1!B33,"")</f>
        <v/>
      </c>
      <c r="I33" s="24" t="str">
        <f>IF(B33="","",IF(COUNT(C33:H33)&lt;EQUIPO!$B$1,"pendiente",IF(AND(MAX(J33:O33)-P33&lt;=1,P33-MIN(J33:O33)&lt;=1),Q33,"otra ronda")))</f>
        <v/>
      </c>
      <c r="J33" s="17">
        <f>MATCH(C33,VALORES!$A:$A,0)</f>
        <v>2</v>
      </c>
      <c r="K33" s="17">
        <f>MATCH(D33,VALORES!$A:$A,0)</f>
        <v>2</v>
      </c>
      <c r="L33" s="17">
        <f>MATCH(E33,VALORES!$A:$A,0)</f>
        <v>2</v>
      </c>
      <c r="M33" s="17" t="str">
        <f>IF(EQUIPO!$B$1&lt;4,"",MATCH(F33,VALORES!$A:$A,0))</f>
        <v/>
      </c>
      <c r="N33" s="17" t="str">
        <f>IF(EQUIPO!$B$1&lt;5,"",MATCH(G33,VALORES!$A:$A,0))</f>
        <v/>
      </c>
      <c r="O33" s="17" t="str">
        <f>IF(EQUIPO!$B$1&lt;6,"",MATCH(H33,VALORES!$A:$A,0))</f>
        <v/>
      </c>
      <c r="P33">
        <f t="shared" si="0"/>
        <v>2</v>
      </c>
      <c r="Q33">
        <f>INDEX(VALORES!A$1:A$12,P33)</f>
        <v>0</v>
      </c>
    </row>
    <row r="34" spans="1:17" x14ac:dyDescent="0.25">
      <c r="A34" s="26" t="str">
        <f>IF(Ronda1!$I34="otra ronda",Ronda1!A34,"")</f>
        <v/>
      </c>
      <c r="B34" s="23" t="str">
        <f>IF(Ronda1!$I34="otra ronda",Ronda1!B34,"")</f>
        <v/>
      </c>
      <c r="I34" s="24" t="str">
        <f>IF(B34="","",IF(COUNT(C34:H34)&lt;EQUIPO!$B$1,"pendiente",IF(AND(MAX(J34:O34)-P34&lt;=1,P34-MIN(J34:O34)&lt;=1),Q34,"otra ronda")))</f>
        <v/>
      </c>
      <c r="J34" s="17">
        <f>MATCH(C34,VALORES!$A:$A,0)</f>
        <v>2</v>
      </c>
      <c r="K34" s="17">
        <f>MATCH(D34,VALORES!$A:$A,0)</f>
        <v>2</v>
      </c>
      <c r="L34" s="17">
        <f>MATCH(E34,VALORES!$A:$A,0)</f>
        <v>2</v>
      </c>
      <c r="M34" s="17" t="str">
        <f>IF(EQUIPO!$B$1&lt;4,"",MATCH(F34,VALORES!$A:$A,0))</f>
        <v/>
      </c>
      <c r="N34" s="17" t="str">
        <f>IF(EQUIPO!$B$1&lt;5,"",MATCH(G34,VALORES!$A:$A,0))</f>
        <v/>
      </c>
      <c r="O34" s="17" t="str">
        <f>IF(EQUIPO!$B$1&lt;6,"",MATCH(H34,VALORES!$A:$A,0))</f>
        <v/>
      </c>
      <c r="P34">
        <f t="shared" ref="P34:P50" si="1">ROUND(MEDIAN(J34:O34),0)</f>
        <v>2</v>
      </c>
      <c r="Q34">
        <f>INDEX(VALORES!A$1:A$12,P34)</f>
        <v>0</v>
      </c>
    </row>
    <row r="35" spans="1:17" x14ac:dyDescent="0.25">
      <c r="A35" s="26" t="str">
        <f>IF(Ronda1!$I35="otra ronda",Ronda1!A35,"")</f>
        <v/>
      </c>
      <c r="B35" s="23" t="str">
        <f>IF(Ronda1!$I35="otra ronda",Ronda1!B35,"")</f>
        <v/>
      </c>
      <c r="I35" s="24" t="str">
        <f>IF(B35="","",IF(COUNT(C35:H35)&lt;EQUIPO!$B$1,"pendiente",IF(AND(MAX(J35:O35)-P35&lt;=1,P35-MIN(J35:O35)&lt;=1),Q35,"otra ronda")))</f>
        <v/>
      </c>
      <c r="J35" s="17">
        <f>MATCH(C35,VALORES!$A:$A,0)</f>
        <v>2</v>
      </c>
      <c r="K35" s="17">
        <f>MATCH(D35,VALORES!$A:$A,0)</f>
        <v>2</v>
      </c>
      <c r="L35" s="17">
        <f>MATCH(E35,VALORES!$A:$A,0)</f>
        <v>2</v>
      </c>
      <c r="M35" s="17" t="str">
        <f>IF(EQUIPO!$B$1&lt;4,"",MATCH(F35,VALORES!$A:$A,0))</f>
        <v/>
      </c>
      <c r="N35" s="17" t="str">
        <f>IF(EQUIPO!$B$1&lt;5,"",MATCH(G35,VALORES!$A:$A,0))</f>
        <v/>
      </c>
      <c r="O35" s="17" t="str">
        <f>IF(EQUIPO!$B$1&lt;6,"",MATCH(H35,VALORES!$A:$A,0))</f>
        <v/>
      </c>
      <c r="P35">
        <f t="shared" si="1"/>
        <v>2</v>
      </c>
      <c r="Q35">
        <f>INDEX(VALORES!A$1:A$12,P35)</f>
        <v>0</v>
      </c>
    </row>
    <row r="36" spans="1:17" x14ac:dyDescent="0.25">
      <c r="A36" s="26" t="str">
        <f>IF(Ronda1!$I36="otra ronda",Ronda1!A36,"")</f>
        <v/>
      </c>
      <c r="B36" s="23" t="str">
        <f>IF(Ronda1!$I36="otra ronda",Ronda1!B36,"")</f>
        <v/>
      </c>
      <c r="I36" s="24" t="str">
        <f>IF(B36="","",IF(COUNT(C36:H36)&lt;EQUIPO!$B$1,"pendiente",IF(AND(MAX(J36:O36)-P36&lt;=1,P36-MIN(J36:O36)&lt;=1),Q36,"otra ronda")))</f>
        <v/>
      </c>
      <c r="J36" s="17">
        <f>MATCH(C36,VALORES!$A:$A,0)</f>
        <v>2</v>
      </c>
      <c r="K36" s="17">
        <f>MATCH(D36,VALORES!$A:$A,0)</f>
        <v>2</v>
      </c>
      <c r="L36" s="17">
        <f>MATCH(E36,VALORES!$A:$A,0)</f>
        <v>2</v>
      </c>
      <c r="M36" s="17" t="str">
        <f>IF(EQUIPO!$B$1&lt;4,"",MATCH(F36,VALORES!$A:$A,0))</f>
        <v/>
      </c>
      <c r="N36" s="17" t="str">
        <f>IF(EQUIPO!$B$1&lt;5,"",MATCH(G36,VALORES!$A:$A,0))</f>
        <v/>
      </c>
      <c r="O36" s="17" t="str">
        <f>IF(EQUIPO!$B$1&lt;6,"",MATCH(H36,VALORES!$A:$A,0))</f>
        <v/>
      </c>
      <c r="P36">
        <f t="shared" si="1"/>
        <v>2</v>
      </c>
      <c r="Q36">
        <f>INDEX(VALORES!A$1:A$12,P36)</f>
        <v>0</v>
      </c>
    </row>
    <row r="37" spans="1:17" x14ac:dyDescent="0.25">
      <c r="A37" s="26" t="str">
        <f>IF(Ronda1!$I37="otra ronda",Ronda1!A37,"")</f>
        <v/>
      </c>
      <c r="B37" s="23" t="str">
        <f>IF(Ronda1!$I37="otra ronda",Ronda1!B37,"")</f>
        <v/>
      </c>
      <c r="I37" s="24" t="str">
        <f>IF(B37="","",IF(COUNT(C37:H37)&lt;EQUIPO!$B$1,"pendiente",IF(AND(MAX(J37:O37)-P37&lt;=1,P37-MIN(J37:O37)&lt;=1),Q37,"otra ronda")))</f>
        <v/>
      </c>
      <c r="J37" s="17">
        <f>MATCH(C37,VALORES!$A:$A,0)</f>
        <v>2</v>
      </c>
      <c r="K37" s="17">
        <f>MATCH(D37,VALORES!$A:$A,0)</f>
        <v>2</v>
      </c>
      <c r="L37" s="17">
        <f>MATCH(E37,VALORES!$A:$A,0)</f>
        <v>2</v>
      </c>
      <c r="M37" s="17" t="str">
        <f>IF(EQUIPO!$B$1&lt;4,"",MATCH(F37,VALORES!$A:$A,0))</f>
        <v/>
      </c>
      <c r="N37" s="17" t="str">
        <f>IF(EQUIPO!$B$1&lt;5,"",MATCH(G37,VALORES!$A:$A,0))</f>
        <v/>
      </c>
      <c r="O37" s="17" t="str">
        <f>IF(EQUIPO!$B$1&lt;6,"",MATCH(H37,VALORES!$A:$A,0))</f>
        <v/>
      </c>
      <c r="P37">
        <f t="shared" si="1"/>
        <v>2</v>
      </c>
      <c r="Q37">
        <f>INDEX(VALORES!A$1:A$12,P37)</f>
        <v>0</v>
      </c>
    </row>
    <row r="38" spans="1:17" x14ac:dyDescent="0.25">
      <c r="A38" s="26" t="str">
        <f>IF(Ronda1!$I38="otra ronda",Ronda1!A38,"")</f>
        <v/>
      </c>
      <c r="B38" s="23" t="str">
        <f>IF(Ronda1!$I38="otra ronda",Ronda1!B38,"")</f>
        <v/>
      </c>
      <c r="I38" s="24" t="str">
        <f>IF(B38="","",IF(COUNT(C38:H38)&lt;EQUIPO!$B$1,"pendiente",IF(AND(MAX(J38:O38)-P38&lt;=1,P38-MIN(J38:O38)&lt;=1),Q38,"otra ronda")))</f>
        <v/>
      </c>
      <c r="J38" s="17">
        <f>MATCH(C38,VALORES!$A:$A,0)</f>
        <v>2</v>
      </c>
      <c r="K38" s="17">
        <f>MATCH(D38,VALORES!$A:$A,0)</f>
        <v>2</v>
      </c>
      <c r="L38" s="17">
        <f>MATCH(E38,VALORES!$A:$A,0)</f>
        <v>2</v>
      </c>
      <c r="M38" s="17" t="str">
        <f>IF(EQUIPO!$B$1&lt;4,"",MATCH(F38,VALORES!$A:$A,0))</f>
        <v/>
      </c>
      <c r="N38" s="17" t="str">
        <f>IF(EQUIPO!$B$1&lt;5,"",MATCH(G38,VALORES!$A:$A,0))</f>
        <v/>
      </c>
      <c r="O38" s="17" t="str">
        <f>IF(EQUIPO!$B$1&lt;6,"",MATCH(H38,VALORES!$A:$A,0))</f>
        <v/>
      </c>
      <c r="P38">
        <f t="shared" si="1"/>
        <v>2</v>
      </c>
      <c r="Q38">
        <f>INDEX(VALORES!A$1:A$12,P38)</f>
        <v>0</v>
      </c>
    </row>
    <row r="39" spans="1:17" x14ac:dyDescent="0.25">
      <c r="A39" s="26" t="str">
        <f>IF(Ronda1!$I39="otra ronda",Ronda1!A39,"")</f>
        <v/>
      </c>
      <c r="B39" s="23" t="str">
        <f>IF(Ronda1!$I39="otra ronda",Ronda1!B39,"")</f>
        <v/>
      </c>
      <c r="I39" s="24" t="str">
        <f>IF(B39="","",IF(COUNT(C39:H39)&lt;EQUIPO!$B$1,"pendiente",IF(AND(MAX(J39:O39)-P39&lt;=1,P39-MIN(J39:O39)&lt;=1),Q39,"otra ronda")))</f>
        <v/>
      </c>
      <c r="J39" s="17">
        <f>MATCH(C39,VALORES!$A:$A,0)</f>
        <v>2</v>
      </c>
      <c r="K39" s="17">
        <f>MATCH(D39,VALORES!$A:$A,0)</f>
        <v>2</v>
      </c>
      <c r="L39" s="17">
        <f>MATCH(E39,VALORES!$A:$A,0)</f>
        <v>2</v>
      </c>
      <c r="M39" s="17" t="str">
        <f>IF(EQUIPO!$B$1&lt;4,"",MATCH(F39,VALORES!$A:$A,0))</f>
        <v/>
      </c>
      <c r="N39" s="17" t="str">
        <f>IF(EQUIPO!$B$1&lt;5,"",MATCH(G39,VALORES!$A:$A,0))</f>
        <v/>
      </c>
      <c r="O39" s="17" t="str">
        <f>IF(EQUIPO!$B$1&lt;6,"",MATCH(H39,VALORES!$A:$A,0))</f>
        <v/>
      </c>
      <c r="P39">
        <f t="shared" si="1"/>
        <v>2</v>
      </c>
      <c r="Q39">
        <f>INDEX(VALORES!A$1:A$12,P39)</f>
        <v>0</v>
      </c>
    </row>
    <row r="40" spans="1:17" x14ac:dyDescent="0.25">
      <c r="A40" s="26">
        <f>IF(Ronda1!$I40="otra ronda",Ronda1!A40,"")</f>
        <v>39</v>
      </c>
      <c r="B40" s="23" t="str">
        <f>IF(Ronda1!$I40="otra ronda",Ronda1!B40,"")</f>
        <v>HU18.2: - asteroide grande se rompe cuando es disparado</v>
      </c>
      <c r="C40" s="16">
        <v>2</v>
      </c>
      <c r="D40" s="16">
        <v>2</v>
      </c>
      <c r="E40" s="16">
        <v>2</v>
      </c>
      <c r="I40" s="24">
        <f>IF(B40="","",IF(COUNT(C40:H40)&lt;EQUIPO!$B$1,"pendiente",IF(AND(MAX(J40:O40)-P40&lt;=1,P40-MIN(J40:O40)&lt;=1),Q40,"otra ronda")))</f>
        <v>2</v>
      </c>
      <c r="J40" s="17">
        <f>MATCH(C40,VALORES!$A:$A,0)</f>
        <v>5</v>
      </c>
      <c r="K40" s="17">
        <f>MATCH(D40,VALORES!$A:$A,0)</f>
        <v>5</v>
      </c>
      <c r="L40" s="17">
        <f>MATCH(E40,VALORES!$A:$A,0)</f>
        <v>5</v>
      </c>
      <c r="M40" s="17" t="str">
        <f>IF(EQUIPO!$B$1&lt;4,"",MATCH(F40,VALORES!$A:$A,0))</f>
        <v/>
      </c>
      <c r="N40" s="17" t="str">
        <f>IF(EQUIPO!$B$1&lt;5,"",MATCH(G40,VALORES!$A:$A,0))</f>
        <v/>
      </c>
      <c r="O40" s="17" t="str">
        <f>IF(EQUIPO!$B$1&lt;6,"",MATCH(H40,VALORES!$A:$A,0))</f>
        <v/>
      </c>
      <c r="P40">
        <f t="shared" si="1"/>
        <v>5</v>
      </c>
      <c r="Q40">
        <f>INDEX(VALORES!A$1:A$12,P40)</f>
        <v>2</v>
      </c>
    </row>
    <row r="41" spans="1:17" x14ac:dyDescent="0.25">
      <c r="A41" s="26" t="str">
        <f>IF(Ronda1!$I41="otra ronda",Ronda1!A41,"")</f>
        <v/>
      </c>
      <c r="B41" s="23" t="str">
        <f>IF(Ronda1!$I41="otra ronda",Ronda1!B41,"")</f>
        <v/>
      </c>
      <c r="I41" s="24" t="str">
        <f>IF(B41="","",IF(COUNT(C41:H41)&lt;EQUIPO!$B$1,"pendiente",IF(AND(MAX(J41:O41)-P41&lt;=1,P41-MIN(J41:O41)&lt;=1),Q41,"otra ronda")))</f>
        <v/>
      </c>
      <c r="J41" s="17">
        <f>MATCH(C41,VALORES!$A:$A,0)</f>
        <v>2</v>
      </c>
      <c r="K41" s="17">
        <f>MATCH(D41,VALORES!$A:$A,0)</f>
        <v>2</v>
      </c>
      <c r="L41" s="17">
        <f>MATCH(E41,VALORES!$A:$A,0)</f>
        <v>2</v>
      </c>
      <c r="M41" s="17" t="str">
        <f>IF(EQUIPO!$B$1&lt;4,"",MATCH(F41,VALORES!$A:$A,0))</f>
        <v/>
      </c>
      <c r="N41" s="17" t="str">
        <f>IF(EQUIPO!$B$1&lt;5,"",MATCH(G41,VALORES!$A:$A,0))</f>
        <v/>
      </c>
      <c r="O41" s="17" t="str">
        <f>IF(EQUIPO!$B$1&lt;6,"",MATCH(H41,VALORES!$A:$A,0))</f>
        <v/>
      </c>
      <c r="P41">
        <f t="shared" si="1"/>
        <v>2</v>
      </c>
      <c r="Q41">
        <f>INDEX(VALORES!A$1:A$12,P41)</f>
        <v>0</v>
      </c>
    </row>
    <row r="42" spans="1:17" x14ac:dyDescent="0.25">
      <c r="A42" s="26" t="str">
        <f>IF(Ronda1!$I42="otra ronda",Ronda1!A42,"")</f>
        <v/>
      </c>
      <c r="B42" s="23" t="str">
        <f>IF(Ronda1!$I42="otra ronda",Ronda1!B42,"")</f>
        <v/>
      </c>
      <c r="I42" s="24" t="str">
        <f>IF(B42="","",IF(COUNT(C42:H42)&lt;EQUIPO!$B$1,"pendiente",IF(AND(MAX(J42:O42)-P42&lt;=1,P42-MIN(J42:O42)&lt;=1),Q42,"otra ronda")))</f>
        <v/>
      </c>
      <c r="J42" s="17">
        <f>MATCH(C42,VALORES!$A:$A,0)</f>
        <v>2</v>
      </c>
      <c r="K42" s="17">
        <f>MATCH(D42,VALORES!$A:$A,0)</f>
        <v>2</v>
      </c>
      <c r="L42" s="17">
        <f>MATCH(E42,VALORES!$A:$A,0)</f>
        <v>2</v>
      </c>
      <c r="M42" s="17" t="str">
        <f>IF(EQUIPO!$B$1&lt;4,"",MATCH(F42,VALORES!$A:$A,0))</f>
        <v/>
      </c>
      <c r="N42" s="17" t="str">
        <f>IF(EQUIPO!$B$1&lt;5,"",MATCH(G42,VALORES!$A:$A,0))</f>
        <v/>
      </c>
      <c r="O42" s="17" t="str">
        <f>IF(EQUIPO!$B$1&lt;6,"",MATCH(H42,VALORES!$A:$A,0))</f>
        <v/>
      </c>
      <c r="P42">
        <f t="shared" si="1"/>
        <v>2</v>
      </c>
      <c r="Q42">
        <f>INDEX(VALORES!A$1:A$12,P42)</f>
        <v>0</v>
      </c>
    </row>
    <row r="43" spans="1:17" x14ac:dyDescent="0.25">
      <c r="A43" s="26" t="str">
        <f>IF(Ronda1!$I43="otra ronda",Ronda1!A43,"")</f>
        <v/>
      </c>
      <c r="B43" s="23" t="str">
        <f>IF(Ronda1!$I43="otra ronda",Ronda1!B43,"")</f>
        <v/>
      </c>
      <c r="I43" s="24" t="str">
        <f>IF(B43="","",IF(COUNT(C43:H43)&lt;EQUIPO!$B$1,"pendiente",IF(AND(MAX(J43:O43)-P43&lt;=1,P43-MIN(J43:O43)&lt;=1),Q43,"otra ronda")))</f>
        <v/>
      </c>
      <c r="J43" s="17">
        <f>MATCH(C43,VALORES!$A:$A,0)</f>
        <v>2</v>
      </c>
      <c r="K43" s="17">
        <f>MATCH(D43,VALORES!$A:$A,0)</f>
        <v>2</v>
      </c>
      <c r="L43" s="17">
        <f>MATCH(E43,VALORES!$A:$A,0)</f>
        <v>2</v>
      </c>
      <c r="M43" s="17" t="str">
        <f>IF(EQUIPO!$B$1&lt;4,"",MATCH(F43,VALORES!$A:$A,0))</f>
        <v/>
      </c>
      <c r="N43" s="17" t="str">
        <f>IF(EQUIPO!$B$1&lt;5,"",MATCH(G43,VALORES!$A:$A,0))</f>
        <v/>
      </c>
      <c r="O43" s="17" t="str">
        <f>IF(EQUIPO!$B$1&lt;6,"",MATCH(H43,VALORES!$A:$A,0))</f>
        <v/>
      </c>
      <c r="P43">
        <f t="shared" si="1"/>
        <v>2</v>
      </c>
      <c r="Q43">
        <f>INDEX(VALORES!A$1:A$12,P43)</f>
        <v>0</v>
      </c>
    </row>
    <row r="44" spans="1:17" x14ac:dyDescent="0.25">
      <c r="A44" s="26" t="str">
        <f>IF(Ronda1!$I44="otra ronda",Ronda1!A44,"")</f>
        <v/>
      </c>
      <c r="B44" s="23" t="str">
        <f>IF(Ronda1!$I44="otra ronda",Ronda1!B44,"")</f>
        <v/>
      </c>
      <c r="I44" s="24" t="str">
        <f>IF(B44="","",IF(COUNT(C44:H44)&lt;EQUIPO!$B$1,"pendiente",IF(AND(MAX(J44:O44)-P44&lt;=1,P44-MIN(J44:O44)&lt;=1),Q44,"otra ronda")))</f>
        <v/>
      </c>
      <c r="J44" s="17">
        <f>MATCH(C44,VALORES!$A:$A,0)</f>
        <v>2</v>
      </c>
      <c r="K44" s="17">
        <f>MATCH(D44,VALORES!$A:$A,0)</f>
        <v>2</v>
      </c>
      <c r="L44" s="17">
        <f>MATCH(E44,VALORES!$A:$A,0)</f>
        <v>2</v>
      </c>
      <c r="M44" s="17" t="str">
        <f>IF(EQUIPO!$B$1&lt;4,"",MATCH(F44,VALORES!$A:$A,0))</f>
        <v/>
      </c>
      <c r="N44" s="17" t="str">
        <f>IF(EQUIPO!$B$1&lt;5,"",MATCH(G44,VALORES!$A:$A,0))</f>
        <v/>
      </c>
      <c r="O44" s="17" t="str">
        <f>IF(EQUIPO!$B$1&lt;6,"",MATCH(H44,VALORES!$A:$A,0))</f>
        <v/>
      </c>
      <c r="P44">
        <f t="shared" si="1"/>
        <v>2</v>
      </c>
      <c r="Q44">
        <f>INDEX(VALORES!A$1:A$12,P44)</f>
        <v>0</v>
      </c>
    </row>
    <row r="45" spans="1:17" x14ac:dyDescent="0.25">
      <c r="A45" s="26" t="str">
        <f>IF(Ronda1!$I45="otra ronda",Ronda1!A45,"")</f>
        <v/>
      </c>
      <c r="B45" s="23" t="str">
        <f>IF(Ronda1!$I45="otra ronda",Ronda1!B45,"")</f>
        <v/>
      </c>
      <c r="I45" s="24" t="str">
        <f>IF(B45="","",IF(COUNT(C45:H45)&lt;EQUIPO!$B$1,"pendiente",IF(AND(MAX(J45:O45)-P45&lt;=1,P45-MIN(J45:O45)&lt;=1),Q45,"otra ronda")))</f>
        <v/>
      </c>
      <c r="J45" s="17">
        <f>MATCH(C45,VALORES!$A:$A,0)</f>
        <v>2</v>
      </c>
      <c r="K45" s="17">
        <f>MATCH(D45,VALORES!$A:$A,0)</f>
        <v>2</v>
      </c>
      <c r="L45" s="17">
        <f>MATCH(E45,VALORES!$A:$A,0)</f>
        <v>2</v>
      </c>
      <c r="M45" s="17" t="str">
        <f>IF(EQUIPO!$B$1&lt;4,"",MATCH(F45,VALORES!$A:$A,0))</f>
        <v/>
      </c>
      <c r="N45" s="17" t="str">
        <f>IF(EQUIPO!$B$1&lt;5,"",MATCH(G45,VALORES!$A:$A,0))</f>
        <v/>
      </c>
      <c r="O45" s="17" t="str">
        <f>IF(EQUIPO!$B$1&lt;6,"",MATCH(H45,VALORES!$A:$A,0))</f>
        <v/>
      </c>
      <c r="P45">
        <f t="shared" si="1"/>
        <v>2</v>
      </c>
      <c r="Q45">
        <f>INDEX(VALORES!A$1:A$12,P45)</f>
        <v>0</v>
      </c>
    </row>
    <row r="46" spans="1:17" x14ac:dyDescent="0.25">
      <c r="A46" s="26" t="str">
        <f>IF(Ronda1!$I46="otra ronda",Ronda1!A46,"")</f>
        <v/>
      </c>
      <c r="B46" s="23" t="str">
        <f>IF(Ronda1!$I46="otra ronda",Ronda1!B46,"")</f>
        <v/>
      </c>
      <c r="I46" s="24" t="str">
        <f>IF(B46="","",IF(COUNT(C46:H46)&lt;EQUIPO!$B$1,"pendiente",IF(AND(MAX(J46:O46)-P46&lt;=1,P46-MIN(J46:O46)&lt;=1),Q46,"otra ronda")))</f>
        <v/>
      </c>
      <c r="J46" s="17">
        <f>MATCH(C46,VALORES!$A:$A,0)</f>
        <v>2</v>
      </c>
      <c r="K46" s="17">
        <f>MATCH(D46,VALORES!$A:$A,0)</f>
        <v>2</v>
      </c>
      <c r="L46" s="17">
        <f>MATCH(E46,VALORES!$A:$A,0)</f>
        <v>2</v>
      </c>
      <c r="M46" s="17" t="str">
        <f>IF(EQUIPO!$B$1&lt;4,"",MATCH(F46,VALORES!$A:$A,0))</f>
        <v/>
      </c>
      <c r="N46" s="17" t="str">
        <f>IF(EQUIPO!$B$1&lt;5,"",MATCH(G46,VALORES!$A:$A,0))</f>
        <v/>
      </c>
      <c r="O46" s="17" t="str">
        <f>IF(EQUIPO!$B$1&lt;6,"",MATCH(H46,VALORES!$A:$A,0))</f>
        <v/>
      </c>
      <c r="P46">
        <f t="shared" si="1"/>
        <v>2</v>
      </c>
      <c r="Q46">
        <f>INDEX(VALORES!A$1:A$12,P46)</f>
        <v>0</v>
      </c>
    </row>
    <row r="47" spans="1:17" x14ac:dyDescent="0.25">
      <c r="A47" s="26" t="str">
        <f>IF(Ronda1!$I47="otra ronda",Ronda1!A47,"")</f>
        <v/>
      </c>
      <c r="B47" s="23" t="str">
        <f>IF(Ronda1!$I47="otra ronda",Ronda1!B47,"")</f>
        <v/>
      </c>
      <c r="I47" s="24" t="str">
        <f>IF(B47="","",IF(COUNT(C47:H47)&lt;EQUIPO!$B$1,"pendiente",IF(AND(MAX(J47:O47)-P47&lt;=1,P47-MIN(J47:O47)&lt;=1),Q47,"otra ronda")))</f>
        <v/>
      </c>
      <c r="J47" s="17">
        <f>MATCH(C47,VALORES!$A:$A,0)</f>
        <v>2</v>
      </c>
      <c r="K47" s="17">
        <f>MATCH(D47,VALORES!$A:$A,0)</f>
        <v>2</v>
      </c>
      <c r="L47" s="17">
        <f>MATCH(E47,VALORES!$A:$A,0)</f>
        <v>2</v>
      </c>
      <c r="M47" s="17" t="str">
        <f>IF(EQUIPO!$B$1&lt;4,"",MATCH(F47,VALORES!$A:$A,0))</f>
        <v/>
      </c>
      <c r="N47" s="17" t="str">
        <f>IF(EQUIPO!$B$1&lt;5,"",MATCH(G47,VALORES!$A:$A,0))</f>
        <v/>
      </c>
      <c r="O47" s="17" t="str">
        <f>IF(EQUIPO!$B$1&lt;6,"",MATCH(H47,VALORES!$A:$A,0))</f>
        <v/>
      </c>
      <c r="P47">
        <f t="shared" si="1"/>
        <v>2</v>
      </c>
      <c r="Q47">
        <f>INDEX(VALORES!A$1:A$12,P47)</f>
        <v>0</v>
      </c>
    </row>
    <row r="48" spans="1:17" x14ac:dyDescent="0.25">
      <c r="A48" s="26" t="str">
        <f>IF(Ronda1!$I48="otra ronda",Ronda1!A48,"")</f>
        <v/>
      </c>
      <c r="B48" s="23" t="str">
        <f>IF(Ronda1!$I48="otra ronda",Ronda1!B48,"")</f>
        <v/>
      </c>
      <c r="I48" s="24" t="str">
        <f>IF(B48="","",IF(COUNT(C48:H48)&lt;EQUIPO!$B$1,"pendiente",IF(AND(MAX(J48:O48)-P48&lt;=1,P48-MIN(J48:O48)&lt;=1),Q48,"otra ronda")))</f>
        <v/>
      </c>
      <c r="J48" s="17">
        <f>MATCH(C48,VALORES!$A:$A,0)</f>
        <v>2</v>
      </c>
      <c r="K48" s="17">
        <f>MATCH(D48,VALORES!$A:$A,0)</f>
        <v>2</v>
      </c>
      <c r="L48" s="17">
        <f>MATCH(E48,VALORES!$A:$A,0)</f>
        <v>2</v>
      </c>
      <c r="M48" s="17" t="str">
        <f>IF(EQUIPO!$B$1&lt;4,"",MATCH(F48,VALORES!$A:$A,0))</f>
        <v/>
      </c>
      <c r="N48" s="17" t="str">
        <f>IF(EQUIPO!$B$1&lt;5,"",MATCH(G48,VALORES!$A:$A,0))</f>
        <v/>
      </c>
      <c r="O48" s="17" t="str">
        <f>IF(EQUIPO!$B$1&lt;6,"",MATCH(H48,VALORES!$A:$A,0))</f>
        <v/>
      </c>
      <c r="P48">
        <f t="shared" si="1"/>
        <v>2</v>
      </c>
      <c r="Q48">
        <f>INDEX(VALORES!A$1:A$12,P48)</f>
        <v>0</v>
      </c>
    </row>
    <row r="49" spans="1:17" x14ac:dyDescent="0.25">
      <c r="A49" s="26" t="str">
        <f>IF(Ronda1!$I49="otra ronda",Ronda1!A49,"")</f>
        <v/>
      </c>
      <c r="B49" s="23" t="str">
        <f>IF(Ronda1!$I49="otra ronda",Ronda1!B49,"")</f>
        <v/>
      </c>
      <c r="I49" s="24" t="str">
        <f>IF(B49="","",IF(COUNT(C49:H49)&lt;EQUIPO!$B$1,"pendiente",IF(AND(MAX(J49:O49)-P49&lt;=1,P49-MIN(J49:O49)&lt;=1),Q49,"otra ronda")))</f>
        <v/>
      </c>
      <c r="J49" s="17">
        <f>MATCH(C49,VALORES!$A:$A,0)</f>
        <v>2</v>
      </c>
      <c r="K49" s="17">
        <f>MATCH(D49,VALORES!$A:$A,0)</f>
        <v>2</v>
      </c>
      <c r="L49" s="17">
        <f>MATCH(E49,VALORES!$A:$A,0)</f>
        <v>2</v>
      </c>
      <c r="M49" s="17" t="str">
        <f>IF(EQUIPO!$B$1&lt;4,"",MATCH(F49,VALORES!$A:$A,0))</f>
        <v/>
      </c>
      <c r="N49" s="17" t="str">
        <f>IF(EQUIPO!$B$1&lt;5,"",MATCH(G49,VALORES!$A:$A,0))</f>
        <v/>
      </c>
      <c r="O49" s="17" t="str">
        <f>IF(EQUIPO!$B$1&lt;6,"",MATCH(H49,VALORES!$A:$A,0))</f>
        <v/>
      </c>
      <c r="P49">
        <f t="shared" si="1"/>
        <v>2</v>
      </c>
      <c r="Q49">
        <f>INDEX(VALORES!A$1:A$12,P49)</f>
        <v>0</v>
      </c>
    </row>
    <row r="50" spans="1:17" x14ac:dyDescent="0.25">
      <c r="A50" s="26" t="str">
        <f>IF(Ronda1!$I50="otra ronda",Ronda1!A50,"")</f>
        <v/>
      </c>
      <c r="B50" s="23" t="str">
        <f>IF(Ronda1!$I50="otra ronda",Ronda1!B50,"")</f>
        <v/>
      </c>
      <c r="I50" s="24" t="str">
        <f>IF(B50="","",IF(COUNT(C50:H50)&lt;EQUIPO!$B$1,"pendiente",IF(AND(MAX(J50:O50)-P50&lt;=1,P50-MIN(J50:O50)&lt;=1),Q50,"otra ronda")))</f>
        <v/>
      </c>
      <c r="J50" s="17">
        <f>MATCH(C50,VALORES!$A:$A,0)</f>
        <v>2</v>
      </c>
      <c r="K50" s="17">
        <f>MATCH(D50,VALORES!$A:$A,0)</f>
        <v>2</v>
      </c>
      <c r="L50" s="17">
        <f>MATCH(E50,VALORES!$A:$A,0)</f>
        <v>2</v>
      </c>
      <c r="M50" s="17" t="str">
        <f>IF(EQUIPO!$B$1&lt;4,"",MATCH(F50,VALORES!$A:$A,0))</f>
        <v/>
      </c>
      <c r="N50" s="17" t="str">
        <f>IF(EQUIPO!$B$1&lt;5,"",MATCH(G50,VALORES!$A:$A,0))</f>
        <v/>
      </c>
      <c r="O50" s="17" t="str">
        <f>IF(EQUIPO!$B$1&lt;6,"",MATCH(H50,VALORES!$A:$A,0))</f>
        <v/>
      </c>
      <c r="P50">
        <f t="shared" si="1"/>
        <v>2</v>
      </c>
      <c r="Q50">
        <f>INDEX(VALORES!A$1:A$12,P50)</f>
        <v>0</v>
      </c>
    </row>
    <row r="51" spans="1:17" x14ac:dyDescent="0.25">
      <c r="A51" s="26" t="str">
        <f>IF(Ronda1!$I51="otra ronda",Ronda1!A51,"")</f>
        <v/>
      </c>
      <c r="B51" s="23"/>
      <c r="I51" s="24" t="str">
        <f>IF(B51="","",IF(COUNT(C51:H51)&lt;EQUIPO!$B$1,"pendiente",IF(AND(MAX(J51:O51)-P51&lt;=1,P51-MIN(J51:O51)&lt;=1),Q51,"otra ronda")))</f>
        <v/>
      </c>
    </row>
  </sheetData>
  <sheetProtection password="D11D" sheet="1" objects="1" scenarios="1" selectLockedCells="1"/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VALORES!$A$2:$A$12</xm:f>
          </x14:formula1>
          <x14:formula2>
            <xm:f>0</xm:f>
          </x14:formula2>
          <xm:sqref>B2:H50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51"/>
  <sheetViews>
    <sheetView zoomScaleNormal="100" workbookViewId="0">
      <pane ySplit="1" topLeftCell="A2" activePane="bottomLeft" state="frozen"/>
      <selection pane="bottomLeft" activeCell="C2" sqref="C2"/>
    </sheetView>
  </sheetViews>
  <sheetFormatPr baseColWidth="10" defaultColWidth="10.7109375" defaultRowHeight="15" x14ac:dyDescent="0.25"/>
  <cols>
    <col min="1" max="1" width="4.7109375" style="14" customWidth="1"/>
    <col min="2" max="2" width="60.7109375" style="15" customWidth="1"/>
    <col min="3" max="8" width="10.7109375" style="16"/>
    <col min="9" max="9" width="10.7109375" style="9"/>
    <col min="10" max="14" width="11.42578125" style="17" hidden="1" customWidth="1"/>
    <col min="15" max="16" width="11.42578125" hidden="1" customWidth="1"/>
    <col min="17" max="17" width="11.5703125" hidden="1" customWidth="1"/>
  </cols>
  <sheetData>
    <row r="1" spans="1:17" x14ac:dyDescent="0.25">
      <c r="A1" s="18" t="s">
        <v>35</v>
      </c>
      <c r="B1" s="19" t="str">
        <f>Ronda1!B1</f>
        <v>HISTORIA</v>
      </c>
      <c r="C1" s="25" t="str">
        <f>Ronda1!C1</f>
        <v>Aaron</v>
      </c>
      <c r="D1" s="25" t="str">
        <f>Ronda1!D1</f>
        <v>Gabriel</v>
      </c>
      <c r="E1" s="25" t="str">
        <f>Ronda1!E1</f>
        <v>Santiago</v>
      </c>
      <c r="F1" s="25">
        <f>Ronda1!F1</f>
        <v>0</v>
      </c>
      <c r="G1" s="25">
        <f>Ronda1!G1</f>
        <v>0</v>
      </c>
      <c r="H1" s="25">
        <f>Ronda1!H1</f>
        <v>0</v>
      </c>
      <c r="I1" s="21" t="str">
        <f>Ronda1!I1</f>
        <v>Decisión</v>
      </c>
      <c r="J1" s="17" t="s">
        <v>37</v>
      </c>
      <c r="K1" s="17" t="s">
        <v>38</v>
      </c>
      <c r="L1" s="17" t="s">
        <v>39</v>
      </c>
      <c r="M1" s="17" t="s">
        <v>40</v>
      </c>
      <c r="N1" s="17" t="s">
        <v>41</v>
      </c>
      <c r="O1" s="17" t="s">
        <v>42</v>
      </c>
      <c r="P1" s="17" t="s">
        <v>43</v>
      </c>
      <c r="Q1" s="17" t="s">
        <v>44</v>
      </c>
    </row>
    <row r="2" spans="1:17" x14ac:dyDescent="0.25">
      <c r="A2" s="26" t="str">
        <f>IF(Ronda2!$I2="otra ronda",Ronda2!A2,"")</f>
        <v/>
      </c>
      <c r="B2" s="23" t="str">
        <f>IF(Ronda2!$I2="otra ronda",Ronda2!B2,"")</f>
        <v/>
      </c>
      <c r="I2" s="24" t="str">
        <f>IF(B2="","",IF(COUNT(C2:H2)&lt;EQUIPO!$B$1,"pendiente",IF(AND(MAX(J2:O2)-P2&lt;=1,P2-MIN(J2:O2)&lt;=1),Q2,"otra ronda")))</f>
        <v/>
      </c>
      <c r="J2" s="17">
        <f>MATCH(C2,VALORES!$A:$A,0)</f>
        <v>2</v>
      </c>
      <c r="K2" s="17">
        <f>MATCH(D2,VALORES!$A:$A,0)</f>
        <v>2</v>
      </c>
      <c r="L2" s="17">
        <f>MATCH(E2,VALORES!$A:$A,0)</f>
        <v>2</v>
      </c>
      <c r="M2" s="17" t="str">
        <f>IF(EQUIPO!$B$1&lt;4,"",MATCH(F2,VALORES!$A:$A,0))</f>
        <v/>
      </c>
      <c r="N2" s="17" t="str">
        <f>IF(EQUIPO!$B$1&lt;5,"",MATCH(G2,VALORES!$A:$A,0))</f>
        <v/>
      </c>
      <c r="O2" s="17" t="str">
        <f>IF(EQUIPO!$B$1&lt;6,"",MATCH(H2,VALORES!$A:$A,0))</f>
        <v/>
      </c>
      <c r="P2">
        <f t="shared" ref="P2:P33" si="0">ROUND(MEDIAN(J2:O2),0)</f>
        <v>2</v>
      </c>
      <c r="Q2">
        <f>INDEX(VALORES!A$1:A$12,P2)</f>
        <v>0</v>
      </c>
    </row>
    <row r="3" spans="1:17" x14ac:dyDescent="0.25">
      <c r="A3" s="26" t="str">
        <f>IF(Ronda2!$I3="otra ronda",Ronda2!A3,"")</f>
        <v/>
      </c>
      <c r="B3" s="23" t="str">
        <f>IF(Ronda2!$I3="otra ronda",Ronda2!B3,"")</f>
        <v/>
      </c>
      <c r="I3" s="24" t="str">
        <f>IF(B3="","",IF(COUNT(C3:H3)&lt;EQUIPO!$B$1,"pendiente",IF(AND(MAX(J3:O3)-P3&lt;=1,P3-MIN(J3:O3)&lt;=1),Q3,"otra ronda")))</f>
        <v/>
      </c>
      <c r="J3" s="17">
        <f>MATCH(C3,VALORES!$A:$A,0)</f>
        <v>2</v>
      </c>
      <c r="K3" s="17">
        <f>MATCH(D3,VALORES!$A:$A,0)</f>
        <v>2</v>
      </c>
      <c r="L3" s="17">
        <f>MATCH(E3,VALORES!$A:$A,0)</f>
        <v>2</v>
      </c>
      <c r="M3" s="17" t="str">
        <f>IF(EQUIPO!$B$1&lt;4,"",MATCH(F3,VALORES!$A:$A,0))</f>
        <v/>
      </c>
      <c r="N3" s="17" t="str">
        <f>IF(EQUIPO!$B$1&lt;5,"",MATCH(G3,VALORES!$A:$A,0))</f>
        <v/>
      </c>
      <c r="O3" s="17" t="str">
        <f>IF(EQUIPO!$B$1&lt;6,"",MATCH(H3,VALORES!$A:$A,0))</f>
        <v/>
      </c>
      <c r="P3">
        <f t="shared" si="0"/>
        <v>2</v>
      </c>
      <c r="Q3">
        <f>INDEX(VALORES!A$1:A$12,P3)</f>
        <v>0</v>
      </c>
    </row>
    <row r="4" spans="1:17" x14ac:dyDescent="0.25">
      <c r="A4" s="26" t="str">
        <f>IF(Ronda2!$I4="otra ronda",Ronda2!A4,"")</f>
        <v/>
      </c>
      <c r="B4" s="23" t="str">
        <f>IF(Ronda2!$I4="otra ronda",Ronda2!B4,"")</f>
        <v/>
      </c>
      <c r="I4" s="24" t="str">
        <f>IF(B4="","",IF(COUNT(C4:H4)&lt;EQUIPO!$B$1,"pendiente",IF(AND(MAX(J4:O4)-P4&lt;=1,P4-MIN(J4:O4)&lt;=1),Q4,"otra ronda")))</f>
        <v/>
      </c>
      <c r="J4" s="17">
        <f>MATCH(C4,VALORES!$A:$A,0)</f>
        <v>2</v>
      </c>
      <c r="K4" s="17">
        <f>MATCH(D4,VALORES!$A:$A,0)</f>
        <v>2</v>
      </c>
      <c r="L4" s="17">
        <f>MATCH(E4,VALORES!$A:$A,0)</f>
        <v>2</v>
      </c>
      <c r="M4" s="17" t="str">
        <f>IF(EQUIPO!$B$1&lt;4,"",MATCH(F4,VALORES!$A:$A,0))</f>
        <v/>
      </c>
      <c r="N4" s="17" t="str">
        <f>IF(EQUIPO!$B$1&lt;5,"",MATCH(G4,VALORES!$A:$A,0))</f>
        <v/>
      </c>
      <c r="O4" s="17" t="str">
        <f>IF(EQUIPO!$B$1&lt;6,"",MATCH(H4,VALORES!$A:$A,0))</f>
        <v/>
      </c>
      <c r="P4">
        <f t="shared" si="0"/>
        <v>2</v>
      </c>
      <c r="Q4">
        <f>INDEX(VALORES!A$1:A$12,P4)</f>
        <v>0</v>
      </c>
    </row>
    <row r="5" spans="1:17" x14ac:dyDescent="0.25">
      <c r="A5" s="26" t="str">
        <f>IF(Ronda2!$I5="otra ronda",Ronda2!A5,"")</f>
        <v/>
      </c>
      <c r="B5" s="23" t="str">
        <f>IF(Ronda2!$I5="otra ronda",Ronda2!B5,"")</f>
        <v/>
      </c>
      <c r="I5" s="24" t="str">
        <f>IF(B5="","",IF(COUNT(C5:H5)&lt;EQUIPO!$B$1,"pendiente",IF(AND(MAX(J5:O5)-P5&lt;=1,P5-MIN(J5:O5)&lt;=1),Q5,"otra ronda")))</f>
        <v/>
      </c>
      <c r="J5" s="17">
        <f>MATCH(C5,VALORES!$A:$A,0)</f>
        <v>2</v>
      </c>
      <c r="K5" s="17">
        <f>MATCH(D5,VALORES!$A:$A,0)</f>
        <v>2</v>
      </c>
      <c r="L5" s="17">
        <f>MATCH(E5,VALORES!$A:$A,0)</f>
        <v>2</v>
      </c>
      <c r="M5" s="17" t="str">
        <f>IF(EQUIPO!$B$1&lt;4,"",MATCH(F5,VALORES!$A:$A,0))</f>
        <v/>
      </c>
      <c r="N5" s="17" t="str">
        <f>IF(EQUIPO!$B$1&lt;5,"",MATCH(G5,VALORES!$A:$A,0))</f>
        <v/>
      </c>
      <c r="O5" s="17" t="str">
        <f>IF(EQUIPO!$B$1&lt;6,"",MATCH(H5,VALORES!$A:$A,0))</f>
        <v/>
      </c>
      <c r="P5">
        <f t="shared" si="0"/>
        <v>2</v>
      </c>
      <c r="Q5">
        <f>INDEX(VALORES!A$1:A$12,P5)</f>
        <v>0</v>
      </c>
    </row>
    <row r="6" spans="1:17" x14ac:dyDescent="0.25">
      <c r="A6" s="26" t="str">
        <f>IF(Ronda2!$I6="otra ronda",Ronda2!A6,"")</f>
        <v/>
      </c>
      <c r="B6" s="23" t="str">
        <f>IF(Ronda2!$I6="otra ronda",Ronda2!B6,"")</f>
        <v/>
      </c>
      <c r="I6" s="24" t="str">
        <f>IF(B6="","",IF(COUNT(C6:H6)&lt;EQUIPO!$B$1,"pendiente",IF(AND(MAX(J6:O6)-P6&lt;=1,P6-MIN(J6:O6)&lt;=1),Q6,"otra ronda")))</f>
        <v/>
      </c>
      <c r="J6" s="17">
        <f>MATCH(C6,VALORES!$A:$A,0)</f>
        <v>2</v>
      </c>
      <c r="K6" s="17">
        <f>MATCH(D6,VALORES!$A:$A,0)</f>
        <v>2</v>
      </c>
      <c r="L6" s="17">
        <f>MATCH(E6,VALORES!$A:$A,0)</f>
        <v>2</v>
      </c>
      <c r="M6" s="17" t="str">
        <f>IF(EQUIPO!$B$1&lt;4,"",MATCH(F6,VALORES!$A:$A,0))</f>
        <v/>
      </c>
      <c r="N6" s="17" t="str">
        <f>IF(EQUIPO!$B$1&lt;5,"",MATCH(G6,VALORES!$A:$A,0))</f>
        <v/>
      </c>
      <c r="O6" s="17" t="str">
        <f>IF(EQUIPO!$B$1&lt;6,"",MATCH(H6,VALORES!$A:$A,0))</f>
        <v/>
      </c>
      <c r="P6">
        <f t="shared" si="0"/>
        <v>2</v>
      </c>
      <c r="Q6">
        <f>INDEX(VALORES!A$1:A$12,P6)</f>
        <v>0</v>
      </c>
    </row>
    <row r="7" spans="1:17" x14ac:dyDescent="0.25">
      <c r="A7" s="26" t="str">
        <f>IF(Ronda2!$I7="otra ronda",Ronda2!A7,"")</f>
        <v/>
      </c>
      <c r="B7" s="23" t="str">
        <f>IF(Ronda2!$I7="otra ronda",Ronda2!B7,"")</f>
        <v/>
      </c>
      <c r="I7" s="24" t="str">
        <f>IF(B7="","",IF(COUNT(C7:H7)&lt;EQUIPO!$B$1,"pendiente",IF(AND(MAX(J7:O7)-P7&lt;=1,P7-MIN(J7:O7)&lt;=1),Q7,"otra ronda")))</f>
        <v/>
      </c>
      <c r="J7" s="17">
        <f>MATCH(C7,VALORES!$A:$A,0)</f>
        <v>2</v>
      </c>
      <c r="K7" s="17">
        <f>MATCH(D7,VALORES!$A:$A,0)</f>
        <v>2</v>
      </c>
      <c r="L7" s="17">
        <f>MATCH(E7,VALORES!$A:$A,0)</f>
        <v>2</v>
      </c>
      <c r="M7" s="17" t="str">
        <f>IF(EQUIPO!$B$1&lt;4,"",MATCH(F7,VALORES!$A:$A,0))</f>
        <v/>
      </c>
      <c r="N7" s="17" t="str">
        <f>IF(EQUIPO!$B$1&lt;5,"",MATCH(G7,VALORES!$A:$A,0))</f>
        <v/>
      </c>
      <c r="O7" s="17" t="str">
        <f>IF(EQUIPO!$B$1&lt;6,"",MATCH(H7,VALORES!$A:$A,0))</f>
        <v/>
      </c>
      <c r="P7">
        <f t="shared" si="0"/>
        <v>2</v>
      </c>
      <c r="Q7">
        <f>INDEX(VALORES!A$1:A$12,P7)</f>
        <v>0</v>
      </c>
    </row>
    <row r="8" spans="1:17" x14ac:dyDescent="0.25">
      <c r="A8" s="26" t="str">
        <f>IF(Ronda2!$I8="otra ronda",Ronda2!A8,"")</f>
        <v/>
      </c>
      <c r="B8" s="23" t="str">
        <f>IF(Ronda2!$I8="otra ronda",Ronda2!B8,"")</f>
        <v/>
      </c>
      <c r="I8" s="24" t="str">
        <f>IF(B8="","",IF(COUNT(C8:H8)&lt;EQUIPO!$B$1,"pendiente",IF(AND(MAX(J8:O8)-P8&lt;=1,P8-MIN(J8:O8)&lt;=1),Q8,"otra ronda")))</f>
        <v/>
      </c>
      <c r="J8" s="17">
        <f>MATCH(C8,VALORES!$A:$A,0)</f>
        <v>2</v>
      </c>
      <c r="K8" s="17">
        <f>MATCH(D8,VALORES!$A:$A,0)</f>
        <v>2</v>
      </c>
      <c r="L8" s="17">
        <f>MATCH(E8,VALORES!$A:$A,0)</f>
        <v>2</v>
      </c>
      <c r="M8" s="17" t="str">
        <f>IF(EQUIPO!$B$1&lt;4,"",MATCH(F8,VALORES!$A:$A,0))</f>
        <v/>
      </c>
      <c r="N8" s="17" t="str">
        <f>IF(EQUIPO!$B$1&lt;5,"",MATCH(G8,VALORES!$A:$A,0))</f>
        <v/>
      </c>
      <c r="O8" s="17" t="str">
        <f>IF(EQUIPO!$B$1&lt;6,"",MATCH(H8,VALORES!$A:$A,0))</f>
        <v/>
      </c>
      <c r="P8">
        <f t="shared" si="0"/>
        <v>2</v>
      </c>
      <c r="Q8">
        <f>INDEX(VALORES!A$1:A$12,P8)</f>
        <v>0</v>
      </c>
    </row>
    <row r="9" spans="1:17" x14ac:dyDescent="0.25">
      <c r="A9" s="26" t="str">
        <f>IF(Ronda2!$I9="otra ronda",Ronda2!A9,"")</f>
        <v/>
      </c>
      <c r="B9" s="23" t="str">
        <f>IF(Ronda2!$I9="otra ronda",Ronda2!B9,"")</f>
        <v/>
      </c>
      <c r="I9" s="24" t="str">
        <f>IF(B9="","",IF(COUNT(C9:H9)&lt;EQUIPO!$B$1,"pendiente",IF(AND(MAX(J9:O9)-P9&lt;=1,P9-MIN(J9:O9)&lt;=1),Q9,"otra ronda")))</f>
        <v/>
      </c>
      <c r="J9" s="17">
        <f>MATCH(C9,VALORES!$A:$A,0)</f>
        <v>2</v>
      </c>
      <c r="K9" s="17">
        <f>MATCH(D9,VALORES!$A:$A,0)</f>
        <v>2</v>
      </c>
      <c r="L9" s="17">
        <f>MATCH(E9,VALORES!$A:$A,0)</f>
        <v>2</v>
      </c>
      <c r="M9" s="17" t="str">
        <f>IF(EQUIPO!$B$1&lt;4,"",MATCH(F9,VALORES!$A:$A,0))</f>
        <v/>
      </c>
      <c r="N9" s="17" t="str">
        <f>IF(EQUIPO!$B$1&lt;5,"",MATCH(G9,VALORES!$A:$A,0))</f>
        <v/>
      </c>
      <c r="O9" s="17" t="str">
        <f>IF(EQUIPO!$B$1&lt;6,"",MATCH(H9,VALORES!$A:$A,0))</f>
        <v/>
      </c>
      <c r="P9">
        <f t="shared" si="0"/>
        <v>2</v>
      </c>
      <c r="Q9">
        <f>INDEX(VALORES!A$1:A$12,P9)</f>
        <v>0</v>
      </c>
    </row>
    <row r="10" spans="1:17" x14ac:dyDescent="0.25">
      <c r="A10" s="26" t="str">
        <f>IF(Ronda2!$I10="otra ronda",Ronda2!A10,"")</f>
        <v/>
      </c>
      <c r="B10" s="23" t="str">
        <f>IF(Ronda2!$I10="otra ronda",Ronda2!B10,"")</f>
        <v/>
      </c>
      <c r="I10" s="24" t="str">
        <f>IF(B10="","",IF(COUNT(C10:H10)&lt;EQUIPO!$B$1,"pendiente",IF(AND(MAX(J10:O10)-P10&lt;=1,P10-MIN(J10:O10)&lt;=1),Q10,"otra ronda")))</f>
        <v/>
      </c>
      <c r="J10" s="17">
        <f>MATCH(C10,VALORES!$A:$A,0)</f>
        <v>2</v>
      </c>
      <c r="K10" s="17">
        <f>MATCH(D10,VALORES!$A:$A,0)</f>
        <v>2</v>
      </c>
      <c r="L10" s="17">
        <f>MATCH(E10,VALORES!$A:$A,0)</f>
        <v>2</v>
      </c>
      <c r="M10" s="17" t="str">
        <f>IF(EQUIPO!$B$1&lt;4,"",MATCH(F10,VALORES!$A:$A,0))</f>
        <v/>
      </c>
      <c r="N10" s="17" t="str">
        <f>IF(EQUIPO!$B$1&lt;5,"",MATCH(G10,VALORES!$A:$A,0))</f>
        <v/>
      </c>
      <c r="O10" s="17" t="str">
        <f>IF(EQUIPO!$B$1&lt;6,"",MATCH(H10,VALORES!$A:$A,0))</f>
        <v/>
      </c>
      <c r="P10">
        <f t="shared" si="0"/>
        <v>2</v>
      </c>
      <c r="Q10">
        <f>INDEX(VALORES!A$1:A$12,P10)</f>
        <v>0</v>
      </c>
    </row>
    <row r="11" spans="1:17" x14ac:dyDescent="0.25">
      <c r="A11" s="26" t="str">
        <f>IF(Ronda2!$I11="otra ronda",Ronda2!A11,"")</f>
        <v/>
      </c>
      <c r="B11" s="23" t="str">
        <f>IF(Ronda2!$I11="otra ronda",Ronda2!B11,"")</f>
        <v/>
      </c>
      <c r="I11" s="24" t="str">
        <f>IF(B11="","",IF(COUNT(C11:H11)&lt;EQUIPO!$B$1,"pendiente",IF(AND(MAX(J11:O11)-P11&lt;=1,P11-MIN(J11:O11)&lt;=1),Q11,"otra ronda")))</f>
        <v/>
      </c>
      <c r="J11" s="17">
        <f>MATCH(C11,VALORES!$A:$A,0)</f>
        <v>2</v>
      </c>
      <c r="K11" s="17">
        <f>MATCH(D11,VALORES!$A:$A,0)</f>
        <v>2</v>
      </c>
      <c r="L11" s="17">
        <f>MATCH(E11,VALORES!$A:$A,0)</f>
        <v>2</v>
      </c>
      <c r="M11" s="17" t="str">
        <f>IF(EQUIPO!$B$1&lt;4,"",MATCH(F11,VALORES!$A:$A,0))</f>
        <v/>
      </c>
      <c r="N11" s="17" t="str">
        <f>IF(EQUIPO!$B$1&lt;5,"",MATCH(G11,VALORES!$A:$A,0))</f>
        <v/>
      </c>
      <c r="O11" s="17" t="str">
        <f>IF(EQUIPO!$B$1&lt;6,"",MATCH(H11,VALORES!$A:$A,0))</f>
        <v/>
      </c>
      <c r="P11">
        <f t="shared" si="0"/>
        <v>2</v>
      </c>
      <c r="Q11">
        <f>INDEX(VALORES!A$1:A$12,P11)</f>
        <v>0</v>
      </c>
    </row>
    <row r="12" spans="1:17" x14ac:dyDescent="0.25">
      <c r="A12" s="26" t="str">
        <f>IF(Ronda2!$I12="otra ronda",Ronda2!A12,"")</f>
        <v/>
      </c>
      <c r="B12" s="23" t="str">
        <f>IF(Ronda2!$I12="otra ronda",Ronda2!B12,"")</f>
        <v/>
      </c>
      <c r="I12" s="24" t="str">
        <f>IF(B12="","",IF(COUNT(C12:H12)&lt;EQUIPO!$B$1,"pendiente",IF(AND(MAX(J12:O12)-P12&lt;=1,P12-MIN(J12:O12)&lt;=1),Q12,"otra ronda")))</f>
        <v/>
      </c>
      <c r="J12" s="17">
        <f>MATCH(C12,VALORES!$A:$A,0)</f>
        <v>2</v>
      </c>
      <c r="K12" s="17">
        <f>MATCH(D12,VALORES!$A:$A,0)</f>
        <v>2</v>
      </c>
      <c r="L12" s="17">
        <f>MATCH(E12,VALORES!$A:$A,0)</f>
        <v>2</v>
      </c>
      <c r="M12" s="17" t="str">
        <f>IF(EQUIPO!$B$1&lt;4,"",MATCH(F12,VALORES!$A:$A,0))</f>
        <v/>
      </c>
      <c r="N12" s="17" t="str">
        <f>IF(EQUIPO!$B$1&lt;5,"",MATCH(G12,VALORES!$A:$A,0))</f>
        <v/>
      </c>
      <c r="O12" s="17" t="str">
        <f>IF(EQUIPO!$B$1&lt;6,"",MATCH(H12,VALORES!$A:$A,0))</f>
        <v/>
      </c>
      <c r="P12">
        <f t="shared" si="0"/>
        <v>2</v>
      </c>
      <c r="Q12">
        <f>INDEX(VALORES!A$1:A$12,P12)</f>
        <v>0</v>
      </c>
    </row>
    <row r="13" spans="1:17" x14ac:dyDescent="0.25">
      <c r="A13" s="26" t="str">
        <f>IF(Ronda2!$I13="otra ronda",Ronda2!A13,"")</f>
        <v/>
      </c>
      <c r="B13" s="23" t="str">
        <f>IF(Ronda2!$I13="otra ronda",Ronda2!B13,"")</f>
        <v/>
      </c>
      <c r="I13" s="24" t="str">
        <f>IF(B13="","",IF(COUNT(C13:H13)&lt;EQUIPO!$B$1,"pendiente",IF(AND(MAX(J13:O13)-P13&lt;=1,P13-MIN(J13:O13)&lt;=1),Q13,"otra ronda")))</f>
        <v/>
      </c>
      <c r="J13" s="17">
        <f>MATCH(C13,VALORES!$A:$A,0)</f>
        <v>2</v>
      </c>
      <c r="K13" s="17">
        <f>MATCH(D13,VALORES!$A:$A,0)</f>
        <v>2</v>
      </c>
      <c r="L13" s="17">
        <f>MATCH(E13,VALORES!$A:$A,0)</f>
        <v>2</v>
      </c>
      <c r="M13" s="17" t="str">
        <f>IF(EQUIPO!$B$1&lt;4,"",MATCH(F13,VALORES!$A:$A,0))</f>
        <v/>
      </c>
      <c r="N13" s="17" t="str">
        <f>IF(EQUIPO!$B$1&lt;5,"",MATCH(G13,VALORES!$A:$A,0))</f>
        <v/>
      </c>
      <c r="O13" s="17" t="str">
        <f>IF(EQUIPO!$B$1&lt;6,"",MATCH(H13,VALORES!$A:$A,0))</f>
        <v/>
      </c>
      <c r="P13">
        <f t="shared" si="0"/>
        <v>2</v>
      </c>
      <c r="Q13">
        <f>INDEX(VALORES!A$1:A$12,P13)</f>
        <v>0</v>
      </c>
    </row>
    <row r="14" spans="1:17" x14ac:dyDescent="0.25">
      <c r="A14" s="26" t="str">
        <f>IF(Ronda2!$I14="otra ronda",Ronda2!A14,"")</f>
        <v/>
      </c>
      <c r="B14" s="23" t="str">
        <f>IF(Ronda2!$I14="otra ronda",Ronda2!B14,"")</f>
        <v/>
      </c>
      <c r="I14" s="24" t="str">
        <f>IF(B14="","",IF(COUNT(C14:H14)&lt;EQUIPO!$B$1,"pendiente",IF(AND(MAX(J14:O14)-P14&lt;=1,P14-MIN(J14:O14)&lt;=1),Q14,"otra ronda")))</f>
        <v/>
      </c>
      <c r="J14" s="17">
        <f>MATCH(C14,VALORES!$A:$A,0)</f>
        <v>2</v>
      </c>
      <c r="K14" s="17">
        <f>MATCH(D14,VALORES!$A:$A,0)</f>
        <v>2</v>
      </c>
      <c r="L14" s="17">
        <f>MATCH(E14,VALORES!$A:$A,0)</f>
        <v>2</v>
      </c>
      <c r="M14" s="17" t="str">
        <f>IF(EQUIPO!$B$1&lt;4,"",MATCH(F14,VALORES!$A:$A,0))</f>
        <v/>
      </c>
      <c r="N14" s="17" t="str">
        <f>IF(EQUIPO!$B$1&lt;5,"",MATCH(G14,VALORES!$A:$A,0))</f>
        <v/>
      </c>
      <c r="O14" s="17" t="str">
        <f>IF(EQUIPO!$B$1&lt;6,"",MATCH(H14,VALORES!$A:$A,0))</f>
        <v/>
      </c>
      <c r="P14">
        <f t="shared" si="0"/>
        <v>2</v>
      </c>
      <c r="Q14">
        <f>INDEX(VALORES!A$1:A$12,P14)</f>
        <v>0</v>
      </c>
    </row>
    <row r="15" spans="1:17" x14ac:dyDescent="0.25">
      <c r="A15" s="26" t="str">
        <f>IF(Ronda2!$I15="otra ronda",Ronda2!A15,"")</f>
        <v/>
      </c>
      <c r="B15" s="23" t="str">
        <f>IF(Ronda2!$I15="otra ronda",Ronda2!B15,"")</f>
        <v/>
      </c>
      <c r="I15" s="24" t="str">
        <f>IF(B15="","",IF(COUNT(C15:H15)&lt;EQUIPO!$B$1,"pendiente",IF(AND(MAX(J15:O15)-P15&lt;=1,P15-MIN(J15:O15)&lt;=1),Q15,"otra ronda")))</f>
        <v/>
      </c>
      <c r="J15" s="17">
        <f>MATCH(C15,VALORES!$A:$A,0)</f>
        <v>2</v>
      </c>
      <c r="K15" s="17">
        <f>MATCH(D15,VALORES!$A:$A,0)</f>
        <v>2</v>
      </c>
      <c r="L15" s="17">
        <f>MATCH(E15,VALORES!$A:$A,0)</f>
        <v>2</v>
      </c>
      <c r="M15" s="17" t="str">
        <f>IF(EQUIPO!$B$1&lt;4,"",MATCH(F15,VALORES!$A:$A,0))</f>
        <v/>
      </c>
      <c r="N15" s="17" t="str">
        <f>IF(EQUIPO!$B$1&lt;5,"",MATCH(G15,VALORES!$A:$A,0))</f>
        <v/>
      </c>
      <c r="O15" s="17" t="str">
        <f>IF(EQUIPO!$B$1&lt;6,"",MATCH(H15,VALORES!$A:$A,0))</f>
        <v/>
      </c>
      <c r="P15">
        <f t="shared" si="0"/>
        <v>2</v>
      </c>
      <c r="Q15">
        <f>INDEX(VALORES!A$1:A$12,P15)</f>
        <v>0</v>
      </c>
    </row>
    <row r="16" spans="1:17" x14ac:dyDescent="0.25">
      <c r="A16" s="26" t="str">
        <f>IF(Ronda2!$I16="otra ronda",Ronda2!A16,"")</f>
        <v/>
      </c>
      <c r="B16" s="23" t="str">
        <f>IF(Ronda2!$I16="otra ronda",Ronda2!B16,"")</f>
        <v/>
      </c>
      <c r="I16" s="24" t="str">
        <f>IF(B16="","",IF(COUNT(C16:H16)&lt;EQUIPO!$B$1,"pendiente",IF(AND(MAX(J16:O16)-P16&lt;=1,P16-MIN(J16:O16)&lt;=1),Q16,"otra ronda")))</f>
        <v/>
      </c>
      <c r="J16" s="17">
        <f>MATCH(C16,VALORES!$A:$A,0)</f>
        <v>2</v>
      </c>
      <c r="K16" s="17">
        <f>MATCH(D16,VALORES!$A:$A,0)</f>
        <v>2</v>
      </c>
      <c r="L16" s="17">
        <f>MATCH(E16,VALORES!$A:$A,0)</f>
        <v>2</v>
      </c>
      <c r="M16" s="17" t="str">
        <f>IF(EQUIPO!$B$1&lt;4,"",MATCH(F16,VALORES!$A:$A,0))</f>
        <v/>
      </c>
      <c r="N16" s="17" t="str">
        <f>IF(EQUIPO!$B$1&lt;5,"",MATCH(G16,VALORES!$A:$A,0))</f>
        <v/>
      </c>
      <c r="O16" s="17" t="str">
        <f>IF(EQUIPO!$B$1&lt;6,"",MATCH(H16,VALORES!$A:$A,0))</f>
        <v/>
      </c>
      <c r="P16">
        <f t="shared" si="0"/>
        <v>2</v>
      </c>
      <c r="Q16">
        <f>INDEX(VALORES!A$1:A$12,P16)</f>
        <v>0</v>
      </c>
    </row>
    <row r="17" spans="1:17" x14ac:dyDescent="0.25">
      <c r="A17" s="26" t="str">
        <f>IF(Ronda2!$I17="otra ronda",Ronda2!A17,"")</f>
        <v/>
      </c>
      <c r="B17" s="23" t="str">
        <f>IF(Ronda2!$I17="otra ronda",Ronda2!B17,"")</f>
        <v/>
      </c>
      <c r="I17" s="24" t="str">
        <f>IF(B17="","",IF(COUNT(C17:H17)&lt;EQUIPO!$B$1,"pendiente",IF(AND(MAX(J17:O17)-P17&lt;=1,P17-MIN(J17:O17)&lt;=1),Q17,"otra ronda")))</f>
        <v/>
      </c>
      <c r="J17" s="17">
        <f>MATCH(C17,VALORES!$A:$A,0)</f>
        <v>2</v>
      </c>
      <c r="K17" s="17">
        <f>MATCH(D17,VALORES!$A:$A,0)</f>
        <v>2</v>
      </c>
      <c r="L17" s="17">
        <f>MATCH(E17,VALORES!$A:$A,0)</f>
        <v>2</v>
      </c>
      <c r="M17" s="17" t="str">
        <f>IF(EQUIPO!$B$1&lt;4,"",MATCH(F17,VALORES!$A:$A,0))</f>
        <v/>
      </c>
      <c r="N17" s="17" t="str">
        <f>IF(EQUIPO!$B$1&lt;5,"",MATCH(G17,VALORES!$A:$A,0))</f>
        <v/>
      </c>
      <c r="O17" s="17" t="str">
        <f>IF(EQUIPO!$B$1&lt;6,"",MATCH(H17,VALORES!$A:$A,0))</f>
        <v/>
      </c>
      <c r="P17">
        <f t="shared" si="0"/>
        <v>2</v>
      </c>
      <c r="Q17">
        <f>INDEX(VALORES!A$1:A$12,P17)</f>
        <v>0</v>
      </c>
    </row>
    <row r="18" spans="1:17" x14ac:dyDescent="0.25">
      <c r="A18" s="26" t="str">
        <f>IF(Ronda2!$I18="otra ronda",Ronda2!A18,"")</f>
        <v/>
      </c>
      <c r="B18" s="23" t="str">
        <f>IF(Ronda2!$I18="otra ronda",Ronda2!B18,"")</f>
        <v/>
      </c>
      <c r="I18" s="24" t="str">
        <f>IF(B18="","",IF(COUNT(C18:H18)&lt;EQUIPO!$B$1,"pendiente",IF(AND(MAX(J18:O18)-P18&lt;=1,P18-MIN(J18:O18)&lt;=1),Q18,"otra ronda")))</f>
        <v/>
      </c>
      <c r="J18" s="17">
        <f>MATCH(C18,VALORES!$A:$A,0)</f>
        <v>2</v>
      </c>
      <c r="K18" s="17">
        <f>MATCH(D18,VALORES!$A:$A,0)</f>
        <v>2</v>
      </c>
      <c r="L18" s="17">
        <f>MATCH(E18,VALORES!$A:$A,0)</f>
        <v>2</v>
      </c>
      <c r="M18" s="17" t="str">
        <f>IF(EQUIPO!$B$1&lt;4,"",MATCH(F18,VALORES!$A:$A,0))</f>
        <v/>
      </c>
      <c r="N18" s="17" t="str">
        <f>IF(EQUIPO!$B$1&lt;5,"",MATCH(G18,VALORES!$A:$A,0))</f>
        <v/>
      </c>
      <c r="O18" s="17" t="str">
        <f>IF(EQUIPO!$B$1&lt;6,"",MATCH(H18,VALORES!$A:$A,0))</f>
        <v/>
      </c>
      <c r="P18">
        <f t="shared" si="0"/>
        <v>2</v>
      </c>
      <c r="Q18">
        <f>INDEX(VALORES!A$1:A$12,P18)</f>
        <v>0</v>
      </c>
    </row>
    <row r="19" spans="1:17" x14ac:dyDescent="0.25">
      <c r="A19" s="26" t="str">
        <f>IF(Ronda2!$I19="otra ronda",Ronda2!A19,"")</f>
        <v/>
      </c>
      <c r="B19" s="23" t="str">
        <f>IF(Ronda2!$I19="otra ronda",Ronda2!B19,"")</f>
        <v/>
      </c>
      <c r="I19" s="24" t="str">
        <f>IF(B19="","",IF(COUNT(C19:H19)&lt;EQUIPO!$B$1,"pendiente",IF(AND(MAX(J19:O19)-P19&lt;=1,P19-MIN(J19:O19)&lt;=1),Q19,"otra ronda")))</f>
        <v/>
      </c>
      <c r="J19" s="17">
        <f>MATCH(C19,VALORES!$A:$A,0)</f>
        <v>2</v>
      </c>
      <c r="K19" s="17">
        <f>MATCH(D19,VALORES!$A:$A,0)</f>
        <v>2</v>
      </c>
      <c r="L19" s="17">
        <f>MATCH(E19,VALORES!$A:$A,0)</f>
        <v>2</v>
      </c>
      <c r="M19" s="17" t="str">
        <f>IF(EQUIPO!$B$1&lt;4,"",MATCH(F19,VALORES!$A:$A,0))</f>
        <v/>
      </c>
      <c r="N19" s="17" t="str">
        <f>IF(EQUIPO!$B$1&lt;5,"",MATCH(G19,VALORES!$A:$A,0))</f>
        <v/>
      </c>
      <c r="O19" s="17" t="str">
        <f>IF(EQUIPO!$B$1&lt;6,"",MATCH(H19,VALORES!$A:$A,0))</f>
        <v/>
      </c>
      <c r="P19">
        <f t="shared" si="0"/>
        <v>2</v>
      </c>
      <c r="Q19">
        <f>INDEX(VALORES!A$1:A$12,P19)</f>
        <v>0</v>
      </c>
    </row>
    <row r="20" spans="1:17" x14ac:dyDescent="0.25">
      <c r="A20" s="26" t="str">
        <f>IF(Ronda2!$I20="otra ronda",Ronda2!A20,"")</f>
        <v/>
      </c>
      <c r="B20" s="23" t="str">
        <f>IF(Ronda2!$I20="otra ronda",Ronda2!B20,"")</f>
        <v/>
      </c>
      <c r="I20" s="24" t="str">
        <f>IF(B20="","",IF(COUNT(C20:H20)&lt;EQUIPO!$B$1,"pendiente",IF(AND(MAX(J20:O20)-P20&lt;=1,P20-MIN(J20:O20)&lt;=1),Q20,"otra ronda")))</f>
        <v/>
      </c>
      <c r="J20" s="17">
        <f>MATCH(C20,VALORES!$A:$A,0)</f>
        <v>2</v>
      </c>
      <c r="K20" s="17">
        <f>MATCH(D20,VALORES!$A:$A,0)</f>
        <v>2</v>
      </c>
      <c r="L20" s="17">
        <f>MATCH(E20,VALORES!$A:$A,0)</f>
        <v>2</v>
      </c>
      <c r="M20" s="17" t="str">
        <f>IF(EQUIPO!$B$1&lt;4,"",MATCH(F20,VALORES!$A:$A,0))</f>
        <v/>
      </c>
      <c r="N20" s="17" t="str">
        <f>IF(EQUIPO!$B$1&lt;5,"",MATCH(G20,VALORES!$A:$A,0))</f>
        <v/>
      </c>
      <c r="O20" s="17" t="str">
        <f>IF(EQUIPO!$B$1&lt;6,"",MATCH(H20,VALORES!$A:$A,0))</f>
        <v/>
      </c>
      <c r="P20">
        <f t="shared" si="0"/>
        <v>2</v>
      </c>
      <c r="Q20">
        <f>INDEX(VALORES!A$1:A$12,P20)</f>
        <v>0</v>
      </c>
    </row>
    <row r="21" spans="1:17" x14ac:dyDescent="0.25">
      <c r="A21" s="26" t="str">
        <f>IF(Ronda2!$I21="otra ronda",Ronda2!A21,"")</f>
        <v/>
      </c>
      <c r="B21" s="23" t="str">
        <f>IF(Ronda2!$I21="otra ronda",Ronda2!B21,"")</f>
        <v/>
      </c>
      <c r="I21" s="24" t="str">
        <f>IF(B21="","",IF(COUNT(C21:H21)&lt;EQUIPO!$B$1,"pendiente",IF(AND(MAX(J21:O21)-P21&lt;=1,P21-MIN(J21:O21)&lt;=1),Q21,"otra ronda")))</f>
        <v/>
      </c>
      <c r="J21" s="17">
        <f>MATCH(C21,VALORES!$A:$A,0)</f>
        <v>2</v>
      </c>
      <c r="K21" s="17">
        <f>MATCH(D21,VALORES!$A:$A,0)</f>
        <v>2</v>
      </c>
      <c r="L21" s="17">
        <f>MATCH(E21,VALORES!$A:$A,0)</f>
        <v>2</v>
      </c>
      <c r="M21" s="17" t="str">
        <f>IF(EQUIPO!$B$1&lt;4,"",MATCH(F21,VALORES!$A:$A,0))</f>
        <v/>
      </c>
      <c r="N21" s="17" t="str">
        <f>IF(EQUIPO!$B$1&lt;5,"",MATCH(G21,VALORES!$A:$A,0))</f>
        <v/>
      </c>
      <c r="O21" s="17" t="str">
        <f>IF(EQUIPO!$B$1&lt;6,"",MATCH(H21,VALORES!$A:$A,0))</f>
        <v/>
      </c>
      <c r="P21">
        <f t="shared" si="0"/>
        <v>2</v>
      </c>
      <c r="Q21">
        <f>INDEX(VALORES!A$1:A$12,P21)</f>
        <v>0</v>
      </c>
    </row>
    <row r="22" spans="1:17" x14ac:dyDescent="0.25">
      <c r="A22" s="26" t="str">
        <f>IF(Ronda2!$I22="otra ronda",Ronda2!A22,"")</f>
        <v/>
      </c>
      <c r="B22" s="23" t="str">
        <f>IF(Ronda2!$I22="otra ronda",Ronda2!B22,"")</f>
        <v/>
      </c>
      <c r="I22" s="24" t="str">
        <f>IF(B22="","",IF(COUNT(C22:H22)&lt;EQUIPO!$B$1,"pendiente",IF(AND(MAX(J22:O22)-P22&lt;=1,P22-MIN(J22:O22)&lt;=1),Q22,"otra ronda")))</f>
        <v/>
      </c>
      <c r="J22" s="17">
        <f>MATCH(C22,VALORES!$A:$A,0)</f>
        <v>2</v>
      </c>
      <c r="K22" s="17">
        <f>MATCH(D22,VALORES!$A:$A,0)</f>
        <v>2</v>
      </c>
      <c r="L22" s="17">
        <f>MATCH(E22,VALORES!$A:$A,0)</f>
        <v>2</v>
      </c>
      <c r="M22" s="17" t="str">
        <f>IF(EQUIPO!$B$1&lt;4,"",MATCH(F22,VALORES!$A:$A,0))</f>
        <v/>
      </c>
      <c r="N22" s="17" t="str">
        <f>IF(EQUIPO!$B$1&lt;5,"",MATCH(G22,VALORES!$A:$A,0))</f>
        <v/>
      </c>
      <c r="O22" s="17" t="str">
        <f>IF(EQUIPO!$B$1&lt;6,"",MATCH(H22,VALORES!$A:$A,0))</f>
        <v/>
      </c>
      <c r="P22">
        <f t="shared" si="0"/>
        <v>2</v>
      </c>
      <c r="Q22">
        <f>INDEX(VALORES!A$1:A$12,P22)</f>
        <v>0</v>
      </c>
    </row>
    <row r="23" spans="1:17" x14ac:dyDescent="0.25">
      <c r="A23" s="26" t="str">
        <f>IF(Ronda2!$I23="otra ronda",Ronda2!A23,"")</f>
        <v/>
      </c>
      <c r="B23" s="23" t="str">
        <f>IF(Ronda2!$I23="otra ronda",Ronda2!B23,"")</f>
        <v/>
      </c>
      <c r="I23" s="24" t="str">
        <f>IF(B23="","",IF(COUNT(C23:H23)&lt;EQUIPO!$B$1,"pendiente",IF(AND(MAX(J23:O23)-P23&lt;=1,P23-MIN(J23:O23)&lt;=1),Q23,"otra ronda")))</f>
        <v/>
      </c>
      <c r="J23" s="17">
        <f>MATCH(C23,VALORES!$A:$A,0)</f>
        <v>2</v>
      </c>
      <c r="K23" s="17">
        <f>MATCH(D23,VALORES!$A:$A,0)</f>
        <v>2</v>
      </c>
      <c r="L23" s="17">
        <f>MATCH(E23,VALORES!$A:$A,0)</f>
        <v>2</v>
      </c>
      <c r="M23" s="17" t="str">
        <f>IF(EQUIPO!$B$1&lt;4,"",MATCH(F23,VALORES!$A:$A,0))</f>
        <v/>
      </c>
      <c r="N23" s="17" t="str">
        <f>IF(EQUIPO!$B$1&lt;5,"",MATCH(G23,VALORES!$A:$A,0))</f>
        <v/>
      </c>
      <c r="O23" s="17" t="str">
        <f>IF(EQUIPO!$B$1&lt;6,"",MATCH(H23,VALORES!$A:$A,0))</f>
        <v/>
      </c>
      <c r="P23">
        <f t="shared" si="0"/>
        <v>2</v>
      </c>
      <c r="Q23">
        <f>INDEX(VALORES!A$1:A$12,P23)</f>
        <v>0</v>
      </c>
    </row>
    <row r="24" spans="1:17" x14ac:dyDescent="0.25">
      <c r="A24" s="26" t="str">
        <f>IF(Ronda2!$I24="otra ronda",Ronda2!A24,"")</f>
        <v/>
      </c>
      <c r="B24" s="23" t="str">
        <f>IF(Ronda2!$I24="otra ronda",Ronda2!B24,"")</f>
        <v/>
      </c>
      <c r="I24" s="24" t="str">
        <f>IF(B24="","",IF(COUNT(C24:H24)&lt;EQUIPO!$B$1,"pendiente",IF(AND(MAX(J24:O24)-P24&lt;=1,P24-MIN(J24:O24)&lt;=1),Q24,"otra ronda")))</f>
        <v/>
      </c>
      <c r="J24" s="17">
        <f>MATCH(C24,VALORES!$A:$A,0)</f>
        <v>2</v>
      </c>
      <c r="K24" s="17">
        <f>MATCH(D24,VALORES!$A:$A,0)</f>
        <v>2</v>
      </c>
      <c r="L24" s="17">
        <f>MATCH(E24,VALORES!$A:$A,0)</f>
        <v>2</v>
      </c>
      <c r="M24" s="17" t="str">
        <f>IF(EQUIPO!$B$1&lt;4,"",MATCH(F24,VALORES!$A:$A,0))</f>
        <v/>
      </c>
      <c r="N24" s="17" t="str">
        <f>IF(EQUIPO!$B$1&lt;5,"",MATCH(G24,VALORES!$A:$A,0))</f>
        <v/>
      </c>
      <c r="O24" s="17" t="str">
        <f>IF(EQUIPO!$B$1&lt;6,"",MATCH(H24,VALORES!$A:$A,0))</f>
        <v/>
      </c>
      <c r="P24">
        <f t="shared" si="0"/>
        <v>2</v>
      </c>
      <c r="Q24">
        <f>INDEX(VALORES!A$1:A$12,P24)</f>
        <v>0</v>
      </c>
    </row>
    <row r="25" spans="1:17" x14ac:dyDescent="0.25">
      <c r="A25" s="26" t="str">
        <f>IF(Ronda2!$I25="otra ronda",Ronda2!A25,"")</f>
        <v/>
      </c>
      <c r="B25" s="23" t="str">
        <f>IF(Ronda2!$I25="otra ronda",Ronda2!B25,"")</f>
        <v/>
      </c>
      <c r="I25" s="24" t="str">
        <f>IF(B25="","",IF(COUNT(C25:H25)&lt;EQUIPO!$B$1,"pendiente",IF(AND(MAX(J25:O25)-P25&lt;=1,P25-MIN(J25:O25)&lt;=1),Q25,"otra ronda")))</f>
        <v/>
      </c>
      <c r="J25" s="17">
        <f>MATCH(C25,VALORES!$A:$A,0)</f>
        <v>2</v>
      </c>
      <c r="K25" s="17">
        <f>MATCH(D25,VALORES!$A:$A,0)</f>
        <v>2</v>
      </c>
      <c r="L25" s="17">
        <f>MATCH(E25,VALORES!$A:$A,0)</f>
        <v>2</v>
      </c>
      <c r="M25" s="17" t="str">
        <f>IF(EQUIPO!$B$1&lt;4,"",MATCH(F25,VALORES!$A:$A,0))</f>
        <v/>
      </c>
      <c r="N25" s="17" t="str">
        <f>IF(EQUIPO!$B$1&lt;5,"",MATCH(G25,VALORES!$A:$A,0))</f>
        <v/>
      </c>
      <c r="O25" s="17" t="str">
        <f>IF(EQUIPO!$B$1&lt;6,"",MATCH(H25,VALORES!$A:$A,0))</f>
        <v/>
      </c>
      <c r="P25">
        <f t="shared" si="0"/>
        <v>2</v>
      </c>
      <c r="Q25">
        <f>INDEX(VALORES!A$1:A$12,P25)</f>
        <v>0</v>
      </c>
    </row>
    <row r="26" spans="1:17" x14ac:dyDescent="0.25">
      <c r="A26" s="26" t="str">
        <f>IF(Ronda2!$I26="otra ronda",Ronda2!A26,"")</f>
        <v/>
      </c>
      <c r="B26" s="23" t="str">
        <f>IF(Ronda2!$I26="otra ronda",Ronda2!B26,"")</f>
        <v/>
      </c>
      <c r="I26" s="24" t="str">
        <f>IF(B26="","",IF(COUNT(C26:H26)&lt;EQUIPO!$B$1,"pendiente",IF(AND(MAX(J26:O26)-P26&lt;=1,P26-MIN(J26:O26)&lt;=1),Q26,"otra ronda")))</f>
        <v/>
      </c>
      <c r="J26" s="17">
        <f>MATCH(C26,VALORES!$A:$A,0)</f>
        <v>2</v>
      </c>
      <c r="K26" s="17">
        <f>MATCH(D26,VALORES!$A:$A,0)</f>
        <v>2</v>
      </c>
      <c r="L26" s="17">
        <f>MATCH(E26,VALORES!$A:$A,0)</f>
        <v>2</v>
      </c>
      <c r="M26" s="17" t="str">
        <f>IF(EQUIPO!$B$1&lt;4,"",MATCH(F26,VALORES!$A:$A,0))</f>
        <v/>
      </c>
      <c r="N26" s="17" t="str">
        <f>IF(EQUIPO!$B$1&lt;5,"",MATCH(G26,VALORES!$A:$A,0))</f>
        <v/>
      </c>
      <c r="O26" s="17" t="str">
        <f>IF(EQUIPO!$B$1&lt;6,"",MATCH(H26,VALORES!$A:$A,0))</f>
        <v/>
      </c>
      <c r="P26">
        <f t="shared" si="0"/>
        <v>2</v>
      </c>
      <c r="Q26">
        <f>INDEX(VALORES!A$1:A$12,P26)</f>
        <v>0</v>
      </c>
    </row>
    <row r="27" spans="1:17" x14ac:dyDescent="0.25">
      <c r="A27" s="26" t="str">
        <f>IF(Ronda2!$I27="otra ronda",Ronda2!A27,"")</f>
        <v/>
      </c>
      <c r="B27" s="23" t="str">
        <f>IF(Ronda2!$I27="otra ronda",Ronda2!B27,"")</f>
        <v/>
      </c>
      <c r="I27" s="24" t="str">
        <f>IF(B27="","",IF(COUNT(C27:H27)&lt;EQUIPO!$B$1,"pendiente",IF(AND(MAX(J27:O27)-P27&lt;=1,P27-MIN(J27:O27)&lt;=1),Q27,"otra ronda")))</f>
        <v/>
      </c>
      <c r="J27" s="17">
        <f>MATCH(C27,VALORES!$A:$A,0)</f>
        <v>2</v>
      </c>
      <c r="K27" s="17">
        <f>MATCH(D27,VALORES!$A:$A,0)</f>
        <v>2</v>
      </c>
      <c r="L27" s="17">
        <f>MATCH(E27,VALORES!$A:$A,0)</f>
        <v>2</v>
      </c>
      <c r="M27" s="17" t="str">
        <f>IF(EQUIPO!$B$1&lt;4,"",MATCH(F27,VALORES!$A:$A,0))</f>
        <v/>
      </c>
      <c r="N27" s="17" t="str">
        <f>IF(EQUIPO!$B$1&lt;5,"",MATCH(G27,VALORES!$A:$A,0))</f>
        <v/>
      </c>
      <c r="O27" s="17" t="str">
        <f>IF(EQUIPO!$B$1&lt;6,"",MATCH(H27,VALORES!$A:$A,0))</f>
        <v/>
      </c>
      <c r="P27">
        <f t="shared" si="0"/>
        <v>2</v>
      </c>
      <c r="Q27">
        <f>INDEX(VALORES!A$1:A$12,P27)</f>
        <v>0</v>
      </c>
    </row>
    <row r="28" spans="1:17" x14ac:dyDescent="0.25">
      <c r="A28" s="26" t="str">
        <f>IF(Ronda2!$I28="otra ronda",Ronda2!A28,"")</f>
        <v/>
      </c>
      <c r="B28" s="23" t="str">
        <f>IF(Ronda2!$I28="otra ronda",Ronda2!B28,"")</f>
        <v/>
      </c>
      <c r="I28" s="24" t="str">
        <f>IF(B28="","",IF(COUNT(C28:H28)&lt;EQUIPO!$B$1,"pendiente",IF(AND(MAX(J28:O28)-P28&lt;=1,P28-MIN(J28:O28)&lt;=1),Q28,"otra ronda")))</f>
        <v/>
      </c>
      <c r="J28" s="17">
        <f>MATCH(C28,VALORES!$A:$A,0)</f>
        <v>2</v>
      </c>
      <c r="K28" s="17">
        <f>MATCH(D28,VALORES!$A:$A,0)</f>
        <v>2</v>
      </c>
      <c r="L28" s="17">
        <f>MATCH(E28,VALORES!$A:$A,0)</f>
        <v>2</v>
      </c>
      <c r="M28" s="17" t="str">
        <f>IF(EQUIPO!$B$1&lt;4,"",MATCH(F28,VALORES!$A:$A,0))</f>
        <v/>
      </c>
      <c r="N28" s="17" t="str">
        <f>IF(EQUIPO!$B$1&lt;5,"",MATCH(G28,VALORES!$A:$A,0))</f>
        <v/>
      </c>
      <c r="O28" s="17" t="str">
        <f>IF(EQUIPO!$B$1&lt;6,"",MATCH(H28,VALORES!$A:$A,0))</f>
        <v/>
      </c>
      <c r="P28">
        <f t="shared" si="0"/>
        <v>2</v>
      </c>
      <c r="Q28">
        <f>INDEX(VALORES!A$1:A$12,P28)</f>
        <v>0</v>
      </c>
    </row>
    <row r="29" spans="1:17" x14ac:dyDescent="0.25">
      <c r="A29" s="26" t="str">
        <f>IF(Ronda2!$I29="otra ronda",Ronda2!A29,"")</f>
        <v/>
      </c>
      <c r="B29" s="23" t="str">
        <f>IF(Ronda2!$I29="otra ronda",Ronda2!B29,"")</f>
        <v/>
      </c>
      <c r="I29" s="24" t="str">
        <f>IF(B29="","",IF(COUNT(C29:H29)&lt;EQUIPO!$B$1,"pendiente",IF(AND(MAX(J29:O29)-P29&lt;=1,P29-MIN(J29:O29)&lt;=1),Q29,"otra ronda")))</f>
        <v/>
      </c>
      <c r="J29" s="17">
        <f>MATCH(C29,VALORES!$A:$A,0)</f>
        <v>2</v>
      </c>
      <c r="K29" s="17">
        <f>MATCH(D29,VALORES!$A:$A,0)</f>
        <v>2</v>
      </c>
      <c r="L29" s="17">
        <f>MATCH(E29,VALORES!$A:$A,0)</f>
        <v>2</v>
      </c>
      <c r="M29" s="17" t="str">
        <f>IF(EQUIPO!$B$1&lt;4,"",MATCH(F29,VALORES!$A:$A,0))</f>
        <v/>
      </c>
      <c r="N29" s="17" t="str">
        <f>IF(EQUIPO!$B$1&lt;5,"",MATCH(G29,VALORES!$A:$A,0))</f>
        <v/>
      </c>
      <c r="O29" s="17" t="str">
        <f>IF(EQUIPO!$B$1&lt;6,"",MATCH(H29,VALORES!$A:$A,0))</f>
        <v/>
      </c>
      <c r="P29">
        <f t="shared" si="0"/>
        <v>2</v>
      </c>
      <c r="Q29">
        <f>INDEX(VALORES!A$1:A$12,P29)</f>
        <v>0</v>
      </c>
    </row>
    <row r="30" spans="1:17" x14ac:dyDescent="0.25">
      <c r="A30" s="26" t="str">
        <f>IF(Ronda2!$I30="otra ronda",Ronda2!A30,"")</f>
        <v/>
      </c>
      <c r="B30" s="23" t="str">
        <f>IF(Ronda2!$I30="otra ronda",Ronda2!B30,"")</f>
        <v/>
      </c>
      <c r="I30" s="24" t="str">
        <f>IF(B30="","",IF(COUNT(C30:H30)&lt;EQUIPO!$B$1,"pendiente",IF(AND(MAX(J30:O30)-P30&lt;=1,P30-MIN(J30:O30)&lt;=1),Q30,"otra ronda")))</f>
        <v/>
      </c>
      <c r="J30" s="17">
        <f>MATCH(C30,VALORES!$A:$A,0)</f>
        <v>2</v>
      </c>
      <c r="K30" s="17">
        <f>MATCH(D30,VALORES!$A:$A,0)</f>
        <v>2</v>
      </c>
      <c r="L30" s="17">
        <f>MATCH(E30,VALORES!$A:$A,0)</f>
        <v>2</v>
      </c>
      <c r="M30" s="17" t="str">
        <f>IF(EQUIPO!$B$1&lt;4,"",MATCH(F30,VALORES!$A:$A,0))</f>
        <v/>
      </c>
      <c r="N30" s="17" t="str">
        <f>IF(EQUIPO!$B$1&lt;5,"",MATCH(G30,VALORES!$A:$A,0))</f>
        <v/>
      </c>
      <c r="O30" s="17" t="str">
        <f>IF(EQUIPO!$B$1&lt;6,"",MATCH(H30,VALORES!$A:$A,0))</f>
        <v/>
      </c>
      <c r="P30">
        <f t="shared" si="0"/>
        <v>2</v>
      </c>
      <c r="Q30">
        <f>INDEX(VALORES!A$1:A$12,P30)</f>
        <v>0</v>
      </c>
    </row>
    <row r="31" spans="1:17" x14ac:dyDescent="0.25">
      <c r="A31" s="26" t="str">
        <f>IF(Ronda2!$I31="otra ronda",Ronda2!A31,"")</f>
        <v/>
      </c>
      <c r="B31" s="23" t="str">
        <f>IF(Ronda2!$I31="otra ronda",Ronda2!B31,"")</f>
        <v/>
      </c>
      <c r="I31" s="24" t="str">
        <f>IF(B31="","",IF(COUNT(C31:H31)&lt;EQUIPO!$B$1,"pendiente",IF(AND(MAX(J31:O31)-P31&lt;=1,P31-MIN(J31:O31)&lt;=1),Q31,"otra ronda")))</f>
        <v/>
      </c>
      <c r="J31" s="17">
        <f>MATCH(C31,VALORES!$A:$A,0)</f>
        <v>2</v>
      </c>
      <c r="K31" s="17">
        <f>MATCH(D31,VALORES!$A:$A,0)</f>
        <v>2</v>
      </c>
      <c r="L31" s="17">
        <f>MATCH(E31,VALORES!$A:$A,0)</f>
        <v>2</v>
      </c>
      <c r="M31" s="17" t="str">
        <f>IF(EQUIPO!$B$1&lt;4,"",MATCH(F31,VALORES!$A:$A,0))</f>
        <v/>
      </c>
      <c r="N31" s="17" t="str">
        <f>IF(EQUIPO!$B$1&lt;5,"",MATCH(G31,VALORES!$A:$A,0))</f>
        <v/>
      </c>
      <c r="O31" s="17" t="str">
        <f>IF(EQUIPO!$B$1&lt;6,"",MATCH(H31,VALORES!$A:$A,0))</f>
        <v/>
      </c>
      <c r="P31">
        <f t="shared" si="0"/>
        <v>2</v>
      </c>
      <c r="Q31">
        <f>INDEX(VALORES!A$1:A$12,P31)</f>
        <v>0</v>
      </c>
    </row>
    <row r="32" spans="1:17" x14ac:dyDescent="0.25">
      <c r="A32" s="26" t="str">
        <f>IF(Ronda2!$I32="otra ronda",Ronda2!A32,"")</f>
        <v/>
      </c>
      <c r="B32" s="23" t="str">
        <f>IF(Ronda2!$I32="otra ronda",Ronda2!B32,"")</f>
        <v/>
      </c>
      <c r="I32" s="24" t="str">
        <f>IF(B32="","",IF(COUNT(C32:H32)&lt;EQUIPO!$B$1,"pendiente",IF(AND(MAX(J32:O32)-P32&lt;=1,P32-MIN(J32:O32)&lt;=1),Q32,"otra ronda")))</f>
        <v/>
      </c>
      <c r="J32" s="17">
        <f>MATCH(C32,VALORES!$A:$A,0)</f>
        <v>2</v>
      </c>
      <c r="K32" s="17">
        <f>MATCH(D32,VALORES!$A:$A,0)</f>
        <v>2</v>
      </c>
      <c r="L32" s="17">
        <f>MATCH(E32,VALORES!$A:$A,0)</f>
        <v>2</v>
      </c>
      <c r="M32" s="17" t="str">
        <f>IF(EQUIPO!$B$1&lt;4,"",MATCH(F32,VALORES!$A:$A,0))</f>
        <v/>
      </c>
      <c r="N32" s="17" t="str">
        <f>IF(EQUIPO!$B$1&lt;5,"",MATCH(G32,VALORES!$A:$A,0))</f>
        <v/>
      </c>
      <c r="O32" s="17" t="str">
        <f>IF(EQUIPO!$B$1&lt;6,"",MATCH(H32,VALORES!$A:$A,0))</f>
        <v/>
      </c>
      <c r="P32">
        <f t="shared" si="0"/>
        <v>2</v>
      </c>
      <c r="Q32">
        <f>INDEX(VALORES!A$1:A$12,P32)</f>
        <v>0</v>
      </c>
    </row>
    <row r="33" spans="1:17" x14ac:dyDescent="0.25">
      <c r="A33" s="26" t="str">
        <f>IF(Ronda2!$I33="otra ronda",Ronda2!A33,"")</f>
        <v/>
      </c>
      <c r="B33" s="23" t="str">
        <f>IF(Ronda2!$I33="otra ronda",Ronda2!B33,"")</f>
        <v/>
      </c>
      <c r="I33" s="24" t="str">
        <f>IF(B33="","",IF(COUNT(C33:H33)&lt;EQUIPO!$B$1,"pendiente",IF(AND(MAX(J33:O33)-P33&lt;=1,P33-MIN(J33:O33)&lt;=1),Q33,"otra ronda")))</f>
        <v/>
      </c>
      <c r="J33" s="17">
        <f>MATCH(C33,VALORES!$A:$A,0)</f>
        <v>2</v>
      </c>
      <c r="K33" s="17">
        <f>MATCH(D33,VALORES!$A:$A,0)</f>
        <v>2</v>
      </c>
      <c r="L33" s="17">
        <f>MATCH(E33,VALORES!$A:$A,0)</f>
        <v>2</v>
      </c>
      <c r="M33" s="17" t="str">
        <f>IF(EQUIPO!$B$1&lt;4,"",MATCH(F33,VALORES!$A:$A,0))</f>
        <v/>
      </c>
      <c r="N33" s="17" t="str">
        <f>IF(EQUIPO!$B$1&lt;5,"",MATCH(G33,VALORES!$A:$A,0))</f>
        <v/>
      </c>
      <c r="O33" s="17" t="str">
        <f>IF(EQUIPO!$B$1&lt;6,"",MATCH(H33,VALORES!$A:$A,0))</f>
        <v/>
      </c>
      <c r="P33">
        <f t="shared" si="0"/>
        <v>2</v>
      </c>
      <c r="Q33">
        <f>INDEX(VALORES!A$1:A$12,P33)</f>
        <v>0</v>
      </c>
    </row>
    <row r="34" spans="1:17" x14ac:dyDescent="0.25">
      <c r="A34" s="26" t="str">
        <f>IF(Ronda2!$I34="otra ronda",Ronda2!A34,"")</f>
        <v/>
      </c>
      <c r="B34" s="23" t="str">
        <f>IF(Ronda2!$I34="otra ronda",Ronda2!B34,"")</f>
        <v/>
      </c>
      <c r="I34" s="24" t="str">
        <f>IF(B34="","",IF(COUNT(C34:H34)&lt;EQUIPO!$B$1,"pendiente",IF(AND(MAX(J34:O34)-P34&lt;=1,P34-MIN(J34:O34)&lt;=1),Q34,"otra ronda")))</f>
        <v/>
      </c>
      <c r="J34" s="17">
        <f>MATCH(C34,VALORES!$A:$A,0)</f>
        <v>2</v>
      </c>
      <c r="K34" s="17">
        <f>MATCH(D34,VALORES!$A:$A,0)</f>
        <v>2</v>
      </c>
      <c r="L34" s="17">
        <f>MATCH(E34,VALORES!$A:$A,0)</f>
        <v>2</v>
      </c>
      <c r="M34" s="17" t="str">
        <f>IF(EQUIPO!$B$1&lt;4,"",MATCH(F34,VALORES!$A:$A,0))</f>
        <v/>
      </c>
      <c r="N34" s="17" t="str">
        <f>IF(EQUIPO!$B$1&lt;5,"",MATCH(G34,VALORES!$A:$A,0))</f>
        <v/>
      </c>
      <c r="O34" s="17" t="str">
        <f>IF(EQUIPO!$B$1&lt;6,"",MATCH(H34,VALORES!$A:$A,0))</f>
        <v/>
      </c>
      <c r="P34">
        <f t="shared" ref="P34:P50" si="1">ROUND(MEDIAN(J34:O34),0)</f>
        <v>2</v>
      </c>
      <c r="Q34">
        <f>INDEX(VALORES!A$1:A$12,P34)</f>
        <v>0</v>
      </c>
    </row>
    <row r="35" spans="1:17" x14ac:dyDescent="0.25">
      <c r="A35" s="26" t="str">
        <f>IF(Ronda2!$I35="otra ronda",Ronda2!A35,"")</f>
        <v/>
      </c>
      <c r="B35" s="23" t="str">
        <f>IF(Ronda2!$I35="otra ronda",Ronda2!B35,"")</f>
        <v/>
      </c>
      <c r="I35" s="24" t="str">
        <f>IF(B35="","",IF(COUNT(C35:H35)&lt;EQUIPO!$B$1,"pendiente",IF(AND(MAX(J35:O35)-P35&lt;=1,P35-MIN(J35:O35)&lt;=1),Q35,"otra ronda")))</f>
        <v/>
      </c>
      <c r="J35" s="17">
        <f>MATCH(C35,VALORES!$A:$A,0)</f>
        <v>2</v>
      </c>
      <c r="K35" s="17">
        <f>MATCH(D35,VALORES!$A:$A,0)</f>
        <v>2</v>
      </c>
      <c r="L35" s="17">
        <f>MATCH(E35,VALORES!$A:$A,0)</f>
        <v>2</v>
      </c>
      <c r="M35" s="17" t="str">
        <f>IF(EQUIPO!$B$1&lt;4,"",MATCH(F35,VALORES!$A:$A,0))</f>
        <v/>
      </c>
      <c r="N35" s="17" t="str">
        <f>IF(EQUIPO!$B$1&lt;5,"",MATCH(G35,VALORES!$A:$A,0))</f>
        <v/>
      </c>
      <c r="O35" s="17" t="str">
        <f>IF(EQUIPO!$B$1&lt;6,"",MATCH(H35,VALORES!$A:$A,0))</f>
        <v/>
      </c>
      <c r="P35">
        <f t="shared" si="1"/>
        <v>2</v>
      </c>
      <c r="Q35">
        <f>INDEX(VALORES!A$1:A$12,P35)</f>
        <v>0</v>
      </c>
    </row>
    <row r="36" spans="1:17" x14ac:dyDescent="0.25">
      <c r="A36" s="26" t="str">
        <f>IF(Ronda2!$I36="otra ronda",Ronda2!A36,"")</f>
        <v/>
      </c>
      <c r="B36" s="23" t="str">
        <f>IF(Ronda2!$I36="otra ronda",Ronda2!B36,"")</f>
        <v/>
      </c>
      <c r="I36" s="24" t="str">
        <f>IF(B36="","",IF(COUNT(C36:H36)&lt;EQUIPO!$B$1,"pendiente",IF(AND(MAX(J36:O36)-P36&lt;=1,P36-MIN(J36:O36)&lt;=1),Q36,"otra ronda")))</f>
        <v/>
      </c>
      <c r="J36" s="17">
        <f>MATCH(C36,VALORES!$A:$A,0)</f>
        <v>2</v>
      </c>
      <c r="K36" s="17">
        <f>MATCH(D36,VALORES!$A:$A,0)</f>
        <v>2</v>
      </c>
      <c r="L36" s="17">
        <f>MATCH(E36,VALORES!$A:$A,0)</f>
        <v>2</v>
      </c>
      <c r="M36" s="17" t="str">
        <f>IF(EQUIPO!$B$1&lt;4,"",MATCH(F36,VALORES!$A:$A,0))</f>
        <v/>
      </c>
      <c r="N36" s="17" t="str">
        <f>IF(EQUIPO!$B$1&lt;5,"",MATCH(G36,VALORES!$A:$A,0))</f>
        <v/>
      </c>
      <c r="O36" s="17" t="str">
        <f>IF(EQUIPO!$B$1&lt;6,"",MATCH(H36,VALORES!$A:$A,0))</f>
        <v/>
      </c>
      <c r="P36">
        <f t="shared" si="1"/>
        <v>2</v>
      </c>
      <c r="Q36">
        <f>INDEX(VALORES!A$1:A$12,P36)</f>
        <v>0</v>
      </c>
    </row>
    <row r="37" spans="1:17" x14ac:dyDescent="0.25">
      <c r="A37" s="26" t="str">
        <f>IF(Ronda2!$I37="otra ronda",Ronda2!A37,"")</f>
        <v/>
      </c>
      <c r="B37" s="23" t="str">
        <f>IF(Ronda2!$I37="otra ronda",Ronda2!B37,"")</f>
        <v/>
      </c>
      <c r="I37" s="24" t="str">
        <f>IF(B37="","",IF(COUNT(C37:H37)&lt;EQUIPO!$B$1,"pendiente",IF(AND(MAX(J37:O37)-P37&lt;=1,P37-MIN(J37:O37)&lt;=1),Q37,"otra ronda")))</f>
        <v/>
      </c>
      <c r="J37" s="17">
        <f>MATCH(C37,VALORES!$A:$A,0)</f>
        <v>2</v>
      </c>
      <c r="K37" s="17">
        <f>MATCH(D37,VALORES!$A:$A,0)</f>
        <v>2</v>
      </c>
      <c r="L37" s="17">
        <f>MATCH(E37,VALORES!$A:$A,0)</f>
        <v>2</v>
      </c>
      <c r="M37" s="17" t="str">
        <f>IF(EQUIPO!$B$1&lt;4,"",MATCH(F37,VALORES!$A:$A,0))</f>
        <v/>
      </c>
      <c r="N37" s="17" t="str">
        <f>IF(EQUIPO!$B$1&lt;5,"",MATCH(G37,VALORES!$A:$A,0))</f>
        <v/>
      </c>
      <c r="O37" s="17" t="str">
        <f>IF(EQUIPO!$B$1&lt;6,"",MATCH(H37,VALORES!$A:$A,0))</f>
        <v/>
      </c>
      <c r="P37">
        <f t="shared" si="1"/>
        <v>2</v>
      </c>
      <c r="Q37">
        <f>INDEX(VALORES!A$1:A$12,P37)</f>
        <v>0</v>
      </c>
    </row>
    <row r="38" spans="1:17" x14ac:dyDescent="0.25">
      <c r="A38" s="26" t="str">
        <f>IF(Ronda2!$I38="otra ronda",Ronda2!A38,"")</f>
        <v/>
      </c>
      <c r="B38" s="23" t="str">
        <f>IF(Ronda2!$I38="otra ronda",Ronda2!B38,"")</f>
        <v/>
      </c>
      <c r="I38" s="24" t="str">
        <f>IF(B38="","",IF(COUNT(C38:H38)&lt;EQUIPO!$B$1,"pendiente",IF(AND(MAX(J38:O38)-P38&lt;=1,P38-MIN(J38:O38)&lt;=1),Q38,"otra ronda")))</f>
        <v/>
      </c>
      <c r="J38" s="17">
        <f>MATCH(C38,VALORES!$A:$A,0)</f>
        <v>2</v>
      </c>
      <c r="K38" s="17">
        <f>MATCH(D38,VALORES!$A:$A,0)</f>
        <v>2</v>
      </c>
      <c r="L38" s="17">
        <f>MATCH(E38,VALORES!$A:$A,0)</f>
        <v>2</v>
      </c>
      <c r="M38" s="17" t="str">
        <f>IF(EQUIPO!$B$1&lt;4,"",MATCH(F38,VALORES!$A:$A,0))</f>
        <v/>
      </c>
      <c r="N38" s="17" t="str">
        <f>IF(EQUIPO!$B$1&lt;5,"",MATCH(G38,VALORES!$A:$A,0))</f>
        <v/>
      </c>
      <c r="O38" s="17" t="str">
        <f>IF(EQUIPO!$B$1&lt;6,"",MATCH(H38,VALORES!$A:$A,0))</f>
        <v/>
      </c>
      <c r="P38">
        <f t="shared" si="1"/>
        <v>2</v>
      </c>
      <c r="Q38">
        <f>INDEX(VALORES!A$1:A$12,P38)</f>
        <v>0</v>
      </c>
    </row>
    <row r="39" spans="1:17" x14ac:dyDescent="0.25">
      <c r="A39" s="26" t="str">
        <f>IF(Ronda2!$I39="otra ronda",Ronda2!A39,"")</f>
        <v/>
      </c>
      <c r="B39" s="23" t="str">
        <f>IF(Ronda2!$I39="otra ronda",Ronda2!B39,"")</f>
        <v/>
      </c>
      <c r="I39" s="24" t="str">
        <f>IF(B39="","",IF(COUNT(C39:H39)&lt;EQUIPO!$B$1,"pendiente",IF(AND(MAX(J39:O39)-P39&lt;=1,P39-MIN(J39:O39)&lt;=1),Q39,"otra ronda")))</f>
        <v/>
      </c>
      <c r="J39" s="17">
        <f>MATCH(C39,VALORES!$A:$A,0)</f>
        <v>2</v>
      </c>
      <c r="K39" s="17">
        <f>MATCH(D39,VALORES!$A:$A,0)</f>
        <v>2</v>
      </c>
      <c r="L39" s="17">
        <f>MATCH(E39,VALORES!$A:$A,0)</f>
        <v>2</v>
      </c>
      <c r="M39" s="17" t="str">
        <f>IF(EQUIPO!$B$1&lt;4,"",MATCH(F39,VALORES!$A:$A,0))</f>
        <v/>
      </c>
      <c r="N39" s="17" t="str">
        <f>IF(EQUIPO!$B$1&lt;5,"",MATCH(G39,VALORES!$A:$A,0))</f>
        <v/>
      </c>
      <c r="O39" s="17" t="str">
        <f>IF(EQUIPO!$B$1&lt;6,"",MATCH(H39,VALORES!$A:$A,0))</f>
        <v/>
      </c>
      <c r="P39">
        <f t="shared" si="1"/>
        <v>2</v>
      </c>
      <c r="Q39">
        <f>INDEX(VALORES!A$1:A$12,P39)</f>
        <v>0</v>
      </c>
    </row>
    <row r="40" spans="1:17" x14ac:dyDescent="0.25">
      <c r="A40" s="26" t="str">
        <f>IF(Ronda2!$I40="otra ronda",Ronda2!A40,"")</f>
        <v/>
      </c>
      <c r="B40" s="23" t="str">
        <f>IF(Ronda2!$I40="otra ronda",Ronda2!B40,"")</f>
        <v/>
      </c>
      <c r="I40" s="24" t="str">
        <f>IF(B40="","",IF(COUNT(C40:H40)&lt;EQUIPO!$B$1,"pendiente",IF(AND(MAX(J40:O40)-P40&lt;=1,P40-MIN(J40:O40)&lt;=1),Q40,"otra ronda")))</f>
        <v/>
      </c>
      <c r="J40" s="17">
        <f>MATCH(C40,VALORES!$A:$A,0)</f>
        <v>2</v>
      </c>
      <c r="K40" s="17">
        <f>MATCH(D40,VALORES!$A:$A,0)</f>
        <v>2</v>
      </c>
      <c r="L40" s="17">
        <f>MATCH(E40,VALORES!$A:$A,0)</f>
        <v>2</v>
      </c>
      <c r="M40" s="17" t="str">
        <f>IF(EQUIPO!$B$1&lt;4,"",MATCH(F40,VALORES!$A:$A,0))</f>
        <v/>
      </c>
      <c r="N40" s="17" t="str">
        <f>IF(EQUIPO!$B$1&lt;5,"",MATCH(G40,VALORES!$A:$A,0))</f>
        <v/>
      </c>
      <c r="O40" s="17" t="str">
        <f>IF(EQUIPO!$B$1&lt;6,"",MATCH(H40,VALORES!$A:$A,0))</f>
        <v/>
      </c>
      <c r="P40">
        <f t="shared" si="1"/>
        <v>2</v>
      </c>
      <c r="Q40">
        <f>INDEX(VALORES!A$1:A$12,P40)</f>
        <v>0</v>
      </c>
    </row>
    <row r="41" spans="1:17" x14ac:dyDescent="0.25">
      <c r="A41" s="26" t="str">
        <f>IF(Ronda2!$I41="otra ronda",Ronda2!A41,"")</f>
        <v/>
      </c>
      <c r="B41" s="23" t="str">
        <f>IF(Ronda2!$I41="otra ronda",Ronda2!B41,"")</f>
        <v/>
      </c>
      <c r="I41" s="24" t="str">
        <f>IF(B41="","",IF(COUNT(C41:H41)&lt;EQUIPO!$B$1,"pendiente",IF(AND(MAX(J41:O41)-P41&lt;=1,P41-MIN(J41:O41)&lt;=1),Q41,"otra ronda")))</f>
        <v/>
      </c>
      <c r="J41" s="17">
        <f>MATCH(C41,VALORES!$A:$A,0)</f>
        <v>2</v>
      </c>
      <c r="K41" s="17">
        <f>MATCH(D41,VALORES!$A:$A,0)</f>
        <v>2</v>
      </c>
      <c r="L41" s="17">
        <f>MATCH(E41,VALORES!$A:$A,0)</f>
        <v>2</v>
      </c>
      <c r="M41" s="17" t="str">
        <f>IF(EQUIPO!$B$1&lt;4,"",MATCH(F41,VALORES!$A:$A,0))</f>
        <v/>
      </c>
      <c r="N41" s="17" t="str">
        <f>IF(EQUIPO!$B$1&lt;5,"",MATCH(G41,VALORES!$A:$A,0))</f>
        <v/>
      </c>
      <c r="O41" s="17" t="str">
        <f>IF(EQUIPO!$B$1&lt;6,"",MATCH(H41,VALORES!$A:$A,0))</f>
        <v/>
      </c>
      <c r="P41">
        <f t="shared" si="1"/>
        <v>2</v>
      </c>
      <c r="Q41">
        <f>INDEX(VALORES!A$1:A$12,P41)</f>
        <v>0</v>
      </c>
    </row>
    <row r="42" spans="1:17" x14ac:dyDescent="0.25">
      <c r="A42" s="26" t="str">
        <f>IF(Ronda2!$I42="otra ronda",Ronda2!A42,"")</f>
        <v/>
      </c>
      <c r="B42" s="23" t="str">
        <f>IF(Ronda2!$I42="otra ronda",Ronda2!B42,"")</f>
        <v/>
      </c>
      <c r="I42" s="24" t="str">
        <f>IF(B42="","",IF(COUNT(C42:H42)&lt;EQUIPO!$B$1,"pendiente",IF(AND(MAX(J42:O42)-P42&lt;=1,P42-MIN(J42:O42)&lt;=1),Q42,"otra ronda")))</f>
        <v/>
      </c>
      <c r="J42" s="17">
        <f>MATCH(C42,VALORES!$A:$A,0)</f>
        <v>2</v>
      </c>
      <c r="K42" s="17">
        <f>MATCH(D42,VALORES!$A:$A,0)</f>
        <v>2</v>
      </c>
      <c r="L42" s="17">
        <f>MATCH(E42,VALORES!$A:$A,0)</f>
        <v>2</v>
      </c>
      <c r="M42" s="17" t="str">
        <f>IF(EQUIPO!$B$1&lt;4,"",MATCH(F42,VALORES!$A:$A,0))</f>
        <v/>
      </c>
      <c r="N42" s="17" t="str">
        <f>IF(EQUIPO!$B$1&lt;5,"",MATCH(G42,VALORES!$A:$A,0))</f>
        <v/>
      </c>
      <c r="O42" s="17" t="str">
        <f>IF(EQUIPO!$B$1&lt;6,"",MATCH(H42,VALORES!$A:$A,0))</f>
        <v/>
      </c>
      <c r="P42">
        <f t="shared" si="1"/>
        <v>2</v>
      </c>
      <c r="Q42">
        <f>INDEX(VALORES!A$1:A$12,P42)</f>
        <v>0</v>
      </c>
    </row>
    <row r="43" spans="1:17" x14ac:dyDescent="0.25">
      <c r="A43" s="26" t="str">
        <f>IF(Ronda2!$I43="otra ronda",Ronda2!A43,"")</f>
        <v/>
      </c>
      <c r="B43" s="23" t="str">
        <f>IF(Ronda2!$I43="otra ronda",Ronda2!B43,"")</f>
        <v/>
      </c>
      <c r="I43" s="24" t="str">
        <f>IF(B43="","",IF(COUNT(C43:H43)&lt;EQUIPO!$B$1,"pendiente",IF(AND(MAX(J43:O43)-P43&lt;=1,P43-MIN(J43:O43)&lt;=1),Q43,"otra ronda")))</f>
        <v/>
      </c>
      <c r="J43" s="17">
        <f>MATCH(C43,VALORES!$A:$A,0)</f>
        <v>2</v>
      </c>
      <c r="K43" s="17">
        <f>MATCH(D43,VALORES!$A:$A,0)</f>
        <v>2</v>
      </c>
      <c r="L43" s="17">
        <f>MATCH(E43,VALORES!$A:$A,0)</f>
        <v>2</v>
      </c>
      <c r="M43" s="17" t="str">
        <f>IF(EQUIPO!$B$1&lt;4,"",MATCH(F43,VALORES!$A:$A,0))</f>
        <v/>
      </c>
      <c r="N43" s="17" t="str">
        <f>IF(EQUIPO!$B$1&lt;5,"",MATCH(G43,VALORES!$A:$A,0))</f>
        <v/>
      </c>
      <c r="O43" s="17" t="str">
        <f>IF(EQUIPO!$B$1&lt;6,"",MATCH(H43,VALORES!$A:$A,0))</f>
        <v/>
      </c>
      <c r="P43">
        <f t="shared" si="1"/>
        <v>2</v>
      </c>
      <c r="Q43">
        <f>INDEX(VALORES!A$1:A$12,P43)</f>
        <v>0</v>
      </c>
    </row>
    <row r="44" spans="1:17" x14ac:dyDescent="0.25">
      <c r="A44" s="26" t="str">
        <f>IF(Ronda2!$I44="otra ronda",Ronda2!A44,"")</f>
        <v/>
      </c>
      <c r="B44" s="23" t="str">
        <f>IF(Ronda2!$I44="otra ronda",Ronda2!B44,"")</f>
        <v/>
      </c>
      <c r="I44" s="24" t="str">
        <f>IF(B44="","",IF(COUNT(C44:H44)&lt;EQUIPO!$B$1,"pendiente",IF(AND(MAX(J44:O44)-P44&lt;=1,P44-MIN(J44:O44)&lt;=1),Q44,"otra ronda")))</f>
        <v/>
      </c>
      <c r="J44" s="17">
        <f>MATCH(C44,VALORES!$A:$A,0)</f>
        <v>2</v>
      </c>
      <c r="K44" s="17">
        <f>MATCH(D44,VALORES!$A:$A,0)</f>
        <v>2</v>
      </c>
      <c r="L44" s="17">
        <f>MATCH(E44,VALORES!$A:$A,0)</f>
        <v>2</v>
      </c>
      <c r="M44" s="17" t="str">
        <f>IF(EQUIPO!$B$1&lt;4,"",MATCH(F44,VALORES!$A:$A,0))</f>
        <v/>
      </c>
      <c r="N44" s="17" t="str">
        <f>IF(EQUIPO!$B$1&lt;5,"",MATCH(G44,VALORES!$A:$A,0))</f>
        <v/>
      </c>
      <c r="O44" s="17" t="str">
        <f>IF(EQUIPO!$B$1&lt;6,"",MATCH(H44,VALORES!$A:$A,0))</f>
        <v/>
      </c>
      <c r="P44">
        <f t="shared" si="1"/>
        <v>2</v>
      </c>
      <c r="Q44">
        <f>INDEX(VALORES!A$1:A$12,P44)</f>
        <v>0</v>
      </c>
    </row>
    <row r="45" spans="1:17" x14ac:dyDescent="0.25">
      <c r="A45" s="26" t="str">
        <f>IF(Ronda2!$I45="otra ronda",Ronda2!A45,"")</f>
        <v/>
      </c>
      <c r="B45" s="23" t="str">
        <f>IF(Ronda2!$I45="otra ronda",Ronda2!B45,"")</f>
        <v/>
      </c>
      <c r="I45" s="24" t="str">
        <f>IF(B45="","",IF(COUNT(C45:H45)&lt;EQUIPO!$B$1,"pendiente",IF(AND(MAX(J45:O45)-P45&lt;=1,P45-MIN(J45:O45)&lt;=1),Q45,"otra ronda")))</f>
        <v/>
      </c>
      <c r="J45" s="17">
        <f>MATCH(C45,VALORES!$A:$A,0)</f>
        <v>2</v>
      </c>
      <c r="K45" s="17">
        <f>MATCH(D45,VALORES!$A:$A,0)</f>
        <v>2</v>
      </c>
      <c r="L45" s="17">
        <f>MATCH(E45,VALORES!$A:$A,0)</f>
        <v>2</v>
      </c>
      <c r="M45" s="17" t="str">
        <f>IF(EQUIPO!$B$1&lt;4,"",MATCH(F45,VALORES!$A:$A,0))</f>
        <v/>
      </c>
      <c r="N45" s="17" t="str">
        <f>IF(EQUIPO!$B$1&lt;5,"",MATCH(G45,VALORES!$A:$A,0))</f>
        <v/>
      </c>
      <c r="O45" s="17" t="str">
        <f>IF(EQUIPO!$B$1&lt;6,"",MATCH(H45,VALORES!$A:$A,0))</f>
        <v/>
      </c>
      <c r="P45">
        <f t="shared" si="1"/>
        <v>2</v>
      </c>
      <c r="Q45">
        <f>INDEX(VALORES!A$1:A$12,P45)</f>
        <v>0</v>
      </c>
    </row>
    <row r="46" spans="1:17" x14ac:dyDescent="0.25">
      <c r="A46" s="26" t="str">
        <f>IF(Ronda2!$I46="otra ronda",Ronda2!A46,"")</f>
        <v/>
      </c>
      <c r="B46" s="23" t="str">
        <f>IF(Ronda2!$I46="otra ronda",Ronda2!B46,"")</f>
        <v/>
      </c>
      <c r="I46" s="24" t="str">
        <f>IF(B46="","",IF(COUNT(C46:H46)&lt;EQUIPO!$B$1,"pendiente",IF(AND(MAX(J46:O46)-P46&lt;=1,P46-MIN(J46:O46)&lt;=1),Q46,"otra ronda")))</f>
        <v/>
      </c>
      <c r="J46" s="17">
        <f>MATCH(C46,VALORES!$A:$A,0)</f>
        <v>2</v>
      </c>
      <c r="K46" s="17">
        <f>MATCH(D46,VALORES!$A:$A,0)</f>
        <v>2</v>
      </c>
      <c r="L46" s="17">
        <f>MATCH(E46,VALORES!$A:$A,0)</f>
        <v>2</v>
      </c>
      <c r="M46" s="17" t="str">
        <f>IF(EQUIPO!$B$1&lt;4,"",MATCH(F46,VALORES!$A:$A,0))</f>
        <v/>
      </c>
      <c r="N46" s="17" t="str">
        <f>IF(EQUIPO!$B$1&lt;5,"",MATCH(G46,VALORES!$A:$A,0))</f>
        <v/>
      </c>
      <c r="O46" s="17" t="str">
        <f>IF(EQUIPO!$B$1&lt;6,"",MATCH(H46,VALORES!$A:$A,0))</f>
        <v/>
      </c>
      <c r="P46">
        <f t="shared" si="1"/>
        <v>2</v>
      </c>
      <c r="Q46">
        <f>INDEX(VALORES!A$1:A$12,P46)</f>
        <v>0</v>
      </c>
    </row>
    <row r="47" spans="1:17" x14ac:dyDescent="0.25">
      <c r="A47" s="26" t="str">
        <f>IF(Ronda2!$I47="otra ronda",Ronda2!A47,"")</f>
        <v/>
      </c>
      <c r="B47" s="23" t="str">
        <f>IF(Ronda2!$I47="otra ronda",Ronda2!B47,"")</f>
        <v/>
      </c>
      <c r="I47" s="24" t="str">
        <f>IF(B47="","",IF(COUNT(C47:H47)&lt;EQUIPO!$B$1,"pendiente",IF(AND(MAX(J47:O47)-P47&lt;=1,P47-MIN(J47:O47)&lt;=1),Q47,"otra ronda")))</f>
        <v/>
      </c>
      <c r="J47" s="17">
        <f>MATCH(C47,VALORES!$A:$A,0)</f>
        <v>2</v>
      </c>
      <c r="K47" s="17">
        <f>MATCH(D47,VALORES!$A:$A,0)</f>
        <v>2</v>
      </c>
      <c r="L47" s="17">
        <f>MATCH(E47,VALORES!$A:$A,0)</f>
        <v>2</v>
      </c>
      <c r="M47" s="17" t="str">
        <f>IF(EQUIPO!$B$1&lt;4,"",MATCH(F47,VALORES!$A:$A,0))</f>
        <v/>
      </c>
      <c r="N47" s="17" t="str">
        <f>IF(EQUIPO!$B$1&lt;5,"",MATCH(G47,VALORES!$A:$A,0))</f>
        <v/>
      </c>
      <c r="O47" s="17" t="str">
        <f>IF(EQUIPO!$B$1&lt;6,"",MATCH(H47,VALORES!$A:$A,0))</f>
        <v/>
      </c>
      <c r="P47">
        <f t="shared" si="1"/>
        <v>2</v>
      </c>
      <c r="Q47">
        <f>INDEX(VALORES!A$1:A$12,P47)</f>
        <v>0</v>
      </c>
    </row>
    <row r="48" spans="1:17" x14ac:dyDescent="0.25">
      <c r="A48" s="26" t="str">
        <f>IF(Ronda2!$I48="otra ronda",Ronda2!A48,"")</f>
        <v/>
      </c>
      <c r="B48" s="23" t="str">
        <f>IF(Ronda2!$I48="otra ronda",Ronda2!B48,"")</f>
        <v/>
      </c>
      <c r="I48" s="24" t="str">
        <f>IF(B48="","",IF(COUNT(C48:H48)&lt;EQUIPO!$B$1,"pendiente",IF(AND(MAX(J48:O48)-P48&lt;=1,P48-MIN(J48:O48)&lt;=1),Q48,"otra ronda")))</f>
        <v/>
      </c>
      <c r="J48" s="17">
        <f>MATCH(C48,VALORES!$A:$A,0)</f>
        <v>2</v>
      </c>
      <c r="K48" s="17">
        <f>MATCH(D48,VALORES!$A:$A,0)</f>
        <v>2</v>
      </c>
      <c r="L48" s="17">
        <f>MATCH(E48,VALORES!$A:$A,0)</f>
        <v>2</v>
      </c>
      <c r="M48" s="17" t="str">
        <f>IF(EQUIPO!$B$1&lt;4,"",MATCH(F48,VALORES!$A:$A,0))</f>
        <v/>
      </c>
      <c r="N48" s="17" t="str">
        <f>IF(EQUIPO!$B$1&lt;5,"",MATCH(G48,VALORES!$A:$A,0))</f>
        <v/>
      </c>
      <c r="O48" s="17" t="str">
        <f>IF(EQUIPO!$B$1&lt;6,"",MATCH(H48,VALORES!$A:$A,0))</f>
        <v/>
      </c>
      <c r="P48">
        <f t="shared" si="1"/>
        <v>2</v>
      </c>
      <c r="Q48">
        <f>INDEX(VALORES!A$1:A$12,P48)</f>
        <v>0</v>
      </c>
    </row>
    <row r="49" spans="1:17" x14ac:dyDescent="0.25">
      <c r="A49" s="26" t="str">
        <f>IF(Ronda2!$I49="otra ronda",Ronda2!A49,"")</f>
        <v/>
      </c>
      <c r="B49" s="23" t="str">
        <f>IF(Ronda2!$I49="otra ronda",Ronda2!B49,"")</f>
        <v/>
      </c>
      <c r="I49" s="24" t="str">
        <f>IF(B49="","",IF(COUNT(C49:H49)&lt;EQUIPO!$B$1,"pendiente",IF(AND(MAX(J49:O49)-P49&lt;=1,P49-MIN(J49:O49)&lt;=1),Q49,"otra ronda")))</f>
        <v/>
      </c>
      <c r="J49" s="17">
        <f>MATCH(C49,VALORES!$A:$A,0)</f>
        <v>2</v>
      </c>
      <c r="K49" s="17">
        <f>MATCH(D49,VALORES!$A:$A,0)</f>
        <v>2</v>
      </c>
      <c r="L49" s="17">
        <f>MATCH(E49,VALORES!$A:$A,0)</f>
        <v>2</v>
      </c>
      <c r="M49" s="17" t="str">
        <f>IF(EQUIPO!$B$1&lt;4,"",MATCH(F49,VALORES!$A:$A,0))</f>
        <v/>
      </c>
      <c r="N49" s="17" t="str">
        <f>IF(EQUIPO!$B$1&lt;5,"",MATCH(G49,VALORES!$A:$A,0))</f>
        <v/>
      </c>
      <c r="O49" s="17" t="str">
        <f>IF(EQUIPO!$B$1&lt;6,"",MATCH(H49,VALORES!$A:$A,0))</f>
        <v/>
      </c>
      <c r="P49">
        <f t="shared" si="1"/>
        <v>2</v>
      </c>
      <c r="Q49">
        <f>INDEX(VALORES!A$1:A$12,P49)</f>
        <v>0</v>
      </c>
    </row>
    <row r="50" spans="1:17" x14ac:dyDescent="0.25">
      <c r="A50" s="26" t="str">
        <f>IF(Ronda2!$I50="otra ronda",Ronda2!A50,"")</f>
        <v/>
      </c>
      <c r="B50" s="23" t="str">
        <f>IF(Ronda2!$I50="otra ronda",Ronda2!B50,"")</f>
        <v/>
      </c>
      <c r="I50" s="24" t="str">
        <f>IF(B50="","",IF(COUNT(C50:H50)&lt;EQUIPO!$B$1,"pendiente",IF(AND(MAX(J50:O50)-P50&lt;=1,P50-MIN(J50:O50)&lt;=1),Q50,"otra ronda")))</f>
        <v/>
      </c>
      <c r="J50" s="17">
        <f>MATCH(C50,VALORES!$A:$A,0)</f>
        <v>2</v>
      </c>
      <c r="K50" s="17">
        <f>MATCH(D50,VALORES!$A:$A,0)</f>
        <v>2</v>
      </c>
      <c r="L50" s="17">
        <f>MATCH(E50,VALORES!$A:$A,0)</f>
        <v>2</v>
      </c>
      <c r="M50" s="17" t="str">
        <f>IF(EQUIPO!$B$1&lt;4,"",MATCH(F50,VALORES!$A:$A,0))</f>
        <v/>
      </c>
      <c r="N50" s="17" t="str">
        <f>IF(EQUIPO!$B$1&lt;5,"",MATCH(G50,VALORES!$A:$A,0))</f>
        <v/>
      </c>
      <c r="O50" s="17" t="str">
        <f>IF(EQUIPO!$B$1&lt;6,"",MATCH(H50,VALORES!$A:$A,0))</f>
        <v/>
      </c>
      <c r="P50">
        <f t="shared" si="1"/>
        <v>2</v>
      </c>
      <c r="Q50">
        <f>INDEX(VALORES!A$1:A$12,P50)</f>
        <v>0</v>
      </c>
    </row>
    <row r="51" spans="1:17" x14ac:dyDescent="0.25">
      <c r="A51" s="26" t="str">
        <f>IF(Ronda2!$I51="otra ronda",Ronda2!A51,"")</f>
        <v/>
      </c>
      <c r="B51" s="23"/>
      <c r="I51" s="24" t="str">
        <f>IF(B51="","",IF(COUNT(C51:H51)&lt;EQUIPO!$B$1,"pendiente",IF(AND(MAX(J51:O51)-P51&lt;=1,P51-MIN(J51:O51)&lt;=1),Q51,"otra ronda")))</f>
        <v/>
      </c>
    </row>
  </sheetData>
  <sheetProtection password="D11D" sheet="1" objects="1" scenarios="1" selectLockedCells="1"/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VALORES!$A$2:$A$12</xm:f>
          </x14:formula1>
          <x14:formula2>
            <xm:f>0</xm:f>
          </x14:formula2>
          <xm:sqref>C2:H50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51"/>
  <sheetViews>
    <sheetView zoomScaleNormal="100" workbookViewId="0">
      <pane ySplit="1" topLeftCell="A2" activePane="bottomLeft" state="frozen"/>
      <selection pane="bottomLeft" activeCell="C2" sqref="C2"/>
    </sheetView>
  </sheetViews>
  <sheetFormatPr baseColWidth="10" defaultColWidth="10.7109375" defaultRowHeight="15" x14ac:dyDescent="0.25"/>
  <cols>
    <col min="1" max="1" width="4.7109375" style="14" customWidth="1"/>
    <col min="2" max="2" width="60.7109375" style="27" customWidth="1"/>
    <col min="3" max="8" width="10.7109375" style="16"/>
    <col min="9" max="9" width="10.7109375" style="9"/>
    <col min="10" max="14" width="11.42578125" style="17" hidden="1" customWidth="1"/>
    <col min="15" max="16" width="11.42578125" hidden="1" customWidth="1"/>
    <col min="17" max="17" width="11.5703125" hidden="1" customWidth="1"/>
  </cols>
  <sheetData>
    <row r="1" spans="1:17" x14ac:dyDescent="0.25">
      <c r="A1" s="18" t="s">
        <v>35</v>
      </c>
      <c r="B1" s="28" t="str">
        <f>Ronda1!B1</f>
        <v>HISTORIA</v>
      </c>
      <c r="C1" s="25" t="str">
        <f>Ronda1!C1</f>
        <v>Aaron</v>
      </c>
      <c r="D1" s="25" t="str">
        <f>Ronda1!D1</f>
        <v>Gabriel</v>
      </c>
      <c r="E1" s="25" t="str">
        <f>Ronda1!E1</f>
        <v>Santiago</v>
      </c>
      <c r="F1" s="25">
        <f>Ronda1!F1</f>
        <v>0</v>
      </c>
      <c r="G1" s="25">
        <f>Ronda1!G1</f>
        <v>0</v>
      </c>
      <c r="H1" s="25">
        <f>Ronda1!H1</f>
        <v>0</v>
      </c>
      <c r="I1" s="21" t="str">
        <f>Ronda1!I1</f>
        <v>Decisión</v>
      </c>
      <c r="J1" s="17" t="s">
        <v>37</v>
      </c>
      <c r="K1" s="17" t="s">
        <v>38</v>
      </c>
      <c r="L1" s="17" t="s">
        <v>39</v>
      </c>
      <c r="M1" s="17" t="s">
        <v>40</v>
      </c>
      <c r="N1" s="17" t="s">
        <v>41</v>
      </c>
      <c r="O1" s="17" t="s">
        <v>42</v>
      </c>
      <c r="P1" s="17" t="s">
        <v>43</v>
      </c>
      <c r="Q1" s="17" t="s">
        <v>44</v>
      </c>
    </row>
    <row r="2" spans="1:17" x14ac:dyDescent="0.25">
      <c r="A2" s="26" t="str">
        <f>IF(Ronda3!$I2="otra ronda",Ronda3!A2,"")</f>
        <v/>
      </c>
      <c r="B2" s="23" t="str">
        <f>IF(Ronda3!$I2="otra ronda",Ronda3!B2,"")</f>
        <v/>
      </c>
      <c r="I2" s="24" t="str">
        <f>IF(B2="","",IF(COUNT(C2:H2)&lt;EQUIPO!$B$1,"pendiente",IF(AND(MAX(J2:O2)-P2&lt;=1,P2-MIN(J2:O2)&lt;=1),Q2,"otra ronda")))</f>
        <v/>
      </c>
      <c r="J2" s="17">
        <f>MATCH(C2,VALORES!$A:$A,0)</f>
        <v>2</v>
      </c>
      <c r="K2" s="17">
        <f>MATCH(D2,VALORES!$A:$A,0)</f>
        <v>2</v>
      </c>
      <c r="L2" s="17">
        <f>MATCH(E2,VALORES!$A:$A,0)</f>
        <v>2</v>
      </c>
      <c r="M2" s="17" t="str">
        <f>IF(EQUIPO!$B$1&lt;4,"",MATCH(F2,VALORES!$A:$A,0))</f>
        <v/>
      </c>
      <c r="N2" s="17" t="str">
        <f>IF(EQUIPO!$B$1&lt;5,"",MATCH(G2,VALORES!$A:$A,0))</f>
        <v/>
      </c>
      <c r="O2" s="17" t="str">
        <f>IF(EQUIPO!$B$1&lt;6,"",MATCH(H2,VALORES!$A:$A,0))</f>
        <v/>
      </c>
      <c r="P2">
        <f t="shared" ref="P2:P33" si="0">ROUND(MEDIAN(J2:O2),0)</f>
        <v>2</v>
      </c>
      <c r="Q2">
        <f>INDEX(VALORES!A$1:A$12,P2)</f>
        <v>0</v>
      </c>
    </row>
    <row r="3" spans="1:17" x14ac:dyDescent="0.25">
      <c r="A3" s="26" t="str">
        <f>IF(Ronda3!$I3="otra ronda",Ronda3!A3,"")</f>
        <v/>
      </c>
      <c r="B3" s="23" t="str">
        <f>IF(Ronda3!$I3="otra ronda",Ronda3!B3,"")</f>
        <v/>
      </c>
      <c r="I3" s="24" t="str">
        <f>IF(B3="","",IF(COUNT(C3:H3)&lt;EQUIPO!$B$1,"pendiente",IF(AND(MAX(J3:O3)-P3&lt;=1,P3-MIN(J3:O3)&lt;=1),Q3,"otra ronda")))</f>
        <v/>
      </c>
      <c r="J3" s="17">
        <f>MATCH(C3,VALORES!$A:$A,0)</f>
        <v>2</v>
      </c>
      <c r="K3" s="17">
        <f>MATCH(D3,VALORES!$A:$A,0)</f>
        <v>2</v>
      </c>
      <c r="L3" s="17">
        <f>MATCH(E3,VALORES!$A:$A,0)</f>
        <v>2</v>
      </c>
      <c r="M3" s="17" t="str">
        <f>IF(EQUIPO!$B$1&lt;4,"",MATCH(F3,VALORES!$A:$A,0))</f>
        <v/>
      </c>
      <c r="N3" s="17" t="str">
        <f>IF(EQUIPO!$B$1&lt;5,"",MATCH(G3,VALORES!$A:$A,0))</f>
        <v/>
      </c>
      <c r="O3" s="17" t="str">
        <f>IF(EQUIPO!$B$1&lt;6,"",MATCH(H3,VALORES!$A:$A,0))</f>
        <v/>
      </c>
      <c r="P3">
        <f t="shared" si="0"/>
        <v>2</v>
      </c>
      <c r="Q3">
        <f>INDEX(VALORES!A$1:A$12,P3)</f>
        <v>0</v>
      </c>
    </row>
    <row r="4" spans="1:17" x14ac:dyDescent="0.25">
      <c r="A4" s="26" t="str">
        <f>IF(Ronda3!$I4="otra ronda",Ronda3!A4,"")</f>
        <v/>
      </c>
      <c r="B4" s="23" t="str">
        <f>IF(Ronda3!$I4="otra ronda",Ronda3!B4,"")</f>
        <v/>
      </c>
      <c r="I4" s="24" t="str">
        <f>IF(B4="","",IF(COUNT(C4:H4)&lt;EQUIPO!$B$1,"pendiente",IF(AND(MAX(J4:O4)-P4&lt;=1,P4-MIN(J4:O4)&lt;=1),Q4,"otra ronda")))</f>
        <v/>
      </c>
      <c r="J4" s="17">
        <f>MATCH(C4,VALORES!$A:$A,0)</f>
        <v>2</v>
      </c>
      <c r="K4" s="17">
        <f>MATCH(D4,VALORES!$A:$A,0)</f>
        <v>2</v>
      </c>
      <c r="L4" s="17">
        <f>MATCH(E4,VALORES!$A:$A,0)</f>
        <v>2</v>
      </c>
      <c r="M4" s="17" t="str">
        <f>IF(EQUIPO!$B$1&lt;4,"",MATCH(F4,VALORES!$A:$A,0))</f>
        <v/>
      </c>
      <c r="N4" s="17" t="str">
        <f>IF(EQUIPO!$B$1&lt;5,"",MATCH(G4,VALORES!$A:$A,0))</f>
        <v/>
      </c>
      <c r="O4" s="17" t="str">
        <f>IF(EQUIPO!$B$1&lt;6,"",MATCH(H4,VALORES!$A:$A,0))</f>
        <v/>
      </c>
      <c r="P4">
        <f t="shared" si="0"/>
        <v>2</v>
      </c>
      <c r="Q4">
        <f>INDEX(VALORES!A$1:A$12,P4)</f>
        <v>0</v>
      </c>
    </row>
    <row r="5" spans="1:17" x14ac:dyDescent="0.25">
      <c r="A5" s="26" t="str">
        <f>IF(Ronda3!$I5="otra ronda",Ronda3!A5,"")</f>
        <v/>
      </c>
      <c r="B5" s="23" t="str">
        <f>IF(Ronda3!$I5="otra ronda",Ronda3!B5,"")</f>
        <v/>
      </c>
      <c r="I5" s="24" t="str">
        <f>IF(B5="","",IF(COUNT(C5:H5)&lt;EQUIPO!$B$1,"pendiente",IF(AND(MAX(J5:O5)-P5&lt;=1,P5-MIN(J5:O5)&lt;=1),Q5,"otra ronda")))</f>
        <v/>
      </c>
      <c r="J5" s="17">
        <f>MATCH(C5,VALORES!$A:$A,0)</f>
        <v>2</v>
      </c>
      <c r="K5" s="17">
        <f>MATCH(D5,VALORES!$A:$A,0)</f>
        <v>2</v>
      </c>
      <c r="L5" s="17">
        <f>MATCH(E5,VALORES!$A:$A,0)</f>
        <v>2</v>
      </c>
      <c r="M5" s="17" t="str">
        <f>IF(EQUIPO!$B$1&lt;4,"",MATCH(F5,VALORES!$A:$A,0))</f>
        <v/>
      </c>
      <c r="N5" s="17" t="str">
        <f>IF(EQUIPO!$B$1&lt;5,"",MATCH(G5,VALORES!$A:$A,0))</f>
        <v/>
      </c>
      <c r="O5" s="17" t="str">
        <f>IF(EQUIPO!$B$1&lt;6,"",MATCH(H5,VALORES!$A:$A,0))</f>
        <v/>
      </c>
      <c r="P5">
        <f t="shared" si="0"/>
        <v>2</v>
      </c>
      <c r="Q5">
        <f>INDEX(VALORES!A$1:A$12,P5)</f>
        <v>0</v>
      </c>
    </row>
    <row r="6" spans="1:17" x14ac:dyDescent="0.25">
      <c r="A6" s="26" t="str">
        <f>IF(Ronda3!$I6="otra ronda",Ronda3!A6,"")</f>
        <v/>
      </c>
      <c r="B6" s="23" t="str">
        <f>IF(Ronda3!$I6="otra ronda",Ronda3!B6,"")</f>
        <v/>
      </c>
      <c r="I6" s="24" t="str">
        <f>IF(B6="","",IF(COUNT(C6:H6)&lt;EQUIPO!$B$1,"pendiente",IF(AND(MAX(J6:O6)-P6&lt;=1,P6-MIN(J6:O6)&lt;=1),Q6,"otra ronda")))</f>
        <v/>
      </c>
      <c r="J6" s="17">
        <f>MATCH(C6,VALORES!$A:$A,0)</f>
        <v>2</v>
      </c>
      <c r="K6" s="17">
        <f>MATCH(D6,VALORES!$A:$A,0)</f>
        <v>2</v>
      </c>
      <c r="L6" s="17">
        <f>MATCH(E6,VALORES!$A:$A,0)</f>
        <v>2</v>
      </c>
      <c r="M6" s="17" t="str">
        <f>IF(EQUIPO!$B$1&lt;4,"",MATCH(F6,VALORES!$A:$A,0))</f>
        <v/>
      </c>
      <c r="N6" s="17" t="str">
        <f>IF(EQUIPO!$B$1&lt;5,"",MATCH(G6,VALORES!$A:$A,0))</f>
        <v/>
      </c>
      <c r="O6" s="17" t="str">
        <f>IF(EQUIPO!$B$1&lt;6,"",MATCH(H6,VALORES!$A:$A,0))</f>
        <v/>
      </c>
      <c r="P6">
        <f t="shared" si="0"/>
        <v>2</v>
      </c>
      <c r="Q6">
        <f>INDEX(VALORES!A$1:A$12,P6)</f>
        <v>0</v>
      </c>
    </row>
    <row r="7" spans="1:17" x14ac:dyDescent="0.25">
      <c r="A7" s="26" t="str">
        <f>IF(Ronda3!$I7="otra ronda",Ronda3!A7,"")</f>
        <v/>
      </c>
      <c r="B7" s="23" t="str">
        <f>IF(Ronda3!$I7="otra ronda",Ronda3!B7,"")</f>
        <v/>
      </c>
      <c r="I7" s="24" t="str">
        <f>IF(B7="","",IF(COUNT(C7:H7)&lt;EQUIPO!$B$1,"pendiente",IF(AND(MAX(J7:O7)-P7&lt;=1,P7-MIN(J7:O7)&lt;=1),Q7,"otra ronda")))</f>
        <v/>
      </c>
      <c r="J7" s="17">
        <f>MATCH(C7,VALORES!$A:$A,0)</f>
        <v>2</v>
      </c>
      <c r="K7" s="17">
        <f>MATCH(D7,VALORES!$A:$A,0)</f>
        <v>2</v>
      </c>
      <c r="L7" s="17">
        <f>MATCH(E7,VALORES!$A:$A,0)</f>
        <v>2</v>
      </c>
      <c r="M7" s="17" t="str">
        <f>IF(EQUIPO!$B$1&lt;4,"",MATCH(F7,VALORES!$A:$A,0))</f>
        <v/>
      </c>
      <c r="N7" s="17" t="str">
        <f>IF(EQUIPO!$B$1&lt;5,"",MATCH(G7,VALORES!$A:$A,0))</f>
        <v/>
      </c>
      <c r="O7" s="17" t="str">
        <f>IF(EQUIPO!$B$1&lt;6,"",MATCH(H7,VALORES!$A:$A,0))</f>
        <v/>
      </c>
      <c r="P7">
        <f t="shared" si="0"/>
        <v>2</v>
      </c>
      <c r="Q7">
        <f>INDEX(VALORES!A$1:A$12,P7)</f>
        <v>0</v>
      </c>
    </row>
    <row r="8" spans="1:17" x14ac:dyDescent="0.25">
      <c r="A8" s="26" t="str">
        <f>IF(Ronda3!$I8="otra ronda",Ronda3!A8,"")</f>
        <v/>
      </c>
      <c r="B8" s="23" t="str">
        <f>IF(Ronda3!$I8="otra ronda",Ronda3!B8,"")</f>
        <v/>
      </c>
      <c r="I8" s="24" t="str">
        <f>IF(B8="","",IF(COUNT(C8:H8)&lt;EQUIPO!$B$1,"pendiente",IF(AND(MAX(J8:O8)-P8&lt;=1,P8-MIN(J8:O8)&lt;=1),Q8,"otra ronda")))</f>
        <v/>
      </c>
      <c r="J8" s="17">
        <f>MATCH(C8,VALORES!$A:$A,0)</f>
        <v>2</v>
      </c>
      <c r="K8" s="17">
        <f>MATCH(D8,VALORES!$A:$A,0)</f>
        <v>2</v>
      </c>
      <c r="L8" s="17">
        <f>MATCH(E8,VALORES!$A:$A,0)</f>
        <v>2</v>
      </c>
      <c r="M8" s="17" t="str">
        <f>IF(EQUIPO!$B$1&lt;4,"",MATCH(F8,VALORES!$A:$A,0))</f>
        <v/>
      </c>
      <c r="N8" s="17" t="str">
        <f>IF(EQUIPO!$B$1&lt;5,"",MATCH(G8,VALORES!$A:$A,0))</f>
        <v/>
      </c>
      <c r="O8" s="17" t="str">
        <f>IF(EQUIPO!$B$1&lt;6,"",MATCH(H8,VALORES!$A:$A,0))</f>
        <v/>
      </c>
      <c r="P8">
        <f t="shared" si="0"/>
        <v>2</v>
      </c>
      <c r="Q8">
        <f>INDEX(VALORES!A$1:A$12,P8)</f>
        <v>0</v>
      </c>
    </row>
    <row r="9" spans="1:17" x14ac:dyDescent="0.25">
      <c r="A9" s="26" t="str">
        <f>IF(Ronda3!$I9="otra ronda",Ronda3!A9,"")</f>
        <v/>
      </c>
      <c r="B9" s="23" t="str">
        <f>IF(Ronda3!$I9="otra ronda",Ronda3!B9,"")</f>
        <v/>
      </c>
      <c r="I9" s="24" t="str">
        <f>IF(B9="","",IF(COUNT(C9:H9)&lt;EQUIPO!$B$1,"pendiente",IF(AND(MAX(J9:O9)-P9&lt;=1,P9-MIN(J9:O9)&lt;=1),Q9,"otra ronda")))</f>
        <v/>
      </c>
      <c r="J9" s="17">
        <f>MATCH(C9,VALORES!$A:$A,0)</f>
        <v>2</v>
      </c>
      <c r="K9" s="17">
        <f>MATCH(D9,VALORES!$A:$A,0)</f>
        <v>2</v>
      </c>
      <c r="L9" s="17">
        <f>MATCH(E9,VALORES!$A:$A,0)</f>
        <v>2</v>
      </c>
      <c r="M9" s="17" t="str">
        <f>IF(EQUIPO!$B$1&lt;4,"",MATCH(F9,VALORES!$A:$A,0))</f>
        <v/>
      </c>
      <c r="N9" s="17" t="str">
        <f>IF(EQUIPO!$B$1&lt;5,"",MATCH(G9,VALORES!$A:$A,0))</f>
        <v/>
      </c>
      <c r="O9" s="17" t="str">
        <f>IF(EQUIPO!$B$1&lt;6,"",MATCH(H9,VALORES!$A:$A,0))</f>
        <v/>
      </c>
      <c r="P9">
        <f t="shared" si="0"/>
        <v>2</v>
      </c>
      <c r="Q9">
        <f>INDEX(VALORES!A$1:A$12,P9)</f>
        <v>0</v>
      </c>
    </row>
    <row r="10" spans="1:17" x14ac:dyDescent="0.25">
      <c r="A10" s="26" t="str">
        <f>IF(Ronda3!$I10="otra ronda",Ronda3!A10,"")</f>
        <v/>
      </c>
      <c r="B10" s="23" t="str">
        <f>IF(Ronda3!$I10="otra ronda",Ronda3!B10,"")</f>
        <v/>
      </c>
      <c r="I10" s="24" t="str">
        <f>IF(B10="","",IF(COUNT(C10:H10)&lt;EQUIPO!$B$1,"pendiente",IF(AND(MAX(J10:O10)-P10&lt;=1,P10-MIN(J10:O10)&lt;=1),Q10,"otra ronda")))</f>
        <v/>
      </c>
      <c r="J10" s="17">
        <f>MATCH(C10,VALORES!$A:$A,0)</f>
        <v>2</v>
      </c>
      <c r="K10" s="17">
        <f>MATCH(D10,VALORES!$A:$A,0)</f>
        <v>2</v>
      </c>
      <c r="L10" s="17">
        <f>MATCH(E10,VALORES!$A:$A,0)</f>
        <v>2</v>
      </c>
      <c r="M10" s="17" t="str">
        <f>IF(EQUIPO!$B$1&lt;4,"",MATCH(F10,VALORES!$A:$A,0))</f>
        <v/>
      </c>
      <c r="N10" s="17" t="str">
        <f>IF(EQUIPO!$B$1&lt;5,"",MATCH(G10,VALORES!$A:$A,0))</f>
        <v/>
      </c>
      <c r="O10" s="17" t="str">
        <f>IF(EQUIPO!$B$1&lt;6,"",MATCH(H10,VALORES!$A:$A,0))</f>
        <v/>
      </c>
      <c r="P10">
        <f t="shared" si="0"/>
        <v>2</v>
      </c>
      <c r="Q10">
        <f>INDEX(VALORES!A$1:A$12,P10)</f>
        <v>0</v>
      </c>
    </row>
    <row r="11" spans="1:17" x14ac:dyDescent="0.25">
      <c r="A11" s="26" t="str">
        <f>IF(Ronda3!$I11="otra ronda",Ronda3!A11,"")</f>
        <v/>
      </c>
      <c r="B11" s="23" t="str">
        <f>IF(Ronda3!$I11="otra ronda",Ronda3!B11,"")</f>
        <v/>
      </c>
      <c r="I11" s="24" t="str">
        <f>IF(B11="","",IF(COUNT(C11:H11)&lt;EQUIPO!$B$1,"pendiente",IF(AND(MAX(J11:O11)-P11&lt;=1,P11-MIN(J11:O11)&lt;=1),Q11,"otra ronda")))</f>
        <v/>
      </c>
      <c r="J11" s="17">
        <f>MATCH(C11,VALORES!$A:$A,0)</f>
        <v>2</v>
      </c>
      <c r="K11" s="17">
        <f>MATCH(D11,VALORES!$A:$A,0)</f>
        <v>2</v>
      </c>
      <c r="L11" s="17">
        <f>MATCH(E11,VALORES!$A:$A,0)</f>
        <v>2</v>
      </c>
      <c r="M11" s="17" t="str">
        <f>IF(EQUIPO!$B$1&lt;4,"",MATCH(F11,VALORES!$A:$A,0))</f>
        <v/>
      </c>
      <c r="N11" s="17" t="str">
        <f>IF(EQUIPO!$B$1&lt;5,"",MATCH(G11,VALORES!$A:$A,0))</f>
        <v/>
      </c>
      <c r="O11" s="17" t="str">
        <f>IF(EQUIPO!$B$1&lt;6,"",MATCH(H11,VALORES!$A:$A,0))</f>
        <v/>
      </c>
      <c r="P11">
        <f t="shared" si="0"/>
        <v>2</v>
      </c>
      <c r="Q11">
        <f>INDEX(VALORES!A$1:A$12,P11)</f>
        <v>0</v>
      </c>
    </row>
    <row r="12" spans="1:17" x14ac:dyDescent="0.25">
      <c r="A12" s="26" t="str">
        <f>IF(Ronda3!$I12="otra ronda",Ronda3!A12,"")</f>
        <v/>
      </c>
      <c r="B12" s="23" t="str">
        <f>IF(Ronda3!$I12="otra ronda",Ronda3!B12,"")</f>
        <v/>
      </c>
      <c r="I12" s="24" t="str">
        <f>IF(B12="","",IF(COUNT(C12:H12)&lt;EQUIPO!$B$1,"pendiente",IF(AND(MAX(J12:O12)-P12&lt;=1,P12-MIN(J12:O12)&lt;=1),Q12,"otra ronda")))</f>
        <v/>
      </c>
      <c r="J12" s="17">
        <f>MATCH(C12,VALORES!$A:$A,0)</f>
        <v>2</v>
      </c>
      <c r="K12" s="17">
        <f>MATCH(D12,VALORES!$A:$A,0)</f>
        <v>2</v>
      </c>
      <c r="L12" s="17">
        <f>MATCH(E12,VALORES!$A:$A,0)</f>
        <v>2</v>
      </c>
      <c r="M12" s="17" t="str">
        <f>IF(EQUIPO!$B$1&lt;4,"",MATCH(F12,VALORES!$A:$A,0))</f>
        <v/>
      </c>
      <c r="N12" s="17" t="str">
        <f>IF(EQUIPO!$B$1&lt;5,"",MATCH(G12,VALORES!$A:$A,0))</f>
        <v/>
      </c>
      <c r="O12" s="17" t="str">
        <f>IF(EQUIPO!$B$1&lt;6,"",MATCH(H12,VALORES!$A:$A,0))</f>
        <v/>
      </c>
      <c r="P12">
        <f t="shared" si="0"/>
        <v>2</v>
      </c>
      <c r="Q12">
        <f>INDEX(VALORES!A$1:A$12,P12)</f>
        <v>0</v>
      </c>
    </row>
    <row r="13" spans="1:17" x14ac:dyDescent="0.25">
      <c r="A13" s="26" t="str">
        <f>IF(Ronda3!$I13="otra ronda",Ronda3!A13,"")</f>
        <v/>
      </c>
      <c r="B13" s="23" t="str">
        <f>IF(Ronda3!$I13="otra ronda",Ronda3!B13,"")</f>
        <v/>
      </c>
      <c r="I13" s="24" t="str">
        <f>IF(B13="","",IF(COUNT(C13:H13)&lt;EQUIPO!$B$1,"pendiente",IF(AND(MAX(J13:O13)-P13&lt;=1,P13-MIN(J13:O13)&lt;=1),Q13,"otra ronda")))</f>
        <v/>
      </c>
      <c r="J13" s="17">
        <f>MATCH(C13,VALORES!$A:$A,0)</f>
        <v>2</v>
      </c>
      <c r="K13" s="17">
        <f>MATCH(D13,VALORES!$A:$A,0)</f>
        <v>2</v>
      </c>
      <c r="L13" s="17">
        <f>MATCH(E13,VALORES!$A:$A,0)</f>
        <v>2</v>
      </c>
      <c r="M13" s="17" t="str">
        <f>IF(EQUIPO!$B$1&lt;4,"",MATCH(F13,VALORES!$A:$A,0))</f>
        <v/>
      </c>
      <c r="N13" s="17" t="str">
        <f>IF(EQUIPO!$B$1&lt;5,"",MATCH(G13,VALORES!$A:$A,0))</f>
        <v/>
      </c>
      <c r="O13" s="17" t="str">
        <f>IF(EQUIPO!$B$1&lt;6,"",MATCH(H13,VALORES!$A:$A,0))</f>
        <v/>
      </c>
      <c r="P13">
        <f t="shared" si="0"/>
        <v>2</v>
      </c>
      <c r="Q13">
        <f>INDEX(VALORES!A$1:A$12,P13)</f>
        <v>0</v>
      </c>
    </row>
    <row r="14" spans="1:17" x14ac:dyDescent="0.25">
      <c r="A14" s="26" t="str">
        <f>IF(Ronda3!$I14="otra ronda",Ronda3!A14,"")</f>
        <v/>
      </c>
      <c r="B14" s="23" t="str">
        <f>IF(Ronda3!$I14="otra ronda",Ronda3!B14,"")</f>
        <v/>
      </c>
      <c r="I14" s="24" t="str">
        <f>IF(B14="","",IF(COUNT(C14:H14)&lt;EQUIPO!$B$1,"pendiente",IF(AND(MAX(J14:O14)-P14&lt;=1,P14-MIN(J14:O14)&lt;=1),Q14,"otra ronda")))</f>
        <v/>
      </c>
      <c r="J14" s="17">
        <f>MATCH(C14,VALORES!$A:$A,0)</f>
        <v>2</v>
      </c>
      <c r="K14" s="17">
        <f>MATCH(D14,VALORES!$A:$A,0)</f>
        <v>2</v>
      </c>
      <c r="L14" s="17">
        <f>MATCH(E14,VALORES!$A:$A,0)</f>
        <v>2</v>
      </c>
      <c r="M14" s="17" t="str">
        <f>IF(EQUIPO!$B$1&lt;4,"",MATCH(F14,VALORES!$A:$A,0))</f>
        <v/>
      </c>
      <c r="N14" s="17" t="str">
        <f>IF(EQUIPO!$B$1&lt;5,"",MATCH(G14,VALORES!$A:$A,0))</f>
        <v/>
      </c>
      <c r="O14" s="17" t="str">
        <f>IF(EQUIPO!$B$1&lt;6,"",MATCH(H14,VALORES!$A:$A,0))</f>
        <v/>
      </c>
      <c r="P14">
        <f t="shared" si="0"/>
        <v>2</v>
      </c>
      <c r="Q14">
        <f>INDEX(VALORES!A$1:A$12,P14)</f>
        <v>0</v>
      </c>
    </row>
    <row r="15" spans="1:17" x14ac:dyDescent="0.25">
      <c r="A15" s="26" t="str">
        <f>IF(Ronda3!$I15="otra ronda",Ronda3!A15,"")</f>
        <v/>
      </c>
      <c r="B15" s="23" t="str">
        <f>IF(Ronda3!$I15="otra ronda",Ronda3!B15,"")</f>
        <v/>
      </c>
      <c r="I15" s="24" t="str">
        <f>IF(B15="","",IF(COUNT(C15:H15)&lt;EQUIPO!$B$1,"pendiente",IF(AND(MAX(J15:O15)-P15&lt;=1,P15-MIN(J15:O15)&lt;=1),Q15,"otra ronda")))</f>
        <v/>
      </c>
      <c r="J15" s="17">
        <f>MATCH(C15,VALORES!$A:$A,0)</f>
        <v>2</v>
      </c>
      <c r="K15" s="17">
        <f>MATCH(D15,VALORES!$A:$A,0)</f>
        <v>2</v>
      </c>
      <c r="L15" s="17">
        <f>MATCH(E15,VALORES!$A:$A,0)</f>
        <v>2</v>
      </c>
      <c r="M15" s="17" t="str">
        <f>IF(EQUIPO!$B$1&lt;4,"",MATCH(F15,VALORES!$A:$A,0))</f>
        <v/>
      </c>
      <c r="N15" s="17" t="str">
        <f>IF(EQUIPO!$B$1&lt;5,"",MATCH(G15,VALORES!$A:$A,0))</f>
        <v/>
      </c>
      <c r="O15" s="17" t="str">
        <f>IF(EQUIPO!$B$1&lt;6,"",MATCH(H15,VALORES!$A:$A,0))</f>
        <v/>
      </c>
      <c r="P15">
        <f t="shared" si="0"/>
        <v>2</v>
      </c>
      <c r="Q15">
        <f>INDEX(VALORES!A$1:A$12,P15)</f>
        <v>0</v>
      </c>
    </row>
    <row r="16" spans="1:17" x14ac:dyDescent="0.25">
      <c r="A16" s="26" t="str">
        <f>IF(Ronda3!$I16="otra ronda",Ronda3!A16,"")</f>
        <v/>
      </c>
      <c r="B16" s="23" t="str">
        <f>IF(Ronda3!$I16="otra ronda",Ronda3!B16,"")</f>
        <v/>
      </c>
      <c r="I16" s="24" t="str">
        <f>IF(B16="","",IF(COUNT(C16:H16)&lt;EQUIPO!$B$1,"pendiente",IF(AND(MAX(J16:O16)-P16&lt;=1,P16-MIN(J16:O16)&lt;=1),Q16,"otra ronda")))</f>
        <v/>
      </c>
      <c r="J16" s="17">
        <f>MATCH(C16,VALORES!$A:$A,0)</f>
        <v>2</v>
      </c>
      <c r="K16" s="17">
        <f>MATCH(D16,VALORES!$A:$A,0)</f>
        <v>2</v>
      </c>
      <c r="L16" s="17">
        <f>MATCH(E16,VALORES!$A:$A,0)</f>
        <v>2</v>
      </c>
      <c r="M16" s="17" t="str">
        <f>IF(EQUIPO!$B$1&lt;4,"",MATCH(F16,VALORES!$A:$A,0))</f>
        <v/>
      </c>
      <c r="N16" s="17" t="str">
        <f>IF(EQUIPO!$B$1&lt;5,"",MATCH(G16,VALORES!$A:$A,0))</f>
        <v/>
      </c>
      <c r="O16" s="17" t="str">
        <f>IF(EQUIPO!$B$1&lt;6,"",MATCH(H16,VALORES!$A:$A,0))</f>
        <v/>
      </c>
      <c r="P16">
        <f t="shared" si="0"/>
        <v>2</v>
      </c>
      <c r="Q16">
        <f>INDEX(VALORES!A$1:A$12,P16)</f>
        <v>0</v>
      </c>
    </row>
    <row r="17" spans="1:17" x14ac:dyDescent="0.25">
      <c r="A17" s="26" t="str">
        <f>IF(Ronda3!$I17="otra ronda",Ronda3!A17,"")</f>
        <v/>
      </c>
      <c r="B17" s="23" t="str">
        <f>IF(Ronda3!$I17="otra ronda",Ronda3!B17,"")</f>
        <v/>
      </c>
      <c r="I17" s="24" t="str">
        <f>IF(B17="","",IF(COUNT(C17:H17)&lt;EQUIPO!$B$1,"pendiente",IF(AND(MAX(J17:O17)-P17&lt;=1,P17-MIN(J17:O17)&lt;=1),Q17,"otra ronda")))</f>
        <v/>
      </c>
      <c r="J17" s="17">
        <f>MATCH(C17,VALORES!$A:$A,0)</f>
        <v>2</v>
      </c>
      <c r="K17" s="17">
        <f>MATCH(D17,VALORES!$A:$A,0)</f>
        <v>2</v>
      </c>
      <c r="L17" s="17">
        <f>MATCH(E17,VALORES!$A:$A,0)</f>
        <v>2</v>
      </c>
      <c r="M17" s="17" t="str">
        <f>IF(EQUIPO!$B$1&lt;4,"",MATCH(F17,VALORES!$A:$A,0))</f>
        <v/>
      </c>
      <c r="N17" s="17" t="str">
        <f>IF(EQUIPO!$B$1&lt;5,"",MATCH(G17,VALORES!$A:$A,0))</f>
        <v/>
      </c>
      <c r="O17" s="17" t="str">
        <f>IF(EQUIPO!$B$1&lt;6,"",MATCH(H17,VALORES!$A:$A,0))</f>
        <v/>
      </c>
      <c r="P17">
        <f t="shared" si="0"/>
        <v>2</v>
      </c>
      <c r="Q17">
        <f>INDEX(VALORES!A$1:A$12,P17)</f>
        <v>0</v>
      </c>
    </row>
    <row r="18" spans="1:17" x14ac:dyDescent="0.25">
      <c r="A18" s="26" t="str">
        <f>IF(Ronda3!$I18="otra ronda",Ronda3!A18,"")</f>
        <v/>
      </c>
      <c r="B18" s="23" t="str">
        <f>IF(Ronda3!$I18="otra ronda",Ronda3!B18,"")</f>
        <v/>
      </c>
      <c r="I18" s="24" t="str">
        <f>IF(B18="","",IF(COUNT(C18:H18)&lt;EQUIPO!$B$1,"pendiente",IF(AND(MAX(J18:O18)-P18&lt;=1,P18-MIN(J18:O18)&lt;=1),Q18,"otra ronda")))</f>
        <v/>
      </c>
      <c r="J18" s="17">
        <f>MATCH(C18,VALORES!$A:$A,0)</f>
        <v>2</v>
      </c>
      <c r="K18" s="17">
        <f>MATCH(D18,VALORES!$A:$A,0)</f>
        <v>2</v>
      </c>
      <c r="L18" s="17">
        <f>MATCH(E18,VALORES!$A:$A,0)</f>
        <v>2</v>
      </c>
      <c r="M18" s="17" t="str">
        <f>IF(EQUIPO!$B$1&lt;4,"",MATCH(F18,VALORES!$A:$A,0))</f>
        <v/>
      </c>
      <c r="N18" s="17" t="str">
        <f>IF(EQUIPO!$B$1&lt;5,"",MATCH(G18,VALORES!$A:$A,0))</f>
        <v/>
      </c>
      <c r="O18" s="17" t="str">
        <f>IF(EQUIPO!$B$1&lt;6,"",MATCH(H18,VALORES!$A:$A,0))</f>
        <v/>
      </c>
      <c r="P18">
        <f t="shared" si="0"/>
        <v>2</v>
      </c>
      <c r="Q18">
        <f>INDEX(VALORES!A$1:A$12,P18)</f>
        <v>0</v>
      </c>
    </row>
    <row r="19" spans="1:17" x14ac:dyDescent="0.25">
      <c r="A19" s="26" t="str">
        <f>IF(Ronda3!$I19="otra ronda",Ronda3!A19,"")</f>
        <v/>
      </c>
      <c r="B19" s="23" t="str">
        <f>IF(Ronda3!$I19="otra ronda",Ronda3!B19,"")</f>
        <v/>
      </c>
      <c r="I19" s="24" t="str">
        <f>IF(B19="","",IF(COUNT(C19:H19)&lt;EQUIPO!$B$1,"pendiente",IF(AND(MAX(J19:O19)-P19&lt;=1,P19-MIN(J19:O19)&lt;=1),Q19,"otra ronda")))</f>
        <v/>
      </c>
      <c r="J19" s="17">
        <f>MATCH(C19,VALORES!$A:$A,0)</f>
        <v>2</v>
      </c>
      <c r="K19" s="17">
        <f>MATCH(D19,VALORES!$A:$A,0)</f>
        <v>2</v>
      </c>
      <c r="L19" s="17">
        <f>MATCH(E19,VALORES!$A:$A,0)</f>
        <v>2</v>
      </c>
      <c r="M19" s="17" t="str">
        <f>IF(EQUIPO!$B$1&lt;4,"",MATCH(F19,VALORES!$A:$A,0))</f>
        <v/>
      </c>
      <c r="N19" s="17" t="str">
        <f>IF(EQUIPO!$B$1&lt;5,"",MATCH(G19,VALORES!$A:$A,0))</f>
        <v/>
      </c>
      <c r="O19" s="17" t="str">
        <f>IF(EQUIPO!$B$1&lt;6,"",MATCH(H19,VALORES!$A:$A,0))</f>
        <v/>
      </c>
      <c r="P19">
        <f t="shared" si="0"/>
        <v>2</v>
      </c>
      <c r="Q19">
        <f>INDEX(VALORES!A$1:A$12,P19)</f>
        <v>0</v>
      </c>
    </row>
    <row r="20" spans="1:17" x14ac:dyDescent="0.25">
      <c r="A20" s="26" t="str">
        <f>IF(Ronda3!$I20="otra ronda",Ronda3!A20,"")</f>
        <v/>
      </c>
      <c r="B20" s="23" t="str">
        <f>IF(Ronda3!$I20="otra ronda",Ronda3!B20,"")</f>
        <v/>
      </c>
      <c r="I20" s="24" t="str">
        <f>IF(B20="","",IF(COUNT(C20:H20)&lt;EQUIPO!$B$1,"pendiente",IF(AND(MAX(J20:O20)-P20&lt;=1,P20-MIN(J20:O20)&lt;=1),Q20,"otra ronda")))</f>
        <v/>
      </c>
      <c r="J20" s="17">
        <f>MATCH(C20,VALORES!$A:$A,0)</f>
        <v>2</v>
      </c>
      <c r="K20" s="17">
        <f>MATCH(D20,VALORES!$A:$A,0)</f>
        <v>2</v>
      </c>
      <c r="L20" s="17">
        <f>MATCH(E20,VALORES!$A:$A,0)</f>
        <v>2</v>
      </c>
      <c r="M20" s="17" t="str">
        <f>IF(EQUIPO!$B$1&lt;4,"",MATCH(F20,VALORES!$A:$A,0))</f>
        <v/>
      </c>
      <c r="N20" s="17" t="str">
        <f>IF(EQUIPO!$B$1&lt;5,"",MATCH(G20,VALORES!$A:$A,0))</f>
        <v/>
      </c>
      <c r="O20" s="17" t="str">
        <f>IF(EQUIPO!$B$1&lt;6,"",MATCH(H20,VALORES!$A:$A,0))</f>
        <v/>
      </c>
      <c r="P20">
        <f t="shared" si="0"/>
        <v>2</v>
      </c>
      <c r="Q20">
        <f>INDEX(VALORES!A$1:A$12,P20)</f>
        <v>0</v>
      </c>
    </row>
    <row r="21" spans="1:17" x14ac:dyDescent="0.25">
      <c r="A21" s="26" t="str">
        <f>IF(Ronda3!$I21="otra ronda",Ronda3!A21,"")</f>
        <v/>
      </c>
      <c r="B21" s="23" t="str">
        <f>IF(Ronda3!$I21="otra ronda",Ronda3!B21,"")</f>
        <v/>
      </c>
      <c r="I21" s="24" t="str">
        <f>IF(B21="","",IF(COUNT(C21:H21)&lt;EQUIPO!$B$1,"pendiente",IF(AND(MAX(J21:O21)-P21&lt;=1,P21-MIN(J21:O21)&lt;=1),Q21,"otra ronda")))</f>
        <v/>
      </c>
      <c r="J21" s="17">
        <f>MATCH(C21,VALORES!$A:$A,0)</f>
        <v>2</v>
      </c>
      <c r="K21" s="17">
        <f>MATCH(D21,VALORES!$A:$A,0)</f>
        <v>2</v>
      </c>
      <c r="L21" s="17">
        <f>MATCH(E21,VALORES!$A:$A,0)</f>
        <v>2</v>
      </c>
      <c r="M21" s="17" t="str">
        <f>IF(EQUIPO!$B$1&lt;4,"",MATCH(F21,VALORES!$A:$A,0))</f>
        <v/>
      </c>
      <c r="N21" s="17" t="str">
        <f>IF(EQUIPO!$B$1&lt;5,"",MATCH(G21,VALORES!$A:$A,0))</f>
        <v/>
      </c>
      <c r="O21" s="17" t="str">
        <f>IF(EQUIPO!$B$1&lt;6,"",MATCH(H21,VALORES!$A:$A,0))</f>
        <v/>
      </c>
      <c r="P21">
        <f t="shared" si="0"/>
        <v>2</v>
      </c>
      <c r="Q21">
        <f>INDEX(VALORES!A$1:A$12,P21)</f>
        <v>0</v>
      </c>
    </row>
    <row r="22" spans="1:17" x14ac:dyDescent="0.25">
      <c r="A22" s="26" t="str">
        <f>IF(Ronda3!$I22="otra ronda",Ronda3!A22,"")</f>
        <v/>
      </c>
      <c r="B22" s="23" t="str">
        <f>IF(Ronda3!$I22="otra ronda",Ronda3!B22,"")</f>
        <v/>
      </c>
      <c r="I22" s="24" t="str">
        <f>IF(B22="","",IF(COUNT(C22:H22)&lt;EQUIPO!$B$1,"pendiente",IF(AND(MAX(J22:O22)-P22&lt;=1,P22-MIN(J22:O22)&lt;=1),Q22,"otra ronda")))</f>
        <v/>
      </c>
      <c r="J22" s="17">
        <f>MATCH(C22,VALORES!$A:$A,0)</f>
        <v>2</v>
      </c>
      <c r="K22" s="17">
        <f>MATCH(D22,VALORES!$A:$A,0)</f>
        <v>2</v>
      </c>
      <c r="L22" s="17">
        <f>MATCH(E22,VALORES!$A:$A,0)</f>
        <v>2</v>
      </c>
      <c r="M22" s="17" t="str">
        <f>IF(EQUIPO!$B$1&lt;4,"",MATCH(F22,VALORES!$A:$A,0))</f>
        <v/>
      </c>
      <c r="N22" s="17" t="str">
        <f>IF(EQUIPO!$B$1&lt;5,"",MATCH(G22,VALORES!$A:$A,0))</f>
        <v/>
      </c>
      <c r="O22" s="17" t="str">
        <f>IF(EQUIPO!$B$1&lt;6,"",MATCH(H22,VALORES!$A:$A,0))</f>
        <v/>
      </c>
      <c r="P22">
        <f t="shared" si="0"/>
        <v>2</v>
      </c>
      <c r="Q22">
        <f>INDEX(VALORES!A$1:A$12,P22)</f>
        <v>0</v>
      </c>
    </row>
    <row r="23" spans="1:17" x14ac:dyDescent="0.25">
      <c r="A23" s="26" t="str">
        <f>IF(Ronda3!$I23="otra ronda",Ronda3!A23,"")</f>
        <v/>
      </c>
      <c r="B23" s="23" t="str">
        <f>IF(Ronda3!$I23="otra ronda",Ronda3!B23,"")</f>
        <v/>
      </c>
      <c r="I23" s="24" t="str">
        <f>IF(B23="","",IF(COUNT(C23:H23)&lt;EQUIPO!$B$1,"pendiente",IF(AND(MAX(J23:O23)-P23&lt;=1,P23-MIN(J23:O23)&lt;=1),Q23,"otra ronda")))</f>
        <v/>
      </c>
      <c r="J23" s="17">
        <f>MATCH(C23,VALORES!$A:$A,0)</f>
        <v>2</v>
      </c>
      <c r="K23" s="17">
        <f>MATCH(D23,VALORES!$A:$A,0)</f>
        <v>2</v>
      </c>
      <c r="L23" s="17">
        <f>MATCH(E23,VALORES!$A:$A,0)</f>
        <v>2</v>
      </c>
      <c r="M23" s="17" t="str">
        <f>IF(EQUIPO!$B$1&lt;4,"",MATCH(F23,VALORES!$A:$A,0))</f>
        <v/>
      </c>
      <c r="N23" s="17" t="str">
        <f>IF(EQUIPO!$B$1&lt;5,"",MATCH(G23,VALORES!$A:$A,0))</f>
        <v/>
      </c>
      <c r="O23" s="17" t="str">
        <f>IF(EQUIPO!$B$1&lt;6,"",MATCH(H23,VALORES!$A:$A,0))</f>
        <v/>
      </c>
      <c r="P23">
        <f t="shared" si="0"/>
        <v>2</v>
      </c>
      <c r="Q23">
        <f>INDEX(VALORES!A$1:A$12,P23)</f>
        <v>0</v>
      </c>
    </row>
    <row r="24" spans="1:17" x14ac:dyDescent="0.25">
      <c r="A24" s="26" t="str">
        <f>IF(Ronda3!$I24="otra ronda",Ronda3!A24,"")</f>
        <v/>
      </c>
      <c r="B24" s="23" t="str">
        <f>IF(Ronda3!$I24="otra ronda",Ronda3!B24,"")</f>
        <v/>
      </c>
      <c r="I24" s="24" t="str">
        <f>IF(B24="","",IF(COUNT(C24:H24)&lt;EQUIPO!$B$1,"pendiente",IF(AND(MAX(J24:O24)-P24&lt;=1,P24-MIN(J24:O24)&lt;=1),Q24,"otra ronda")))</f>
        <v/>
      </c>
      <c r="J24" s="17">
        <f>MATCH(C24,VALORES!$A:$A,0)</f>
        <v>2</v>
      </c>
      <c r="K24" s="17">
        <f>MATCH(D24,VALORES!$A:$A,0)</f>
        <v>2</v>
      </c>
      <c r="L24" s="17">
        <f>MATCH(E24,VALORES!$A:$A,0)</f>
        <v>2</v>
      </c>
      <c r="M24" s="17" t="str">
        <f>IF(EQUIPO!$B$1&lt;4,"",MATCH(F24,VALORES!$A:$A,0))</f>
        <v/>
      </c>
      <c r="N24" s="17" t="str">
        <f>IF(EQUIPO!$B$1&lt;5,"",MATCH(G24,VALORES!$A:$A,0))</f>
        <v/>
      </c>
      <c r="O24" s="17" t="str">
        <f>IF(EQUIPO!$B$1&lt;6,"",MATCH(H24,VALORES!$A:$A,0))</f>
        <v/>
      </c>
      <c r="P24">
        <f t="shared" si="0"/>
        <v>2</v>
      </c>
      <c r="Q24">
        <f>INDEX(VALORES!A$1:A$12,P24)</f>
        <v>0</v>
      </c>
    </row>
    <row r="25" spans="1:17" x14ac:dyDescent="0.25">
      <c r="A25" s="26" t="str">
        <f>IF(Ronda3!$I25="otra ronda",Ronda3!A25,"")</f>
        <v/>
      </c>
      <c r="B25" s="23" t="str">
        <f>IF(Ronda3!$I25="otra ronda",Ronda3!B25,"")</f>
        <v/>
      </c>
      <c r="I25" s="24" t="str">
        <f>IF(B25="","",IF(COUNT(C25:H25)&lt;EQUIPO!$B$1,"pendiente",IF(AND(MAX(J25:O25)-P25&lt;=1,P25-MIN(J25:O25)&lt;=1),Q25,"otra ronda")))</f>
        <v/>
      </c>
      <c r="J25" s="17">
        <f>MATCH(C25,VALORES!$A:$A,0)</f>
        <v>2</v>
      </c>
      <c r="K25" s="17">
        <f>MATCH(D25,VALORES!$A:$A,0)</f>
        <v>2</v>
      </c>
      <c r="L25" s="17">
        <f>MATCH(E25,VALORES!$A:$A,0)</f>
        <v>2</v>
      </c>
      <c r="M25" s="17" t="str">
        <f>IF(EQUIPO!$B$1&lt;4,"",MATCH(F25,VALORES!$A:$A,0))</f>
        <v/>
      </c>
      <c r="N25" s="17" t="str">
        <f>IF(EQUIPO!$B$1&lt;5,"",MATCH(G25,VALORES!$A:$A,0))</f>
        <v/>
      </c>
      <c r="O25" s="17" t="str">
        <f>IF(EQUIPO!$B$1&lt;6,"",MATCH(H25,VALORES!$A:$A,0))</f>
        <v/>
      </c>
      <c r="P25">
        <f t="shared" si="0"/>
        <v>2</v>
      </c>
      <c r="Q25">
        <f>INDEX(VALORES!A$1:A$12,P25)</f>
        <v>0</v>
      </c>
    </row>
    <row r="26" spans="1:17" x14ac:dyDescent="0.25">
      <c r="A26" s="26" t="str">
        <f>IF(Ronda3!$I26="otra ronda",Ronda3!A26,"")</f>
        <v/>
      </c>
      <c r="B26" s="23" t="str">
        <f>IF(Ronda3!$I26="otra ronda",Ronda3!B26,"")</f>
        <v/>
      </c>
      <c r="I26" s="24" t="str">
        <f>IF(B26="","",IF(COUNT(C26:H26)&lt;EQUIPO!$B$1,"pendiente",IF(AND(MAX(J26:O26)-P26&lt;=1,P26-MIN(J26:O26)&lt;=1),Q26,"otra ronda")))</f>
        <v/>
      </c>
      <c r="J26" s="17">
        <f>MATCH(C26,VALORES!$A:$A,0)</f>
        <v>2</v>
      </c>
      <c r="K26" s="17">
        <f>MATCH(D26,VALORES!$A:$A,0)</f>
        <v>2</v>
      </c>
      <c r="L26" s="17">
        <f>MATCH(E26,VALORES!$A:$A,0)</f>
        <v>2</v>
      </c>
      <c r="M26" s="17" t="str">
        <f>IF(EQUIPO!$B$1&lt;4,"",MATCH(F26,VALORES!$A:$A,0))</f>
        <v/>
      </c>
      <c r="N26" s="17" t="str">
        <f>IF(EQUIPO!$B$1&lt;5,"",MATCH(G26,VALORES!$A:$A,0))</f>
        <v/>
      </c>
      <c r="O26" s="17" t="str">
        <f>IF(EQUIPO!$B$1&lt;6,"",MATCH(H26,VALORES!$A:$A,0))</f>
        <v/>
      </c>
      <c r="P26">
        <f t="shared" si="0"/>
        <v>2</v>
      </c>
      <c r="Q26">
        <f>INDEX(VALORES!A$1:A$12,P26)</f>
        <v>0</v>
      </c>
    </row>
    <row r="27" spans="1:17" x14ac:dyDescent="0.25">
      <c r="A27" s="26" t="str">
        <f>IF(Ronda3!$I27="otra ronda",Ronda3!A27,"")</f>
        <v/>
      </c>
      <c r="B27" s="23" t="str">
        <f>IF(Ronda3!$I27="otra ronda",Ronda3!B27,"")</f>
        <v/>
      </c>
      <c r="I27" s="24" t="str">
        <f>IF(B27="","",IF(COUNT(C27:H27)&lt;EQUIPO!$B$1,"pendiente",IF(AND(MAX(J27:O27)-P27&lt;=1,P27-MIN(J27:O27)&lt;=1),Q27,"otra ronda")))</f>
        <v/>
      </c>
      <c r="J27" s="17">
        <f>MATCH(C27,VALORES!$A:$A,0)</f>
        <v>2</v>
      </c>
      <c r="K27" s="17">
        <f>MATCH(D27,VALORES!$A:$A,0)</f>
        <v>2</v>
      </c>
      <c r="L27" s="17">
        <f>MATCH(E27,VALORES!$A:$A,0)</f>
        <v>2</v>
      </c>
      <c r="M27" s="17" t="str">
        <f>IF(EQUIPO!$B$1&lt;4,"",MATCH(F27,VALORES!$A:$A,0))</f>
        <v/>
      </c>
      <c r="N27" s="17" t="str">
        <f>IF(EQUIPO!$B$1&lt;5,"",MATCH(G27,VALORES!$A:$A,0))</f>
        <v/>
      </c>
      <c r="O27" s="17" t="str">
        <f>IF(EQUIPO!$B$1&lt;6,"",MATCH(H27,VALORES!$A:$A,0))</f>
        <v/>
      </c>
      <c r="P27">
        <f t="shared" si="0"/>
        <v>2</v>
      </c>
      <c r="Q27">
        <f>INDEX(VALORES!A$1:A$12,P27)</f>
        <v>0</v>
      </c>
    </row>
    <row r="28" spans="1:17" x14ac:dyDescent="0.25">
      <c r="A28" s="26" t="str">
        <f>IF(Ronda3!$I28="otra ronda",Ronda3!A28,"")</f>
        <v/>
      </c>
      <c r="B28" s="23" t="str">
        <f>IF(Ronda3!$I28="otra ronda",Ronda3!B28,"")</f>
        <v/>
      </c>
      <c r="I28" s="24" t="str">
        <f>IF(B28="","",IF(COUNT(C28:H28)&lt;EQUIPO!$B$1,"pendiente",IF(AND(MAX(J28:O28)-P28&lt;=1,P28-MIN(J28:O28)&lt;=1),Q28,"otra ronda")))</f>
        <v/>
      </c>
      <c r="J28" s="17">
        <f>MATCH(C28,VALORES!$A:$A,0)</f>
        <v>2</v>
      </c>
      <c r="K28" s="17">
        <f>MATCH(D28,VALORES!$A:$A,0)</f>
        <v>2</v>
      </c>
      <c r="L28" s="17">
        <f>MATCH(E28,VALORES!$A:$A,0)</f>
        <v>2</v>
      </c>
      <c r="M28" s="17" t="str">
        <f>IF(EQUIPO!$B$1&lt;4,"",MATCH(F28,VALORES!$A:$A,0))</f>
        <v/>
      </c>
      <c r="N28" s="17" t="str">
        <f>IF(EQUIPO!$B$1&lt;5,"",MATCH(G28,VALORES!$A:$A,0))</f>
        <v/>
      </c>
      <c r="O28" s="17" t="str">
        <f>IF(EQUIPO!$B$1&lt;6,"",MATCH(H28,VALORES!$A:$A,0))</f>
        <v/>
      </c>
      <c r="P28">
        <f t="shared" si="0"/>
        <v>2</v>
      </c>
      <c r="Q28">
        <f>INDEX(VALORES!A$1:A$12,P28)</f>
        <v>0</v>
      </c>
    </row>
    <row r="29" spans="1:17" x14ac:dyDescent="0.25">
      <c r="A29" s="26" t="str">
        <f>IF(Ronda3!$I29="otra ronda",Ronda3!A29,"")</f>
        <v/>
      </c>
      <c r="B29" s="23" t="str">
        <f>IF(Ronda3!$I29="otra ronda",Ronda3!B29,"")</f>
        <v/>
      </c>
      <c r="I29" s="24" t="str">
        <f>IF(B29="","",IF(COUNT(C29:H29)&lt;EQUIPO!$B$1,"pendiente",IF(AND(MAX(J29:O29)-P29&lt;=1,P29-MIN(J29:O29)&lt;=1),Q29,"otra ronda")))</f>
        <v/>
      </c>
      <c r="J29" s="17">
        <f>MATCH(C29,VALORES!$A:$A,0)</f>
        <v>2</v>
      </c>
      <c r="K29" s="17">
        <f>MATCH(D29,VALORES!$A:$A,0)</f>
        <v>2</v>
      </c>
      <c r="L29" s="17">
        <f>MATCH(E29,VALORES!$A:$A,0)</f>
        <v>2</v>
      </c>
      <c r="M29" s="17" t="str">
        <f>IF(EQUIPO!$B$1&lt;4,"",MATCH(F29,VALORES!$A:$A,0))</f>
        <v/>
      </c>
      <c r="N29" s="17" t="str">
        <f>IF(EQUIPO!$B$1&lt;5,"",MATCH(G29,VALORES!$A:$A,0))</f>
        <v/>
      </c>
      <c r="O29" s="17" t="str">
        <f>IF(EQUIPO!$B$1&lt;6,"",MATCH(H29,VALORES!$A:$A,0))</f>
        <v/>
      </c>
      <c r="P29">
        <f t="shared" si="0"/>
        <v>2</v>
      </c>
      <c r="Q29">
        <f>INDEX(VALORES!A$1:A$12,P29)</f>
        <v>0</v>
      </c>
    </row>
    <row r="30" spans="1:17" x14ac:dyDescent="0.25">
      <c r="A30" s="26" t="str">
        <f>IF(Ronda3!$I30="otra ronda",Ronda3!A30,"")</f>
        <v/>
      </c>
      <c r="B30" s="23" t="str">
        <f>IF(Ronda3!$I30="otra ronda",Ronda3!B30,"")</f>
        <v/>
      </c>
      <c r="I30" s="24" t="str">
        <f>IF(B30="","",IF(COUNT(C30:H30)&lt;EQUIPO!$B$1,"pendiente",IF(AND(MAX(J30:O30)-P30&lt;=1,P30-MIN(J30:O30)&lt;=1),Q30,"otra ronda")))</f>
        <v/>
      </c>
      <c r="J30" s="17">
        <f>MATCH(C30,VALORES!$A:$A,0)</f>
        <v>2</v>
      </c>
      <c r="K30" s="17">
        <f>MATCH(D30,VALORES!$A:$A,0)</f>
        <v>2</v>
      </c>
      <c r="L30" s="17">
        <f>MATCH(E30,VALORES!$A:$A,0)</f>
        <v>2</v>
      </c>
      <c r="M30" s="17" t="str">
        <f>IF(EQUIPO!$B$1&lt;4,"",MATCH(F30,VALORES!$A:$A,0))</f>
        <v/>
      </c>
      <c r="N30" s="17" t="str">
        <f>IF(EQUIPO!$B$1&lt;5,"",MATCH(G30,VALORES!$A:$A,0))</f>
        <v/>
      </c>
      <c r="O30" s="17" t="str">
        <f>IF(EQUIPO!$B$1&lt;6,"",MATCH(H30,VALORES!$A:$A,0))</f>
        <v/>
      </c>
      <c r="P30">
        <f t="shared" si="0"/>
        <v>2</v>
      </c>
      <c r="Q30">
        <f>INDEX(VALORES!A$1:A$12,P30)</f>
        <v>0</v>
      </c>
    </row>
    <row r="31" spans="1:17" x14ac:dyDescent="0.25">
      <c r="A31" s="26" t="str">
        <f>IF(Ronda3!$I31="otra ronda",Ronda3!A31,"")</f>
        <v/>
      </c>
      <c r="B31" s="23" t="str">
        <f>IF(Ronda3!$I31="otra ronda",Ronda3!B31,"")</f>
        <v/>
      </c>
      <c r="I31" s="24" t="str">
        <f>IF(B31="","",IF(COUNT(C31:H31)&lt;EQUIPO!$B$1,"pendiente",IF(AND(MAX(J31:O31)-P31&lt;=1,P31-MIN(J31:O31)&lt;=1),Q31,"otra ronda")))</f>
        <v/>
      </c>
      <c r="J31" s="17">
        <f>MATCH(C31,VALORES!$A:$A,0)</f>
        <v>2</v>
      </c>
      <c r="K31" s="17">
        <f>MATCH(D31,VALORES!$A:$A,0)</f>
        <v>2</v>
      </c>
      <c r="L31" s="17">
        <f>MATCH(E31,VALORES!$A:$A,0)</f>
        <v>2</v>
      </c>
      <c r="M31" s="17" t="str">
        <f>IF(EQUIPO!$B$1&lt;4,"",MATCH(F31,VALORES!$A:$A,0))</f>
        <v/>
      </c>
      <c r="N31" s="17" t="str">
        <f>IF(EQUIPO!$B$1&lt;5,"",MATCH(G31,VALORES!$A:$A,0))</f>
        <v/>
      </c>
      <c r="O31" s="17" t="str">
        <f>IF(EQUIPO!$B$1&lt;6,"",MATCH(H31,VALORES!$A:$A,0))</f>
        <v/>
      </c>
      <c r="P31">
        <f t="shared" si="0"/>
        <v>2</v>
      </c>
      <c r="Q31">
        <f>INDEX(VALORES!A$1:A$12,P31)</f>
        <v>0</v>
      </c>
    </row>
    <row r="32" spans="1:17" x14ac:dyDescent="0.25">
      <c r="A32" s="26" t="str">
        <f>IF(Ronda3!$I32="otra ronda",Ronda3!A32,"")</f>
        <v/>
      </c>
      <c r="B32" s="23" t="str">
        <f>IF(Ronda3!$I32="otra ronda",Ronda3!B32,"")</f>
        <v/>
      </c>
      <c r="I32" s="24" t="str">
        <f>IF(B32="","",IF(COUNT(C32:H32)&lt;EQUIPO!$B$1,"pendiente",IF(AND(MAX(J32:O32)-P32&lt;=1,P32-MIN(J32:O32)&lt;=1),Q32,"otra ronda")))</f>
        <v/>
      </c>
      <c r="J32" s="17">
        <f>MATCH(C32,VALORES!$A:$A,0)</f>
        <v>2</v>
      </c>
      <c r="K32" s="17">
        <f>MATCH(D32,VALORES!$A:$A,0)</f>
        <v>2</v>
      </c>
      <c r="L32" s="17">
        <f>MATCH(E32,VALORES!$A:$A,0)</f>
        <v>2</v>
      </c>
      <c r="M32" s="17" t="str">
        <f>IF(EQUIPO!$B$1&lt;4,"",MATCH(F32,VALORES!$A:$A,0))</f>
        <v/>
      </c>
      <c r="N32" s="17" t="str">
        <f>IF(EQUIPO!$B$1&lt;5,"",MATCH(G32,VALORES!$A:$A,0))</f>
        <v/>
      </c>
      <c r="O32" s="17" t="str">
        <f>IF(EQUIPO!$B$1&lt;6,"",MATCH(H32,VALORES!$A:$A,0))</f>
        <v/>
      </c>
      <c r="P32">
        <f t="shared" si="0"/>
        <v>2</v>
      </c>
      <c r="Q32">
        <f>INDEX(VALORES!A$1:A$12,P32)</f>
        <v>0</v>
      </c>
    </row>
    <row r="33" spans="1:17" x14ac:dyDescent="0.25">
      <c r="A33" s="26" t="str">
        <f>IF(Ronda3!$I33="otra ronda",Ronda3!A33,"")</f>
        <v/>
      </c>
      <c r="B33" s="23" t="str">
        <f>IF(Ronda3!$I33="otra ronda",Ronda3!B33,"")</f>
        <v/>
      </c>
      <c r="I33" s="24" t="str">
        <f>IF(B33="","",IF(COUNT(C33:H33)&lt;EQUIPO!$B$1,"pendiente",IF(AND(MAX(J33:O33)-P33&lt;=1,P33-MIN(J33:O33)&lt;=1),Q33,"otra ronda")))</f>
        <v/>
      </c>
      <c r="J33" s="17">
        <f>MATCH(C33,VALORES!$A:$A,0)</f>
        <v>2</v>
      </c>
      <c r="K33" s="17">
        <f>MATCH(D33,VALORES!$A:$A,0)</f>
        <v>2</v>
      </c>
      <c r="L33" s="17">
        <f>MATCH(E33,VALORES!$A:$A,0)</f>
        <v>2</v>
      </c>
      <c r="M33" s="17" t="str">
        <f>IF(EQUIPO!$B$1&lt;4,"",MATCH(F33,VALORES!$A:$A,0))</f>
        <v/>
      </c>
      <c r="N33" s="17" t="str">
        <f>IF(EQUIPO!$B$1&lt;5,"",MATCH(G33,VALORES!$A:$A,0))</f>
        <v/>
      </c>
      <c r="O33" s="17" t="str">
        <f>IF(EQUIPO!$B$1&lt;6,"",MATCH(H33,VALORES!$A:$A,0))</f>
        <v/>
      </c>
      <c r="P33">
        <f t="shared" si="0"/>
        <v>2</v>
      </c>
      <c r="Q33">
        <f>INDEX(VALORES!A$1:A$12,P33)</f>
        <v>0</v>
      </c>
    </row>
    <row r="34" spans="1:17" x14ac:dyDescent="0.25">
      <c r="A34" s="26" t="str">
        <f>IF(Ronda3!$I34="otra ronda",Ronda3!A34,"")</f>
        <v/>
      </c>
      <c r="B34" s="23" t="str">
        <f>IF(Ronda3!$I34="otra ronda",Ronda3!B34,"")</f>
        <v/>
      </c>
      <c r="I34" s="24" t="str">
        <f>IF(B34="","",IF(COUNT(C34:H34)&lt;EQUIPO!$B$1,"pendiente",IF(AND(MAX(J34:O34)-P34&lt;=1,P34-MIN(J34:O34)&lt;=1),Q34,"otra ronda")))</f>
        <v/>
      </c>
      <c r="J34" s="17">
        <f>MATCH(C34,VALORES!$A:$A,0)</f>
        <v>2</v>
      </c>
      <c r="K34" s="17">
        <f>MATCH(D34,VALORES!$A:$A,0)</f>
        <v>2</v>
      </c>
      <c r="L34" s="17">
        <f>MATCH(E34,VALORES!$A:$A,0)</f>
        <v>2</v>
      </c>
      <c r="M34" s="17" t="str">
        <f>IF(EQUIPO!$B$1&lt;4,"",MATCH(F34,VALORES!$A:$A,0))</f>
        <v/>
      </c>
      <c r="N34" s="17" t="str">
        <f>IF(EQUIPO!$B$1&lt;5,"",MATCH(G34,VALORES!$A:$A,0))</f>
        <v/>
      </c>
      <c r="O34" s="17" t="str">
        <f>IF(EQUIPO!$B$1&lt;6,"",MATCH(H34,VALORES!$A:$A,0))</f>
        <v/>
      </c>
      <c r="P34">
        <f t="shared" ref="P34:P50" si="1">ROUND(MEDIAN(J34:O34),0)</f>
        <v>2</v>
      </c>
      <c r="Q34">
        <f>INDEX(VALORES!A$1:A$12,P34)</f>
        <v>0</v>
      </c>
    </row>
    <row r="35" spans="1:17" x14ac:dyDescent="0.25">
      <c r="A35" s="26" t="str">
        <f>IF(Ronda3!$I35="otra ronda",Ronda3!A35,"")</f>
        <v/>
      </c>
      <c r="B35" s="23" t="str">
        <f>IF(Ronda3!$I35="otra ronda",Ronda3!B35,"")</f>
        <v/>
      </c>
      <c r="I35" s="24" t="str">
        <f>IF(B35="","",IF(COUNT(C35:H35)&lt;EQUIPO!$B$1,"pendiente",IF(AND(MAX(J35:O35)-P35&lt;=1,P35-MIN(J35:O35)&lt;=1),Q35,"otra ronda")))</f>
        <v/>
      </c>
      <c r="J35" s="17">
        <f>MATCH(C35,VALORES!$A:$A,0)</f>
        <v>2</v>
      </c>
      <c r="K35" s="17">
        <f>MATCH(D35,VALORES!$A:$A,0)</f>
        <v>2</v>
      </c>
      <c r="L35" s="17">
        <f>MATCH(E35,VALORES!$A:$A,0)</f>
        <v>2</v>
      </c>
      <c r="M35" s="17" t="str">
        <f>IF(EQUIPO!$B$1&lt;4,"",MATCH(F35,VALORES!$A:$A,0))</f>
        <v/>
      </c>
      <c r="N35" s="17" t="str">
        <f>IF(EQUIPO!$B$1&lt;5,"",MATCH(G35,VALORES!$A:$A,0))</f>
        <v/>
      </c>
      <c r="O35" s="17" t="str">
        <f>IF(EQUIPO!$B$1&lt;6,"",MATCH(H35,VALORES!$A:$A,0))</f>
        <v/>
      </c>
      <c r="P35">
        <f t="shared" si="1"/>
        <v>2</v>
      </c>
      <c r="Q35">
        <f>INDEX(VALORES!A$1:A$12,P35)</f>
        <v>0</v>
      </c>
    </row>
    <row r="36" spans="1:17" x14ac:dyDescent="0.25">
      <c r="A36" s="26" t="str">
        <f>IF(Ronda3!$I36="otra ronda",Ronda3!A36,"")</f>
        <v/>
      </c>
      <c r="B36" s="23" t="str">
        <f>IF(Ronda3!$I36="otra ronda",Ronda3!B36,"")</f>
        <v/>
      </c>
      <c r="I36" s="24" t="str">
        <f>IF(B36="","",IF(COUNT(C36:H36)&lt;EQUIPO!$B$1,"pendiente",IF(AND(MAX(J36:O36)-P36&lt;=1,P36-MIN(J36:O36)&lt;=1),Q36,"otra ronda")))</f>
        <v/>
      </c>
      <c r="J36" s="17">
        <f>MATCH(C36,VALORES!$A:$A,0)</f>
        <v>2</v>
      </c>
      <c r="K36" s="17">
        <f>MATCH(D36,VALORES!$A:$A,0)</f>
        <v>2</v>
      </c>
      <c r="L36" s="17">
        <f>MATCH(E36,VALORES!$A:$A,0)</f>
        <v>2</v>
      </c>
      <c r="M36" s="17" t="str">
        <f>IF(EQUIPO!$B$1&lt;4,"",MATCH(F36,VALORES!$A:$A,0))</f>
        <v/>
      </c>
      <c r="N36" s="17" t="str">
        <f>IF(EQUIPO!$B$1&lt;5,"",MATCH(G36,VALORES!$A:$A,0))</f>
        <v/>
      </c>
      <c r="O36" s="17" t="str">
        <f>IF(EQUIPO!$B$1&lt;6,"",MATCH(H36,VALORES!$A:$A,0))</f>
        <v/>
      </c>
      <c r="P36">
        <f t="shared" si="1"/>
        <v>2</v>
      </c>
      <c r="Q36">
        <f>INDEX(VALORES!A$1:A$12,P36)</f>
        <v>0</v>
      </c>
    </row>
    <row r="37" spans="1:17" x14ac:dyDescent="0.25">
      <c r="A37" s="26" t="str">
        <f>IF(Ronda3!$I37="otra ronda",Ronda3!A37,"")</f>
        <v/>
      </c>
      <c r="B37" s="23" t="str">
        <f>IF(Ronda3!$I37="otra ronda",Ronda3!B37,"")</f>
        <v/>
      </c>
      <c r="I37" s="24" t="str">
        <f>IF(B37="","",IF(COUNT(C37:H37)&lt;EQUIPO!$B$1,"pendiente",IF(AND(MAX(J37:O37)-P37&lt;=1,P37-MIN(J37:O37)&lt;=1),Q37,"otra ronda")))</f>
        <v/>
      </c>
      <c r="J37" s="17">
        <f>MATCH(C37,VALORES!$A:$A,0)</f>
        <v>2</v>
      </c>
      <c r="K37" s="17">
        <f>MATCH(D37,VALORES!$A:$A,0)</f>
        <v>2</v>
      </c>
      <c r="L37" s="17">
        <f>MATCH(E37,VALORES!$A:$A,0)</f>
        <v>2</v>
      </c>
      <c r="M37" s="17" t="str">
        <f>IF(EQUIPO!$B$1&lt;4,"",MATCH(F37,VALORES!$A:$A,0))</f>
        <v/>
      </c>
      <c r="N37" s="17" t="str">
        <f>IF(EQUIPO!$B$1&lt;5,"",MATCH(G37,VALORES!$A:$A,0))</f>
        <v/>
      </c>
      <c r="O37" s="17" t="str">
        <f>IF(EQUIPO!$B$1&lt;6,"",MATCH(H37,VALORES!$A:$A,0))</f>
        <v/>
      </c>
      <c r="P37">
        <f t="shared" si="1"/>
        <v>2</v>
      </c>
      <c r="Q37">
        <f>INDEX(VALORES!A$1:A$12,P37)</f>
        <v>0</v>
      </c>
    </row>
    <row r="38" spans="1:17" x14ac:dyDescent="0.25">
      <c r="A38" s="26" t="str">
        <f>IF(Ronda3!$I38="otra ronda",Ronda3!A38,"")</f>
        <v/>
      </c>
      <c r="B38" s="23" t="str">
        <f>IF(Ronda3!$I38="otra ronda",Ronda3!B38,"")</f>
        <v/>
      </c>
      <c r="I38" s="24" t="str">
        <f>IF(B38="","",IF(COUNT(C38:H38)&lt;EQUIPO!$B$1,"pendiente",IF(AND(MAX(J38:O38)-P38&lt;=1,P38-MIN(J38:O38)&lt;=1),Q38,"otra ronda")))</f>
        <v/>
      </c>
      <c r="J38" s="17">
        <f>MATCH(C38,VALORES!$A:$A,0)</f>
        <v>2</v>
      </c>
      <c r="K38" s="17">
        <f>MATCH(D38,VALORES!$A:$A,0)</f>
        <v>2</v>
      </c>
      <c r="L38" s="17">
        <f>MATCH(E38,VALORES!$A:$A,0)</f>
        <v>2</v>
      </c>
      <c r="M38" s="17" t="str">
        <f>IF(EQUIPO!$B$1&lt;4,"",MATCH(F38,VALORES!$A:$A,0))</f>
        <v/>
      </c>
      <c r="N38" s="17" t="str">
        <f>IF(EQUIPO!$B$1&lt;5,"",MATCH(G38,VALORES!$A:$A,0))</f>
        <v/>
      </c>
      <c r="O38" s="17" t="str">
        <f>IF(EQUIPO!$B$1&lt;6,"",MATCH(H38,VALORES!$A:$A,0))</f>
        <v/>
      </c>
      <c r="P38">
        <f t="shared" si="1"/>
        <v>2</v>
      </c>
      <c r="Q38">
        <f>INDEX(VALORES!A$1:A$12,P38)</f>
        <v>0</v>
      </c>
    </row>
    <row r="39" spans="1:17" x14ac:dyDescent="0.25">
      <c r="A39" s="26" t="str">
        <f>IF(Ronda3!$I39="otra ronda",Ronda3!A39,"")</f>
        <v/>
      </c>
      <c r="B39" s="23" t="str">
        <f>IF(Ronda3!$I39="otra ronda",Ronda3!B39,"")</f>
        <v/>
      </c>
      <c r="I39" s="24" t="str">
        <f>IF(B39="","",IF(COUNT(C39:H39)&lt;EQUIPO!$B$1,"pendiente",IF(AND(MAX(J39:O39)-P39&lt;=1,P39-MIN(J39:O39)&lt;=1),Q39,"otra ronda")))</f>
        <v/>
      </c>
      <c r="J39" s="17">
        <f>MATCH(C39,VALORES!$A:$A,0)</f>
        <v>2</v>
      </c>
      <c r="K39" s="17">
        <f>MATCH(D39,VALORES!$A:$A,0)</f>
        <v>2</v>
      </c>
      <c r="L39" s="17">
        <f>MATCH(E39,VALORES!$A:$A,0)</f>
        <v>2</v>
      </c>
      <c r="M39" s="17" t="str">
        <f>IF(EQUIPO!$B$1&lt;4,"",MATCH(F39,VALORES!$A:$A,0))</f>
        <v/>
      </c>
      <c r="N39" s="17" t="str">
        <f>IF(EQUIPO!$B$1&lt;5,"",MATCH(G39,VALORES!$A:$A,0))</f>
        <v/>
      </c>
      <c r="O39" s="17" t="str">
        <f>IF(EQUIPO!$B$1&lt;6,"",MATCH(H39,VALORES!$A:$A,0))</f>
        <v/>
      </c>
      <c r="P39">
        <f t="shared" si="1"/>
        <v>2</v>
      </c>
      <c r="Q39">
        <f>INDEX(VALORES!A$1:A$12,P39)</f>
        <v>0</v>
      </c>
    </row>
    <row r="40" spans="1:17" x14ac:dyDescent="0.25">
      <c r="A40" s="26" t="str">
        <f>IF(Ronda3!$I40="otra ronda",Ronda3!A40,"")</f>
        <v/>
      </c>
      <c r="B40" s="23" t="str">
        <f>IF(Ronda3!$I40="otra ronda",Ronda3!B40,"")</f>
        <v/>
      </c>
      <c r="I40" s="24" t="str">
        <f>IF(B40="","",IF(COUNT(C40:H40)&lt;EQUIPO!$B$1,"pendiente",IF(AND(MAX(J40:O40)-P40&lt;=1,P40-MIN(J40:O40)&lt;=1),Q40,"otra ronda")))</f>
        <v/>
      </c>
      <c r="J40" s="17">
        <f>MATCH(C40,VALORES!$A:$A,0)</f>
        <v>2</v>
      </c>
      <c r="K40" s="17">
        <f>MATCH(D40,VALORES!$A:$A,0)</f>
        <v>2</v>
      </c>
      <c r="L40" s="17">
        <f>MATCH(E40,VALORES!$A:$A,0)</f>
        <v>2</v>
      </c>
      <c r="M40" s="17" t="str">
        <f>IF(EQUIPO!$B$1&lt;4,"",MATCH(F40,VALORES!$A:$A,0))</f>
        <v/>
      </c>
      <c r="N40" s="17" t="str">
        <f>IF(EQUIPO!$B$1&lt;5,"",MATCH(G40,VALORES!$A:$A,0))</f>
        <v/>
      </c>
      <c r="O40" s="17" t="str">
        <f>IF(EQUIPO!$B$1&lt;6,"",MATCH(H40,VALORES!$A:$A,0))</f>
        <v/>
      </c>
      <c r="P40">
        <f t="shared" si="1"/>
        <v>2</v>
      </c>
      <c r="Q40">
        <f>INDEX(VALORES!A$1:A$12,P40)</f>
        <v>0</v>
      </c>
    </row>
    <row r="41" spans="1:17" x14ac:dyDescent="0.25">
      <c r="A41" s="26" t="str">
        <f>IF(Ronda3!$I41="otra ronda",Ronda3!A41,"")</f>
        <v/>
      </c>
      <c r="B41" s="23" t="str">
        <f>IF(Ronda3!$I41="otra ronda",Ronda3!B41,"")</f>
        <v/>
      </c>
      <c r="I41" s="24" t="str">
        <f>IF(B41="","",IF(COUNT(C41:H41)&lt;EQUIPO!$B$1,"pendiente",IF(AND(MAX(J41:O41)-P41&lt;=1,P41-MIN(J41:O41)&lt;=1),Q41,"otra ronda")))</f>
        <v/>
      </c>
      <c r="J41" s="17">
        <f>MATCH(C41,VALORES!$A:$A,0)</f>
        <v>2</v>
      </c>
      <c r="K41" s="17">
        <f>MATCH(D41,VALORES!$A:$A,0)</f>
        <v>2</v>
      </c>
      <c r="L41" s="17">
        <f>MATCH(E41,VALORES!$A:$A,0)</f>
        <v>2</v>
      </c>
      <c r="M41" s="17" t="str">
        <f>IF(EQUIPO!$B$1&lt;4,"",MATCH(F41,VALORES!$A:$A,0))</f>
        <v/>
      </c>
      <c r="N41" s="17" t="str">
        <f>IF(EQUIPO!$B$1&lt;5,"",MATCH(G41,VALORES!$A:$A,0))</f>
        <v/>
      </c>
      <c r="O41" s="17" t="str">
        <f>IF(EQUIPO!$B$1&lt;6,"",MATCH(H41,VALORES!$A:$A,0))</f>
        <v/>
      </c>
      <c r="P41">
        <f t="shared" si="1"/>
        <v>2</v>
      </c>
      <c r="Q41">
        <f>INDEX(VALORES!A$1:A$12,P41)</f>
        <v>0</v>
      </c>
    </row>
    <row r="42" spans="1:17" x14ac:dyDescent="0.25">
      <c r="A42" s="26" t="str">
        <f>IF(Ronda3!$I42="otra ronda",Ronda3!A42,"")</f>
        <v/>
      </c>
      <c r="B42" s="23" t="str">
        <f>IF(Ronda3!$I42="otra ronda",Ronda3!B42,"")</f>
        <v/>
      </c>
      <c r="I42" s="24" t="str">
        <f>IF(B42="","",IF(COUNT(C42:H42)&lt;EQUIPO!$B$1,"pendiente",IF(AND(MAX(J42:O42)-P42&lt;=1,P42-MIN(J42:O42)&lt;=1),Q42,"otra ronda")))</f>
        <v/>
      </c>
      <c r="J42" s="17">
        <f>MATCH(C42,VALORES!$A:$A,0)</f>
        <v>2</v>
      </c>
      <c r="K42" s="17">
        <f>MATCH(D42,VALORES!$A:$A,0)</f>
        <v>2</v>
      </c>
      <c r="L42" s="17">
        <f>MATCH(E42,VALORES!$A:$A,0)</f>
        <v>2</v>
      </c>
      <c r="M42" s="17" t="str">
        <f>IF(EQUIPO!$B$1&lt;4,"",MATCH(F42,VALORES!$A:$A,0))</f>
        <v/>
      </c>
      <c r="N42" s="17" t="str">
        <f>IF(EQUIPO!$B$1&lt;5,"",MATCH(G42,VALORES!$A:$A,0))</f>
        <v/>
      </c>
      <c r="O42" s="17" t="str">
        <f>IF(EQUIPO!$B$1&lt;6,"",MATCH(H42,VALORES!$A:$A,0))</f>
        <v/>
      </c>
      <c r="P42">
        <f t="shared" si="1"/>
        <v>2</v>
      </c>
      <c r="Q42">
        <f>INDEX(VALORES!A$1:A$12,P42)</f>
        <v>0</v>
      </c>
    </row>
    <row r="43" spans="1:17" x14ac:dyDescent="0.25">
      <c r="A43" s="26" t="str">
        <f>IF(Ronda3!$I43="otra ronda",Ronda3!A43,"")</f>
        <v/>
      </c>
      <c r="B43" s="23" t="str">
        <f>IF(Ronda3!$I43="otra ronda",Ronda3!B43,"")</f>
        <v/>
      </c>
      <c r="I43" s="24" t="str">
        <f>IF(B43="","",IF(COUNT(C43:H43)&lt;EQUIPO!$B$1,"pendiente",IF(AND(MAX(J43:O43)-P43&lt;=1,P43-MIN(J43:O43)&lt;=1),Q43,"otra ronda")))</f>
        <v/>
      </c>
      <c r="J43" s="17">
        <f>MATCH(C43,VALORES!$A:$A,0)</f>
        <v>2</v>
      </c>
      <c r="K43" s="17">
        <f>MATCH(D43,VALORES!$A:$A,0)</f>
        <v>2</v>
      </c>
      <c r="L43" s="17">
        <f>MATCH(E43,VALORES!$A:$A,0)</f>
        <v>2</v>
      </c>
      <c r="M43" s="17" t="str">
        <f>IF(EQUIPO!$B$1&lt;4,"",MATCH(F43,VALORES!$A:$A,0))</f>
        <v/>
      </c>
      <c r="N43" s="17" t="str">
        <f>IF(EQUIPO!$B$1&lt;5,"",MATCH(G43,VALORES!$A:$A,0))</f>
        <v/>
      </c>
      <c r="O43" s="17" t="str">
        <f>IF(EQUIPO!$B$1&lt;6,"",MATCH(H43,VALORES!$A:$A,0))</f>
        <v/>
      </c>
      <c r="P43">
        <f t="shared" si="1"/>
        <v>2</v>
      </c>
      <c r="Q43">
        <f>INDEX(VALORES!A$1:A$12,P43)</f>
        <v>0</v>
      </c>
    </row>
    <row r="44" spans="1:17" x14ac:dyDescent="0.25">
      <c r="A44" s="26" t="str">
        <f>IF(Ronda3!$I44="otra ronda",Ronda3!A44,"")</f>
        <v/>
      </c>
      <c r="B44" s="23" t="str">
        <f>IF(Ronda3!$I44="otra ronda",Ronda3!B44,"")</f>
        <v/>
      </c>
      <c r="I44" s="24" t="str">
        <f>IF(B44="","",IF(COUNT(C44:H44)&lt;EQUIPO!$B$1,"pendiente",IF(AND(MAX(J44:O44)-P44&lt;=1,P44-MIN(J44:O44)&lt;=1),Q44,"otra ronda")))</f>
        <v/>
      </c>
      <c r="J44" s="17">
        <f>MATCH(C44,VALORES!$A:$A,0)</f>
        <v>2</v>
      </c>
      <c r="K44" s="17">
        <f>MATCH(D44,VALORES!$A:$A,0)</f>
        <v>2</v>
      </c>
      <c r="L44" s="17">
        <f>MATCH(E44,VALORES!$A:$A,0)</f>
        <v>2</v>
      </c>
      <c r="M44" s="17" t="str">
        <f>IF(EQUIPO!$B$1&lt;4,"",MATCH(F44,VALORES!$A:$A,0))</f>
        <v/>
      </c>
      <c r="N44" s="17" t="str">
        <f>IF(EQUIPO!$B$1&lt;5,"",MATCH(G44,VALORES!$A:$A,0))</f>
        <v/>
      </c>
      <c r="O44" s="17" t="str">
        <f>IF(EQUIPO!$B$1&lt;6,"",MATCH(H44,VALORES!$A:$A,0))</f>
        <v/>
      </c>
      <c r="P44">
        <f t="shared" si="1"/>
        <v>2</v>
      </c>
      <c r="Q44">
        <f>INDEX(VALORES!A$1:A$12,P44)</f>
        <v>0</v>
      </c>
    </row>
    <row r="45" spans="1:17" x14ac:dyDescent="0.25">
      <c r="A45" s="26" t="str">
        <f>IF(Ronda3!$I45="otra ronda",Ronda3!A45,"")</f>
        <v/>
      </c>
      <c r="B45" s="23" t="str">
        <f>IF(Ronda3!$I45="otra ronda",Ronda3!B45,"")</f>
        <v/>
      </c>
      <c r="I45" s="24" t="str">
        <f>IF(B45="","",IF(COUNT(C45:H45)&lt;EQUIPO!$B$1,"pendiente",IF(AND(MAX(J45:O45)-P45&lt;=1,P45-MIN(J45:O45)&lt;=1),Q45,"otra ronda")))</f>
        <v/>
      </c>
      <c r="J45" s="17">
        <f>MATCH(C45,VALORES!$A:$A,0)</f>
        <v>2</v>
      </c>
      <c r="K45" s="17">
        <f>MATCH(D45,VALORES!$A:$A,0)</f>
        <v>2</v>
      </c>
      <c r="L45" s="17">
        <f>MATCH(E45,VALORES!$A:$A,0)</f>
        <v>2</v>
      </c>
      <c r="M45" s="17" t="str">
        <f>IF(EQUIPO!$B$1&lt;4,"",MATCH(F45,VALORES!$A:$A,0))</f>
        <v/>
      </c>
      <c r="N45" s="17" t="str">
        <f>IF(EQUIPO!$B$1&lt;5,"",MATCH(G45,VALORES!$A:$A,0))</f>
        <v/>
      </c>
      <c r="O45" s="17" t="str">
        <f>IF(EQUIPO!$B$1&lt;6,"",MATCH(H45,VALORES!$A:$A,0))</f>
        <v/>
      </c>
      <c r="P45">
        <f t="shared" si="1"/>
        <v>2</v>
      </c>
      <c r="Q45">
        <f>INDEX(VALORES!A$1:A$12,P45)</f>
        <v>0</v>
      </c>
    </row>
    <row r="46" spans="1:17" x14ac:dyDescent="0.25">
      <c r="A46" s="26" t="str">
        <f>IF(Ronda3!$I46="otra ronda",Ronda3!A46,"")</f>
        <v/>
      </c>
      <c r="B46" s="23" t="str">
        <f>IF(Ronda3!$I46="otra ronda",Ronda3!B46,"")</f>
        <v/>
      </c>
      <c r="I46" s="24" t="str">
        <f>IF(B46="","",IF(COUNT(C46:H46)&lt;EQUIPO!$B$1,"pendiente",IF(AND(MAX(J46:O46)-P46&lt;=1,P46-MIN(J46:O46)&lt;=1),Q46,"otra ronda")))</f>
        <v/>
      </c>
      <c r="J46" s="17">
        <f>MATCH(C46,VALORES!$A:$A,0)</f>
        <v>2</v>
      </c>
      <c r="K46" s="17">
        <f>MATCH(D46,VALORES!$A:$A,0)</f>
        <v>2</v>
      </c>
      <c r="L46" s="17">
        <f>MATCH(E46,VALORES!$A:$A,0)</f>
        <v>2</v>
      </c>
      <c r="M46" s="17" t="str">
        <f>IF(EQUIPO!$B$1&lt;4,"",MATCH(F46,VALORES!$A:$A,0))</f>
        <v/>
      </c>
      <c r="N46" s="17" t="str">
        <f>IF(EQUIPO!$B$1&lt;5,"",MATCH(G46,VALORES!$A:$A,0))</f>
        <v/>
      </c>
      <c r="O46" s="17" t="str">
        <f>IF(EQUIPO!$B$1&lt;6,"",MATCH(H46,VALORES!$A:$A,0))</f>
        <v/>
      </c>
      <c r="P46">
        <f t="shared" si="1"/>
        <v>2</v>
      </c>
      <c r="Q46">
        <f>INDEX(VALORES!A$1:A$12,P46)</f>
        <v>0</v>
      </c>
    </row>
    <row r="47" spans="1:17" x14ac:dyDescent="0.25">
      <c r="A47" s="26" t="str">
        <f>IF(Ronda3!$I47="otra ronda",Ronda3!A47,"")</f>
        <v/>
      </c>
      <c r="B47" s="23" t="str">
        <f>IF(Ronda3!$I47="otra ronda",Ronda3!B47,"")</f>
        <v/>
      </c>
      <c r="I47" s="24" t="str">
        <f>IF(B47="","",IF(COUNT(C47:H47)&lt;EQUIPO!$B$1,"pendiente",IF(AND(MAX(J47:O47)-P47&lt;=1,P47-MIN(J47:O47)&lt;=1),Q47,"otra ronda")))</f>
        <v/>
      </c>
      <c r="J47" s="17">
        <f>MATCH(C47,VALORES!$A:$A,0)</f>
        <v>2</v>
      </c>
      <c r="K47" s="17">
        <f>MATCH(D47,VALORES!$A:$A,0)</f>
        <v>2</v>
      </c>
      <c r="L47" s="17">
        <f>MATCH(E47,VALORES!$A:$A,0)</f>
        <v>2</v>
      </c>
      <c r="M47" s="17" t="str">
        <f>IF(EQUIPO!$B$1&lt;4,"",MATCH(F47,VALORES!$A:$A,0))</f>
        <v/>
      </c>
      <c r="N47" s="17" t="str">
        <f>IF(EQUIPO!$B$1&lt;5,"",MATCH(G47,VALORES!$A:$A,0))</f>
        <v/>
      </c>
      <c r="O47" s="17" t="str">
        <f>IF(EQUIPO!$B$1&lt;6,"",MATCH(H47,VALORES!$A:$A,0))</f>
        <v/>
      </c>
      <c r="P47">
        <f t="shared" si="1"/>
        <v>2</v>
      </c>
      <c r="Q47">
        <f>INDEX(VALORES!A$1:A$12,P47)</f>
        <v>0</v>
      </c>
    </row>
    <row r="48" spans="1:17" x14ac:dyDescent="0.25">
      <c r="A48" s="26" t="str">
        <f>IF(Ronda3!$I48="otra ronda",Ronda3!A48,"")</f>
        <v/>
      </c>
      <c r="B48" s="23" t="str">
        <f>IF(Ronda3!$I48="otra ronda",Ronda3!B48,"")</f>
        <v/>
      </c>
      <c r="I48" s="24" t="str">
        <f>IF(B48="","",IF(COUNT(C48:H48)&lt;EQUIPO!$B$1,"pendiente",IF(AND(MAX(J48:O48)-P48&lt;=1,P48-MIN(J48:O48)&lt;=1),Q48,"otra ronda")))</f>
        <v/>
      </c>
      <c r="J48" s="17">
        <f>MATCH(C48,VALORES!$A:$A,0)</f>
        <v>2</v>
      </c>
      <c r="K48" s="17">
        <f>MATCH(D48,VALORES!$A:$A,0)</f>
        <v>2</v>
      </c>
      <c r="L48" s="17">
        <f>MATCH(E48,VALORES!$A:$A,0)</f>
        <v>2</v>
      </c>
      <c r="M48" s="17" t="str">
        <f>IF(EQUIPO!$B$1&lt;4,"",MATCH(F48,VALORES!$A:$A,0))</f>
        <v/>
      </c>
      <c r="N48" s="17" t="str">
        <f>IF(EQUIPO!$B$1&lt;5,"",MATCH(G48,VALORES!$A:$A,0))</f>
        <v/>
      </c>
      <c r="O48" s="17" t="str">
        <f>IF(EQUIPO!$B$1&lt;6,"",MATCH(H48,VALORES!$A:$A,0))</f>
        <v/>
      </c>
      <c r="P48">
        <f t="shared" si="1"/>
        <v>2</v>
      </c>
      <c r="Q48">
        <f>INDEX(VALORES!A$1:A$12,P48)</f>
        <v>0</v>
      </c>
    </row>
    <row r="49" spans="1:17" x14ac:dyDescent="0.25">
      <c r="A49" s="26" t="str">
        <f>IF(Ronda3!$I49="otra ronda",Ronda3!A49,"")</f>
        <v/>
      </c>
      <c r="B49" s="23" t="str">
        <f>IF(Ronda3!$I49="otra ronda",Ronda3!B49,"")</f>
        <v/>
      </c>
      <c r="I49" s="24" t="str">
        <f>IF(B49="","",IF(COUNT(C49:H49)&lt;EQUIPO!$B$1,"pendiente",IF(AND(MAX(J49:O49)-P49&lt;=1,P49-MIN(J49:O49)&lt;=1),Q49,"otra ronda")))</f>
        <v/>
      </c>
      <c r="J49" s="17">
        <f>MATCH(C49,VALORES!$A:$A,0)</f>
        <v>2</v>
      </c>
      <c r="K49" s="17">
        <f>MATCH(D49,VALORES!$A:$A,0)</f>
        <v>2</v>
      </c>
      <c r="L49" s="17">
        <f>MATCH(E49,VALORES!$A:$A,0)</f>
        <v>2</v>
      </c>
      <c r="M49" s="17" t="str">
        <f>IF(EQUIPO!$B$1&lt;4,"",MATCH(F49,VALORES!$A:$A,0))</f>
        <v/>
      </c>
      <c r="N49" s="17" t="str">
        <f>IF(EQUIPO!$B$1&lt;5,"",MATCH(G49,VALORES!$A:$A,0))</f>
        <v/>
      </c>
      <c r="O49" s="17" t="str">
        <f>IF(EQUIPO!$B$1&lt;6,"",MATCH(H49,VALORES!$A:$A,0))</f>
        <v/>
      </c>
      <c r="P49">
        <f t="shared" si="1"/>
        <v>2</v>
      </c>
      <c r="Q49">
        <f>INDEX(VALORES!A$1:A$12,P49)</f>
        <v>0</v>
      </c>
    </row>
    <row r="50" spans="1:17" x14ac:dyDescent="0.25">
      <c r="A50" s="26" t="str">
        <f>IF(Ronda3!$I50="otra ronda",Ronda3!A50,"")</f>
        <v/>
      </c>
      <c r="B50" s="23" t="str">
        <f>IF(Ronda3!$I50="otra ronda",Ronda3!B50,"")</f>
        <v/>
      </c>
      <c r="I50" s="24" t="str">
        <f>IF(B50="","",IF(COUNT(C50:H50)&lt;EQUIPO!$B$1,"pendiente",IF(AND(MAX(J50:O50)-P50&lt;=1,P50-MIN(J50:O50)&lt;=1),Q50,"otra ronda")))</f>
        <v/>
      </c>
      <c r="J50" s="17">
        <f>MATCH(C50,VALORES!$A:$A,0)</f>
        <v>2</v>
      </c>
      <c r="K50" s="17">
        <f>MATCH(D50,VALORES!$A:$A,0)</f>
        <v>2</v>
      </c>
      <c r="L50" s="17">
        <f>MATCH(E50,VALORES!$A:$A,0)</f>
        <v>2</v>
      </c>
      <c r="M50" s="17" t="str">
        <f>IF(EQUIPO!$B$1&lt;4,"",MATCH(F50,VALORES!$A:$A,0))</f>
        <v/>
      </c>
      <c r="N50" s="17" t="str">
        <f>IF(EQUIPO!$B$1&lt;5,"",MATCH(G50,VALORES!$A:$A,0))</f>
        <v/>
      </c>
      <c r="O50" s="17" t="str">
        <f>IF(EQUIPO!$B$1&lt;6,"",MATCH(H50,VALORES!$A:$A,0))</f>
        <v/>
      </c>
      <c r="P50">
        <f t="shared" si="1"/>
        <v>2</v>
      </c>
      <c r="Q50">
        <f>INDEX(VALORES!A$1:A$12,P50)</f>
        <v>0</v>
      </c>
    </row>
    <row r="51" spans="1:17" x14ac:dyDescent="0.25">
      <c r="A51" s="26" t="str">
        <f>IF(Ronda3!$I51="otra ronda",Ronda3!A51,"")</f>
        <v/>
      </c>
      <c r="B51" s="23"/>
      <c r="I51" s="24" t="str">
        <f>IF(B51="","",IF(COUNT(C51:H51)&lt;EQUIPO!$B$1,"pendiente",IF(AND(MAX(J51:O51)-P51&lt;=1,P51-MIN(J51:O51)&lt;=1),Q51,"otra ronda")))</f>
        <v/>
      </c>
    </row>
  </sheetData>
  <sheetProtection password="D11D" sheet="1" objects="1" scenarios="1" selectLockedCells="1"/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0000000}">
          <x14:formula1>
            <xm:f>VALORES!$A$2:$A$12</xm:f>
          </x14:formula1>
          <x14:formula2>
            <xm:f>0</xm:f>
          </x14:formula2>
          <xm:sqref>C2:H50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51"/>
  <sheetViews>
    <sheetView zoomScaleNormal="100" workbookViewId="0">
      <pane ySplit="1" topLeftCell="A2" activePane="bottomLeft" state="frozen"/>
      <selection pane="bottomLeft" activeCell="C2" sqref="C2"/>
    </sheetView>
  </sheetViews>
  <sheetFormatPr baseColWidth="10" defaultColWidth="10.7109375" defaultRowHeight="15" x14ac:dyDescent="0.25"/>
  <cols>
    <col min="1" max="1" width="4.7109375" style="14" customWidth="1"/>
    <col min="2" max="2" width="60.7109375" style="27" customWidth="1"/>
    <col min="3" max="8" width="10.7109375" style="16"/>
    <col min="9" max="9" width="10.7109375" style="9"/>
    <col min="10" max="14" width="11.42578125" style="17" hidden="1" customWidth="1"/>
    <col min="15" max="16" width="11.42578125" hidden="1" customWidth="1"/>
    <col min="17" max="17" width="11.5703125" hidden="1" customWidth="1"/>
  </cols>
  <sheetData>
    <row r="1" spans="1:17" x14ac:dyDescent="0.25">
      <c r="A1" s="18" t="s">
        <v>35</v>
      </c>
      <c r="B1" s="28" t="str">
        <f>Ronda1!B1</f>
        <v>HISTORIA</v>
      </c>
      <c r="C1" s="25" t="str">
        <f>Ronda1!C1</f>
        <v>Aaron</v>
      </c>
      <c r="D1" s="25" t="str">
        <f>Ronda1!D1</f>
        <v>Gabriel</v>
      </c>
      <c r="E1" s="25" t="str">
        <f>Ronda1!E1</f>
        <v>Santiago</v>
      </c>
      <c r="F1" s="25">
        <f>Ronda1!F1</f>
        <v>0</v>
      </c>
      <c r="G1" s="25">
        <f>Ronda1!G1</f>
        <v>0</v>
      </c>
      <c r="H1" s="25">
        <f>Ronda1!H1</f>
        <v>0</v>
      </c>
      <c r="I1" s="21" t="str">
        <f>Ronda1!I1</f>
        <v>Decisión</v>
      </c>
      <c r="J1" s="17" t="s">
        <v>37</v>
      </c>
      <c r="K1" s="17" t="s">
        <v>38</v>
      </c>
      <c r="L1" s="17" t="s">
        <v>39</v>
      </c>
      <c r="M1" s="17" t="s">
        <v>40</v>
      </c>
      <c r="N1" s="17" t="s">
        <v>41</v>
      </c>
      <c r="O1" s="17" t="s">
        <v>42</v>
      </c>
      <c r="P1" s="17" t="s">
        <v>43</v>
      </c>
      <c r="Q1" s="17" t="s">
        <v>44</v>
      </c>
    </row>
    <row r="2" spans="1:17" x14ac:dyDescent="0.25">
      <c r="A2" s="26" t="str">
        <f>IF(Ronda4!$I2="otra ronda",Ronda4!A2,"")</f>
        <v/>
      </c>
      <c r="B2" s="23" t="str">
        <f>IF(Ronda4!$I2="otra ronda",Ronda4!B2,"")</f>
        <v/>
      </c>
      <c r="I2" s="24" t="str">
        <f>IF(B2="","",IF(COUNT(C2:H2)&lt;EQUIPO!$B$1,"pendiente",IF(AND(MAX(J2:O2)-P2&lt;=1,P2-MIN(J2:O2)&lt;=1),Q2,"otra ronda")))</f>
        <v/>
      </c>
      <c r="J2" s="17">
        <f>MATCH(C2,VALORES!$A:$A,0)</f>
        <v>2</v>
      </c>
      <c r="K2" s="17">
        <f>MATCH(D2,VALORES!$A:$A,0)</f>
        <v>2</v>
      </c>
      <c r="L2" s="17">
        <f>MATCH(E2,VALORES!$A:$A,0)</f>
        <v>2</v>
      </c>
      <c r="M2" s="17" t="str">
        <f>IF(EQUIPO!$B$1&lt;4,"",MATCH(F2,VALORES!$A:$A,0))</f>
        <v/>
      </c>
      <c r="N2" s="17" t="str">
        <f>IF(EQUIPO!$B$1&lt;5,"",MATCH(G2,VALORES!$A:$A,0))</f>
        <v/>
      </c>
      <c r="O2" s="17" t="str">
        <f>IF(EQUIPO!$B$1&lt;6,"",MATCH(H2,VALORES!$A:$A,0))</f>
        <v/>
      </c>
      <c r="P2">
        <f t="shared" ref="P2:P33" si="0">ROUND(MEDIAN(J2:O2),0)</f>
        <v>2</v>
      </c>
      <c r="Q2">
        <f>INDEX(VALORES!A$1:A$12,P2)</f>
        <v>0</v>
      </c>
    </row>
    <row r="3" spans="1:17" x14ac:dyDescent="0.25">
      <c r="A3" s="26" t="str">
        <f>IF(Ronda4!$I3="otra ronda",Ronda4!A3,"")</f>
        <v/>
      </c>
      <c r="B3" s="23" t="str">
        <f>IF(Ronda4!$I3="otra ronda",Ronda4!B3,"")</f>
        <v/>
      </c>
      <c r="I3" s="24" t="str">
        <f>IF(B3="","",IF(COUNT(C3:H3)&lt;EQUIPO!$B$1,"pendiente",IF(AND(MAX(J3:O3)-P3&lt;=1,P3-MIN(J3:O3)&lt;=1),Q3,"otra ronda")))</f>
        <v/>
      </c>
      <c r="J3" s="17">
        <f>MATCH(C3,VALORES!$A:$A,0)</f>
        <v>2</v>
      </c>
      <c r="K3" s="17">
        <f>MATCH(D3,VALORES!$A:$A,0)</f>
        <v>2</v>
      </c>
      <c r="L3" s="17">
        <f>MATCH(E3,VALORES!$A:$A,0)</f>
        <v>2</v>
      </c>
      <c r="M3" s="17" t="str">
        <f>IF(EQUIPO!$B$1&lt;4,"",MATCH(F3,VALORES!$A:$A,0))</f>
        <v/>
      </c>
      <c r="N3" s="17" t="str">
        <f>IF(EQUIPO!$B$1&lt;5,"",MATCH(G3,VALORES!$A:$A,0))</f>
        <v/>
      </c>
      <c r="O3" s="17" t="str">
        <f>IF(EQUIPO!$B$1&lt;6,"",MATCH(H3,VALORES!$A:$A,0))</f>
        <v/>
      </c>
      <c r="P3">
        <f t="shared" si="0"/>
        <v>2</v>
      </c>
      <c r="Q3">
        <f>INDEX(VALORES!A$1:A$12,P3)</f>
        <v>0</v>
      </c>
    </row>
    <row r="4" spans="1:17" x14ac:dyDescent="0.25">
      <c r="A4" s="26" t="str">
        <f>IF(Ronda4!$I4="otra ronda",Ronda4!A4,"")</f>
        <v/>
      </c>
      <c r="B4" s="23" t="str">
        <f>IF(Ronda4!$I4="otra ronda",Ronda4!B4,"")</f>
        <v/>
      </c>
      <c r="I4" s="24" t="str">
        <f>IF(B4="","",IF(COUNT(C4:H4)&lt;EQUIPO!$B$1,"pendiente",IF(AND(MAX(J4:O4)-P4&lt;=1,P4-MIN(J4:O4)&lt;=1),Q4,"otra ronda")))</f>
        <v/>
      </c>
      <c r="J4" s="17">
        <f>MATCH(C4,VALORES!$A:$A,0)</f>
        <v>2</v>
      </c>
      <c r="K4" s="17">
        <f>MATCH(D4,VALORES!$A:$A,0)</f>
        <v>2</v>
      </c>
      <c r="L4" s="17">
        <f>MATCH(E4,VALORES!$A:$A,0)</f>
        <v>2</v>
      </c>
      <c r="M4" s="17" t="str">
        <f>IF(EQUIPO!$B$1&lt;4,"",MATCH(F4,VALORES!$A:$A,0))</f>
        <v/>
      </c>
      <c r="N4" s="17" t="str">
        <f>IF(EQUIPO!$B$1&lt;5,"",MATCH(G4,VALORES!$A:$A,0))</f>
        <v/>
      </c>
      <c r="O4" s="17" t="str">
        <f>IF(EQUIPO!$B$1&lt;6,"",MATCH(H4,VALORES!$A:$A,0))</f>
        <v/>
      </c>
      <c r="P4">
        <f t="shared" si="0"/>
        <v>2</v>
      </c>
      <c r="Q4">
        <f>INDEX(VALORES!A$1:A$12,P4)</f>
        <v>0</v>
      </c>
    </row>
    <row r="5" spans="1:17" x14ac:dyDescent="0.25">
      <c r="A5" s="26" t="str">
        <f>IF(Ronda4!$I5="otra ronda",Ronda4!A5,"")</f>
        <v/>
      </c>
      <c r="B5" s="23" t="str">
        <f>IF(Ronda4!$I5="otra ronda",Ronda4!B5,"")</f>
        <v/>
      </c>
      <c r="I5" s="24" t="str">
        <f>IF(B5="","",IF(COUNT(C5:H5)&lt;EQUIPO!$B$1,"pendiente",IF(AND(MAX(J5:O5)-P5&lt;=1,P5-MIN(J5:O5)&lt;=1),Q5,"otra ronda")))</f>
        <v/>
      </c>
      <c r="J5" s="17">
        <f>MATCH(C5,VALORES!$A:$A,0)</f>
        <v>2</v>
      </c>
      <c r="K5" s="17">
        <f>MATCH(D5,VALORES!$A:$A,0)</f>
        <v>2</v>
      </c>
      <c r="L5" s="17">
        <f>MATCH(E5,VALORES!$A:$A,0)</f>
        <v>2</v>
      </c>
      <c r="M5" s="17" t="str">
        <f>IF(EQUIPO!$B$1&lt;4,"",MATCH(F5,VALORES!$A:$A,0))</f>
        <v/>
      </c>
      <c r="N5" s="17" t="str">
        <f>IF(EQUIPO!$B$1&lt;5,"",MATCH(G5,VALORES!$A:$A,0))</f>
        <v/>
      </c>
      <c r="O5" s="17" t="str">
        <f>IF(EQUIPO!$B$1&lt;6,"",MATCH(H5,VALORES!$A:$A,0))</f>
        <v/>
      </c>
      <c r="P5">
        <f t="shared" si="0"/>
        <v>2</v>
      </c>
      <c r="Q5">
        <f>INDEX(VALORES!A$1:A$12,P5)</f>
        <v>0</v>
      </c>
    </row>
    <row r="6" spans="1:17" x14ac:dyDescent="0.25">
      <c r="A6" s="26" t="str">
        <f>IF(Ronda4!$I6="otra ronda",Ronda4!A6,"")</f>
        <v/>
      </c>
      <c r="B6" s="23" t="str">
        <f>IF(Ronda4!$I6="otra ronda",Ronda4!B6,"")</f>
        <v/>
      </c>
      <c r="I6" s="24" t="str">
        <f>IF(B6="","",IF(COUNT(C6:H6)&lt;EQUIPO!$B$1,"pendiente",IF(AND(MAX(J6:O6)-P6&lt;=1,P6-MIN(J6:O6)&lt;=1),Q6,"otra ronda")))</f>
        <v/>
      </c>
      <c r="J6" s="17">
        <f>MATCH(C6,VALORES!$A:$A,0)</f>
        <v>2</v>
      </c>
      <c r="K6" s="17">
        <f>MATCH(D6,VALORES!$A:$A,0)</f>
        <v>2</v>
      </c>
      <c r="L6" s="17">
        <f>MATCH(E6,VALORES!$A:$A,0)</f>
        <v>2</v>
      </c>
      <c r="M6" s="17" t="str">
        <f>IF(EQUIPO!$B$1&lt;4,"",MATCH(F6,VALORES!$A:$A,0))</f>
        <v/>
      </c>
      <c r="N6" s="17" t="str">
        <f>IF(EQUIPO!$B$1&lt;5,"",MATCH(G6,VALORES!$A:$A,0))</f>
        <v/>
      </c>
      <c r="O6" s="17" t="str">
        <f>IF(EQUIPO!$B$1&lt;6,"",MATCH(H6,VALORES!$A:$A,0))</f>
        <v/>
      </c>
      <c r="P6">
        <f t="shared" si="0"/>
        <v>2</v>
      </c>
      <c r="Q6">
        <f>INDEX(VALORES!A$1:A$12,P6)</f>
        <v>0</v>
      </c>
    </row>
    <row r="7" spans="1:17" x14ac:dyDescent="0.25">
      <c r="A7" s="26" t="str">
        <f>IF(Ronda4!$I7="otra ronda",Ronda4!A7,"")</f>
        <v/>
      </c>
      <c r="B7" s="23" t="str">
        <f>IF(Ronda4!$I7="otra ronda",Ronda4!B7,"")</f>
        <v/>
      </c>
      <c r="I7" s="24" t="str">
        <f>IF(B7="","",IF(COUNT(C7:H7)&lt;EQUIPO!$B$1,"pendiente",IF(AND(MAX(J7:O7)-P7&lt;=1,P7-MIN(J7:O7)&lt;=1),Q7,"otra ronda")))</f>
        <v/>
      </c>
      <c r="J7" s="17">
        <f>MATCH(C7,VALORES!$A:$A,0)</f>
        <v>2</v>
      </c>
      <c r="K7" s="17">
        <f>MATCH(D7,VALORES!$A:$A,0)</f>
        <v>2</v>
      </c>
      <c r="L7" s="17">
        <f>MATCH(E7,VALORES!$A:$A,0)</f>
        <v>2</v>
      </c>
      <c r="M7" s="17" t="str">
        <f>IF(EQUIPO!$B$1&lt;4,"",MATCH(F7,VALORES!$A:$A,0))</f>
        <v/>
      </c>
      <c r="N7" s="17" t="str">
        <f>IF(EQUIPO!$B$1&lt;5,"",MATCH(G7,VALORES!$A:$A,0))</f>
        <v/>
      </c>
      <c r="O7" s="17" t="str">
        <f>IF(EQUIPO!$B$1&lt;6,"",MATCH(H7,VALORES!$A:$A,0))</f>
        <v/>
      </c>
      <c r="P7">
        <f t="shared" si="0"/>
        <v>2</v>
      </c>
      <c r="Q7">
        <f>INDEX(VALORES!A$1:A$12,P7)</f>
        <v>0</v>
      </c>
    </row>
    <row r="8" spans="1:17" x14ac:dyDescent="0.25">
      <c r="A8" s="26" t="str">
        <f>IF(Ronda4!$I8="otra ronda",Ronda4!A8,"")</f>
        <v/>
      </c>
      <c r="B8" s="23" t="str">
        <f>IF(Ronda4!$I8="otra ronda",Ronda4!B8,"")</f>
        <v/>
      </c>
      <c r="I8" s="24" t="str">
        <f>IF(B8="","",IF(COUNT(C8:H8)&lt;EQUIPO!$B$1,"pendiente",IF(AND(MAX(J8:O8)-P8&lt;=1,P8-MIN(J8:O8)&lt;=1),Q8,"otra ronda")))</f>
        <v/>
      </c>
      <c r="J8" s="17">
        <f>MATCH(C8,VALORES!$A:$A,0)</f>
        <v>2</v>
      </c>
      <c r="K8" s="17">
        <f>MATCH(D8,VALORES!$A:$A,0)</f>
        <v>2</v>
      </c>
      <c r="L8" s="17">
        <f>MATCH(E8,VALORES!$A:$A,0)</f>
        <v>2</v>
      </c>
      <c r="M8" s="17" t="str">
        <f>IF(EQUIPO!$B$1&lt;4,"",MATCH(F8,VALORES!$A:$A,0))</f>
        <v/>
      </c>
      <c r="N8" s="17" t="str">
        <f>IF(EQUIPO!$B$1&lt;5,"",MATCH(G8,VALORES!$A:$A,0))</f>
        <v/>
      </c>
      <c r="O8" s="17" t="str">
        <f>IF(EQUIPO!$B$1&lt;6,"",MATCH(H8,VALORES!$A:$A,0))</f>
        <v/>
      </c>
      <c r="P8">
        <f t="shared" si="0"/>
        <v>2</v>
      </c>
      <c r="Q8">
        <f>INDEX(VALORES!A$1:A$12,P8)</f>
        <v>0</v>
      </c>
    </row>
    <row r="9" spans="1:17" x14ac:dyDescent="0.25">
      <c r="A9" s="26" t="str">
        <f>IF(Ronda4!$I9="otra ronda",Ronda4!A9,"")</f>
        <v/>
      </c>
      <c r="B9" s="23" t="str">
        <f>IF(Ronda4!$I9="otra ronda",Ronda4!B9,"")</f>
        <v/>
      </c>
      <c r="I9" s="24" t="str">
        <f>IF(B9="","",IF(COUNT(C9:H9)&lt;EQUIPO!$B$1,"pendiente",IF(AND(MAX(J9:O9)-P9&lt;=1,P9-MIN(J9:O9)&lt;=1),Q9,"otra ronda")))</f>
        <v/>
      </c>
      <c r="J9" s="17">
        <f>MATCH(C9,VALORES!$A:$A,0)</f>
        <v>2</v>
      </c>
      <c r="K9" s="17">
        <f>MATCH(D9,VALORES!$A:$A,0)</f>
        <v>2</v>
      </c>
      <c r="L9" s="17">
        <f>MATCH(E9,VALORES!$A:$A,0)</f>
        <v>2</v>
      </c>
      <c r="M9" s="17" t="str">
        <f>IF(EQUIPO!$B$1&lt;4,"",MATCH(F9,VALORES!$A:$A,0))</f>
        <v/>
      </c>
      <c r="N9" s="17" t="str">
        <f>IF(EQUIPO!$B$1&lt;5,"",MATCH(G9,VALORES!$A:$A,0))</f>
        <v/>
      </c>
      <c r="O9" s="17" t="str">
        <f>IF(EQUIPO!$B$1&lt;6,"",MATCH(H9,VALORES!$A:$A,0))</f>
        <v/>
      </c>
      <c r="P9">
        <f t="shared" si="0"/>
        <v>2</v>
      </c>
      <c r="Q9">
        <f>INDEX(VALORES!A$1:A$12,P9)</f>
        <v>0</v>
      </c>
    </row>
    <row r="10" spans="1:17" x14ac:dyDescent="0.25">
      <c r="A10" s="26" t="str">
        <f>IF(Ronda4!$I10="otra ronda",Ronda4!A10,"")</f>
        <v/>
      </c>
      <c r="B10" s="23" t="str">
        <f>IF(Ronda4!$I10="otra ronda",Ronda4!B10,"")</f>
        <v/>
      </c>
      <c r="I10" s="24" t="str">
        <f>IF(B10="","",IF(COUNT(C10:H10)&lt;EQUIPO!$B$1,"pendiente",IF(AND(MAX(J10:O10)-P10&lt;=1,P10-MIN(J10:O10)&lt;=1),Q10,"otra ronda")))</f>
        <v/>
      </c>
      <c r="J10" s="17">
        <f>MATCH(C10,VALORES!$A:$A,0)</f>
        <v>2</v>
      </c>
      <c r="K10" s="17">
        <f>MATCH(D10,VALORES!$A:$A,0)</f>
        <v>2</v>
      </c>
      <c r="L10" s="17">
        <f>MATCH(E10,VALORES!$A:$A,0)</f>
        <v>2</v>
      </c>
      <c r="M10" s="17" t="str">
        <f>IF(EQUIPO!$B$1&lt;4,"",MATCH(F10,VALORES!$A:$A,0))</f>
        <v/>
      </c>
      <c r="N10" s="17" t="str">
        <f>IF(EQUIPO!$B$1&lt;5,"",MATCH(G10,VALORES!$A:$A,0))</f>
        <v/>
      </c>
      <c r="O10" s="17" t="str">
        <f>IF(EQUIPO!$B$1&lt;6,"",MATCH(H10,VALORES!$A:$A,0))</f>
        <v/>
      </c>
      <c r="P10">
        <f t="shared" si="0"/>
        <v>2</v>
      </c>
      <c r="Q10">
        <f>INDEX(VALORES!A$1:A$12,P10)</f>
        <v>0</v>
      </c>
    </row>
    <row r="11" spans="1:17" x14ac:dyDescent="0.25">
      <c r="A11" s="26" t="str">
        <f>IF(Ronda4!$I11="otra ronda",Ronda4!A11,"")</f>
        <v/>
      </c>
      <c r="B11" s="23" t="str">
        <f>IF(Ronda4!$I11="otra ronda",Ronda4!B11,"")</f>
        <v/>
      </c>
      <c r="I11" s="24" t="str">
        <f>IF(B11="","",IF(COUNT(C11:H11)&lt;EQUIPO!$B$1,"pendiente",IF(AND(MAX(J11:O11)-P11&lt;=1,P11-MIN(J11:O11)&lt;=1),Q11,"otra ronda")))</f>
        <v/>
      </c>
      <c r="J11" s="17">
        <f>MATCH(C11,VALORES!$A:$A,0)</f>
        <v>2</v>
      </c>
      <c r="K11" s="17">
        <f>MATCH(D11,VALORES!$A:$A,0)</f>
        <v>2</v>
      </c>
      <c r="L11" s="17">
        <f>MATCH(E11,VALORES!$A:$A,0)</f>
        <v>2</v>
      </c>
      <c r="M11" s="17" t="str">
        <f>IF(EQUIPO!$B$1&lt;4,"",MATCH(F11,VALORES!$A:$A,0))</f>
        <v/>
      </c>
      <c r="N11" s="17" t="str">
        <f>IF(EQUIPO!$B$1&lt;5,"",MATCH(G11,VALORES!$A:$A,0))</f>
        <v/>
      </c>
      <c r="O11" s="17" t="str">
        <f>IF(EQUIPO!$B$1&lt;6,"",MATCH(H11,VALORES!$A:$A,0))</f>
        <v/>
      </c>
      <c r="P11">
        <f t="shared" si="0"/>
        <v>2</v>
      </c>
      <c r="Q11">
        <f>INDEX(VALORES!A$1:A$12,P11)</f>
        <v>0</v>
      </c>
    </row>
    <row r="12" spans="1:17" x14ac:dyDescent="0.25">
      <c r="A12" s="26" t="str">
        <f>IF(Ronda4!$I12="otra ronda",Ronda4!A12,"")</f>
        <v/>
      </c>
      <c r="B12" s="23" t="str">
        <f>IF(Ronda4!$I12="otra ronda",Ronda4!B12,"")</f>
        <v/>
      </c>
      <c r="I12" s="24" t="str">
        <f>IF(B12="","",IF(COUNT(C12:H12)&lt;EQUIPO!$B$1,"pendiente",IF(AND(MAX(J12:O12)-P12&lt;=1,P12-MIN(J12:O12)&lt;=1),Q12,"otra ronda")))</f>
        <v/>
      </c>
      <c r="J12" s="17">
        <f>MATCH(C12,VALORES!$A:$A,0)</f>
        <v>2</v>
      </c>
      <c r="K12" s="17">
        <f>MATCH(D12,VALORES!$A:$A,0)</f>
        <v>2</v>
      </c>
      <c r="L12" s="17">
        <f>MATCH(E12,VALORES!$A:$A,0)</f>
        <v>2</v>
      </c>
      <c r="M12" s="17" t="str">
        <f>IF(EQUIPO!$B$1&lt;4,"",MATCH(F12,VALORES!$A:$A,0))</f>
        <v/>
      </c>
      <c r="N12" s="17" t="str">
        <f>IF(EQUIPO!$B$1&lt;5,"",MATCH(G12,VALORES!$A:$A,0))</f>
        <v/>
      </c>
      <c r="O12" s="17" t="str">
        <f>IF(EQUIPO!$B$1&lt;6,"",MATCH(H12,VALORES!$A:$A,0))</f>
        <v/>
      </c>
      <c r="P12">
        <f t="shared" si="0"/>
        <v>2</v>
      </c>
      <c r="Q12">
        <f>INDEX(VALORES!A$1:A$12,P12)</f>
        <v>0</v>
      </c>
    </row>
    <row r="13" spans="1:17" x14ac:dyDescent="0.25">
      <c r="A13" s="26" t="str">
        <f>IF(Ronda4!$I13="otra ronda",Ronda4!A13,"")</f>
        <v/>
      </c>
      <c r="B13" s="23" t="str">
        <f>IF(Ronda4!$I13="otra ronda",Ronda4!B13,"")</f>
        <v/>
      </c>
      <c r="I13" s="24" t="str">
        <f>IF(B13="","",IF(COUNT(C13:H13)&lt;EQUIPO!$B$1,"pendiente",IF(AND(MAX(J13:O13)-P13&lt;=1,P13-MIN(J13:O13)&lt;=1),Q13,"otra ronda")))</f>
        <v/>
      </c>
      <c r="J13" s="17">
        <f>MATCH(C13,VALORES!$A:$A,0)</f>
        <v>2</v>
      </c>
      <c r="K13" s="17">
        <f>MATCH(D13,VALORES!$A:$A,0)</f>
        <v>2</v>
      </c>
      <c r="L13" s="17">
        <f>MATCH(E13,VALORES!$A:$A,0)</f>
        <v>2</v>
      </c>
      <c r="M13" s="17" t="str">
        <f>IF(EQUIPO!$B$1&lt;4,"",MATCH(F13,VALORES!$A:$A,0))</f>
        <v/>
      </c>
      <c r="N13" s="17" t="str">
        <f>IF(EQUIPO!$B$1&lt;5,"",MATCH(G13,VALORES!$A:$A,0))</f>
        <v/>
      </c>
      <c r="O13" s="17" t="str">
        <f>IF(EQUIPO!$B$1&lt;6,"",MATCH(H13,VALORES!$A:$A,0))</f>
        <v/>
      </c>
      <c r="P13">
        <f t="shared" si="0"/>
        <v>2</v>
      </c>
      <c r="Q13">
        <f>INDEX(VALORES!A$1:A$12,P13)</f>
        <v>0</v>
      </c>
    </row>
    <row r="14" spans="1:17" x14ac:dyDescent="0.25">
      <c r="A14" s="26" t="str">
        <f>IF(Ronda4!$I14="otra ronda",Ronda4!A14,"")</f>
        <v/>
      </c>
      <c r="B14" s="23" t="str">
        <f>IF(Ronda4!$I14="otra ronda",Ronda4!B14,"")</f>
        <v/>
      </c>
      <c r="I14" s="24" t="str">
        <f>IF(B14="","",IF(COUNT(C14:H14)&lt;EQUIPO!$B$1,"pendiente",IF(AND(MAX(J14:O14)-P14&lt;=1,P14-MIN(J14:O14)&lt;=1),Q14,"otra ronda")))</f>
        <v/>
      </c>
      <c r="J14" s="17">
        <f>MATCH(C14,VALORES!$A:$A,0)</f>
        <v>2</v>
      </c>
      <c r="K14" s="17">
        <f>MATCH(D14,VALORES!$A:$A,0)</f>
        <v>2</v>
      </c>
      <c r="L14" s="17">
        <f>MATCH(E14,VALORES!$A:$A,0)</f>
        <v>2</v>
      </c>
      <c r="M14" s="17" t="str">
        <f>IF(EQUIPO!$B$1&lt;4,"",MATCH(F14,VALORES!$A:$A,0))</f>
        <v/>
      </c>
      <c r="N14" s="17" t="str">
        <f>IF(EQUIPO!$B$1&lt;5,"",MATCH(G14,VALORES!$A:$A,0))</f>
        <v/>
      </c>
      <c r="O14" s="17" t="str">
        <f>IF(EQUIPO!$B$1&lt;6,"",MATCH(H14,VALORES!$A:$A,0))</f>
        <v/>
      </c>
      <c r="P14">
        <f t="shared" si="0"/>
        <v>2</v>
      </c>
      <c r="Q14">
        <f>INDEX(VALORES!A$1:A$12,P14)</f>
        <v>0</v>
      </c>
    </row>
    <row r="15" spans="1:17" x14ac:dyDescent="0.25">
      <c r="A15" s="26" t="str">
        <f>IF(Ronda4!$I15="otra ronda",Ronda4!A15,"")</f>
        <v/>
      </c>
      <c r="B15" s="23" t="str">
        <f>IF(Ronda4!$I15="otra ronda",Ronda4!B15,"")</f>
        <v/>
      </c>
      <c r="I15" s="24" t="str">
        <f>IF(B15="","",IF(COUNT(C15:H15)&lt;EQUIPO!$B$1,"pendiente",IF(AND(MAX(J15:O15)-P15&lt;=1,P15-MIN(J15:O15)&lt;=1),Q15,"otra ronda")))</f>
        <v/>
      </c>
      <c r="J15" s="17">
        <f>MATCH(C15,VALORES!$A:$A,0)</f>
        <v>2</v>
      </c>
      <c r="K15" s="17">
        <f>MATCH(D15,VALORES!$A:$A,0)</f>
        <v>2</v>
      </c>
      <c r="L15" s="17">
        <f>MATCH(E15,VALORES!$A:$A,0)</f>
        <v>2</v>
      </c>
      <c r="M15" s="17" t="str">
        <f>IF(EQUIPO!$B$1&lt;4,"",MATCH(F15,VALORES!$A:$A,0))</f>
        <v/>
      </c>
      <c r="N15" s="17" t="str">
        <f>IF(EQUIPO!$B$1&lt;5,"",MATCH(G15,VALORES!$A:$A,0))</f>
        <v/>
      </c>
      <c r="O15" s="17" t="str">
        <f>IF(EQUIPO!$B$1&lt;6,"",MATCH(H15,VALORES!$A:$A,0))</f>
        <v/>
      </c>
      <c r="P15">
        <f t="shared" si="0"/>
        <v>2</v>
      </c>
      <c r="Q15">
        <f>INDEX(VALORES!A$1:A$12,P15)</f>
        <v>0</v>
      </c>
    </row>
    <row r="16" spans="1:17" x14ac:dyDescent="0.25">
      <c r="A16" s="26" t="str">
        <f>IF(Ronda4!$I16="otra ronda",Ronda4!A16,"")</f>
        <v/>
      </c>
      <c r="B16" s="23" t="str">
        <f>IF(Ronda4!$I16="otra ronda",Ronda4!B16,"")</f>
        <v/>
      </c>
      <c r="I16" s="24" t="str">
        <f>IF(B16="","",IF(COUNT(C16:H16)&lt;EQUIPO!$B$1,"pendiente",IF(AND(MAX(J16:O16)-P16&lt;=1,P16-MIN(J16:O16)&lt;=1),Q16,"otra ronda")))</f>
        <v/>
      </c>
      <c r="J16" s="17">
        <f>MATCH(C16,VALORES!$A:$A,0)</f>
        <v>2</v>
      </c>
      <c r="K16" s="17">
        <f>MATCH(D16,VALORES!$A:$A,0)</f>
        <v>2</v>
      </c>
      <c r="L16" s="17">
        <f>MATCH(E16,VALORES!$A:$A,0)</f>
        <v>2</v>
      </c>
      <c r="M16" s="17" t="str">
        <f>IF(EQUIPO!$B$1&lt;4,"",MATCH(F16,VALORES!$A:$A,0))</f>
        <v/>
      </c>
      <c r="N16" s="17" t="str">
        <f>IF(EQUIPO!$B$1&lt;5,"",MATCH(G16,VALORES!$A:$A,0))</f>
        <v/>
      </c>
      <c r="O16" s="17" t="str">
        <f>IF(EQUIPO!$B$1&lt;6,"",MATCH(H16,VALORES!$A:$A,0))</f>
        <v/>
      </c>
      <c r="P16">
        <f t="shared" si="0"/>
        <v>2</v>
      </c>
      <c r="Q16">
        <f>INDEX(VALORES!A$1:A$12,P16)</f>
        <v>0</v>
      </c>
    </row>
    <row r="17" spans="1:17" x14ac:dyDescent="0.25">
      <c r="A17" s="26" t="str">
        <f>IF(Ronda4!$I17="otra ronda",Ronda4!A17,"")</f>
        <v/>
      </c>
      <c r="B17" s="23" t="str">
        <f>IF(Ronda4!$I17="otra ronda",Ronda4!B17,"")</f>
        <v/>
      </c>
      <c r="I17" s="24" t="str">
        <f>IF(B17="","",IF(COUNT(C17:H17)&lt;EQUIPO!$B$1,"pendiente",IF(AND(MAX(J17:O17)-P17&lt;=1,P17-MIN(J17:O17)&lt;=1),Q17,"otra ronda")))</f>
        <v/>
      </c>
      <c r="J17" s="17">
        <f>MATCH(C17,VALORES!$A:$A,0)</f>
        <v>2</v>
      </c>
      <c r="K17" s="17">
        <f>MATCH(D17,VALORES!$A:$A,0)</f>
        <v>2</v>
      </c>
      <c r="L17" s="17">
        <f>MATCH(E17,VALORES!$A:$A,0)</f>
        <v>2</v>
      </c>
      <c r="M17" s="17" t="str">
        <f>IF(EQUIPO!$B$1&lt;4,"",MATCH(F17,VALORES!$A:$A,0))</f>
        <v/>
      </c>
      <c r="N17" s="17" t="str">
        <f>IF(EQUIPO!$B$1&lt;5,"",MATCH(G17,VALORES!$A:$A,0))</f>
        <v/>
      </c>
      <c r="O17" s="17" t="str">
        <f>IF(EQUIPO!$B$1&lt;6,"",MATCH(H17,VALORES!$A:$A,0))</f>
        <v/>
      </c>
      <c r="P17">
        <f t="shared" si="0"/>
        <v>2</v>
      </c>
      <c r="Q17">
        <f>INDEX(VALORES!A$1:A$12,P17)</f>
        <v>0</v>
      </c>
    </row>
    <row r="18" spans="1:17" x14ac:dyDescent="0.25">
      <c r="A18" s="26" t="str">
        <f>IF(Ronda4!$I18="otra ronda",Ronda4!A18,"")</f>
        <v/>
      </c>
      <c r="B18" s="23" t="str">
        <f>IF(Ronda4!$I18="otra ronda",Ronda4!B18,"")</f>
        <v/>
      </c>
      <c r="I18" s="24" t="str">
        <f>IF(B18="","",IF(COUNT(C18:H18)&lt;EQUIPO!$B$1,"pendiente",IF(AND(MAX(J18:O18)-P18&lt;=1,P18-MIN(J18:O18)&lt;=1),Q18,"otra ronda")))</f>
        <v/>
      </c>
      <c r="J18" s="17">
        <f>MATCH(C18,VALORES!$A:$A,0)</f>
        <v>2</v>
      </c>
      <c r="K18" s="17">
        <f>MATCH(D18,VALORES!$A:$A,0)</f>
        <v>2</v>
      </c>
      <c r="L18" s="17">
        <f>MATCH(E18,VALORES!$A:$A,0)</f>
        <v>2</v>
      </c>
      <c r="M18" s="17" t="str">
        <f>IF(EQUIPO!$B$1&lt;4,"",MATCH(F18,VALORES!$A:$A,0))</f>
        <v/>
      </c>
      <c r="N18" s="17" t="str">
        <f>IF(EQUIPO!$B$1&lt;5,"",MATCH(G18,VALORES!$A:$A,0))</f>
        <v/>
      </c>
      <c r="O18" s="17" t="str">
        <f>IF(EQUIPO!$B$1&lt;6,"",MATCH(H18,VALORES!$A:$A,0))</f>
        <v/>
      </c>
      <c r="P18">
        <f t="shared" si="0"/>
        <v>2</v>
      </c>
      <c r="Q18">
        <f>INDEX(VALORES!A$1:A$12,P18)</f>
        <v>0</v>
      </c>
    </row>
    <row r="19" spans="1:17" x14ac:dyDescent="0.25">
      <c r="A19" s="26" t="str">
        <f>IF(Ronda4!$I19="otra ronda",Ronda4!A19,"")</f>
        <v/>
      </c>
      <c r="B19" s="23" t="str">
        <f>IF(Ronda4!$I19="otra ronda",Ronda4!B19,"")</f>
        <v/>
      </c>
      <c r="I19" s="24" t="str">
        <f>IF(B19="","",IF(COUNT(C19:H19)&lt;EQUIPO!$B$1,"pendiente",IF(AND(MAX(J19:O19)-P19&lt;=1,P19-MIN(J19:O19)&lt;=1),Q19,"otra ronda")))</f>
        <v/>
      </c>
      <c r="J19" s="17">
        <f>MATCH(C19,VALORES!$A:$A,0)</f>
        <v>2</v>
      </c>
      <c r="K19" s="17">
        <f>MATCH(D19,VALORES!$A:$A,0)</f>
        <v>2</v>
      </c>
      <c r="L19" s="17">
        <f>MATCH(E19,VALORES!$A:$A,0)</f>
        <v>2</v>
      </c>
      <c r="M19" s="17" t="str">
        <f>IF(EQUIPO!$B$1&lt;4,"",MATCH(F19,VALORES!$A:$A,0))</f>
        <v/>
      </c>
      <c r="N19" s="17" t="str">
        <f>IF(EQUIPO!$B$1&lt;5,"",MATCH(G19,VALORES!$A:$A,0))</f>
        <v/>
      </c>
      <c r="O19" s="17" t="str">
        <f>IF(EQUIPO!$B$1&lt;6,"",MATCH(H19,VALORES!$A:$A,0))</f>
        <v/>
      </c>
      <c r="P19">
        <f t="shared" si="0"/>
        <v>2</v>
      </c>
      <c r="Q19">
        <f>INDEX(VALORES!A$1:A$12,P19)</f>
        <v>0</v>
      </c>
    </row>
    <row r="20" spans="1:17" x14ac:dyDescent="0.25">
      <c r="A20" s="26" t="str">
        <f>IF(Ronda4!$I20="otra ronda",Ronda4!A20,"")</f>
        <v/>
      </c>
      <c r="B20" s="23" t="str">
        <f>IF(Ronda4!$I20="otra ronda",Ronda4!B20,"")</f>
        <v/>
      </c>
      <c r="I20" s="24" t="str">
        <f>IF(B20="","",IF(COUNT(C20:H20)&lt;EQUIPO!$B$1,"pendiente",IF(AND(MAX(J20:O20)-P20&lt;=1,P20-MIN(J20:O20)&lt;=1),Q20,"otra ronda")))</f>
        <v/>
      </c>
      <c r="J20" s="17">
        <f>MATCH(C20,VALORES!$A:$A,0)</f>
        <v>2</v>
      </c>
      <c r="K20" s="17">
        <f>MATCH(D20,VALORES!$A:$A,0)</f>
        <v>2</v>
      </c>
      <c r="L20" s="17">
        <f>MATCH(E20,VALORES!$A:$A,0)</f>
        <v>2</v>
      </c>
      <c r="M20" s="17" t="str">
        <f>IF(EQUIPO!$B$1&lt;4,"",MATCH(F20,VALORES!$A:$A,0))</f>
        <v/>
      </c>
      <c r="N20" s="17" t="str">
        <f>IF(EQUIPO!$B$1&lt;5,"",MATCH(G20,VALORES!$A:$A,0))</f>
        <v/>
      </c>
      <c r="O20" s="17" t="str">
        <f>IF(EQUIPO!$B$1&lt;6,"",MATCH(H20,VALORES!$A:$A,0))</f>
        <v/>
      </c>
      <c r="P20">
        <f t="shared" si="0"/>
        <v>2</v>
      </c>
      <c r="Q20">
        <f>INDEX(VALORES!A$1:A$12,P20)</f>
        <v>0</v>
      </c>
    </row>
    <row r="21" spans="1:17" x14ac:dyDescent="0.25">
      <c r="A21" s="26" t="str">
        <f>IF(Ronda4!$I21="otra ronda",Ronda4!A21,"")</f>
        <v/>
      </c>
      <c r="B21" s="23" t="str">
        <f>IF(Ronda4!$I21="otra ronda",Ronda4!B21,"")</f>
        <v/>
      </c>
      <c r="I21" s="24" t="str">
        <f>IF(B21="","",IF(COUNT(C21:H21)&lt;EQUIPO!$B$1,"pendiente",IF(AND(MAX(J21:O21)-P21&lt;=1,P21-MIN(J21:O21)&lt;=1),Q21,"otra ronda")))</f>
        <v/>
      </c>
      <c r="J21" s="17">
        <f>MATCH(C21,VALORES!$A:$A,0)</f>
        <v>2</v>
      </c>
      <c r="K21" s="17">
        <f>MATCH(D21,VALORES!$A:$A,0)</f>
        <v>2</v>
      </c>
      <c r="L21" s="17">
        <f>MATCH(E21,VALORES!$A:$A,0)</f>
        <v>2</v>
      </c>
      <c r="M21" s="17" t="str">
        <f>IF(EQUIPO!$B$1&lt;4,"",MATCH(F21,VALORES!$A:$A,0))</f>
        <v/>
      </c>
      <c r="N21" s="17" t="str">
        <f>IF(EQUIPO!$B$1&lt;5,"",MATCH(G21,VALORES!$A:$A,0))</f>
        <v/>
      </c>
      <c r="O21" s="17" t="str">
        <f>IF(EQUIPO!$B$1&lt;6,"",MATCH(H21,VALORES!$A:$A,0))</f>
        <v/>
      </c>
      <c r="P21">
        <f t="shared" si="0"/>
        <v>2</v>
      </c>
      <c r="Q21">
        <f>INDEX(VALORES!A$1:A$12,P21)</f>
        <v>0</v>
      </c>
    </row>
    <row r="22" spans="1:17" x14ac:dyDescent="0.25">
      <c r="A22" s="26" t="str">
        <f>IF(Ronda4!$I22="otra ronda",Ronda4!A22,"")</f>
        <v/>
      </c>
      <c r="B22" s="23" t="str">
        <f>IF(Ronda4!$I22="otra ronda",Ronda4!B22,"")</f>
        <v/>
      </c>
      <c r="I22" s="24" t="str">
        <f>IF(B22="","",IF(COUNT(C22:H22)&lt;EQUIPO!$B$1,"pendiente",IF(AND(MAX(J22:O22)-P22&lt;=1,P22-MIN(J22:O22)&lt;=1),Q22,"otra ronda")))</f>
        <v/>
      </c>
      <c r="J22" s="17">
        <f>MATCH(C22,VALORES!$A:$A,0)</f>
        <v>2</v>
      </c>
      <c r="K22" s="17">
        <f>MATCH(D22,VALORES!$A:$A,0)</f>
        <v>2</v>
      </c>
      <c r="L22" s="17">
        <f>MATCH(E22,VALORES!$A:$A,0)</f>
        <v>2</v>
      </c>
      <c r="M22" s="17" t="str">
        <f>IF(EQUIPO!$B$1&lt;4,"",MATCH(F22,VALORES!$A:$A,0))</f>
        <v/>
      </c>
      <c r="N22" s="17" t="str">
        <f>IF(EQUIPO!$B$1&lt;5,"",MATCH(G22,VALORES!$A:$A,0))</f>
        <v/>
      </c>
      <c r="O22" s="17" t="str">
        <f>IF(EQUIPO!$B$1&lt;6,"",MATCH(H22,VALORES!$A:$A,0))</f>
        <v/>
      </c>
      <c r="P22">
        <f t="shared" si="0"/>
        <v>2</v>
      </c>
      <c r="Q22">
        <f>INDEX(VALORES!A$1:A$12,P22)</f>
        <v>0</v>
      </c>
    </row>
    <row r="23" spans="1:17" x14ac:dyDescent="0.25">
      <c r="A23" s="26" t="str">
        <f>IF(Ronda4!$I23="otra ronda",Ronda4!A23,"")</f>
        <v/>
      </c>
      <c r="B23" s="23" t="str">
        <f>IF(Ronda4!$I23="otra ronda",Ronda4!B23,"")</f>
        <v/>
      </c>
      <c r="I23" s="24" t="str">
        <f>IF(B23="","",IF(COUNT(C23:H23)&lt;EQUIPO!$B$1,"pendiente",IF(AND(MAX(J23:O23)-P23&lt;=1,P23-MIN(J23:O23)&lt;=1),Q23,"otra ronda")))</f>
        <v/>
      </c>
      <c r="J23" s="17">
        <f>MATCH(C23,VALORES!$A:$A,0)</f>
        <v>2</v>
      </c>
      <c r="K23" s="17">
        <f>MATCH(D23,VALORES!$A:$A,0)</f>
        <v>2</v>
      </c>
      <c r="L23" s="17">
        <f>MATCH(E23,VALORES!$A:$A,0)</f>
        <v>2</v>
      </c>
      <c r="M23" s="17" t="str">
        <f>IF(EQUIPO!$B$1&lt;4,"",MATCH(F23,VALORES!$A:$A,0))</f>
        <v/>
      </c>
      <c r="N23" s="17" t="str">
        <f>IF(EQUIPO!$B$1&lt;5,"",MATCH(G23,VALORES!$A:$A,0))</f>
        <v/>
      </c>
      <c r="O23" s="17" t="str">
        <f>IF(EQUIPO!$B$1&lt;6,"",MATCH(H23,VALORES!$A:$A,0))</f>
        <v/>
      </c>
      <c r="P23">
        <f t="shared" si="0"/>
        <v>2</v>
      </c>
      <c r="Q23">
        <f>INDEX(VALORES!A$1:A$12,P23)</f>
        <v>0</v>
      </c>
    </row>
    <row r="24" spans="1:17" x14ac:dyDescent="0.25">
      <c r="A24" s="26" t="str">
        <f>IF(Ronda4!$I24="otra ronda",Ronda4!A24,"")</f>
        <v/>
      </c>
      <c r="B24" s="23" t="str">
        <f>IF(Ronda4!$I24="otra ronda",Ronda4!B24,"")</f>
        <v/>
      </c>
      <c r="I24" s="24" t="str">
        <f>IF(B24="","",IF(COUNT(C24:H24)&lt;EQUIPO!$B$1,"pendiente",IF(AND(MAX(J24:O24)-P24&lt;=1,P24-MIN(J24:O24)&lt;=1),Q24,"otra ronda")))</f>
        <v/>
      </c>
      <c r="J24" s="17">
        <f>MATCH(C24,VALORES!$A:$A,0)</f>
        <v>2</v>
      </c>
      <c r="K24" s="17">
        <f>MATCH(D24,VALORES!$A:$A,0)</f>
        <v>2</v>
      </c>
      <c r="L24" s="17">
        <f>MATCH(E24,VALORES!$A:$A,0)</f>
        <v>2</v>
      </c>
      <c r="M24" s="17" t="str">
        <f>IF(EQUIPO!$B$1&lt;4,"",MATCH(F24,VALORES!$A:$A,0))</f>
        <v/>
      </c>
      <c r="N24" s="17" t="str">
        <f>IF(EQUIPO!$B$1&lt;5,"",MATCH(G24,VALORES!$A:$A,0))</f>
        <v/>
      </c>
      <c r="O24" s="17" t="str">
        <f>IF(EQUIPO!$B$1&lt;6,"",MATCH(H24,VALORES!$A:$A,0))</f>
        <v/>
      </c>
      <c r="P24">
        <f t="shared" si="0"/>
        <v>2</v>
      </c>
      <c r="Q24">
        <f>INDEX(VALORES!A$1:A$12,P24)</f>
        <v>0</v>
      </c>
    </row>
    <row r="25" spans="1:17" x14ac:dyDescent="0.25">
      <c r="A25" s="26" t="str">
        <f>IF(Ronda4!$I25="otra ronda",Ronda4!A25,"")</f>
        <v/>
      </c>
      <c r="B25" s="23" t="str">
        <f>IF(Ronda4!$I25="otra ronda",Ronda4!B25,"")</f>
        <v/>
      </c>
      <c r="I25" s="24" t="str">
        <f>IF(B25="","",IF(COUNT(C25:H25)&lt;EQUIPO!$B$1,"pendiente",IF(AND(MAX(J25:O25)-P25&lt;=1,P25-MIN(J25:O25)&lt;=1),Q25,"otra ronda")))</f>
        <v/>
      </c>
      <c r="J25" s="17">
        <f>MATCH(C25,VALORES!$A:$A,0)</f>
        <v>2</v>
      </c>
      <c r="K25" s="17">
        <f>MATCH(D25,VALORES!$A:$A,0)</f>
        <v>2</v>
      </c>
      <c r="L25" s="17">
        <f>MATCH(E25,VALORES!$A:$A,0)</f>
        <v>2</v>
      </c>
      <c r="M25" s="17" t="str">
        <f>IF(EQUIPO!$B$1&lt;4,"",MATCH(F25,VALORES!$A:$A,0))</f>
        <v/>
      </c>
      <c r="N25" s="17" t="str">
        <f>IF(EQUIPO!$B$1&lt;5,"",MATCH(G25,VALORES!$A:$A,0))</f>
        <v/>
      </c>
      <c r="O25" s="17" t="str">
        <f>IF(EQUIPO!$B$1&lt;6,"",MATCH(H25,VALORES!$A:$A,0))</f>
        <v/>
      </c>
      <c r="P25">
        <f t="shared" si="0"/>
        <v>2</v>
      </c>
      <c r="Q25">
        <f>INDEX(VALORES!A$1:A$12,P25)</f>
        <v>0</v>
      </c>
    </row>
    <row r="26" spans="1:17" x14ac:dyDescent="0.25">
      <c r="A26" s="26" t="str">
        <f>IF(Ronda4!$I26="otra ronda",Ronda4!A26,"")</f>
        <v/>
      </c>
      <c r="B26" s="23" t="str">
        <f>IF(Ronda4!$I26="otra ronda",Ronda4!B26,"")</f>
        <v/>
      </c>
      <c r="I26" s="24" t="str">
        <f>IF(B26="","",IF(COUNT(C26:H26)&lt;EQUIPO!$B$1,"pendiente",IF(AND(MAX(J26:O26)-P26&lt;=1,P26-MIN(J26:O26)&lt;=1),Q26,"otra ronda")))</f>
        <v/>
      </c>
      <c r="J26" s="17">
        <f>MATCH(C26,VALORES!$A:$A,0)</f>
        <v>2</v>
      </c>
      <c r="K26" s="17">
        <f>MATCH(D26,VALORES!$A:$A,0)</f>
        <v>2</v>
      </c>
      <c r="L26" s="17">
        <f>MATCH(E26,VALORES!$A:$A,0)</f>
        <v>2</v>
      </c>
      <c r="M26" s="17" t="str">
        <f>IF(EQUIPO!$B$1&lt;4,"",MATCH(F26,VALORES!$A:$A,0))</f>
        <v/>
      </c>
      <c r="N26" s="17" t="str">
        <f>IF(EQUIPO!$B$1&lt;5,"",MATCH(G26,VALORES!$A:$A,0))</f>
        <v/>
      </c>
      <c r="O26" s="17" t="str">
        <f>IF(EQUIPO!$B$1&lt;6,"",MATCH(H26,VALORES!$A:$A,0))</f>
        <v/>
      </c>
      <c r="P26">
        <f t="shared" si="0"/>
        <v>2</v>
      </c>
      <c r="Q26">
        <f>INDEX(VALORES!A$1:A$12,P26)</f>
        <v>0</v>
      </c>
    </row>
    <row r="27" spans="1:17" x14ac:dyDescent="0.25">
      <c r="A27" s="26" t="str">
        <f>IF(Ronda4!$I27="otra ronda",Ronda4!A27,"")</f>
        <v/>
      </c>
      <c r="B27" s="23" t="str">
        <f>IF(Ronda4!$I27="otra ronda",Ronda4!B27,"")</f>
        <v/>
      </c>
      <c r="I27" s="24" t="str">
        <f>IF(B27="","",IF(COUNT(C27:H27)&lt;EQUIPO!$B$1,"pendiente",IF(AND(MAX(J27:O27)-P27&lt;=1,P27-MIN(J27:O27)&lt;=1),Q27,"otra ronda")))</f>
        <v/>
      </c>
      <c r="J27" s="17">
        <f>MATCH(C27,VALORES!$A:$A,0)</f>
        <v>2</v>
      </c>
      <c r="K27" s="17">
        <f>MATCH(D27,VALORES!$A:$A,0)</f>
        <v>2</v>
      </c>
      <c r="L27" s="17">
        <f>MATCH(E27,VALORES!$A:$A,0)</f>
        <v>2</v>
      </c>
      <c r="M27" s="17" t="str">
        <f>IF(EQUIPO!$B$1&lt;4,"",MATCH(F27,VALORES!$A:$A,0))</f>
        <v/>
      </c>
      <c r="N27" s="17" t="str">
        <f>IF(EQUIPO!$B$1&lt;5,"",MATCH(G27,VALORES!$A:$A,0))</f>
        <v/>
      </c>
      <c r="O27" s="17" t="str">
        <f>IF(EQUIPO!$B$1&lt;6,"",MATCH(H27,VALORES!$A:$A,0))</f>
        <v/>
      </c>
      <c r="P27">
        <f t="shared" si="0"/>
        <v>2</v>
      </c>
      <c r="Q27">
        <f>INDEX(VALORES!A$1:A$12,P27)</f>
        <v>0</v>
      </c>
    </row>
    <row r="28" spans="1:17" x14ac:dyDescent="0.25">
      <c r="A28" s="26" t="str">
        <f>IF(Ronda4!$I28="otra ronda",Ronda4!A28,"")</f>
        <v/>
      </c>
      <c r="B28" s="23" t="str">
        <f>IF(Ronda4!$I28="otra ronda",Ronda4!B28,"")</f>
        <v/>
      </c>
      <c r="I28" s="24" t="str">
        <f>IF(B28="","",IF(COUNT(C28:H28)&lt;EQUIPO!$B$1,"pendiente",IF(AND(MAX(J28:O28)-P28&lt;=1,P28-MIN(J28:O28)&lt;=1),Q28,"otra ronda")))</f>
        <v/>
      </c>
      <c r="J28" s="17">
        <f>MATCH(C28,VALORES!$A:$A,0)</f>
        <v>2</v>
      </c>
      <c r="K28" s="17">
        <f>MATCH(D28,VALORES!$A:$A,0)</f>
        <v>2</v>
      </c>
      <c r="L28" s="17">
        <f>MATCH(E28,VALORES!$A:$A,0)</f>
        <v>2</v>
      </c>
      <c r="M28" s="17" t="str">
        <f>IF(EQUIPO!$B$1&lt;4,"",MATCH(F28,VALORES!$A:$A,0))</f>
        <v/>
      </c>
      <c r="N28" s="17" t="str">
        <f>IF(EQUIPO!$B$1&lt;5,"",MATCH(G28,VALORES!$A:$A,0))</f>
        <v/>
      </c>
      <c r="O28" s="17" t="str">
        <f>IF(EQUIPO!$B$1&lt;6,"",MATCH(H28,VALORES!$A:$A,0))</f>
        <v/>
      </c>
      <c r="P28">
        <f t="shared" si="0"/>
        <v>2</v>
      </c>
      <c r="Q28">
        <f>INDEX(VALORES!A$1:A$12,P28)</f>
        <v>0</v>
      </c>
    </row>
    <row r="29" spans="1:17" x14ac:dyDescent="0.25">
      <c r="A29" s="26" t="str">
        <f>IF(Ronda4!$I29="otra ronda",Ronda4!A29,"")</f>
        <v/>
      </c>
      <c r="B29" s="23" t="str">
        <f>IF(Ronda4!$I29="otra ronda",Ronda4!B29,"")</f>
        <v/>
      </c>
      <c r="I29" s="24" t="str">
        <f>IF(B29="","",IF(COUNT(C29:H29)&lt;EQUIPO!$B$1,"pendiente",IF(AND(MAX(J29:O29)-P29&lt;=1,P29-MIN(J29:O29)&lt;=1),Q29,"otra ronda")))</f>
        <v/>
      </c>
      <c r="J29" s="17">
        <f>MATCH(C29,VALORES!$A:$A,0)</f>
        <v>2</v>
      </c>
      <c r="K29" s="17">
        <f>MATCH(D29,VALORES!$A:$A,0)</f>
        <v>2</v>
      </c>
      <c r="L29" s="17">
        <f>MATCH(E29,VALORES!$A:$A,0)</f>
        <v>2</v>
      </c>
      <c r="M29" s="17" t="str">
        <f>IF(EQUIPO!$B$1&lt;4,"",MATCH(F29,VALORES!$A:$A,0))</f>
        <v/>
      </c>
      <c r="N29" s="17" t="str">
        <f>IF(EQUIPO!$B$1&lt;5,"",MATCH(G29,VALORES!$A:$A,0))</f>
        <v/>
      </c>
      <c r="O29" s="17" t="str">
        <f>IF(EQUIPO!$B$1&lt;6,"",MATCH(H29,VALORES!$A:$A,0))</f>
        <v/>
      </c>
      <c r="P29">
        <f t="shared" si="0"/>
        <v>2</v>
      </c>
      <c r="Q29">
        <f>INDEX(VALORES!A$1:A$12,P29)</f>
        <v>0</v>
      </c>
    </row>
    <row r="30" spans="1:17" x14ac:dyDescent="0.25">
      <c r="A30" s="26" t="str">
        <f>IF(Ronda4!$I30="otra ronda",Ronda4!A30,"")</f>
        <v/>
      </c>
      <c r="B30" s="23" t="str">
        <f>IF(Ronda4!$I30="otra ronda",Ronda4!B30,"")</f>
        <v/>
      </c>
      <c r="I30" s="24" t="str">
        <f>IF(B30="","",IF(COUNT(C30:H30)&lt;EQUIPO!$B$1,"pendiente",IF(AND(MAX(J30:O30)-P30&lt;=1,P30-MIN(J30:O30)&lt;=1),Q30,"otra ronda")))</f>
        <v/>
      </c>
      <c r="J30" s="17">
        <f>MATCH(C30,VALORES!$A:$A,0)</f>
        <v>2</v>
      </c>
      <c r="K30" s="17">
        <f>MATCH(D30,VALORES!$A:$A,0)</f>
        <v>2</v>
      </c>
      <c r="L30" s="17">
        <f>MATCH(E30,VALORES!$A:$A,0)</f>
        <v>2</v>
      </c>
      <c r="M30" s="17" t="str">
        <f>IF(EQUIPO!$B$1&lt;4,"",MATCH(F30,VALORES!$A:$A,0))</f>
        <v/>
      </c>
      <c r="N30" s="17" t="str">
        <f>IF(EQUIPO!$B$1&lt;5,"",MATCH(G30,VALORES!$A:$A,0))</f>
        <v/>
      </c>
      <c r="O30" s="17" t="str">
        <f>IF(EQUIPO!$B$1&lt;6,"",MATCH(H30,VALORES!$A:$A,0))</f>
        <v/>
      </c>
      <c r="P30">
        <f t="shared" si="0"/>
        <v>2</v>
      </c>
      <c r="Q30">
        <f>INDEX(VALORES!A$1:A$12,P30)</f>
        <v>0</v>
      </c>
    </row>
    <row r="31" spans="1:17" x14ac:dyDescent="0.25">
      <c r="A31" s="26" t="str">
        <f>IF(Ronda4!$I31="otra ronda",Ronda4!A31,"")</f>
        <v/>
      </c>
      <c r="B31" s="23" t="str">
        <f>IF(Ronda4!$I31="otra ronda",Ronda4!B31,"")</f>
        <v/>
      </c>
      <c r="I31" s="24" t="str">
        <f>IF(B31="","",IF(COUNT(C31:H31)&lt;EQUIPO!$B$1,"pendiente",IF(AND(MAX(J31:O31)-P31&lt;=1,P31-MIN(J31:O31)&lt;=1),Q31,"otra ronda")))</f>
        <v/>
      </c>
      <c r="J31" s="17">
        <f>MATCH(C31,VALORES!$A:$A,0)</f>
        <v>2</v>
      </c>
      <c r="K31" s="17">
        <f>MATCH(D31,VALORES!$A:$A,0)</f>
        <v>2</v>
      </c>
      <c r="L31" s="17">
        <f>MATCH(E31,VALORES!$A:$A,0)</f>
        <v>2</v>
      </c>
      <c r="M31" s="17" t="str">
        <f>IF(EQUIPO!$B$1&lt;4,"",MATCH(F31,VALORES!$A:$A,0))</f>
        <v/>
      </c>
      <c r="N31" s="17" t="str">
        <f>IF(EQUIPO!$B$1&lt;5,"",MATCH(G31,VALORES!$A:$A,0))</f>
        <v/>
      </c>
      <c r="O31" s="17" t="str">
        <f>IF(EQUIPO!$B$1&lt;6,"",MATCH(H31,VALORES!$A:$A,0))</f>
        <v/>
      </c>
      <c r="P31">
        <f t="shared" si="0"/>
        <v>2</v>
      </c>
      <c r="Q31">
        <f>INDEX(VALORES!A$1:A$12,P31)</f>
        <v>0</v>
      </c>
    </row>
    <row r="32" spans="1:17" x14ac:dyDescent="0.25">
      <c r="A32" s="26" t="str">
        <f>IF(Ronda4!$I32="otra ronda",Ronda4!A32,"")</f>
        <v/>
      </c>
      <c r="B32" s="23" t="str">
        <f>IF(Ronda4!$I32="otra ronda",Ronda4!B32,"")</f>
        <v/>
      </c>
      <c r="I32" s="24" t="str">
        <f>IF(B32="","",IF(COUNT(C32:H32)&lt;EQUIPO!$B$1,"pendiente",IF(AND(MAX(J32:O32)-P32&lt;=1,P32-MIN(J32:O32)&lt;=1),Q32,"otra ronda")))</f>
        <v/>
      </c>
      <c r="J32" s="17">
        <f>MATCH(C32,VALORES!$A:$A,0)</f>
        <v>2</v>
      </c>
      <c r="K32" s="17">
        <f>MATCH(D32,VALORES!$A:$A,0)</f>
        <v>2</v>
      </c>
      <c r="L32" s="17">
        <f>MATCH(E32,VALORES!$A:$A,0)</f>
        <v>2</v>
      </c>
      <c r="M32" s="17" t="str">
        <f>IF(EQUIPO!$B$1&lt;4,"",MATCH(F32,VALORES!$A:$A,0))</f>
        <v/>
      </c>
      <c r="N32" s="17" t="str">
        <f>IF(EQUIPO!$B$1&lt;5,"",MATCH(G32,VALORES!$A:$A,0))</f>
        <v/>
      </c>
      <c r="O32" s="17" t="str">
        <f>IF(EQUIPO!$B$1&lt;6,"",MATCH(H32,VALORES!$A:$A,0))</f>
        <v/>
      </c>
      <c r="P32">
        <f t="shared" si="0"/>
        <v>2</v>
      </c>
      <c r="Q32">
        <f>INDEX(VALORES!A$1:A$12,P32)</f>
        <v>0</v>
      </c>
    </row>
    <row r="33" spans="1:17" x14ac:dyDescent="0.25">
      <c r="A33" s="26" t="str">
        <f>IF(Ronda4!$I33="otra ronda",Ronda4!A33,"")</f>
        <v/>
      </c>
      <c r="B33" s="23" t="str">
        <f>IF(Ronda4!$I33="otra ronda",Ronda4!B33,"")</f>
        <v/>
      </c>
      <c r="I33" s="24" t="str">
        <f>IF(B33="","",IF(COUNT(C33:H33)&lt;EQUIPO!$B$1,"pendiente",IF(AND(MAX(J33:O33)-P33&lt;=1,P33-MIN(J33:O33)&lt;=1),Q33,"otra ronda")))</f>
        <v/>
      </c>
      <c r="J33" s="17">
        <f>MATCH(C33,VALORES!$A:$A,0)</f>
        <v>2</v>
      </c>
      <c r="K33" s="17">
        <f>MATCH(D33,VALORES!$A:$A,0)</f>
        <v>2</v>
      </c>
      <c r="L33" s="17">
        <f>MATCH(E33,VALORES!$A:$A,0)</f>
        <v>2</v>
      </c>
      <c r="M33" s="17" t="str">
        <f>IF(EQUIPO!$B$1&lt;4,"",MATCH(F33,VALORES!$A:$A,0))</f>
        <v/>
      </c>
      <c r="N33" s="17" t="str">
        <f>IF(EQUIPO!$B$1&lt;5,"",MATCH(G33,VALORES!$A:$A,0))</f>
        <v/>
      </c>
      <c r="O33" s="17" t="str">
        <f>IF(EQUIPO!$B$1&lt;6,"",MATCH(H33,VALORES!$A:$A,0))</f>
        <v/>
      </c>
      <c r="P33">
        <f t="shared" si="0"/>
        <v>2</v>
      </c>
      <c r="Q33">
        <f>INDEX(VALORES!A$1:A$12,P33)</f>
        <v>0</v>
      </c>
    </row>
    <row r="34" spans="1:17" x14ac:dyDescent="0.25">
      <c r="A34" s="26" t="str">
        <f>IF(Ronda4!$I34="otra ronda",Ronda4!A34,"")</f>
        <v/>
      </c>
      <c r="B34" s="23" t="str">
        <f>IF(Ronda4!$I34="otra ronda",Ronda4!B34,"")</f>
        <v/>
      </c>
      <c r="I34" s="24" t="str">
        <f>IF(B34="","",IF(COUNT(C34:H34)&lt;EQUIPO!$B$1,"pendiente",IF(AND(MAX(J34:O34)-P34&lt;=1,P34-MIN(J34:O34)&lt;=1),Q34,"otra ronda")))</f>
        <v/>
      </c>
      <c r="J34" s="17">
        <f>MATCH(C34,VALORES!$A:$A,0)</f>
        <v>2</v>
      </c>
      <c r="K34" s="17">
        <f>MATCH(D34,VALORES!$A:$A,0)</f>
        <v>2</v>
      </c>
      <c r="L34" s="17">
        <f>MATCH(E34,VALORES!$A:$A,0)</f>
        <v>2</v>
      </c>
      <c r="M34" s="17" t="str">
        <f>IF(EQUIPO!$B$1&lt;4,"",MATCH(F34,VALORES!$A:$A,0))</f>
        <v/>
      </c>
      <c r="N34" s="17" t="str">
        <f>IF(EQUIPO!$B$1&lt;5,"",MATCH(G34,VALORES!$A:$A,0))</f>
        <v/>
      </c>
      <c r="O34" s="17" t="str">
        <f>IF(EQUIPO!$B$1&lt;6,"",MATCH(H34,VALORES!$A:$A,0))</f>
        <v/>
      </c>
      <c r="P34">
        <f t="shared" ref="P34:P50" si="1">ROUND(MEDIAN(J34:O34),0)</f>
        <v>2</v>
      </c>
      <c r="Q34">
        <f>INDEX(VALORES!A$1:A$12,P34)</f>
        <v>0</v>
      </c>
    </row>
    <row r="35" spans="1:17" x14ac:dyDescent="0.25">
      <c r="A35" s="26" t="str">
        <f>IF(Ronda4!$I35="otra ronda",Ronda4!A35,"")</f>
        <v/>
      </c>
      <c r="B35" s="23" t="str">
        <f>IF(Ronda4!$I35="otra ronda",Ronda4!B35,"")</f>
        <v/>
      </c>
      <c r="I35" s="24" t="str">
        <f>IF(B35="","",IF(COUNT(C35:H35)&lt;EQUIPO!$B$1,"pendiente",IF(AND(MAX(J35:O35)-P35&lt;=1,P35-MIN(J35:O35)&lt;=1),Q35,"otra ronda")))</f>
        <v/>
      </c>
      <c r="J35" s="17">
        <f>MATCH(C35,VALORES!$A:$A,0)</f>
        <v>2</v>
      </c>
      <c r="K35" s="17">
        <f>MATCH(D35,VALORES!$A:$A,0)</f>
        <v>2</v>
      </c>
      <c r="L35" s="17">
        <f>MATCH(E35,VALORES!$A:$A,0)</f>
        <v>2</v>
      </c>
      <c r="M35" s="17" t="str">
        <f>IF(EQUIPO!$B$1&lt;4,"",MATCH(F35,VALORES!$A:$A,0))</f>
        <v/>
      </c>
      <c r="N35" s="17" t="str">
        <f>IF(EQUIPO!$B$1&lt;5,"",MATCH(G35,VALORES!$A:$A,0))</f>
        <v/>
      </c>
      <c r="O35" s="17" t="str">
        <f>IF(EQUIPO!$B$1&lt;6,"",MATCH(H35,VALORES!$A:$A,0))</f>
        <v/>
      </c>
      <c r="P35">
        <f t="shared" si="1"/>
        <v>2</v>
      </c>
      <c r="Q35">
        <f>INDEX(VALORES!A$1:A$12,P35)</f>
        <v>0</v>
      </c>
    </row>
    <row r="36" spans="1:17" x14ac:dyDescent="0.25">
      <c r="A36" s="26" t="str">
        <f>IF(Ronda4!$I36="otra ronda",Ronda4!A36,"")</f>
        <v/>
      </c>
      <c r="B36" s="23" t="str">
        <f>IF(Ronda4!$I36="otra ronda",Ronda4!B36,"")</f>
        <v/>
      </c>
      <c r="I36" s="24" t="str">
        <f>IF(B36="","",IF(COUNT(C36:H36)&lt;EQUIPO!$B$1,"pendiente",IF(AND(MAX(J36:O36)-P36&lt;=1,P36-MIN(J36:O36)&lt;=1),Q36,"otra ronda")))</f>
        <v/>
      </c>
      <c r="J36" s="17">
        <f>MATCH(C36,VALORES!$A:$A,0)</f>
        <v>2</v>
      </c>
      <c r="K36" s="17">
        <f>MATCH(D36,VALORES!$A:$A,0)</f>
        <v>2</v>
      </c>
      <c r="L36" s="17">
        <f>MATCH(E36,VALORES!$A:$A,0)</f>
        <v>2</v>
      </c>
      <c r="M36" s="17" t="str">
        <f>IF(EQUIPO!$B$1&lt;4,"",MATCH(F36,VALORES!$A:$A,0))</f>
        <v/>
      </c>
      <c r="N36" s="17" t="str">
        <f>IF(EQUIPO!$B$1&lt;5,"",MATCH(G36,VALORES!$A:$A,0))</f>
        <v/>
      </c>
      <c r="O36" s="17" t="str">
        <f>IF(EQUIPO!$B$1&lt;6,"",MATCH(H36,VALORES!$A:$A,0))</f>
        <v/>
      </c>
      <c r="P36">
        <f t="shared" si="1"/>
        <v>2</v>
      </c>
      <c r="Q36">
        <f>INDEX(VALORES!A$1:A$12,P36)</f>
        <v>0</v>
      </c>
    </row>
    <row r="37" spans="1:17" x14ac:dyDescent="0.25">
      <c r="A37" s="26" t="str">
        <f>IF(Ronda4!$I37="otra ronda",Ronda4!A37,"")</f>
        <v/>
      </c>
      <c r="B37" s="23" t="str">
        <f>IF(Ronda4!$I37="otra ronda",Ronda4!B37,"")</f>
        <v/>
      </c>
      <c r="I37" s="24" t="str">
        <f>IF(B37="","",IF(COUNT(C37:H37)&lt;EQUIPO!$B$1,"pendiente",IF(AND(MAX(J37:O37)-P37&lt;=1,P37-MIN(J37:O37)&lt;=1),Q37,"otra ronda")))</f>
        <v/>
      </c>
      <c r="J37" s="17">
        <f>MATCH(C37,VALORES!$A:$A,0)</f>
        <v>2</v>
      </c>
      <c r="K37" s="17">
        <f>MATCH(D37,VALORES!$A:$A,0)</f>
        <v>2</v>
      </c>
      <c r="L37" s="17">
        <f>MATCH(E37,VALORES!$A:$A,0)</f>
        <v>2</v>
      </c>
      <c r="M37" s="17" t="str">
        <f>IF(EQUIPO!$B$1&lt;4,"",MATCH(F37,VALORES!$A:$A,0))</f>
        <v/>
      </c>
      <c r="N37" s="17" t="str">
        <f>IF(EQUIPO!$B$1&lt;5,"",MATCH(G37,VALORES!$A:$A,0))</f>
        <v/>
      </c>
      <c r="O37" s="17" t="str">
        <f>IF(EQUIPO!$B$1&lt;6,"",MATCH(H37,VALORES!$A:$A,0))</f>
        <v/>
      </c>
      <c r="P37">
        <f t="shared" si="1"/>
        <v>2</v>
      </c>
      <c r="Q37">
        <f>INDEX(VALORES!A$1:A$12,P37)</f>
        <v>0</v>
      </c>
    </row>
    <row r="38" spans="1:17" x14ac:dyDescent="0.25">
      <c r="A38" s="26" t="str">
        <f>IF(Ronda4!$I38="otra ronda",Ronda4!A38,"")</f>
        <v/>
      </c>
      <c r="B38" s="23" t="str">
        <f>IF(Ronda4!$I38="otra ronda",Ronda4!B38,"")</f>
        <v/>
      </c>
      <c r="I38" s="24" t="str">
        <f>IF(B38="","",IF(COUNT(C38:H38)&lt;EQUIPO!$B$1,"pendiente",IF(AND(MAX(J38:O38)-P38&lt;=1,P38-MIN(J38:O38)&lt;=1),Q38,"otra ronda")))</f>
        <v/>
      </c>
      <c r="J38" s="17">
        <f>MATCH(C38,VALORES!$A:$A,0)</f>
        <v>2</v>
      </c>
      <c r="K38" s="17">
        <f>MATCH(D38,VALORES!$A:$A,0)</f>
        <v>2</v>
      </c>
      <c r="L38" s="17">
        <f>MATCH(E38,VALORES!$A:$A,0)</f>
        <v>2</v>
      </c>
      <c r="M38" s="17" t="str">
        <f>IF(EQUIPO!$B$1&lt;4,"",MATCH(F38,VALORES!$A:$A,0))</f>
        <v/>
      </c>
      <c r="N38" s="17" t="str">
        <f>IF(EQUIPO!$B$1&lt;5,"",MATCH(G38,VALORES!$A:$A,0))</f>
        <v/>
      </c>
      <c r="O38" s="17" t="str">
        <f>IF(EQUIPO!$B$1&lt;6,"",MATCH(H38,VALORES!$A:$A,0))</f>
        <v/>
      </c>
      <c r="P38">
        <f t="shared" si="1"/>
        <v>2</v>
      </c>
      <c r="Q38">
        <f>INDEX(VALORES!A$1:A$12,P38)</f>
        <v>0</v>
      </c>
    </row>
    <row r="39" spans="1:17" x14ac:dyDescent="0.25">
      <c r="A39" s="26" t="str">
        <f>IF(Ronda4!$I39="otra ronda",Ronda4!A39,"")</f>
        <v/>
      </c>
      <c r="B39" s="23" t="str">
        <f>IF(Ronda4!$I39="otra ronda",Ronda4!B39,"")</f>
        <v/>
      </c>
      <c r="I39" s="24" t="str">
        <f>IF(B39="","",IF(COUNT(C39:H39)&lt;EQUIPO!$B$1,"pendiente",IF(AND(MAX(J39:O39)-P39&lt;=1,P39-MIN(J39:O39)&lt;=1),Q39,"otra ronda")))</f>
        <v/>
      </c>
      <c r="J39" s="17">
        <f>MATCH(C39,VALORES!$A:$A,0)</f>
        <v>2</v>
      </c>
      <c r="K39" s="17">
        <f>MATCH(D39,VALORES!$A:$A,0)</f>
        <v>2</v>
      </c>
      <c r="L39" s="17">
        <f>MATCH(E39,VALORES!$A:$A,0)</f>
        <v>2</v>
      </c>
      <c r="M39" s="17" t="str">
        <f>IF(EQUIPO!$B$1&lt;4,"",MATCH(F39,VALORES!$A:$A,0))</f>
        <v/>
      </c>
      <c r="N39" s="17" t="str">
        <f>IF(EQUIPO!$B$1&lt;5,"",MATCH(G39,VALORES!$A:$A,0))</f>
        <v/>
      </c>
      <c r="O39" s="17" t="str">
        <f>IF(EQUIPO!$B$1&lt;6,"",MATCH(H39,VALORES!$A:$A,0))</f>
        <v/>
      </c>
      <c r="P39">
        <f t="shared" si="1"/>
        <v>2</v>
      </c>
      <c r="Q39">
        <f>INDEX(VALORES!A$1:A$12,P39)</f>
        <v>0</v>
      </c>
    </row>
    <row r="40" spans="1:17" x14ac:dyDescent="0.25">
      <c r="A40" s="26" t="str">
        <f>IF(Ronda4!$I40="otra ronda",Ronda4!A40,"")</f>
        <v/>
      </c>
      <c r="B40" s="23" t="str">
        <f>IF(Ronda4!$I40="otra ronda",Ronda4!B40,"")</f>
        <v/>
      </c>
      <c r="I40" s="24" t="str">
        <f>IF(B40="","",IF(COUNT(C40:H40)&lt;EQUIPO!$B$1,"pendiente",IF(AND(MAX(J40:O40)-P40&lt;=1,P40-MIN(J40:O40)&lt;=1),Q40,"otra ronda")))</f>
        <v/>
      </c>
      <c r="J40" s="17">
        <f>MATCH(C40,VALORES!$A:$A,0)</f>
        <v>2</v>
      </c>
      <c r="K40" s="17">
        <f>MATCH(D40,VALORES!$A:$A,0)</f>
        <v>2</v>
      </c>
      <c r="L40" s="17">
        <f>MATCH(E40,VALORES!$A:$A,0)</f>
        <v>2</v>
      </c>
      <c r="M40" s="17" t="str">
        <f>IF(EQUIPO!$B$1&lt;4,"",MATCH(F40,VALORES!$A:$A,0))</f>
        <v/>
      </c>
      <c r="N40" s="17" t="str">
        <f>IF(EQUIPO!$B$1&lt;5,"",MATCH(G40,VALORES!$A:$A,0))</f>
        <v/>
      </c>
      <c r="O40" s="17" t="str">
        <f>IF(EQUIPO!$B$1&lt;6,"",MATCH(H40,VALORES!$A:$A,0))</f>
        <v/>
      </c>
      <c r="P40">
        <f t="shared" si="1"/>
        <v>2</v>
      </c>
      <c r="Q40">
        <f>INDEX(VALORES!A$1:A$12,P40)</f>
        <v>0</v>
      </c>
    </row>
    <row r="41" spans="1:17" x14ac:dyDescent="0.25">
      <c r="A41" s="26" t="str">
        <f>IF(Ronda4!$I41="otra ronda",Ronda4!A41,"")</f>
        <v/>
      </c>
      <c r="B41" s="23" t="str">
        <f>IF(Ronda4!$I41="otra ronda",Ronda4!B41,"")</f>
        <v/>
      </c>
      <c r="I41" s="24" t="str">
        <f>IF(B41="","",IF(COUNT(C41:H41)&lt;EQUIPO!$B$1,"pendiente",IF(AND(MAX(J41:O41)-P41&lt;=1,P41-MIN(J41:O41)&lt;=1),Q41,"otra ronda")))</f>
        <v/>
      </c>
      <c r="J41" s="17">
        <f>MATCH(C41,VALORES!$A:$A,0)</f>
        <v>2</v>
      </c>
      <c r="K41" s="17">
        <f>MATCH(D41,VALORES!$A:$A,0)</f>
        <v>2</v>
      </c>
      <c r="L41" s="17">
        <f>MATCH(E41,VALORES!$A:$A,0)</f>
        <v>2</v>
      </c>
      <c r="M41" s="17" t="str">
        <f>IF(EQUIPO!$B$1&lt;4,"",MATCH(F41,VALORES!$A:$A,0))</f>
        <v/>
      </c>
      <c r="N41" s="17" t="str">
        <f>IF(EQUIPO!$B$1&lt;5,"",MATCH(G41,VALORES!$A:$A,0))</f>
        <v/>
      </c>
      <c r="O41" s="17" t="str">
        <f>IF(EQUIPO!$B$1&lt;6,"",MATCH(H41,VALORES!$A:$A,0))</f>
        <v/>
      </c>
      <c r="P41">
        <f t="shared" si="1"/>
        <v>2</v>
      </c>
      <c r="Q41">
        <f>INDEX(VALORES!A$1:A$12,P41)</f>
        <v>0</v>
      </c>
    </row>
    <row r="42" spans="1:17" x14ac:dyDescent="0.25">
      <c r="A42" s="26" t="str">
        <f>IF(Ronda4!$I42="otra ronda",Ronda4!A42,"")</f>
        <v/>
      </c>
      <c r="B42" s="23" t="str">
        <f>IF(Ronda4!$I42="otra ronda",Ronda4!B42,"")</f>
        <v/>
      </c>
      <c r="I42" s="24" t="str">
        <f>IF(B42="","",IF(COUNT(C42:H42)&lt;EQUIPO!$B$1,"pendiente",IF(AND(MAX(J42:O42)-P42&lt;=1,P42-MIN(J42:O42)&lt;=1),Q42,"otra ronda")))</f>
        <v/>
      </c>
      <c r="J42" s="17">
        <f>MATCH(C42,VALORES!$A:$A,0)</f>
        <v>2</v>
      </c>
      <c r="K42" s="17">
        <f>MATCH(D42,VALORES!$A:$A,0)</f>
        <v>2</v>
      </c>
      <c r="L42" s="17">
        <f>MATCH(E42,VALORES!$A:$A,0)</f>
        <v>2</v>
      </c>
      <c r="M42" s="17" t="str">
        <f>IF(EQUIPO!$B$1&lt;4,"",MATCH(F42,VALORES!$A:$A,0))</f>
        <v/>
      </c>
      <c r="N42" s="17" t="str">
        <f>IF(EQUIPO!$B$1&lt;5,"",MATCH(G42,VALORES!$A:$A,0))</f>
        <v/>
      </c>
      <c r="O42" s="17" t="str">
        <f>IF(EQUIPO!$B$1&lt;6,"",MATCH(H42,VALORES!$A:$A,0))</f>
        <v/>
      </c>
      <c r="P42">
        <f t="shared" si="1"/>
        <v>2</v>
      </c>
      <c r="Q42">
        <f>INDEX(VALORES!A$1:A$12,P42)</f>
        <v>0</v>
      </c>
    </row>
    <row r="43" spans="1:17" x14ac:dyDescent="0.25">
      <c r="A43" s="26" t="str">
        <f>IF(Ronda4!$I43="otra ronda",Ronda4!A43,"")</f>
        <v/>
      </c>
      <c r="B43" s="23" t="str">
        <f>IF(Ronda4!$I43="otra ronda",Ronda4!B43,"")</f>
        <v/>
      </c>
      <c r="I43" s="24" t="str">
        <f>IF(B43="","",IF(COUNT(C43:H43)&lt;EQUIPO!$B$1,"pendiente",IF(AND(MAX(J43:O43)-P43&lt;=1,P43-MIN(J43:O43)&lt;=1),Q43,"otra ronda")))</f>
        <v/>
      </c>
      <c r="J43" s="17">
        <f>MATCH(C43,VALORES!$A:$A,0)</f>
        <v>2</v>
      </c>
      <c r="K43" s="17">
        <f>MATCH(D43,VALORES!$A:$A,0)</f>
        <v>2</v>
      </c>
      <c r="L43" s="17">
        <f>MATCH(E43,VALORES!$A:$A,0)</f>
        <v>2</v>
      </c>
      <c r="M43" s="17" t="str">
        <f>IF(EQUIPO!$B$1&lt;4,"",MATCH(F43,VALORES!$A:$A,0))</f>
        <v/>
      </c>
      <c r="N43" s="17" t="str">
        <f>IF(EQUIPO!$B$1&lt;5,"",MATCH(G43,VALORES!$A:$A,0))</f>
        <v/>
      </c>
      <c r="O43" s="17" t="str">
        <f>IF(EQUIPO!$B$1&lt;6,"",MATCH(H43,VALORES!$A:$A,0))</f>
        <v/>
      </c>
      <c r="P43">
        <f t="shared" si="1"/>
        <v>2</v>
      </c>
      <c r="Q43">
        <f>INDEX(VALORES!A$1:A$12,P43)</f>
        <v>0</v>
      </c>
    </row>
    <row r="44" spans="1:17" x14ac:dyDescent="0.25">
      <c r="A44" s="26" t="str">
        <f>IF(Ronda4!$I44="otra ronda",Ronda4!A44,"")</f>
        <v/>
      </c>
      <c r="B44" s="23" t="str">
        <f>IF(Ronda4!$I44="otra ronda",Ronda4!B44,"")</f>
        <v/>
      </c>
      <c r="I44" s="24" t="str">
        <f>IF(B44="","",IF(COUNT(C44:H44)&lt;EQUIPO!$B$1,"pendiente",IF(AND(MAX(J44:O44)-P44&lt;=1,P44-MIN(J44:O44)&lt;=1),Q44,"otra ronda")))</f>
        <v/>
      </c>
      <c r="J44" s="17">
        <f>MATCH(C44,VALORES!$A:$A,0)</f>
        <v>2</v>
      </c>
      <c r="K44" s="17">
        <f>MATCH(D44,VALORES!$A:$A,0)</f>
        <v>2</v>
      </c>
      <c r="L44" s="17">
        <f>MATCH(E44,VALORES!$A:$A,0)</f>
        <v>2</v>
      </c>
      <c r="M44" s="17" t="str">
        <f>IF(EQUIPO!$B$1&lt;4,"",MATCH(F44,VALORES!$A:$A,0))</f>
        <v/>
      </c>
      <c r="N44" s="17" t="str">
        <f>IF(EQUIPO!$B$1&lt;5,"",MATCH(G44,VALORES!$A:$A,0))</f>
        <v/>
      </c>
      <c r="O44" s="17" t="str">
        <f>IF(EQUIPO!$B$1&lt;6,"",MATCH(H44,VALORES!$A:$A,0))</f>
        <v/>
      </c>
      <c r="P44">
        <f t="shared" si="1"/>
        <v>2</v>
      </c>
      <c r="Q44">
        <f>INDEX(VALORES!A$1:A$12,P44)</f>
        <v>0</v>
      </c>
    </row>
    <row r="45" spans="1:17" x14ac:dyDescent="0.25">
      <c r="A45" s="26" t="str">
        <f>IF(Ronda4!$I45="otra ronda",Ronda4!A45,"")</f>
        <v/>
      </c>
      <c r="B45" s="23" t="str">
        <f>IF(Ronda4!$I45="otra ronda",Ronda4!B45,"")</f>
        <v/>
      </c>
      <c r="I45" s="24" t="str">
        <f>IF(B45="","",IF(COUNT(C45:H45)&lt;EQUIPO!$B$1,"pendiente",IF(AND(MAX(J45:O45)-P45&lt;=1,P45-MIN(J45:O45)&lt;=1),Q45,"otra ronda")))</f>
        <v/>
      </c>
      <c r="J45" s="17">
        <f>MATCH(C45,VALORES!$A:$A,0)</f>
        <v>2</v>
      </c>
      <c r="K45" s="17">
        <f>MATCH(D45,VALORES!$A:$A,0)</f>
        <v>2</v>
      </c>
      <c r="L45" s="17">
        <f>MATCH(E45,VALORES!$A:$A,0)</f>
        <v>2</v>
      </c>
      <c r="M45" s="17" t="str">
        <f>IF(EQUIPO!$B$1&lt;4,"",MATCH(F45,VALORES!$A:$A,0))</f>
        <v/>
      </c>
      <c r="N45" s="17" t="str">
        <f>IF(EQUIPO!$B$1&lt;5,"",MATCH(G45,VALORES!$A:$A,0))</f>
        <v/>
      </c>
      <c r="O45" s="17" t="str">
        <f>IF(EQUIPO!$B$1&lt;6,"",MATCH(H45,VALORES!$A:$A,0))</f>
        <v/>
      </c>
      <c r="P45">
        <f t="shared" si="1"/>
        <v>2</v>
      </c>
      <c r="Q45">
        <f>INDEX(VALORES!A$1:A$12,P45)</f>
        <v>0</v>
      </c>
    </row>
    <row r="46" spans="1:17" x14ac:dyDescent="0.25">
      <c r="A46" s="26" t="str">
        <f>IF(Ronda4!$I46="otra ronda",Ronda4!A46,"")</f>
        <v/>
      </c>
      <c r="B46" s="23" t="str">
        <f>IF(Ronda4!$I46="otra ronda",Ronda4!B46,"")</f>
        <v/>
      </c>
      <c r="I46" s="24" t="str">
        <f>IF(B46="","",IF(COUNT(C46:H46)&lt;EQUIPO!$B$1,"pendiente",IF(AND(MAX(J46:O46)-P46&lt;=1,P46-MIN(J46:O46)&lt;=1),Q46,"otra ronda")))</f>
        <v/>
      </c>
      <c r="J46" s="17">
        <f>MATCH(C46,VALORES!$A:$A,0)</f>
        <v>2</v>
      </c>
      <c r="K46" s="17">
        <f>MATCH(D46,VALORES!$A:$A,0)</f>
        <v>2</v>
      </c>
      <c r="L46" s="17">
        <f>MATCH(E46,VALORES!$A:$A,0)</f>
        <v>2</v>
      </c>
      <c r="M46" s="17" t="str">
        <f>IF(EQUIPO!$B$1&lt;4,"",MATCH(F46,VALORES!$A:$A,0))</f>
        <v/>
      </c>
      <c r="N46" s="17" t="str">
        <f>IF(EQUIPO!$B$1&lt;5,"",MATCH(G46,VALORES!$A:$A,0))</f>
        <v/>
      </c>
      <c r="O46" s="17" t="str">
        <f>IF(EQUIPO!$B$1&lt;6,"",MATCH(H46,VALORES!$A:$A,0))</f>
        <v/>
      </c>
      <c r="P46">
        <f t="shared" si="1"/>
        <v>2</v>
      </c>
      <c r="Q46">
        <f>INDEX(VALORES!A$1:A$12,P46)</f>
        <v>0</v>
      </c>
    </row>
    <row r="47" spans="1:17" x14ac:dyDescent="0.25">
      <c r="A47" s="26" t="str">
        <f>IF(Ronda4!$I47="otra ronda",Ronda4!A47,"")</f>
        <v/>
      </c>
      <c r="B47" s="23" t="str">
        <f>IF(Ronda4!$I47="otra ronda",Ronda4!B47,"")</f>
        <v/>
      </c>
      <c r="I47" s="24" t="str">
        <f>IF(B47="","",IF(COUNT(C47:H47)&lt;EQUIPO!$B$1,"pendiente",IF(AND(MAX(J47:O47)-P47&lt;=1,P47-MIN(J47:O47)&lt;=1),Q47,"otra ronda")))</f>
        <v/>
      </c>
      <c r="J47" s="17">
        <f>MATCH(C47,VALORES!$A:$A,0)</f>
        <v>2</v>
      </c>
      <c r="K47" s="17">
        <f>MATCH(D47,VALORES!$A:$A,0)</f>
        <v>2</v>
      </c>
      <c r="L47" s="17">
        <f>MATCH(E47,VALORES!$A:$A,0)</f>
        <v>2</v>
      </c>
      <c r="M47" s="17" t="str">
        <f>IF(EQUIPO!$B$1&lt;4,"",MATCH(F47,VALORES!$A:$A,0))</f>
        <v/>
      </c>
      <c r="N47" s="17" t="str">
        <f>IF(EQUIPO!$B$1&lt;5,"",MATCH(G47,VALORES!$A:$A,0))</f>
        <v/>
      </c>
      <c r="O47" s="17" t="str">
        <f>IF(EQUIPO!$B$1&lt;6,"",MATCH(H47,VALORES!$A:$A,0))</f>
        <v/>
      </c>
      <c r="P47">
        <f t="shared" si="1"/>
        <v>2</v>
      </c>
      <c r="Q47">
        <f>INDEX(VALORES!A$1:A$12,P47)</f>
        <v>0</v>
      </c>
    </row>
    <row r="48" spans="1:17" x14ac:dyDescent="0.25">
      <c r="A48" s="26" t="str">
        <f>IF(Ronda4!$I48="otra ronda",Ronda4!A48,"")</f>
        <v/>
      </c>
      <c r="B48" s="23" t="str">
        <f>IF(Ronda4!$I48="otra ronda",Ronda4!B48,"")</f>
        <v/>
      </c>
      <c r="I48" s="24" t="str">
        <f>IF(B48="","",IF(COUNT(C48:H48)&lt;EQUIPO!$B$1,"pendiente",IF(AND(MAX(J48:O48)-P48&lt;=1,P48-MIN(J48:O48)&lt;=1),Q48,"otra ronda")))</f>
        <v/>
      </c>
      <c r="J48" s="17">
        <f>MATCH(C48,VALORES!$A:$A,0)</f>
        <v>2</v>
      </c>
      <c r="K48" s="17">
        <f>MATCH(D48,VALORES!$A:$A,0)</f>
        <v>2</v>
      </c>
      <c r="L48" s="17">
        <f>MATCH(E48,VALORES!$A:$A,0)</f>
        <v>2</v>
      </c>
      <c r="M48" s="17" t="str">
        <f>IF(EQUIPO!$B$1&lt;4,"",MATCH(F48,VALORES!$A:$A,0))</f>
        <v/>
      </c>
      <c r="N48" s="17" t="str">
        <f>IF(EQUIPO!$B$1&lt;5,"",MATCH(G48,VALORES!$A:$A,0))</f>
        <v/>
      </c>
      <c r="O48" s="17" t="str">
        <f>IF(EQUIPO!$B$1&lt;6,"",MATCH(H48,VALORES!$A:$A,0))</f>
        <v/>
      </c>
      <c r="P48">
        <f t="shared" si="1"/>
        <v>2</v>
      </c>
      <c r="Q48">
        <f>INDEX(VALORES!A$1:A$12,P48)</f>
        <v>0</v>
      </c>
    </row>
    <row r="49" spans="1:17" x14ac:dyDescent="0.25">
      <c r="A49" s="26" t="str">
        <f>IF(Ronda4!$I49="otra ronda",Ronda4!A49,"")</f>
        <v/>
      </c>
      <c r="B49" s="23" t="str">
        <f>IF(Ronda4!$I49="otra ronda",Ronda4!B49,"")</f>
        <v/>
      </c>
      <c r="I49" s="24" t="str">
        <f>IF(B49="","",IF(COUNT(C49:H49)&lt;EQUIPO!$B$1,"pendiente",IF(AND(MAX(J49:O49)-P49&lt;=1,P49-MIN(J49:O49)&lt;=1),Q49,"otra ronda")))</f>
        <v/>
      </c>
      <c r="J49" s="17">
        <f>MATCH(C49,VALORES!$A:$A,0)</f>
        <v>2</v>
      </c>
      <c r="K49" s="17">
        <f>MATCH(D49,VALORES!$A:$A,0)</f>
        <v>2</v>
      </c>
      <c r="L49" s="17">
        <f>MATCH(E49,VALORES!$A:$A,0)</f>
        <v>2</v>
      </c>
      <c r="M49" s="17" t="str">
        <f>IF(EQUIPO!$B$1&lt;4,"",MATCH(F49,VALORES!$A:$A,0))</f>
        <v/>
      </c>
      <c r="N49" s="17" t="str">
        <f>IF(EQUIPO!$B$1&lt;5,"",MATCH(G49,VALORES!$A:$A,0))</f>
        <v/>
      </c>
      <c r="O49" s="17" t="str">
        <f>IF(EQUIPO!$B$1&lt;6,"",MATCH(H49,VALORES!$A:$A,0))</f>
        <v/>
      </c>
      <c r="P49">
        <f t="shared" si="1"/>
        <v>2</v>
      </c>
      <c r="Q49">
        <f>INDEX(VALORES!A$1:A$12,P49)</f>
        <v>0</v>
      </c>
    </row>
    <row r="50" spans="1:17" x14ac:dyDescent="0.25">
      <c r="A50" s="26" t="str">
        <f>IF(Ronda4!$I50="otra ronda",Ronda4!A50,"")</f>
        <v/>
      </c>
      <c r="B50" s="23" t="str">
        <f>IF(Ronda4!$I50="otra ronda",Ronda4!B50,"")</f>
        <v/>
      </c>
      <c r="I50" s="24" t="str">
        <f>IF(B50="","",IF(COUNT(C50:H50)&lt;EQUIPO!$B$1,"pendiente",IF(AND(MAX(J50:O50)-P50&lt;=1,P50-MIN(J50:O50)&lt;=1),Q50,"otra ronda")))</f>
        <v/>
      </c>
      <c r="J50" s="17">
        <f>MATCH(C50,VALORES!$A:$A,0)</f>
        <v>2</v>
      </c>
      <c r="K50" s="17">
        <f>MATCH(D50,VALORES!$A:$A,0)</f>
        <v>2</v>
      </c>
      <c r="L50" s="17">
        <f>MATCH(E50,VALORES!$A:$A,0)</f>
        <v>2</v>
      </c>
      <c r="M50" s="17" t="str">
        <f>IF(EQUIPO!$B$1&lt;4,"",MATCH(F50,VALORES!$A:$A,0))</f>
        <v/>
      </c>
      <c r="N50" s="17" t="str">
        <f>IF(EQUIPO!$B$1&lt;5,"",MATCH(G50,VALORES!$A:$A,0))</f>
        <v/>
      </c>
      <c r="O50" s="17" t="str">
        <f>IF(EQUIPO!$B$1&lt;6,"",MATCH(H50,VALORES!$A:$A,0))</f>
        <v/>
      </c>
      <c r="P50">
        <f t="shared" si="1"/>
        <v>2</v>
      </c>
      <c r="Q50">
        <f>INDEX(VALORES!A$1:A$12,P50)</f>
        <v>0</v>
      </c>
    </row>
    <row r="51" spans="1:17" x14ac:dyDescent="0.25">
      <c r="A51" s="26" t="str">
        <f>IF(Ronda4!$I51="otra ronda",Ronda4!A51,"")</f>
        <v/>
      </c>
      <c r="B51" s="23"/>
      <c r="I51" s="24" t="str">
        <f>IF(B51="","",IF(COUNT(C51:H51)&lt;EQUIPO!$B$1,"pendiente",IF(AND(MAX(J51:O51)-P51&lt;=1,P51-MIN(J51:O51)&lt;=1),Q51,"otra ronda")))</f>
        <v/>
      </c>
    </row>
  </sheetData>
  <sheetProtection password="D11D" sheet="1" objects="1" scenarios="1" selectLockedCells="1"/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VALORES!$A$2:$A$12</xm:f>
          </x14:formula1>
          <x14:formula2>
            <xm:f>0</xm:f>
          </x14:formula2>
          <xm:sqref>C2:H50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EQUIPO</vt:lpstr>
      <vt:lpstr>VALORES</vt:lpstr>
      <vt:lpstr>MOSCOW</vt:lpstr>
      <vt:lpstr>HISTORIAS</vt:lpstr>
      <vt:lpstr>Ronda1</vt:lpstr>
      <vt:lpstr>Ronda2</vt:lpstr>
      <vt:lpstr>Ronda3</vt:lpstr>
      <vt:lpstr>Ronda4</vt:lpstr>
      <vt:lpstr>Ronda5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</dc:creator>
  <dc:description/>
  <cp:lastModifiedBy>Usuario</cp:lastModifiedBy>
  <cp:revision>2</cp:revision>
  <dcterms:created xsi:type="dcterms:W3CDTF">2019-05-21T11:39:37Z</dcterms:created>
  <dcterms:modified xsi:type="dcterms:W3CDTF">2022-05-19T12:26:54Z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