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148" windowHeight="8424" activeTab="3"/>
  </bookViews>
  <sheets>
    <sheet name="CASH" sheetId="10" r:id="rId1"/>
    <sheet name="CHECK" sheetId="1" r:id="rId2"/>
    <sheet name="CREDIT" sheetId="12" r:id="rId3"/>
    <sheet name="SAVINGS" sheetId="13" r:id="rId4"/>
    <sheet name="Settings" sheetId="6" r:id="rId5"/>
  </sheets>
  <definedNames>
    <definedName name="_xlnm._FilterDatabase" localSheetId="0" hidden="1">CASH!$A$5:$I$8</definedName>
    <definedName name="_xlnm._FilterDatabase" localSheetId="1" hidden="1">CHECK!$A$5:$L$8</definedName>
    <definedName name="_xlnm._FilterDatabase" localSheetId="2" hidden="1">CREDIT!$A$5:$J$8</definedName>
    <definedName name="_xlnm._FilterDatabase" localSheetId="3" hidden="1">SAVINGS!$A$5:$J$8</definedName>
    <definedName name="dateList">OFFSET(Settings!$C$1,1,0,SUMPRODUCT(MAX((Settings!$C:$C&lt;&gt;"")*(ROW(Settings!$C:$C)))),1)</definedName>
    <definedName name="numList">OFFSET(CHECK!#REF!,1,0,SUMPRODUCT(MAX((CHECK!#REF!&lt;&gt;"")*(ROW(CHECK!#REF!)))),1)</definedName>
    <definedName name="payeeList">OFFSET(Settings!$A$1,1,0,SUMPRODUCT(MAX((Settings!$A:$A&lt;&gt;"")*(ROW(Settings!$A:$A)))),1)</definedName>
    <definedName name="_xlnm.Print_Area" localSheetId="0">CASH!$A:$I</definedName>
    <definedName name="_xlnm.Print_Area" localSheetId="1">CHECK!$A:$L</definedName>
    <definedName name="_xlnm.Print_Area" localSheetId="2">CREDIT!$A:$J</definedName>
    <definedName name="_xlnm.Print_Area" localSheetId="3">SAVINGS!$A:$J</definedName>
    <definedName name="_xlnm.Print_Titles" localSheetId="0">CASH!$5:$5</definedName>
    <definedName name="_xlnm.Print_Titles" localSheetId="1">CHECK!$5:$5</definedName>
    <definedName name="_xlnm.Print_Titles" localSheetId="2">CREDIT!$5:$5</definedName>
    <definedName name="_xlnm.Print_Titles" localSheetId="3">SAVINGS!$5:$5</definedName>
    <definedName name="reconcileList">OFFSET(Settings!$E$1,1,0,SUMPRODUCT(MAX((Settings!$E:$E&lt;&gt;"")*(ROW(Settings!$E:$E)))),1)</definedName>
    <definedName name="valuevx">42.314159</definedName>
    <definedName name="vertex42_copyright" hidden="1">"© 2017 Vertex42 LLC"</definedName>
    <definedName name="vertex42_id" hidden="1">"money-tracker.xlsx"</definedName>
    <definedName name="vertex42_title" hidden="1">"Money Tracker"</definedName>
  </definedNames>
  <calcPr calcId="144525"/>
</workbook>
</file>

<file path=xl/sharedStrings.xml><?xml version="1.0" encoding="utf-8"?>
<sst xmlns="http://schemas.openxmlformats.org/spreadsheetml/2006/main" count="144" uniqueCount="101">
  <si>
    <t>MY CASH</t>
  </si>
  <si>
    <t>BALANCE</t>
  </si>
  <si>
    <t>TOTAL</t>
  </si>
  <si>
    <t>Allocations</t>
  </si>
  <si>
    <t>Date</t>
  </si>
  <si>
    <t>Purpose / Payee</t>
  </si>
  <si>
    <r>
      <rPr>
        <b/>
        <sz val="11"/>
        <rFont val="黑体"/>
        <charset val="134"/>
      </rPr>
      <t>✉</t>
    </r>
    <r>
      <rPr>
        <b/>
        <sz val="11"/>
        <rFont val="Arial"/>
        <charset val="134"/>
      </rPr>
      <t xml:space="preserve"> Food</t>
    </r>
  </si>
  <si>
    <r>
      <rPr>
        <b/>
        <sz val="11"/>
        <rFont val="黑体"/>
        <charset val="134"/>
      </rPr>
      <t>✉</t>
    </r>
    <r>
      <rPr>
        <b/>
        <sz val="11"/>
        <rFont val="Arial"/>
        <charset val="134"/>
      </rPr>
      <t xml:space="preserve"> Fuel</t>
    </r>
  </si>
  <si>
    <r>
      <rPr>
        <b/>
        <sz val="11"/>
        <rFont val="黑体"/>
        <charset val="134"/>
      </rPr>
      <t>✉</t>
    </r>
    <r>
      <rPr>
        <b/>
        <sz val="11"/>
        <rFont val="Arial"/>
        <charset val="134"/>
      </rPr>
      <t xml:space="preserve"> Fun</t>
    </r>
  </si>
  <si>
    <t>Other</t>
  </si>
  <si>
    <r>
      <rPr>
        <b/>
        <sz val="11"/>
        <rFont val="黑体"/>
        <charset val="134"/>
      </rPr>
      <t>✓</t>
    </r>
  </si>
  <si>
    <t>Amount</t>
  </si>
  <si>
    <t>Cash Balance</t>
  </si>
  <si>
    <t>INSTRUCTIONS / TIPS:</t>
  </si>
  <si>
    <t>Beginning Cash</t>
  </si>
  <si>
    <r>
      <rPr>
        <sz val="14"/>
        <rFont val="宋体"/>
        <charset val="134"/>
      </rPr>
      <t>✓</t>
    </r>
  </si>
  <si>
    <t>• Customize column labels under Allocations</t>
  </si>
  <si>
    <t>McDonalds</t>
  </si>
  <si>
    <t>• Do not delete the formulas in the gray cells (Amount and Cash Balance)</t>
  </si>
  <si>
    <t>From Checking</t>
  </si>
  <si>
    <t>• To reallocate (move) money from Envelope 1 to Envelope 2</t>
  </si>
  <si>
    <t>Adjustment to Cash</t>
  </si>
  <si>
    <t>• Enter a negative number in Envelope 1</t>
  </si>
  <si>
    <t>Reallocate</t>
  </si>
  <si>
    <t>• Enter a positive number in Envelope 2</t>
  </si>
  <si>
    <t>Babysitting</t>
  </si>
  <si>
    <t>• The Amount should calculate to zero (no change in Account Balance).</t>
  </si>
  <si>
    <t>• Enter an adjustment to correct Cash Balance</t>
  </si>
  <si>
    <t>Occasionally count your cash and if the totals do not match,</t>
  </si>
  <si>
    <t xml:space="preserve">enter an adjustment to update your Cash Balance, and try to </t>
  </si>
  <si>
    <t>do better about tracking your spending in the future.</t>
  </si>
  <si>
    <t>• To add another column …</t>
  </si>
  <si>
    <t>• Insert the new column BEFORE the Other column</t>
  </si>
  <si>
    <t>• Copy/Paste the Balance formula in row 2, then update the reference.</t>
  </si>
  <si>
    <t>CHECKING ACCOUNT</t>
  </si>
  <si>
    <t>ACCOUNT</t>
  </si>
  <si>
    <t>Num</t>
  </si>
  <si>
    <t>✉ College</t>
  </si>
  <si>
    <t>✉ Savings</t>
  </si>
  <si>
    <t>✉ Clothes</t>
  </si>
  <si>
    <t>✉ Spending</t>
  </si>
  <si>
    <t>✉ Tithing</t>
  </si>
  <si>
    <t>✓</t>
  </si>
  <si>
    <t>Account Balance</t>
  </si>
  <si>
    <t>Beginning Balance</t>
  </si>
  <si>
    <r>
      <rPr>
        <sz val="14"/>
        <rFont val="黑体"/>
        <charset val="134"/>
      </rPr>
      <t>✓</t>
    </r>
  </si>
  <si>
    <t>Paycheck</t>
  </si>
  <si>
    <t>• Do not delete the formulas in the gray cells (Amount and Account Balance)</t>
  </si>
  <si>
    <t>Food</t>
  </si>
  <si>
    <t>• To reallocate (move) money from Category 1 to Category 2</t>
  </si>
  <si>
    <t>Interest</t>
  </si>
  <si>
    <t>• Enter a negative number in Category 1</t>
  </si>
  <si>
    <t>Store</t>
  </si>
  <si>
    <t>• Enter a positive number in Category 2</t>
  </si>
  <si>
    <t>Gift Received</t>
  </si>
  <si>
    <t>To Cash</t>
  </si>
  <si>
    <t>To Tithing</t>
  </si>
  <si>
    <t>CREDIT ACCOUNTS</t>
  </si>
  <si>
    <t>Credit Accounts</t>
  </si>
  <si>
    <t>Parents</t>
  </si>
  <si>
    <t>Person 2</t>
  </si>
  <si>
    <t>Person 3</t>
  </si>
  <si>
    <t>Person 4</t>
  </si>
  <si>
    <t>Person 5</t>
  </si>
  <si>
    <t>Total</t>
  </si>
  <si>
    <t>Beginning Balances</t>
  </si>
  <si>
    <t>• Edit column labels under Credit Accounts</t>
  </si>
  <si>
    <t>I borrowed money</t>
  </si>
  <si>
    <t>• Do not delete the formulas in the gray cells (Amount and Total Balance)</t>
  </si>
  <si>
    <t>I paid for groceries for family</t>
  </si>
  <si>
    <t>• Enter a Beginning Balance row if necessary to define current balances.</t>
  </si>
  <si>
    <t>I paid back what I owed</t>
  </si>
  <si>
    <r>
      <rPr>
        <sz val="11"/>
        <color theme="4"/>
        <rFont val="Arial"/>
        <charset val="134"/>
        <scheme val="minor"/>
      </rPr>
      <t xml:space="preserve">• A </t>
    </r>
    <r>
      <rPr>
        <b/>
        <sz val="11"/>
        <color theme="4"/>
        <rFont val="Arial"/>
        <charset val="134"/>
        <scheme val="minor"/>
      </rPr>
      <t>negative balance</t>
    </r>
    <r>
      <rPr>
        <sz val="11"/>
        <color theme="4"/>
        <rFont val="Arial"/>
        <charset val="134"/>
        <scheme val="minor"/>
      </rPr>
      <t xml:space="preserve"> means YOU owe the creditor money.</t>
    </r>
  </si>
  <si>
    <t>I borrowed money for lunch</t>
  </si>
  <si>
    <r>
      <rPr>
        <sz val="11"/>
        <color theme="4"/>
        <rFont val="Arial"/>
        <charset val="134"/>
        <scheme val="minor"/>
      </rPr>
      <t xml:space="preserve">• A </t>
    </r>
    <r>
      <rPr>
        <b/>
        <sz val="11"/>
        <color theme="4"/>
        <rFont val="Arial"/>
        <charset val="134"/>
        <scheme val="minor"/>
      </rPr>
      <t>positive balance</t>
    </r>
    <r>
      <rPr>
        <sz val="11"/>
        <color theme="4"/>
        <rFont val="Arial"/>
        <charset val="134"/>
        <scheme val="minor"/>
      </rPr>
      <t xml:space="preserve"> means that the creditor owes YOU.</t>
    </r>
  </si>
  <si>
    <t>SAVINGS ACCOUNT</t>
  </si>
  <si>
    <t>✉ Fund 1</t>
  </si>
  <si>
    <t>✉ Fund 2</t>
  </si>
  <si>
    <t>✉ Fund 3</t>
  </si>
  <si>
    <t>✉ Fund 4</t>
  </si>
  <si>
    <t>• Customize the labels for Funds under Allocations</t>
  </si>
  <si>
    <t>Reallocate funds</t>
  </si>
  <si>
    <t>• Enter a Beginning Balance to define current amounts in each Fund.</t>
  </si>
  <si>
    <t>• To reallocate (move) money from Fund 1 to Fund 2</t>
  </si>
  <si>
    <t>• Enter a negative number in Fund 1 and a positive number in Fund 2</t>
  </si>
  <si>
    <r>
      <rPr>
        <sz val="12"/>
        <color theme="0"/>
        <rFont val="宋体"/>
        <charset val="134"/>
      </rPr>
      <t>✓</t>
    </r>
  </si>
  <si>
    <r>
      <rPr>
        <sz val="11"/>
        <rFont val="宋体"/>
        <charset val="134"/>
      </rPr>
      <t>✓</t>
    </r>
  </si>
  <si>
    <t>These lists are used to populate the</t>
  </si>
  <si>
    <t>To/From Cash</t>
  </si>
  <si>
    <t>R</t>
  </si>
  <si>
    <t>drop-down boxes.</t>
  </si>
  <si>
    <t>To/From Checking</t>
  </si>
  <si>
    <t>c</t>
  </si>
  <si>
    <t>Allowance</t>
  </si>
  <si>
    <t>You can edit these list as needed.</t>
  </si>
  <si>
    <t>Work</t>
  </si>
  <si>
    <t>The list for the Num column is included in the</t>
  </si>
  <si>
    <t>Gas</t>
  </si>
  <si>
    <t>Register worksheet to the right of the table.</t>
  </si>
  <si>
    <t>Target</t>
  </si>
  <si>
    <t>Amazon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</si>
</sst>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&quot;￥&quot;* #,##0_ ;_ &quot;￥&quot;* \-#,##0_ ;_ &quot;￥&quot;* &quot;-&quot;_ ;_ @_ "/>
    <numFmt numFmtId="178" formatCode="ddd\ m/d/yy"/>
    <numFmt numFmtId="179" formatCode="m/dd/yy;@"/>
    <numFmt numFmtId="180" formatCode="0.00;[Red]\-0.00"/>
  </numFmts>
  <fonts count="58">
    <font>
      <sz val="11"/>
      <name val="Arial"/>
      <charset val="134"/>
    </font>
    <font>
      <sz val="12"/>
      <color theme="0"/>
      <name val="Arial"/>
      <charset val="134"/>
    </font>
    <font>
      <i/>
      <sz val="11"/>
      <name val="Arial"/>
      <charset val="134"/>
    </font>
    <font>
      <sz val="10"/>
      <color theme="4" tint="-0.249977111117893"/>
      <name val="Arial"/>
      <charset val="134"/>
    </font>
    <font>
      <sz val="10"/>
      <name val="Arial"/>
      <charset val="134"/>
      <scheme val="minor"/>
    </font>
    <font>
      <b/>
      <sz val="18"/>
      <color theme="4"/>
      <name val="Arial"/>
      <charset val="134"/>
      <scheme val="major"/>
    </font>
    <font>
      <b/>
      <sz val="12"/>
      <color theme="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name val="Arial"/>
      <charset val="134"/>
      <scheme val="minor"/>
    </font>
    <font>
      <sz val="8"/>
      <name val="Arial"/>
      <charset val="134"/>
      <scheme val="minor"/>
    </font>
    <font>
      <b/>
      <sz val="11"/>
      <name val="Arial"/>
      <charset val="134"/>
      <scheme val="minor"/>
    </font>
    <font>
      <b/>
      <sz val="10"/>
      <name val="Arial"/>
      <charset val="134"/>
      <scheme val="minor"/>
    </font>
    <font>
      <b/>
      <sz val="11"/>
      <name val="Arial"/>
      <charset val="134"/>
      <scheme val="major"/>
    </font>
    <font>
      <sz val="12"/>
      <name val="Arial"/>
      <charset val="134"/>
    </font>
    <font>
      <sz val="14"/>
      <name val="Arial"/>
      <charset val="134"/>
    </font>
    <font>
      <u/>
      <sz val="11"/>
      <color indexed="12"/>
      <name val="Arial"/>
      <charset val="134"/>
    </font>
    <font>
      <sz val="11"/>
      <color theme="1" tint="0.499984740745262"/>
      <name val="Arial"/>
      <charset val="134"/>
      <scheme val="minor"/>
    </font>
    <font>
      <b/>
      <sz val="10"/>
      <color rgb="FFFF0000"/>
      <name val="Arial"/>
      <charset val="134"/>
      <scheme val="minor"/>
    </font>
    <font>
      <sz val="10"/>
      <name val="Arial"/>
      <charset val="134"/>
    </font>
    <font>
      <b/>
      <sz val="11"/>
      <color theme="4"/>
      <name val="Arial"/>
      <charset val="134"/>
    </font>
    <font>
      <sz val="11"/>
      <color theme="4"/>
      <name val="Arial"/>
      <charset val="134"/>
    </font>
    <font>
      <b/>
      <sz val="12"/>
      <color theme="1"/>
      <name val="Arial"/>
      <charset val="134"/>
      <scheme val="minor"/>
    </font>
    <font>
      <sz val="11"/>
      <name val="Verdana"/>
      <charset val="134"/>
    </font>
    <font>
      <b/>
      <sz val="11"/>
      <color theme="4"/>
      <name val="Arial"/>
      <charset val="134"/>
      <scheme val="minor"/>
    </font>
    <font>
      <sz val="11"/>
      <color theme="4"/>
      <name val="Arial"/>
      <charset val="134"/>
      <scheme val="minor"/>
    </font>
    <font>
      <b/>
      <sz val="18"/>
      <color theme="4"/>
      <name val="Arial"/>
      <charset val="134"/>
    </font>
    <font>
      <b/>
      <sz val="12"/>
      <color theme="0"/>
      <name val="Arial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b/>
      <sz val="12"/>
      <color theme="1"/>
      <name val="Arial"/>
      <charset val="134"/>
    </font>
    <font>
      <sz val="11"/>
      <color theme="1" tint="0.49998474074526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Arial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2"/>
      <color theme="0"/>
      <name val="宋体"/>
      <charset val="134"/>
    </font>
    <font>
      <sz val="11"/>
      <name val="宋体"/>
      <charset val="134"/>
    </font>
    <font>
      <sz val="14"/>
      <name val="黑体"/>
      <charset val="134"/>
    </font>
    <font>
      <b/>
      <sz val="11"/>
      <name val="黑体"/>
      <charset val="134"/>
    </font>
    <font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176" fontId="3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center"/>
    </xf>
    <xf numFmtId="0" fontId="33" fillId="7" borderId="5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8" borderId="8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5" fillId="10" borderId="10" applyNumberFormat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8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0" xfId="0" applyFont="1" applyFill="1"/>
    <xf numFmtId="0" fontId="0" fillId="4" borderId="0" xfId="0" applyFont="1" applyFill="1" applyAlignment="1">
      <alignment horizontal="center"/>
    </xf>
    <xf numFmtId="0" fontId="0" fillId="3" borderId="0" xfId="0" applyFont="1" applyFill="1"/>
    <xf numFmtId="0" fontId="0" fillId="0" borderId="0" xfId="0" applyFont="1"/>
    <xf numFmtId="178" fontId="0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1"/>
    </xf>
    <xf numFmtId="40" fontId="7" fillId="5" borderId="2" xfId="1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5" borderId="0" xfId="0" applyFont="1" applyFill="1" applyAlignment="1">
      <alignment horizontal="centerContinuous" vertical="center"/>
    </xf>
    <xf numFmtId="0" fontId="11" fillId="5" borderId="0" xfId="0" applyFont="1" applyFill="1" applyAlignment="1">
      <alignment horizontal="centerContinuous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6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9" fontId="13" fillId="0" borderId="3" xfId="0" applyNumberFormat="1" applyFont="1" applyBorder="1" applyAlignment="1">
      <alignment horizontal="center" vertical="center" shrinkToFit="1"/>
    </xf>
    <xf numFmtId="0" fontId="0" fillId="0" borderId="3" xfId="0" applyFont="1" applyBorder="1" applyAlignment="1">
      <alignment vertical="center" wrapText="1"/>
    </xf>
    <xf numFmtId="40" fontId="0" fillId="0" borderId="3" xfId="2" applyNumberFormat="1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16" fontId="0" fillId="0" borderId="3" xfId="0" applyNumberFormat="1" applyFont="1" applyBorder="1" applyAlignment="1">
      <alignment vertical="center" wrapText="1"/>
    </xf>
    <xf numFmtId="0" fontId="15" fillId="0" borderId="0" xfId="6" applyFont="1" applyAlignment="1" applyProtection="1"/>
    <xf numFmtId="40" fontId="7" fillId="5" borderId="4" xfId="1" applyNumberFormat="1" applyFont="1" applyFill="1" applyBorder="1" applyAlignment="1">
      <alignment vertical="center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40" fontId="0" fillId="4" borderId="3" xfId="2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180" fontId="4" fillId="0" borderId="0" xfId="0" applyNumberFormat="1" applyFont="1"/>
    <xf numFmtId="40" fontId="21" fillId="5" borderId="2" xfId="1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right" indent="1"/>
    </xf>
    <xf numFmtId="0" fontId="22" fillId="0" borderId="0" xfId="0" applyFont="1" applyAlignment="1">
      <alignment horizontal="center" vertical="center"/>
    </xf>
    <xf numFmtId="40" fontId="13" fillId="0" borderId="3" xfId="2" applyNumberFormat="1" applyFont="1" applyBorder="1" applyAlignment="1">
      <alignment vertical="center"/>
    </xf>
    <xf numFmtId="0" fontId="6" fillId="2" borderId="2" xfId="0" applyFont="1" applyFill="1" applyBorder="1" applyAlignment="1">
      <alignment horizontal="right" vertical="center" indent="1"/>
    </xf>
    <xf numFmtId="40" fontId="21" fillId="5" borderId="4" xfId="1" applyNumberFormat="1" applyFont="1" applyFill="1" applyBorder="1" applyAlignment="1">
      <alignment vertical="center"/>
    </xf>
    <xf numFmtId="0" fontId="23" fillId="0" borderId="0" xfId="0" applyFont="1"/>
    <xf numFmtId="40" fontId="13" fillId="4" borderId="3" xfId="1" applyNumberFormat="1" applyFont="1" applyFill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13" fillId="0" borderId="3" xfId="0" applyFont="1" applyBorder="1" applyAlignment="1">
      <alignment horizontal="center" vertical="center"/>
    </xf>
    <xf numFmtId="40" fontId="4" fillId="0" borderId="0" xfId="0" applyNumberFormat="1" applyFont="1"/>
    <xf numFmtId="0" fontId="25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right" vertical="center" indent="1"/>
    </xf>
    <xf numFmtId="40" fontId="27" fillId="5" borderId="2" xfId="1" applyNumberFormat="1" applyFont="1" applyFill="1" applyBorder="1" applyAlignment="1">
      <alignment vertical="center"/>
    </xf>
    <xf numFmtId="0" fontId="26" fillId="2" borderId="2" xfId="0" applyFont="1" applyFill="1" applyBorder="1" applyAlignment="1">
      <alignment horizontal="right" vertical="center" indent="1"/>
    </xf>
    <xf numFmtId="0" fontId="28" fillId="5" borderId="0" xfId="0" applyFont="1" applyFill="1" applyAlignment="1">
      <alignment horizontal="centerContinuous" vertical="center"/>
    </xf>
    <xf numFmtId="0" fontId="29" fillId="5" borderId="0" xfId="0" applyFont="1" applyFill="1" applyAlignment="1">
      <alignment horizontal="centerContinuous" vertical="center"/>
    </xf>
    <xf numFmtId="0" fontId="18" fillId="0" borderId="0" xfId="0" applyFont="1" applyAlignment="1">
      <alignment horizontal="right" inden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6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179" fontId="13" fillId="0" borderId="3" xfId="0" applyNumberFormat="1" applyFont="1" applyBorder="1" applyAlignment="1" applyProtection="1">
      <alignment horizontal="center" vertical="center" shrinkToFit="1"/>
      <protection locked="0"/>
    </xf>
    <xf numFmtId="0" fontId="0" fillId="0" borderId="3" xfId="0" applyFont="1" applyBorder="1" applyAlignment="1" applyProtection="1">
      <alignment vertical="center" wrapText="1"/>
      <protection locked="0"/>
    </xf>
    <xf numFmtId="40" fontId="0" fillId="0" borderId="3" xfId="0" applyNumberFormat="1" applyFont="1" applyBorder="1" applyAlignment="1" applyProtection="1">
      <alignment vertical="center" wrapText="1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43" fontId="30" fillId="5" borderId="4" xfId="1" applyFont="1" applyFill="1" applyBorder="1" applyAlignment="1">
      <alignment vertical="center"/>
    </xf>
    <xf numFmtId="0" fontId="31" fillId="0" borderId="0" xfId="0" applyFont="1" applyAlignment="1">
      <alignment horizontal="left"/>
    </xf>
    <xf numFmtId="0" fontId="32" fillId="0" borderId="0" xfId="0" applyFont="1"/>
    <xf numFmtId="180" fontId="13" fillId="4" borderId="3" xfId="1" applyNumberFormat="1" applyFont="1" applyFill="1" applyBorder="1" applyAlignment="1">
      <alignment horizontal="righ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42">
    <dxf>
      <font>
        <name val="Arial"/>
        <scheme val="none"/>
        <b val="0"/>
        <i val="0"/>
        <strike val="0"/>
        <u val="none"/>
        <sz val="12"/>
        <color auto="1"/>
      </font>
      <numFmt numFmtId="179" formatCode="m/dd/yy;@"/>
      <fill>
        <patternFill patternType="none"/>
      </fill>
      <alignment horizontal="center" vertical="center" shrinkToFi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  <protection locked="0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wrapTex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  <protection locked="0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81" formatCode="#,##0.00;[Red]\-#,##0.00"/>
      <alignment vertical="center" wrapTex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  <protection locked="0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82" formatCode="#,##0.00;[Red]\-#,##0.00"/>
      <alignment vertical="center" wrapTex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  <protection locked="0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83" formatCode="#,##0.00;[Red]\-#,##0.00"/>
      <alignment vertical="center" wrapTex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  <protection locked="0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84" formatCode="#,##0.00;[Red]\-#,##0.00"/>
      <alignment vertical="center" wrapTex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  <protection locked="0"/>
    </dxf>
    <dxf>
      <font>
        <name val="Verdana"/>
        <scheme val="none"/>
        <family val="2"/>
        <b val="0"/>
        <i val="0"/>
        <strike val="0"/>
        <u val="none"/>
        <sz val="14"/>
        <color auto="1"/>
      </font>
      <fill>
        <patternFill patternType="none"/>
      </fill>
      <alignment horizont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  <protection locked="0"/>
    </dxf>
    <dxf>
      <font>
        <name val="Arial"/>
        <scheme val="none"/>
        <b val="0"/>
        <i val="0"/>
        <strike val="0"/>
        <u val="none"/>
        <sz val="12"/>
        <color auto="1"/>
      </font>
      <numFmt numFmtId="180" formatCode="0.00;[Red]\-0.00"/>
      <fill>
        <patternFill patternType="none"/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2"/>
        <color auto="1"/>
      </font>
      <numFmt numFmtId="180" formatCode="0.00;[Red]\-0.00"/>
      <fill>
        <patternFill patternType="solid">
          <bgColor theme="0" tint="-0.0499893185216834"/>
        </patternFill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b val="0"/>
        <i val="0"/>
        <strike val="0"/>
        <u val="none"/>
        <sz val="12"/>
        <color auto="1"/>
      </font>
      <numFmt numFmtId="179" formatCode="m/dd/yy;@"/>
      <fill>
        <patternFill patternType="none"/>
      </fill>
      <alignment horizontal="center" vertical="center" shrinkToFi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b val="0"/>
        <i val="0"/>
        <strike val="0"/>
        <u val="none"/>
        <sz val="12"/>
        <color auto="1"/>
      </font>
      <fill>
        <patternFill patternType="none"/>
      </fill>
      <alignment horizontal="center"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wrapTex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85" formatCode="#,##0.00;[Red]\-#,##0.00"/>
      <fill>
        <patternFill patternType="none"/>
      </fill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86" formatCode="#,##0.00;[Red]\-#,##0.00"/>
      <fill>
        <patternFill patternType="none"/>
      </fill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87" formatCode="#,##0.00;[Red]\-#,##0.00"/>
      <fill>
        <patternFill patternType="none"/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88" formatCode="#,##0.00;[Red]\-#,##0.00"/>
      <fill>
        <patternFill patternType="none"/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89" formatCode="#,##0.00;[Red]\-#,##0.00"/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90" formatCode="#,##0.00;[Red]\-#,##0.00"/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4"/>
        <color auto="1"/>
      </font>
      <numFmt numFmtId="4" formatCode="#,##0.00"/>
      <alignment horizontal="center"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91" formatCode="#,##0.00;[Red]\-#,##0.00"/>
      <fill>
        <patternFill patternType="solid">
          <bgColor theme="0" tint="-0.0499893185216834"/>
        </patternFill>
      </fill>
      <alignment horizontal="right"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192" formatCode="#,##0.00;[Red]\-#,##0.00"/>
      <fill>
        <patternFill patternType="solid">
          <bgColor theme="0" tint="-0.0499893185216834"/>
        </patternFill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color theme="0"/>
      </font>
      <fill>
        <patternFill patternType="solid">
          <bgColor rgb="FFFF0000"/>
        </patternFill>
      </fill>
    </dxf>
    <dxf>
      <font>
        <name val="Arial"/>
        <scheme val="none"/>
        <b val="0"/>
        <i val="0"/>
        <strike val="0"/>
        <u val="none"/>
        <sz val="12"/>
        <color auto="1"/>
      </font>
      <numFmt numFmtId="179" formatCode="m/dd/yy;@"/>
      <fill>
        <patternFill patternType="none"/>
      </fill>
      <alignment horizontal="center" vertical="center" shrinkToFi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wrapTex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b val="0"/>
        <i val="0"/>
        <strike val="0"/>
        <u val="none"/>
        <sz val="12"/>
        <color auto="1"/>
      </font>
      <numFmt numFmtId="193" formatCode="#,##0.00;[Red]\-#,##0.00"/>
      <fill>
        <patternFill patternType="none"/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2"/>
        <color auto="1"/>
      </font>
      <numFmt numFmtId="194" formatCode="#,##0.00;[Red]\-#,##0.00"/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2"/>
        <color auto="1"/>
      </font>
      <numFmt numFmtId="195" formatCode="#,##0.00;[Red]\-#,##0.00"/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2"/>
        <color auto="1"/>
      </font>
      <numFmt numFmtId="196" formatCode="#,##0.00;[Red]\-#,##0.00"/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2"/>
        <color auto="1"/>
      </font>
      <numFmt numFmtId="197" formatCode="#,##0.00;[Red]\-#,##0.00"/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2"/>
        <color auto="1"/>
      </font>
      <numFmt numFmtId="198" formatCode="#,##0.00;[Red]\-#,##0.00"/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2"/>
        <color auto="1"/>
      </font>
      <numFmt numFmtId="199" formatCode="#,##0.00;[Red]\-#,##0.00"/>
      <fill>
        <patternFill patternType="solid">
          <bgColor theme="0" tint="-0.0499893185216834"/>
        </patternFill>
      </fill>
      <alignment horizontal="right"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2"/>
        <color auto="1"/>
      </font>
      <numFmt numFmtId="200" formatCode="#,##0.00;[Red]\-#,##0.00"/>
      <fill>
        <patternFill patternType="solid">
          <bgColor theme="0" tint="-0.0499893185216834"/>
        </patternFill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b val="0"/>
        <i val="0"/>
        <strike val="0"/>
        <u val="none"/>
        <sz val="12"/>
        <color auto="1"/>
      </font>
      <numFmt numFmtId="179" formatCode="m/dd/yy;@"/>
      <fill>
        <patternFill patternType="none"/>
      </fill>
      <alignment horizontal="center" vertical="center" shrinkToFi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wrapText="1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201" formatCode="#,##0.00;[Red]\-#,##0.00"/>
      <fill>
        <patternFill patternType="none"/>
      </fill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202" formatCode="#,##0.00;[Red]\-#,##0.00"/>
      <fill>
        <patternFill patternType="none"/>
      </fill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203" formatCode="#,##0.00;[Red]\-#,##0.00"/>
      <fill>
        <patternFill patternType="none"/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204" formatCode="#,##0.00;[Red]\-#,##0.00"/>
      <fill>
        <patternFill patternType="none"/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205" formatCode="#,##0.00;[Red]\-#,##0.00"/>
      <alignment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4"/>
        <color auto="1"/>
      </font>
      <numFmt numFmtId="4" formatCode="#,##0.00"/>
      <alignment horizontal="center"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206" formatCode="#,##0.00;[Red]\-#,##0.00"/>
      <fill>
        <patternFill patternType="solid">
          <bgColor theme="0" tint="-0.0499893185216834"/>
        </patternFill>
      </fill>
      <alignment horizontal="right" vertical="center"/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207" formatCode="#,##0.00;[Red]\-#,##0.00"/>
      <fill>
        <patternFill patternType="solid">
          <bgColor theme="0" tint="-0.0499893185216834"/>
        </patternFill>
      </fill>
      <border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145" displayName="Table145" ref="A5:I41">
  <tableColumns count="9">
    <tableColumn id="1" name="Date" totalsRowLabel="Total" dataDxfId="0"/>
    <tableColumn id="2" name="Purpose / Payee" dataDxfId="1"/>
    <tableColumn id="3" name="✉ Food" dataDxfId="2"/>
    <tableColumn id="4" name="✉ Fuel" dataDxfId="3"/>
    <tableColumn id="5" name="✉ Fun" dataDxfId="4"/>
    <tableColumn id="6" name="Other" dataDxfId="5"/>
    <tableColumn id="7" name="✓" dataDxfId="6"/>
    <tableColumn id="8" name="Amount" dataDxfId="7"/>
    <tableColumn id="9" name="Cash Balance" totalsRowFunction="cou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5:L41" totalsRowShown="0">
  <tableColumns count="12">
    <tableColumn id="1" name="Date" dataDxfId="9"/>
    <tableColumn id="2" name="Num" dataDxfId="10"/>
    <tableColumn id="3" name="Purpose / Payee" dataDxfId="11"/>
    <tableColumn id="4" name="✉ College" dataDxfId="12"/>
    <tableColumn id="5" name="✉ Savings" dataDxfId="13"/>
    <tableColumn id="6" name="✉ Clothes" dataDxfId="14"/>
    <tableColumn id="7" name="✉ Spending" dataDxfId="15"/>
    <tableColumn id="8" name="✉ Tithing" dataDxfId="16"/>
    <tableColumn id="9" name="Other" dataDxfId="17"/>
    <tableColumn id="10" name="✓" dataDxfId="18"/>
    <tableColumn id="11" name="Amount" dataDxfId="19"/>
    <tableColumn id="12" name="Account Balanc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146" displayName="Table146" ref="A5:J41" totalsRowShown="0">
  <tableColumns count="10">
    <tableColumn id="1" name="Date" dataDxfId="22"/>
    <tableColumn id="2" name="Purpose / Payee" dataDxfId="23"/>
    <tableColumn id="3" name="Parents" dataDxfId="24"/>
    <tableColumn id="4" name="Person 2" dataDxfId="25"/>
    <tableColumn id="5" name="Person 3" dataDxfId="26"/>
    <tableColumn id="6" name="Person 4" dataDxfId="27"/>
    <tableColumn id="7" name="Person 5" dataDxfId="28"/>
    <tableColumn id="8" name="✓" dataDxfId="29"/>
    <tableColumn id="9" name="Amount" dataDxfId="30"/>
    <tableColumn id="10" name="Total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5:J41" totalsRowShown="0">
  <tableColumns count="10">
    <tableColumn id="1" name="Date" dataDxfId="32"/>
    <tableColumn id="2" name="Purpose / Payee" dataDxfId="33"/>
    <tableColumn id="3" name="✉ Fund 1" dataDxfId="34"/>
    <tableColumn id="4" name="✉ Fund 2" dataDxfId="35"/>
    <tableColumn id="5" name="✉ Fund 3" dataDxfId="36"/>
    <tableColumn id="6" name="✉ Fund 4" dataDxfId="37"/>
    <tableColumn id="7" name="Other" dataDxfId="38"/>
    <tableColumn id="8" name="✓" dataDxfId="39"/>
    <tableColumn id="9" name="Amount" dataDxfId="40"/>
    <tableColumn id="10" name="Account Balance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41"/>
  <sheetViews>
    <sheetView showGridLines="0" workbookViewId="0">
      <pane ySplit="5" topLeftCell="A6" activePane="bottomLeft" state="frozen"/>
      <selection/>
      <selection pane="bottomLeft" activeCell="B33" sqref="B33"/>
    </sheetView>
  </sheetViews>
  <sheetFormatPr defaultColWidth="9" defaultRowHeight="13.2"/>
  <cols>
    <col min="1" max="1" width="11.25" style="35" customWidth="1"/>
    <col min="2" max="2" width="21.75" style="35" customWidth="1"/>
    <col min="3" max="6" width="9.875" style="35" customWidth="1"/>
    <col min="7" max="7" width="4.125" style="35" customWidth="1"/>
    <col min="8" max="8" width="10.25" style="35" customWidth="1"/>
    <col min="9" max="9" width="11" style="35" customWidth="1"/>
    <col min="10" max="10" width="10.375" style="35" customWidth="1"/>
    <col min="11" max="11" width="34.25" style="35" customWidth="1"/>
    <col min="12" max="16384" width="9" style="35"/>
  </cols>
  <sheetData>
    <row r="1" ht="23.55" spans="1:11">
      <c r="A1" s="52" t="s">
        <v>0</v>
      </c>
      <c r="B1" s="52"/>
      <c r="C1" s="52"/>
      <c r="D1" s="52"/>
      <c r="E1" s="52"/>
      <c r="F1" s="52"/>
      <c r="G1" s="52"/>
      <c r="H1" s="52"/>
      <c r="I1" s="52"/>
      <c r="K1" s="30"/>
    </row>
    <row r="2" s="34" customFormat="1" ht="18.75" customHeight="1" spans="1:11">
      <c r="A2" s="53"/>
      <c r="B2" s="53" t="s">
        <v>1</v>
      </c>
      <c r="C2" s="54">
        <f>SUM(Table145[[#All],[✉ Food]])</f>
        <v>32</v>
      </c>
      <c r="D2" s="54">
        <f>SUM(Table145[[#All],[✉ Fuel]])</f>
        <v>40</v>
      </c>
      <c r="E2" s="54">
        <f>SUM(Table145[[#All],[✉ Fun]])</f>
        <v>5</v>
      </c>
      <c r="F2" s="54">
        <f>SUM(Table145[[#All],[Other]])</f>
        <v>44.5</v>
      </c>
      <c r="G2" s="55"/>
      <c r="H2" s="55" t="s">
        <v>2</v>
      </c>
      <c r="I2" s="67">
        <f ca="1">VLOOKUP(9E+100,Table145[Cash Balance],1)</f>
        <v>121.5</v>
      </c>
      <c r="K2" s="68"/>
    </row>
    <row r="3" spans="11:11">
      <c r="K3" s="69"/>
    </row>
    <row r="4" ht="13.8" spans="3:8">
      <c r="C4" s="56" t="s">
        <v>3</v>
      </c>
      <c r="D4" s="57"/>
      <c r="E4" s="57"/>
      <c r="F4" s="57"/>
      <c r="G4" s="7"/>
      <c r="H4" s="58"/>
    </row>
    <row r="5" ht="27.6" spans="1:11">
      <c r="A5" s="59" t="s">
        <v>4</v>
      </c>
      <c r="B5" s="60" t="s">
        <v>5</v>
      </c>
      <c r="C5" s="61" t="s">
        <v>6</v>
      </c>
      <c r="D5" s="61" t="s">
        <v>7</v>
      </c>
      <c r="E5" s="61" t="s">
        <v>8</v>
      </c>
      <c r="F5" s="61" t="s">
        <v>9</v>
      </c>
      <c r="G5" s="62" t="s">
        <v>10</v>
      </c>
      <c r="H5" s="62" t="s">
        <v>11</v>
      </c>
      <c r="I5" s="62" t="s">
        <v>12</v>
      </c>
      <c r="K5" s="36" t="s">
        <v>13</v>
      </c>
    </row>
    <row r="6" s="34" customFormat="1" ht="18" spans="1:11">
      <c r="A6" s="63">
        <v>44197</v>
      </c>
      <c r="B6" s="64" t="s">
        <v>14</v>
      </c>
      <c r="C6" s="65">
        <v>30</v>
      </c>
      <c r="D6" s="65"/>
      <c r="E6" s="65"/>
      <c r="F6" s="65">
        <v>40</v>
      </c>
      <c r="G6" s="66" t="s">
        <v>15</v>
      </c>
      <c r="H6" s="37">
        <f>IF(ISBLANK(Table145[[#This Row],[Date]])," - ",SUM(Table145[[#This Row],[✉ Food]:[Other]]))</f>
        <v>70</v>
      </c>
      <c r="I6" s="70">
        <f ca="1">IF(ISBLANK(A6)," - ",SUM($H$5:OFFSET(H6,0,0,1,1)))</f>
        <v>70</v>
      </c>
      <c r="K6" s="38" t="s">
        <v>16</v>
      </c>
    </row>
    <row r="7" s="34" customFormat="1" ht="17.4" spans="1:11">
      <c r="A7" s="63">
        <v>44232</v>
      </c>
      <c r="B7" s="64" t="s">
        <v>17</v>
      </c>
      <c r="C7" s="65">
        <v>-8</v>
      </c>
      <c r="D7" s="65"/>
      <c r="E7" s="65"/>
      <c r="F7" s="65"/>
      <c r="G7" s="66"/>
      <c r="H7" s="37">
        <f>IF(ISBLANK(Table145[[#This Row],[Date]])," - ",SUM(Table145[[#This Row],[✉ Food]:[Other]]))</f>
        <v>-8</v>
      </c>
      <c r="I7" s="70">
        <f ca="1">IF(ISBLANK(A7)," - ",SUM($H$5:OFFSET(H7,0,0,1,1)))</f>
        <v>62</v>
      </c>
      <c r="K7" s="38" t="s">
        <v>18</v>
      </c>
    </row>
    <row r="8" s="34" customFormat="1" ht="17.4" spans="1:11">
      <c r="A8" s="63">
        <v>44242</v>
      </c>
      <c r="B8" s="64" t="s">
        <v>19</v>
      </c>
      <c r="C8" s="65">
        <v>10</v>
      </c>
      <c r="D8" s="65">
        <v>30</v>
      </c>
      <c r="E8" s="65">
        <v>15</v>
      </c>
      <c r="F8" s="65"/>
      <c r="G8" s="66"/>
      <c r="H8" s="37">
        <f>IF(ISBLANK(Table145[[#This Row],[Date]])," - ",SUM(Table145[[#This Row],[✉ Food]:[Other]]))</f>
        <v>55</v>
      </c>
      <c r="I8" s="70">
        <f ca="1">IF(ISBLANK(A8)," - ",SUM($H$5:OFFSET(H8,0,0,1,1)))</f>
        <v>117</v>
      </c>
      <c r="K8" s="38" t="s">
        <v>20</v>
      </c>
    </row>
    <row r="9" s="34" customFormat="1" ht="17.4" spans="1:11">
      <c r="A9" s="63">
        <v>44256</v>
      </c>
      <c r="B9" s="64" t="s">
        <v>21</v>
      </c>
      <c r="C9" s="65"/>
      <c r="D9" s="65"/>
      <c r="E9" s="65"/>
      <c r="F9" s="65">
        <v>-13.5</v>
      </c>
      <c r="G9" s="66"/>
      <c r="H9" s="37">
        <f>IF(ISBLANK(Table145[[#This Row],[Date]])," - ",SUM(Table145[[#This Row],[✉ Food]:[Other]]))</f>
        <v>-13.5</v>
      </c>
      <c r="I9" s="70">
        <f ca="1">IF(ISBLANK(A9)," - ",SUM($H$5:OFFSET(H9,0,0,1,1)))</f>
        <v>103.5</v>
      </c>
      <c r="K9" s="38" t="s">
        <v>22</v>
      </c>
    </row>
    <row r="10" s="34" customFormat="1" ht="17.4" spans="1:11">
      <c r="A10" s="63">
        <v>44260</v>
      </c>
      <c r="B10" s="64" t="s">
        <v>23</v>
      </c>
      <c r="C10" s="65"/>
      <c r="D10" s="65">
        <v>10</v>
      </c>
      <c r="E10" s="65">
        <v>-10</v>
      </c>
      <c r="F10" s="65"/>
      <c r="G10" s="66"/>
      <c r="H10" s="37">
        <f>IF(ISBLANK(Table145[[#This Row],[Date]])," - ",SUM(Table145[[#This Row],[✉ Food]:[Other]]))</f>
        <v>0</v>
      </c>
      <c r="I10" s="70">
        <f ca="1">IF(ISBLANK(A10)," - ",SUM($H$5:OFFSET(H10,0,0,1,1)))</f>
        <v>103.5</v>
      </c>
      <c r="K10" s="38" t="s">
        <v>24</v>
      </c>
    </row>
    <row r="11" s="34" customFormat="1" ht="17.4" spans="1:11">
      <c r="A11" s="63">
        <v>44265</v>
      </c>
      <c r="B11" s="64" t="s">
        <v>25</v>
      </c>
      <c r="C11" s="65"/>
      <c r="D11" s="65"/>
      <c r="E11" s="65"/>
      <c r="F11" s="65">
        <v>18</v>
      </c>
      <c r="G11" s="66"/>
      <c r="H11" s="37">
        <f>IF(ISBLANK(Table145[[#This Row],[Date]])," - ",SUM(Table145[[#This Row],[✉ Food]:[Other]]))</f>
        <v>18</v>
      </c>
      <c r="I11" s="70">
        <f ca="1">IF(ISBLANK(A11)," - ",SUM($H$5:OFFSET(H11,0,0,1,1)))</f>
        <v>121.5</v>
      </c>
      <c r="K11" s="38" t="s">
        <v>26</v>
      </c>
    </row>
    <row r="12" s="34" customFormat="1" ht="17.4" spans="1:11">
      <c r="A12" s="63"/>
      <c r="B12" s="64"/>
      <c r="C12" s="65"/>
      <c r="D12" s="65"/>
      <c r="E12" s="65"/>
      <c r="F12" s="65"/>
      <c r="G12" s="66"/>
      <c r="H12" s="37" t="str">
        <f>IF(ISBLANK(Table145[[#This Row],[Date]])," - ",SUM(Table145[[#This Row],[✉ Food]:[Other]]))</f>
        <v> - </v>
      </c>
      <c r="I12" s="70" t="str">
        <f ca="1">IF(ISBLANK(A12)," - ",SUM($H$5:OFFSET(H12,0,0,1,1)))</f>
        <v> - </v>
      </c>
      <c r="K12" s="38" t="s">
        <v>27</v>
      </c>
    </row>
    <row r="13" s="34" customFormat="1" ht="17.4" spans="1:11">
      <c r="A13" s="63"/>
      <c r="B13" s="64"/>
      <c r="C13" s="65"/>
      <c r="D13" s="65"/>
      <c r="E13" s="65"/>
      <c r="F13" s="65"/>
      <c r="G13" s="66"/>
      <c r="H13" s="37" t="str">
        <f>IF(ISBLANK(Table145[[#This Row],[Date]])," - ",SUM(Table145[[#This Row],[✉ Food]:[Other]]))</f>
        <v> - </v>
      </c>
      <c r="I13" s="70" t="str">
        <f ca="1">IF(ISBLANK(A13)," - ",SUM($H$5:OFFSET(H13,0,0,1,1)))</f>
        <v> - </v>
      </c>
      <c r="K13" s="38" t="s">
        <v>28</v>
      </c>
    </row>
    <row r="14" s="34" customFormat="1" ht="17.4" spans="1:11">
      <c r="A14" s="63"/>
      <c r="B14" s="64"/>
      <c r="C14" s="65"/>
      <c r="D14" s="65"/>
      <c r="E14" s="65"/>
      <c r="F14" s="65"/>
      <c r="G14" s="66"/>
      <c r="H14" s="37" t="str">
        <f>IF(ISBLANK(Table145[[#This Row],[Date]])," - ",SUM(Table145[[#This Row],[✉ Food]:[Other]]))</f>
        <v> - </v>
      </c>
      <c r="I14" s="70" t="str">
        <f ca="1">IF(ISBLANK(A14)," - ",SUM($H$5:OFFSET(H14,0,0,1,1)))</f>
        <v> - </v>
      </c>
      <c r="K14" s="38" t="s">
        <v>29</v>
      </c>
    </row>
    <row r="15" s="34" customFormat="1" ht="17.4" spans="1:11">
      <c r="A15" s="63"/>
      <c r="B15" s="64"/>
      <c r="C15" s="65"/>
      <c r="D15" s="65"/>
      <c r="E15" s="65"/>
      <c r="F15" s="65"/>
      <c r="G15" s="66"/>
      <c r="H15" s="37" t="str">
        <f>IF(ISBLANK(Table145[[#This Row],[Date]])," - ",SUM(Table145[[#This Row],[✉ Food]:[Other]]))</f>
        <v> - </v>
      </c>
      <c r="I15" s="70" t="str">
        <f ca="1">IF(ISBLANK(A15)," - ",SUM($H$5:OFFSET(H15,0,0,1,1)))</f>
        <v> - </v>
      </c>
      <c r="K15" s="38" t="s">
        <v>30</v>
      </c>
    </row>
    <row r="16" s="34" customFormat="1" ht="17.4" spans="1:11">
      <c r="A16" s="63"/>
      <c r="B16" s="64"/>
      <c r="C16" s="65"/>
      <c r="D16" s="65"/>
      <c r="E16" s="65"/>
      <c r="F16" s="65"/>
      <c r="G16" s="66"/>
      <c r="H16" s="37" t="str">
        <f>IF(ISBLANK(Table145[[#This Row],[Date]])," - ",SUM(Table145[[#This Row],[✉ Food]:[Other]]))</f>
        <v> - </v>
      </c>
      <c r="I16" s="70" t="str">
        <f ca="1">IF(ISBLANK(A16)," - ",SUM($H$5:OFFSET(H16,0,0,1,1)))</f>
        <v> - </v>
      </c>
      <c r="K16" s="38" t="s">
        <v>31</v>
      </c>
    </row>
    <row r="17" s="34" customFormat="1" ht="17.4" spans="1:11">
      <c r="A17" s="63"/>
      <c r="B17" s="64"/>
      <c r="C17" s="65"/>
      <c r="D17" s="65"/>
      <c r="E17" s="65"/>
      <c r="F17" s="65"/>
      <c r="G17" s="66"/>
      <c r="H17" s="37" t="str">
        <f>IF(ISBLANK(Table145[[#This Row],[Date]])," - ",SUM(Table145[[#This Row],[✉ Food]:[Other]]))</f>
        <v> - </v>
      </c>
      <c r="I17" s="70" t="str">
        <f ca="1">IF(ISBLANK(A17)," - ",SUM($H$5:OFFSET(H17,0,0,1,1)))</f>
        <v> - </v>
      </c>
      <c r="K17" s="38" t="s">
        <v>32</v>
      </c>
    </row>
    <row r="18" s="34" customFormat="1" ht="17.4" spans="1:11">
      <c r="A18" s="63"/>
      <c r="B18" s="64"/>
      <c r="C18" s="65"/>
      <c r="D18" s="65"/>
      <c r="E18" s="65"/>
      <c r="F18" s="65"/>
      <c r="G18" s="66"/>
      <c r="H18" s="37" t="str">
        <f>IF(ISBLANK(Table145[[#This Row],[Date]])," - ",SUM(Table145[[#This Row],[✉ Food]:[Other]]))</f>
        <v> - </v>
      </c>
      <c r="I18" s="70" t="str">
        <f ca="1">IF(ISBLANK(A18)," - ",SUM($H$5:OFFSET(H18,0,0,1,1)))</f>
        <v> - </v>
      </c>
      <c r="K18" s="38" t="s">
        <v>33</v>
      </c>
    </row>
    <row r="19" s="34" customFormat="1" ht="17.4" spans="1:9">
      <c r="A19" s="63"/>
      <c r="B19" s="64"/>
      <c r="C19" s="65"/>
      <c r="D19" s="65"/>
      <c r="E19" s="65"/>
      <c r="F19" s="65"/>
      <c r="G19" s="66"/>
      <c r="H19" s="37" t="str">
        <f>IF(ISBLANK(Table145[[#This Row],[Date]])," - ",SUM(Table145[[#This Row],[✉ Food]:[Other]]))</f>
        <v> - </v>
      </c>
      <c r="I19" s="70" t="str">
        <f ca="1">IF(ISBLANK(A19)," - ",SUM($H$5:OFFSET(H19,0,0,1,1)))</f>
        <v> - </v>
      </c>
    </row>
    <row r="20" s="34" customFormat="1" ht="17.4" spans="1:9">
      <c r="A20" s="63"/>
      <c r="B20" s="64"/>
      <c r="C20" s="65"/>
      <c r="D20" s="65"/>
      <c r="E20" s="65"/>
      <c r="F20" s="65"/>
      <c r="G20" s="66"/>
      <c r="H20" s="37" t="str">
        <f>IF(ISBLANK(Table145[[#This Row],[Date]])," - ",SUM(Table145[[#This Row],[✉ Food]:[Other]]))</f>
        <v> - </v>
      </c>
      <c r="I20" s="70" t="str">
        <f ca="1">IF(ISBLANK(A20)," - ",SUM($H$5:OFFSET(H20,0,0,1,1)))</f>
        <v> - </v>
      </c>
    </row>
    <row r="21" ht="17.4" spans="1:9">
      <c r="A21" s="63"/>
      <c r="B21" s="64"/>
      <c r="C21" s="65"/>
      <c r="D21" s="65"/>
      <c r="E21" s="65"/>
      <c r="F21" s="65"/>
      <c r="G21" s="66"/>
      <c r="H21" s="37" t="str">
        <f>IF(ISBLANK(Table145[[#This Row],[Date]])," - ",SUM(Table145[[#This Row],[✉ Food]:[Other]]))</f>
        <v> - </v>
      </c>
      <c r="I21" s="70" t="str">
        <f ca="1">IF(ISBLANK(A21)," - ",SUM($H$5:OFFSET(H21,0,0,1,1)))</f>
        <v> - </v>
      </c>
    </row>
    <row r="22" ht="17.4" spans="1:9">
      <c r="A22" s="63"/>
      <c r="B22" s="64"/>
      <c r="C22" s="65"/>
      <c r="D22" s="65"/>
      <c r="E22" s="65"/>
      <c r="F22" s="65"/>
      <c r="G22" s="66"/>
      <c r="H22" s="37" t="str">
        <f>IF(ISBLANK(Table145[[#This Row],[Date]])," - ",SUM(Table145[[#This Row],[✉ Food]:[Other]]))</f>
        <v> - </v>
      </c>
      <c r="I22" s="70" t="str">
        <f ca="1">IF(ISBLANK(A22)," - ",SUM($H$5:OFFSET(H22,0,0,1,1)))</f>
        <v> - </v>
      </c>
    </row>
    <row r="23" ht="17.4" spans="1:9">
      <c r="A23" s="63"/>
      <c r="B23" s="64"/>
      <c r="C23" s="65"/>
      <c r="D23" s="65"/>
      <c r="E23" s="65"/>
      <c r="F23" s="65"/>
      <c r="G23" s="66"/>
      <c r="H23" s="37" t="str">
        <f>IF(ISBLANK(Table145[[#This Row],[Date]])," - ",SUM(Table145[[#This Row],[✉ Food]:[Other]]))</f>
        <v> - </v>
      </c>
      <c r="I23" s="70" t="str">
        <f ca="1">IF(ISBLANK(A23)," - ",SUM($H$5:OFFSET(H23,0,0,1,1)))</f>
        <v> - </v>
      </c>
    </row>
    <row r="24" ht="17.4" spans="1:9">
      <c r="A24" s="63"/>
      <c r="B24" s="64"/>
      <c r="C24" s="65"/>
      <c r="D24" s="65"/>
      <c r="E24" s="65"/>
      <c r="F24" s="65"/>
      <c r="G24" s="66"/>
      <c r="H24" s="37" t="str">
        <f>IF(ISBLANK(Table145[[#This Row],[Date]])," - ",SUM(Table145[[#This Row],[✉ Food]:[Other]]))</f>
        <v> - </v>
      </c>
      <c r="I24" s="70" t="str">
        <f ca="1">IF(ISBLANK(A24)," - ",SUM($H$5:OFFSET(H24,0,0,1,1)))</f>
        <v> - </v>
      </c>
    </row>
    <row r="25" ht="17.4" spans="1:9">
      <c r="A25" s="63"/>
      <c r="B25" s="64"/>
      <c r="C25" s="65"/>
      <c r="D25" s="65"/>
      <c r="E25" s="65"/>
      <c r="F25" s="65"/>
      <c r="G25" s="66"/>
      <c r="H25" s="37" t="str">
        <f>IF(ISBLANK(Table145[[#This Row],[Date]])," - ",SUM(Table145[[#This Row],[✉ Food]:[Other]]))</f>
        <v> - </v>
      </c>
      <c r="I25" s="70" t="str">
        <f ca="1">IF(ISBLANK(A25)," - ",SUM($H$5:OFFSET(H25,0,0,1,1)))</f>
        <v> - </v>
      </c>
    </row>
    <row r="26" ht="17.4" spans="1:9">
      <c r="A26" s="63"/>
      <c r="B26" s="64"/>
      <c r="C26" s="65"/>
      <c r="D26" s="65"/>
      <c r="E26" s="65"/>
      <c r="F26" s="65"/>
      <c r="G26" s="66"/>
      <c r="H26" s="37" t="str">
        <f>IF(ISBLANK(Table145[[#This Row],[Date]])," - ",SUM(Table145[[#This Row],[✉ Food]:[Other]]))</f>
        <v> - </v>
      </c>
      <c r="I26" s="70" t="str">
        <f ca="1">IF(ISBLANK(A26)," - ",SUM($H$5:OFFSET(H26,0,0,1,1)))</f>
        <v> - </v>
      </c>
    </row>
    <row r="27" ht="17.4" spans="1:9">
      <c r="A27" s="63"/>
      <c r="B27" s="64"/>
      <c r="C27" s="65"/>
      <c r="D27" s="65"/>
      <c r="E27" s="65"/>
      <c r="F27" s="65"/>
      <c r="G27" s="66"/>
      <c r="H27" s="37" t="str">
        <f>IF(ISBLANK(Table145[[#This Row],[Date]])," - ",SUM(Table145[[#This Row],[✉ Food]:[Other]]))</f>
        <v> - </v>
      </c>
      <c r="I27" s="70" t="str">
        <f ca="1">IF(ISBLANK(A27)," - ",SUM($H$5:OFFSET(H27,0,0,1,1)))</f>
        <v> - </v>
      </c>
    </row>
    <row r="28" ht="17.4" spans="1:9">
      <c r="A28" s="63"/>
      <c r="B28" s="64"/>
      <c r="C28" s="65"/>
      <c r="D28" s="65"/>
      <c r="E28" s="65"/>
      <c r="F28" s="65"/>
      <c r="G28" s="66"/>
      <c r="H28" s="37" t="str">
        <f>IF(ISBLANK(Table145[[#This Row],[Date]])," - ",SUM(Table145[[#This Row],[✉ Food]:[Other]]))</f>
        <v> - </v>
      </c>
      <c r="I28" s="70" t="str">
        <f ca="1">IF(ISBLANK(A28)," - ",SUM($H$5:OFFSET(H28,0,0,1,1)))</f>
        <v> - </v>
      </c>
    </row>
    <row r="29" ht="17.4" spans="1:9">
      <c r="A29" s="63"/>
      <c r="B29" s="64"/>
      <c r="C29" s="65"/>
      <c r="D29" s="65"/>
      <c r="E29" s="65"/>
      <c r="F29" s="65"/>
      <c r="G29" s="66"/>
      <c r="H29" s="37" t="str">
        <f>IF(ISBLANK(Table145[[#This Row],[Date]])," - ",SUM(Table145[[#This Row],[✉ Food]:[Other]]))</f>
        <v> - </v>
      </c>
      <c r="I29" s="70" t="str">
        <f ca="1">IF(ISBLANK(A29)," - ",SUM($H$5:OFFSET(H29,0,0,1,1)))</f>
        <v> - </v>
      </c>
    </row>
    <row r="30" ht="17.4" spans="1:9">
      <c r="A30" s="63"/>
      <c r="B30" s="64"/>
      <c r="C30" s="65"/>
      <c r="D30" s="65"/>
      <c r="E30" s="65"/>
      <c r="F30" s="65"/>
      <c r="G30" s="66"/>
      <c r="H30" s="37" t="str">
        <f>IF(ISBLANK(Table145[[#This Row],[Date]])," - ",SUM(Table145[[#This Row],[✉ Food]:[Other]]))</f>
        <v> - </v>
      </c>
      <c r="I30" s="70" t="str">
        <f ca="1">IF(ISBLANK(A30)," - ",SUM($H$5:OFFSET(H30,0,0,1,1)))</f>
        <v> - </v>
      </c>
    </row>
    <row r="31" ht="17.4" spans="1:9">
      <c r="A31" s="63"/>
      <c r="B31" s="64"/>
      <c r="C31" s="65"/>
      <c r="D31" s="65"/>
      <c r="E31" s="65"/>
      <c r="F31" s="65"/>
      <c r="G31" s="66"/>
      <c r="H31" s="37" t="str">
        <f>IF(ISBLANK(Table145[[#This Row],[Date]])," - ",SUM(Table145[[#This Row],[✉ Food]:[Other]]))</f>
        <v> - </v>
      </c>
      <c r="I31" s="70" t="str">
        <f ca="1">IF(ISBLANK(A31)," - ",SUM($H$5:OFFSET(H31,0,0,1,1)))</f>
        <v> - </v>
      </c>
    </row>
    <row r="32" ht="17.4" spans="1:9">
      <c r="A32" s="63"/>
      <c r="B32" s="64"/>
      <c r="C32" s="65"/>
      <c r="D32" s="65"/>
      <c r="E32" s="65"/>
      <c r="F32" s="65"/>
      <c r="G32" s="66"/>
      <c r="H32" s="37" t="str">
        <f>IF(ISBLANK(Table145[[#This Row],[Date]])," - ",SUM(Table145[[#This Row],[✉ Food]:[Other]]))</f>
        <v> - </v>
      </c>
      <c r="I32" s="70" t="str">
        <f ca="1">IF(ISBLANK(A32)," - ",SUM($H$5:OFFSET(H32,0,0,1,1)))</f>
        <v> - </v>
      </c>
    </row>
    <row r="33" ht="17.4" spans="1:9">
      <c r="A33" s="63"/>
      <c r="B33" s="64"/>
      <c r="C33" s="65"/>
      <c r="D33" s="65"/>
      <c r="E33" s="65"/>
      <c r="F33" s="65"/>
      <c r="G33" s="66"/>
      <c r="H33" s="37" t="str">
        <f>IF(ISBLANK(Table145[[#This Row],[Date]])," - ",SUM(Table145[[#This Row],[✉ Food]:[Other]]))</f>
        <v> - </v>
      </c>
      <c r="I33" s="70" t="str">
        <f ca="1">IF(ISBLANK(A33)," - ",SUM($H$5:OFFSET(H33,0,0,1,1)))</f>
        <v> - </v>
      </c>
    </row>
    <row r="34" ht="17.4" spans="1:9">
      <c r="A34" s="63"/>
      <c r="B34" s="64"/>
      <c r="C34" s="65"/>
      <c r="D34" s="65"/>
      <c r="E34" s="65"/>
      <c r="F34" s="65"/>
      <c r="G34" s="66"/>
      <c r="H34" s="37" t="str">
        <f>IF(ISBLANK(Table145[[#This Row],[Date]])," - ",SUM(Table145[[#This Row],[✉ Food]:[Other]]))</f>
        <v> - </v>
      </c>
      <c r="I34" s="70" t="str">
        <f ca="1">IF(ISBLANK(A34)," - ",SUM($H$5:OFFSET(H34,0,0,1,1)))</f>
        <v> - </v>
      </c>
    </row>
    <row r="35" ht="17.4" spans="1:9">
      <c r="A35" s="63"/>
      <c r="B35" s="64"/>
      <c r="C35" s="65"/>
      <c r="D35" s="65"/>
      <c r="E35" s="65"/>
      <c r="F35" s="65"/>
      <c r="G35" s="66"/>
      <c r="H35" s="37" t="str">
        <f>IF(ISBLANK(Table145[[#This Row],[Date]])," - ",SUM(Table145[[#This Row],[✉ Food]:[Other]]))</f>
        <v> - </v>
      </c>
      <c r="I35" s="70" t="str">
        <f ca="1">IF(ISBLANK(A35)," - ",SUM($H$5:OFFSET(H35,0,0,1,1)))</f>
        <v> - </v>
      </c>
    </row>
    <row r="36" ht="17.4" spans="1:9">
      <c r="A36" s="63"/>
      <c r="B36" s="64"/>
      <c r="C36" s="65"/>
      <c r="D36" s="65"/>
      <c r="E36" s="65"/>
      <c r="F36" s="65"/>
      <c r="G36" s="66"/>
      <c r="H36" s="37" t="str">
        <f>IF(ISBLANK(Table145[[#This Row],[Date]])," - ",SUM(Table145[[#This Row],[✉ Food]:[Other]]))</f>
        <v> - </v>
      </c>
      <c r="I36" s="70" t="str">
        <f ca="1">IF(ISBLANK(A36)," - ",SUM($H$5:OFFSET(H36,0,0,1,1)))</f>
        <v> - </v>
      </c>
    </row>
    <row r="37" ht="17.4" spans="1:9">
      <c r="A37" s="63"/>
      <c r="B37" s="64"/>
      <c r="C37" s="65"/>
      <c r="D37" s="65"/>
      <c r="E37" s="65"/>
      <c r="F37" s="65"/>
      <c r="G37" s="66"/>
      <c r="H37" s="37" t="str">
        <f>IF(ISBLANK(Table145[[#This Row],[Date]])," - ",SUM(Table145[[#This Row],[✉ Food]:[Other]]))</f>
        <v> - </v>
      </c>
      <c r="I37" s="70" t="str">
        <f ca="1">IF(ISBLANK(A37)," - ",SUM($H$5:OFFSET(H37,0,0,1,1)))</f>
        <v> - </v>
      </c>
    </row>
    <row r="38" ht="17.4" spans="1:9">
      <c r="A38" s="63"/>
      <c r="B38" s="64"/>
      <c r="C38" s="65"/>
      <c r="D38" s="65"/>
      <c r="E38" s="65"/>
      <c r="F38" s="65"/>
      <c r="G38" s="66"/>
      <c r="H38" s="37" t="str">
        <f>IF(ISBLANK(Table145[[#This Row],[Date]])," - ",SUM(Table145[[#This Row],[✉ Food]:[Other]]))</f>
        <v> - </v>
      </c>
      <c r="I38" s="70" t="str">
        <f ca="1">IF(ISBLANK(A38)," - ",SUM($H$5:OFFSET(H38,0,0,1,1)))</f>
        <v> - </v>
      </c>
    </row>
    <row r="39" ht="17.4" spans="1:9">
      <c r="A39" s="63"/>
      <c r="B39" s="64"/>
      <c r="C39" s="65"/>
      <c r="D39" s="65"/>
      <c r="E39" s="65"/>
      <c r="F39" s="65"/>
      <c r="G39" s="66"/>
      <c r="H39" s="37" t="str">
        <f>IF(ISBLANK(Table145[[#This Row],[Date]])," - ",SUM(Table145[[#This Row],[✉ Food]:[Other]]))</f>
        <v> - </v>
      </c>
      <c r="I39" s="70" t="str">
        <f ca="1">IF(ISBLANK(A39)," - ",SUM($H$5:OFFSET(H39,0,0,1,1)))</f>
        <v> - </v>
      </c>
    </row>
    <row r="40" ht="17.4" spans="1:9">
      <c r="A40" s="63"/>
      <c r="B40" s="64"/>
      <c r="C40" s="65"/>
      <c r="D40" s="65"/>
      <c r="E40" s="65"/>
      <c r="F40" s="65"/>
      <c r="G40" s="66"/>
      <c r="H40" s="37" t="str">
        <f>IF(ISBLANK(Table145[[#This Row],[Date]])," - ",SUM(Table145[[#This Row],[✉ Food]:[Other]]))</f>
        <v> - </v>
      </c>
      <c r="I40" s="70" t="str">
        <f ca="1">IF(ISBLANK(A40)," - ",SUM($H$5:OFFSET(H40,0,0,1,1)))</f>
        <v> - </v>
      </c>
    </row>
    <row r="41" ht="17.4" spans="1:9">
      <c r="A41" s="63"/>
      <c r="B41" s="64"/>
      <c r="C41" s="65"/>
      <c r="D41" s="65"/>
      <c r="E41" s="65"/>
      <c r="F41" s="65"/>
      <c r="G41" s="66"/>
      <c r="H41" s="37" t="str">
        <f>IF(ISBLANK(Table145[[#This Row],[Date]])," - ",SUM(Table145[[#This Row],[✉ Food]:[Other]]))</f>
        <v> - </v>
      </c>
      <c r="I41" s="70" t="str">
        <f ca="1">IF(ISBLANK(A41)," - ",SUM($H$5:OFFSET(H41,0,0,1,1)))</f>
        <v> - </v>
      </c>
    </row>
  </sheetData>
  <mergeCells count="1">
    <mergeCell ref="A1:I1"/>
  </mergeCells>
  <dataValidations count="3">
    <dataValidation type="list" allowBlank="1" sqref="A6:A41">
      <formula1>dateList</formula1>
    </dataValidation>
    <dataValidation type="list" allowBlank="1" sqref="B6:B41">
      <formula1>payeeList</formula1>
    </dataValidation>
    <dataValidation type="list" allowBlank="1" sqref="G6:G41">
      <formula1>reconcileList</formula1>
    </dataValidation>
  </dataValidations>
  <printOptions horizontalCentered="1"/>
  <pageMargins left="0.5" right="0.5" top="0.5" bottom="0.5" header="0.25" footer="0.25"/>
  <pageSetup paperSize="1" fitToHeight="0" orientation="portrait"/>
  <headerFooter>
    <oddFooter>&amp;L&amp;8&amp;K01+048Money Tracker © 2017 by Vertex42.com&amp;R&amp;8&amp;K01+048https://www.vertex42.com/ExcelTemplates/money-tracker.html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showGridLines="0" workbookViewId="0">
      <pane ySplit="5" topLeftCell="A42" activePane="bottomLeft" state="frozen"/>
      <selection/>
      <selection pane="bottomLeft" activeCell="F21" sqref="F21"/>
    </sheetView>
  </sheetViews>
  <sheetFormatPr defaultColWidth="9" defaultRowHeight="13.2"/>
  <cols>
    <col min="1" max="1" width="10.5" style="12" customWidth="1"/>
    <col min="2" max="2" width="6.125" style="12" customWidth="1"/>
    <col min="3" max="3" width="21.25" style="12" customWidth="1"/>
    <col min="4" max="7" width="10.125" style="12" customWidth="1"/>
    <col min="8" max="8" width="9.5" style="12" customWidth="1"/>
    <col min="9" max="9" width="10.125" style="12" customWidth="1"/>
    <col min="10" max="10" width="4.25" style="12" customWidth="1"/>
    <col min="11" max="11" width="11" style="12" customWidth="1"/>
    <col min="12" max="12" width="11.75" style="12" customWidth="1"/>
    <col min="13" max="13" width="11.25" style="12" customWidth="1"/>
    <col min="14" max="14" width="35.875" style="12" customWidth="1"/>
    <col min="15" max="16384" width="9" style="12"/>
  </cols>
  <sheetData>
    <row r="1" ht="23.55" spans="1:14">
      <c r="A1" s="13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N1" s="30"/>
    </row>
    <row r="2" ht="18.75" customHeight="1" spans="1:14">
      <c r="A2" s="14"/>
      <c r="B2" s="14"/>
      <c r="C2" s="14" t="s">
        <v>1</v>
      </c>
      <c r="D2" s="15">
        <f>SUM(Table1[[#All],[✉ College]])</f>
        <v>2309.5</v>
      </c>
      <c r="E2" s="15">
        <f>SUM(Table1[[#All],[✉ Savings]])</f>
        <v>52.65</v>
      </c>
      <c r="F2" s="15">
        <f>SUM(Table1[[#All],[✉ Clothes]])</f>
        <v>0</v>
      </c>
      <c r="G2" s="15">
        <f>SUM(Table1[[#All],[✉ Spending]])</f>
        <v>49.26</v>
      </c>
      <c r="H2" s="15">
        <f>SUM(Table1[[#All],[✉ Tithing]])</f>
        <v>10.25</v>
      </c>
      <c r="I2" s="15">
        <f>SUM(Table1[[#All],[Other]])</f>
        <v>0.02</v>
      </c>
      <c r="J2" s="16"/>
      <c r="K2" s="45" t="s">
        <v>35</v>
      </c>
      <c r="L2" s="31">
        <f ca="1">VLOOKUP(9E+100,Table1[Account Balance],1)</f>
        <v>2421.68</v>
      </c>
      <c r="N2" s="32"/>
    </row>
    <row r="3" ht="13.8" spans="5:14">
      <c r="E3" s="17"/>
      <c r="L3" s="51"/>
      <c r="N3" s="33"/>
    </row>
    <row r="4" s="11" customFormat="1" ht="13.8" spans="1:9">
      <c r="A4" s="18"/>
      <c r="B4" s="18"/>
      <c r="D4" s="19" t="s">
        <v>3</v>
      </c>
      <c r="E4" s="20"/>
      <c r="F4" s="20"/>
      <c r="G4" s="20"/>
      <c r="H4" s="20"/>
      <c r="I4" s="20"/>
    </row>
    <row r="5" ht="27.6" spans="1:14">
      <c r="A5" s="21" t="s">
        <v>4</v>
      </c>
      <c r="B5" s="21" t="s">
        <v>36</v>
      </c>
      <c r="C5" s="22" t="s">
        <v>5</v>
      </c>
      <c r="D5" s="23" t="s">
        <v>37</v>
      </c>
      <c r="E5" s="23" t="s">
        <v>38</v>
      </c>
      <c r="F5" s="23" t="s">
        <v>39</v>
      </c>
      <c r="G5" s="23" t="s">
        <v>40</v>
      </c>
      <c r="H5" s="23" t="s">
        <v>41</v>
      </c>
      <c r="I5" s="23" t="s">
        <v>9</v>
      </c>
      <c r="J5" s="24" t="s">
        <v>42</v>
      </c>
      <c r="K5" s="21" t="s">
        <v>11</v>
      </c>
      <c r="L5" s="24" t="s">
        <v>43</v>
      </c>
      <c r="N5" s="47" t="s">
        <v>13</v>
      </c>
    </row>
    <row r="6" s="11" customFormat="1" ht="18" spans="1:14">
      <c r="A6" s="25">
        <v>43489</v>
      </c>
      <c r="B6" s="50"/>
      <c r="C6" s="26" t="s">
        <v>44</v>
      </c>
      <c r="D6" s="27">
        <v>2259.5</v>
      </c>
      <c r="E6" s="27">
        <v>54.2</v>
      </c>
      <c r="F6" s="27"/>
      <c r="G6" s="27">
        <v>101.3</v>
      </c>
      <c r="H6" s="27"/>
      <c r="I6" s="27"/>
      <c r="J6" s="28" t="s">
        <v>45</v>
      </c>
      <c r="K6" s="37">
        <f>IF(ISBLANK(Table1[[#This Row],[Date]])," - ",SUM(Table1[[#This Row],[✉ College]:[Other]]))</f>
        <v>2415</v>
      </c>
      <c r="L6" s="37">
        <f ca="1">IF(ISBLANK(Table1[[#This Row],[Date]])," - ",SUM($K$5:OFFSET(K6,0,0)))</f>
        <v>2415</v>
      </c>
      <c r="N6" s="49" t="s">
        <v>16</v>
      </c>
    </row>
    <row r="7" s="11" customFormat="1" ht="18" spans="1:14">
      <c r="A7" s="25">
        <v>43501</v>
      </c>
      <c r="B7" s="50"/>
      <c r="C7" s="26" t="s">
        <v>46</v>
      </c>
      <c r="D7" s="27">
        <v>30</v>
      </c>
      <c r="E7" s="27">
        <v>5.95</v>
      </c>
      <c r="F7" s="27"/>
      <c r="G7" s="27">
        <v>17.58</v>
      </c>
      <c r="H7" s="27">
        <v>5.95</v>
      </c>
      <c r="I7" s="27"/>
      <c r="J7" s="28" t="s">
        <v>45</v>
      </c>
      <c r="K7" s="37">
        <f>IF(ISBLANK(Table1[[#This Row],[Date]])," - ",SUM(Table1[[#This Row],[✉ College]:[Other]]))</f>
        <v>59.48</v>
      </c>
      <c r="L7" s="37">
        <f ca="1">IF(ISBLANK(Table1[[#This Row],[Date]])," - ",SUM($K$5:OFFSET(K7,0,0)))</f>
        <v>2474.48</v>
      </c>
      <c r="N7" s="49" t="s">
        <v>47</v>
      </c>
    </row>
    <row r="8" s="11" customFormat="1" ht="17.4" spans="1:14">
      <c r="A8" s="25">
        <v>43504</v>
      </c>
      <c r="B8" s="50"/>
      <c r="C8" s="29" t="s">
        <v>48</v>
      </c>
      <c r="D8" s="27"/>
      <c r="E8" s="27"/>
      <c r="F8" s="27"/>
      <c r="G8" s="27">
        <v>-16.25</v>
      </c>
      <c r="H8" s="27"/>
      <c r="I8" s="27"/>
      <c r="J8" s="28"/>
      <c r="K8" s="37">
        <f>IF(ISBLANK(Table1[[#This Row],[Date]])," - ",SUM(Table1[[#This Row],[✉ College]:[Other]]))</f>
        <v>-16.25</v>
      </c>
      <c r="L8" s="37">
        <f ca="1">IF(ISBLANK(Table1[[#This Row],[Date]])," - ",SUM($K$5:OFFSET(K8,0,0)))</f>
        <v>2458.23</v>
      </c>
      <c r="N8" s="49" t="s">
        <v>49</v>
      </c>
    </row>
    <row r="9" s="11" customFormat="1" ht="17.4" spans="1:14">
      <c r="A9" s="25">
        <v>43504</v>
      </c>
      <c r="B9" s="50"/>
      <c r="C9" s="26" t="s">
        <v>50</v>
      </c>
      <c r="D9" s="27"/>
      <c r="E9" s="27"/>
      <c r="F9" s="27"/>
      <c r="G9" s="27"/>
      <c r="H9" s="27"/>
      <c r="I9" s="27">
        <v>0.02</v>
      </c>
      <c r="J9" s="28"/>
      <c r="K9" s="37">
        <f>IF(ISBLANK(Table1[[#This Row],[Date]])," - ",SUM(Table1[[#This Row],[✉ College]:[Other]]))</f>
        <v>0.02</v>
      </c>
      <c r="L9" s="37">
        <f ca="1">IF(ISBLANK(Table1[[#This Row],[Date]])," - ",SUM($K$5:OFFSET(K9,0,0)))</f>
        <v>2458.25</v>
      </c>
      <c r="N9" s="49" t="s">
        <v>51</v>
      </c>
    </row>
    <row r="10" s="11" customFormat="1" ht="17.4" spans="1:14">
      <c r="A10" s="25">
        <v>43509</v>
      </c>
      <c r="B10" s="50"/>
      <c r="C10" s="26" t="s">
        <v>52</v>
      </c>
      <c r="D10" s="27"/>
      <c r="E10" s="27"/>
      <c r="F10" s="27"/>
      <c r="G10" s="27">
        <v>-6.57</v>
      </c>
      <c r="H10" s="27"/>
      <c r="I10" s="27"/>
      <c r="J10" s="28"/>
      <c r="K10" s="37">
        <f>IF(ISBLANK(Table1[[#This Row],[Date]])," - ",SUM(Table1[[#This Row],[✉ College]:[Other]]))</f>
        <v>-6.57</v>
      </c>
      <c r="L10" s="37">
        <f ca="1">IF(ISBLANK(Table1[[#This Row],[Date]])," - ",SUM($K$5:OFFSET(K10,0,0)))</f>
        <v>2451.68</v>
      </c>
      <c r="N10" s="49" t="s">
        <v>53</v>
      </c>
    </row>
    <row r="11" s="11" customFormat="1" ht="17.4" spans="1:14">
      <c r="A11" s="25">
        <v>43510</v>
      </c>
      <c r="B11" s="50"/>
      <c r="C11" s="26" t="s">
        <v>54</v>
      </c>
      <c r="D11" s="27">
        <v>10</v>
      </c>
      <c r="E11" s="27">
        <v>2.5</v>
      </c>
      <c r="F11" s="27"/>
      <c r="G11" s="27">
        <v>10</v>
      </c>
      <c r="H11" s="27">
        <v>2.5</v>
      </c>
      <c r="I11" s="27"/>
      <c r="J11" s="28"/>
      <c r="K11" s="37">
        <f>IF(ISBLANK(Table1[[#This Row],[Date]])," - ",SUM(Table1[[#This Row],[✉ College]:[Other]]))</f>
        <v>25</v>
      </c>
      <c r="L11" s="37">
        <f ca="1">IF(ISBLANK(Table1[[#This Row],[Date]])," - ",SUM($K$5:OFFSET(K11,0,0)))</f>
        <v>2476.68</v>
      </c>
      <c r="N11" s="49" t="s">
        <v>26</v>
      </c>
    </row>
    <row r="12" s="11" customFormat="1" ht="17.4" spans="1:14">
      <c r="A12" s="25">
        <v>43511</v>
      </c>
      <c r="B12" s="50"/>
      <c r="C12" s="26" t="s">
        <v>55</v>
      </c>
      <c r="D12" s="27"/>
      <c r="E12" s="27"/>
      <c r="F12" s="27"/>
      <c r="G12" s="27">
        <v>-55</v>
      </c>
      <c r="H12" s="27"/>
      <c r="I12" s="27"/>
      <c r="J12" s="28"/>
      <c r="K12" s="37">
        <f>IF(ISBLANK(Table1[[#This Row],[Date]])," - ",SUM(Table1[[#This Row],[✉ College]:[Other]]))</f>
        <v>-55</v>
      </c>
      <c r="L12" s="37">
        <f ca="1">IF(ISBLANK(Table1[[#This Row],[Date]])," - ",SUM($K$5:OFFSET(K12,0,0)))</f>
        <v>2421.68</v>
      </c>
      <c r="N12" s="49" t="s">
        <v>31</v>
      </c>
    </row>
    <row r="13" s="11" customFormat="1" ht="17.4" spans="1:14">
      <c r="A13" s="25">
        <v>43524</v>
      </c>
      <c r="B13" s="50"/>
      <c r="C13" s="26" t="s">
        <v>23</v>
      </c>
      <c r="D13" s="27">
        <v>10</v>
      </c>
      <c r="E13" s="27">
        <v>-10</v>
      </c>
      <c r="F13" s="27"/>
      <c r="G13" s="27"/>
      <c r="H13" s="27"/>
      <c r="I13" s="27"/>
      <c r="J13" s="28"/>
      <c r="K13" s="37">
        <f>IF(ISBLANK(Table1[[#This Row],[Date]])," - ",SUM(Table1[[#This Row],[✉ College]:[Other]]))</f>
        <v>0</v>
      </c>
      <c r="L13" s="37">
        <f ca="1">IF(ISBLANK(Table1[[#This Row],[Date]])," - ",SUM($K$5:OFFSET(K13,0,0)))</f>
        <v>2421.68</v>
      </c>
      <c r="N13" s="49" t="s">
        <v>32</v>
      </c>
    </row>
    <row r="14" s="11" customFormat="1" ht="17.4" spans="1:14">
      <c r="A14" s="25">
        <v>43534</v>
      </c>
      <c r="B14" s="50"/>
      <c r="C14" s="26" t="s">
        <v>56</v>
      </c>
      <c r="D14" s="27"/>
      <c r="E14" s="27"/>
      <c r="F14" s="27"/>
      <c r="G14" s="27">
        <v>-1.8</v>
      </c>
      <c r="H14" s="27">
        <v>1.8</v>
      </c>
      <c r="I14" s="27"/>
      <c r="J14" s="28"/>
      <c r="K14" s="37">
        <f>IF(ISBLANK(Table1[[#This Row],[Date]])," - ",SUM(Table1[[#This Row],[✉ College]:[Other]]))</f>
        <v>0</v>
      </c>
      <c r="L14" s="37">
        <f ca="1">IF(ISBLANK(Table1[[#This Row],[Date]])," - ",SUM($K$5:OFFSET(K14,0,0)))</f>
        <v>2421.68</v>
      </c>
      <c r="N14" s="49" t="s">
        <v>33</v>
      </c>
    </row>
    <row r="15" s="11" customFormat="1" ht="17.4" spans="1:12">
      <c r="A15" s="25"/>
      <c r="B15" s="50"/>
      <c r="C15" s="26"/>
      <c r="D15" s="27"/>
      <c r="E15" s="27"/>
      <c r="F15" s="27"/>
      <c r="G15" s="27"/>
      <c r="H15" s="27"/>
      <c r="I15" s="27"/>
      <c r="J15" s="28"/>
      <c r="K15" s="37" t="str">
        <f>IF(ISBLANK(Table1[[#This Row],[Date]])," - ",SUM(Table1[[#This Row],[✉ College]:[Other]]))</f>
        <v> - </v>
      </c>
      <c r="L15" s="37" t="str">
        <f ca="1">IF(ISBLANK(Table1[[#This Row],[Date]])," - ",SUM($K$5:OFFSET(K15,0,0)))</f>
        <v> - </v>
      </c>
    </row>
    <row r="16" s="11" customFormat="1" ht="17.4" spans="1:12">
      <c r="A16" s="25"/>
      <c r="B16" s="50"/>
      <c r="C16" s="26"/>
      <c r="D16" s="27"/>
      <c r="E16" s="27"/>
      <c r="F16" s="27"/>
      <c r="G16" s="27"/>
      <c r="H16" s="27"/>
      <c r="I16" s="27"/>
      <c r="J16" s="28"/>
      <c r="K16" s="37" t="str">
        <f>IF(ISBLANK(Table1[[#This Row],[Date]])," - ",SUM(Table1[[#This Row],[✉ College]:[Other]]))</f>
        <v> - </v>
      </c>
      <c r="L16" s="37" t="str">
        <f ca="1">IF(ISBLANK(Table1[[#This Row],[Date]])," - ",SUM($K$5:OFFSET(K16,0,0)))</f>
        <v> - </v>
      </c>
    </row>
    <row r="17" s="11" customFormat="1" ht="17.4" spans="1:12">
      <c r="A17" s="25"/>
      <c r="B17" s="50"/>
      <c r="C17" s="26"/>
      <c r="D17" s="27"/>
      <c r="E17" s="27"/>
      <c r="F17" s="27"/>
      <c r="G17" s="27"/>
      <c r="H17" s="27"/>
      <c r="I17" s="27"/>
      <c r="J17" s="28"/>
      <c r="K17" s="37" t="str">
        <f>IF(ISBLANK(Table1[[#This Row],[Date]])," - ",SUM(Table1[[#This Row],[✉ College]:[Other]]))</f>
        <v> - </v>
      </c>
      <c r="L17" s="37" t="str">
        <f ca="1">IF(ISBLANK(Table1[[#This Row],[Date]])," - ",SUM($K$5:OFFSET(K17,0,0)))</f>
        <v> - </v>
      </c>
    </row>
    <row r="18" s="11" customFormat="1" ht="17.4" spans="1:12">
      <c r="A18" s="25"/>
      <c r="B18" s="50"/>
      <c r="C18" s="26"/>
      <c r="D18" s="27"/>
      <c r="E18" s="27"/>
      <c r="F18" s="27"/>
      <c r="G18" s="27"/>
      <c r="H18" s="27"/>
      <c r="I18" s="27"/>
      <c r="J18" s="28"/>
      <c r="K18" s="37" t="str">
        <f>IF(ISBLANK(Table1[[#This Row],[Date]])," - ",SUM(Table1[[#This Row],[✉ College]:[Other]]))</f>
        <v> - </v>
      </c>
      <c r="L18" s="37" t="str">
        <f ca="1">IF(ISBLANK(Table1[[#This Row],[Date]])," - ",SUM($K$5:OFFSET(K18,0,0)))</f>
        <v> - </v>
      </c>
    </row>
    <row r="19" s="11" customFormat="1" ht="17.4" spans="1:12">
      <c r="A19" s="25"/>
      <c r="B19" s="50"/>
      <c r="C19" s="26"/>
      <c r="D19" s="27"/>
      <c r="E19" s="27"/>
      <c r="F19" s="27"/>
      <c r="G19" s="27"/>
      <c r="H19" s="27"/>
      <c r="I19" s="27"/>
      <c r="J19" s="28"/>
      <c r="K19" s="37" t="str">
        <f>IF(ISBLANK(Table1[[#This Row],[Date]])," - ",SUM(Table1[[#This Row],[✉ College]:[Other]]))</f>
        <v> - </v>
      </c>
      <c r="L19" s="37" t="str">
        <f ca="1">IF(ISBLANK(Table1[[#This Row],[Date]])," - ",SUM($K$5:OFFSET(K19,0,0)))</f>
        <v> - </v>
      </c>
    </row>
    <row r="20" s="11" customFormat="1" ht="17.4" spans="1:12">
      <c r="A20" s="25"/>
      <c r="B20" s="50"/>
      <c r="C20" s="26"/>
      <c r="D20" s="27"/>
      <c r="E20" s="27"/>
      <c r="F20" s="27"/>
      <c r="G20" s="27"/>
      <c r="H20" s="27"/>
      <c r="I20" s="27"/>
      <c r="J20" s="28"/>
      <c r="K20" s="37" t="str">
        <f>IF(ISBLANK(Table1[[#This Row],[Date]])," - ",SUM(Table1[[#This Row],[✉ College]:[Other]]))</f>
        <v> - </v>
      </c>
      <c r="L20" s="37" t="str">
        <f ca="1">IF(ISBLANK(Table1[[#This Row],[Date]])," - ",SUM($K$5:OFFSET(K20,0,0)))</f>
        <v> - </v>
      </c>
    </row>
    <row r="21" ht="17.4" spans="1:12">
      <c r="A21" s="25"/>
      <c r="B21" s="50"/>
      <c r="C21" s="26"/>
      <c r="D21" s="27"/>
      <c r="E21" s="27"/>
      <c r="F21" s="27"/>
      <c r="G21" s="27"/>
      <c r="H21" s="27"/>
      <c r="I21" s="27"/>
      <c r="J21" s="28"/>
      <c r="K21" s="37" t="str">
        <f>IF(ISBLANK(Table1[[#This Row],[Date]])," - ",SUM(Table1[[#This Row],[✉ College]:[Other]]))</f>
        <v> - </v>
      </c>
      <c r="L21" s="37" t="str">
        <f ca="1">IF(ISBLANK(Table1[[#This Row],[Date]])," - ",SUM($K$5:OFFSET(K21,0,0)))</f>
        <v> - </v>
      </c>
    </row>
    <row r="22" ht="17.4" spans="1:12">
      <c r="A22" s="25"/>
      <c r="B22" s="50"/>
      <c r="C22" s="26"/>
      <c r="D22" s="27"/>
      <c r="E22" s="27"/>
      <c r="F22" s="27"/>
      <c r="G22" s="27"/>
      <c r="H22" s="27"/>
      <c r="I22" s="27"/>
      <c r="J22" s="28"/>
      <c r="K22" s="37" t="str">
        <f>IF(ISBLANK(Table1[[#This Row],[Date]])," - ",SUM(Table1[[#This Row],[✉ College]:[Other]]))</f>
        <v> - </v>
      </c>
      <c r="L22" s="37" t="str">
        <f ca="1">IF(ISBLANK(Table1[[#This Row],[Date]])," - ",SUM($K$5:OFFSET(K22,0,0)))</f>
        <v> - </v>
      </c>
    </row>
    <row r="23" ht="17.4" spans="1:12">
      <c r="A23" s="25"/>
      <c r="B23" s="50"/>
      <c r="C23" s="26"/>
      <c r="D23" s="27"/>
      <c r="E23" s="27"/>
      <c r="F23" s="27"/>
      <c r="G23" s="27"/>
      <c r="H23" s="27"/>
      <c r="I23" s="27"/>
      <c r="J23" s="28"/>
      <c r="K23" s="37" t="str">
        <f>IF(ISBLANK(Table1[[#This Row],[Date]])," - ",SUM(Table1[[#This Row],[✉ College]:[Other]]))</f>
        <v> - </v>
      </c>
      <c r="L23" s="37" t="str">
        <f ca="1">IF(ISBLANK(Table1[[#This Row],[Date]])," - ",SUM($K$5:OFFSET(K23,0,0)))</f>
        <v> - </v>
      </c>
    </row>
    <row r="24" ht="17.4" spans="1:12">
      <c r="A24" s="25"/>
      <c r="B24" s="50"/>
      <c r="C24" s="26"/>
      <c r="D24" s="27"/>
      <c r="E24" s="27"/>
      <c r="F24" s="27"/>
      <c r="G24" s="27"/>
      <c r="H24" s="27"/>
      <c r="I24" s="27"/>
      <c r="J24" s="28"/>
      <c r="K24" s="37" t="str">
        <f>IF(ISBLANK(Table1[[#This Row],[Date]])," - ",SUM(Table1[[#This Row],[✉ College]:[Other]]))</f>
        <v> - </v>
      </c>
      <c r="L24" s="37" t="str">
        <f ca="1">IF(ISBLANK(Table1[[#This Row],[Date]])," - ",SUM($K$5:OFFSET(K24,0,0)))</f>
        <v> - </v>
      </c>
    </row>
    <row r="25" ht="17.4" spans="1:12">
      <c r="A25" s="25"/>
      <c r="B25" s="50"/>
      <c r="C25" s="26"/>
      <c r="D25" s="27"/>
      <c r="E25" s="27"/>
      <c r="F25" s="27"/>
      <c r="G25" s="27"/>
      <c r="H25" s="27"/>
      <c r="I25" s="27"/>
      <c r="J25" s="28"/>
      <c r="K25" s="37" t="str">
        <f>IF(ISBLANK(Table1[[#This Row],[Date]])," - ",SUM(Table1[[#This Row],[✉ College]:[Other]]))</f>
        <v> - </v>
      </c>
      <c r="L25" s="37" t="str">
        <f ca="1">IF(ISBLANK(Table1[[#This Row],[Date]])," - ",SUM($K$5:OFFSET(K25,0,0)))</f>
        <v> - </v>
      </c>
    </row>
    <row r="26" ht="17.4" spans="1:12">
      <c r="A26" s="25"/>
      <c r="B26" s="50"/>
      <c r="C26" s="26"/>
      <c r="D26" s="27"/>
      <c r="E26" s="27"/>
      <c r="F26" s="27"/>
      <c r="G26" s="27"/>
      <c r="H26" s="27"/>
      <c r="I26" s="27"/>
      <c r="J26" s="28"/>
      <c r="K26" s="37" t="str">
        <f>IF(ISBLANK(Table1[[#This Row],[Date]])," - ",SUM(Table1[[#This Row],[✉ College]:[Other]]))</f>
        <v> - </v>
      </c>
      <c r="L26" s="37" t="str">
        <f ca="1">IF(ISBLANK(Table1[[#This Row],[Date]])," - ",SUM($K$5:OFFSET(K26,0,0)))</f>
        <v> - </v>
      </c>
    </row>
    <row r="27" ht="17.4" spans="1:12">
      <c r="A27" s="25"/>
      <c r="B27" s="50"/>
      <c r="C27" s="26"/>
      <c r="D27" s="27"/>
      <c r="E27" s="27"/>
      <c r="F27" s="27"/>
      <c r="G27" s="27"/>
      <c r="H27" s="27"/>
      <c r="I27" s="27"/>
      <c r="J27" s="28"/>
      <c r="K27" s="37" t="str">
        <f>IF(ISBLANK(Table1[[#This Row],[Date]])," - ",SUM(Table1[[#This Row],[✉ College]:[Other]]))</f>
        <v> - </v>
      </c>
      <c r="L27" s="37" t="str">
        <f ca="1">IF(ISBLANK(Table1[[#This Row],[Date]])," - ",SUM($K$5:OFFSET(K27,0,0)))</f>
        <v> - </v>
      </c>
    </row>
    <row r="28" ht="17.4" spans="1:12">
      <c r="A28" s="25"/>
      <c r="B28" s="50"/>
      <c r="C28" s="26"/>
      <c r="D28" s="27"/>
      <c r="E28" s="27"/>
      <c r="F28" s="27"/>
      <c r="G28" s="27"/>
      <c r="H28" s="27"/>
      <c r="I28" s="27"/>
      <c r="J28" s="28"/>
      <c r="K28" s="37" t="str">
        <f>IF(ISBLANK(Table1[[#This Row],[Date]])," - ",SUM(Table1[[#This Row],[✉ College]:[Other]]))</f>
        <v> - </v>
      </c>
      <c r="L28" s="37" t="str">
        <f ca="1">IF(ISBLANK(Table1[[#This Row],[Date]])," - ",SUM($K$5:OFFSET(K28,0,0)))</f>
        <v> - </v>
      </c>
    </row>
    <row r="29" ht="17.4" spans="1:12">
      <c r="A29" s="25"/>
      <c r="B29" s="50"/>
      <c r="C29" s="26"/>
      <c r="D29" s="27"/>
      <c r="E29" s="27"/>
      <c r="F29" s="27"/>
      <c r="G29" s="27"/>
      <c r="H29" s="27"/>
      <c r="I29" s="27"/>
      <c r="J29" s="28"/>
      <c r="K29" s="37" t="str">
        <f>IF(ISBLANK(Table1[[#This Row],[Date]])," - ",SUM(Table1[[#This Row],[✉ College]:[Other]]))</f>
        <v> - </v>
      </c>
      <c r="L29" s="37" t="str">
        <f ca="1">IF(ISBLANK(Table1[[#This Row],[Date]])," - ",SUM($K$5:OFFSET(K29,0,0)))</f>
        <v> - </v>
      </c>
    </row>
    <row r="30" ht="17.4" spans="1:12">
      <c r="A30" s="25"/>
      <c r="B30" s="50"/>
      <c r="C30" s="26"/>
      <c r="D30" s="27"/>
      <c r="E30" s="27"/>
      <c r="F30" s="27"/>
      <c r="G30" s="27"/>
      <c r="H30" s="27"/>
      <c r="I30" s="27"/>
      <c r="J30" s="28"/>
      <c r="K30" s="37" t="str">
        <f>IF(ISBLANK(Table1[[#This Row],[Date]])," - ",SUM(Table1[[#This Row],[✉ College]:[Other]]))</f>
        <v> - </v>
      </c>
      <c r="L30" s="37" t="str">
        <f ca="1">IF(ISBLANK(Table1[[#This Row],[Date]])," - ",SUM($K$5:OFFSET(K30,0,0)))</f>
        <v> - </v>
      </c>
    </row>
    <row r="31" ht="17.4" spans="1:12">
      <c r="A31" s="25"/>
      <c r="B31" s="50"/>
      <c r="C31" s="26"/>
      <c r="D31" s="27"/>
      <c r="E31" s="27"/>
      <c r="F31" s="27"/>
      <c r="G31" s="27"/>
      <c r="H31" s="27"/>
      <c r="I31" s="27"/>
      <c r="J31" s="28"/>
      <c r="K31" s="37" t="str">
        <f>IF(ISBLANK(Table1[[#This Row],[Date]])," - ",SUM(Table1[[#This Row],[✉ College]:[Other]]))</f>
        <v> - </v>
      </c>
      <c r="L31" s="37" t="str">
        <f ca="1">IF(ISBLANK(Table1[[#This Row],[Date]])," - ",SUM($K$5:OFFSET(K31,0,0)))</f>
        <v> - </v>
      </c>
    </row>
    <row r="32" ht="17.4" spans="1:12">
      <c r="A32" s="25"/>
      <c r="B32" s="50"/>
      <c r="C32" s="26"/>
      <c r="D32" s="27"/>
      <c r="E32" s="27"/>
      <c r="F32" s="27"/>
      <c r="G32" s="27"/>
      <c r="H32" s="27"/>
      <c r="I32" s="27"/>
      <c r="J32" s="28"/>
      <c r="K32" s="37" t="str">
        <f>IF(ISBLANK(Table1[[#This Row],[Date]])," - ",SUM(Table1[[#This Row],[✉ College]:[Other]]))</f>
        <v> - </v>
      </c>
      <c r="L32" s="37" t="str">
        <f ca="1">IF(ISBLANK(Table1[[#This Row],[Date]])," - ",SUM($K$5:OFFSET(K32,0,0)))</f>
        <v> - </v>
      </c>
    </row>
    <row r="33" ht="17.4" spans="1:12">
      <c r="A33" s="25"/>
      <c r="B33" s="50"/>
      <c r="C33" s="26"/>
      <c r="D33" s="27"/>
      <c r="E33" s="27"/>
      <c r="F33" s="27"/>
      <c r="G33" s="27"/>
      <c r="H33" s="27"/>
      <c r="I33" s="27"/>
      <c r="J33" s="28"/>
      <c r="K33" s="37" t="str">
        <f>IF(ISBLANK(Table1[[#This Row],[Date]])," - ",SUM(Table1[[#This Row],[✉ College]:[Other]]))</f>
        <v> - </v>
      </c>
      <c r="L33" s="37" t="str">
        <f ca="1">IF(ISBLANK(Table1[[#This Row],[Date]])," - ",SUM($K$5:OFFSET(K33,0,0)))</f>
        <v> - </v>
      </c>
    </row>
    <row r="34" ht="17.4" spans="1:12">
      <c r="A34" s="25"/>
      <c r="B34" s="50"/>
      <c r="C34" s="26"/>
      <c r="D34" s="27"/>
      <c r="E34" s="27"/>
      <c r="F34" s="27"/>
      <c r="G34" s="27"/>
      <c r="H34" s="27"/>
      <c r="I34" s="27"/>
      <c r="J34" s="28"/>
      <c r="K34" s="37" t="str">
        <f>IF(ISBLANK(Table1[[#This Row],[Date]])," - ",SUM(Table1[[#This Row],[✉ College]:[Other]]))</f>
        <v> - </v>
      </c>
      <c r="L34" s="37" t="str">
        <f ca="1">IF(ISBLANK(Table1[[#This Row],[Date]])," - ",SUM($K$5:OFFSET(K34,0,0)))</f>
        <v> - </v>
      </c>
    </row>
    <row r="35" ht="17.4" spans="1:12">
      <c r="A35" s="25"/>
      <c r="B35" s="50"/>
      <c r="C35" s="26"/>
      <c r="D35" s="27"/>
      <c r="E35" s="27"/>
      <c r="F35" s="27"/>
      <c r="G35" s="27"/>
      <c r="H35" s="27"/>
      <c r="I35" s="27"/>
      <c r="J35" s="28"/>
      <c r="K35" s="37" t="str">
        <f>IF(ISBLANK(Table1[[#This Row],[Date]])," - ",SUM(Table1[[#This Row],[✉ College]:[Other]]))</f>
        <v> - </v>
      </c>
      <c r="L35" s="37" t="str">
        <f ca="1">IF(ISBLANK(Table1[[#This Row],[Date]])," - ",SUM($K$5:OFFSET(K35,0,0)))</f>
        <v> - </v>
      </c>
    </row>
    <row r="36" ht="17.4" spans="1:12">
      <c r="A36" s="25"/>
      <c r="B36" s="50"/>
      <c r="C36" s="26"/>
      <c r="D36" s="27"/>
      <c r="E36" s="27"/>
      <c r="F36" s="27"/>
      <c r="G36" s="27"/>
      <c r="H36" s="27"/>
      <c r="I36" s="27"/>
      <c r="J36" s="28"/>
      <c r="K36" s="37" t="str">
        <f>IF(ISBLANK(Table1[[#This Row],[Date]])," - ",SUM(Table1[[#This Row],[✉ College]:[Other]]))</f>
        <v> - </v>
      </c>
      <c r="L36" s="37" t="str">
        <f ca="1">IF(ISBLANK(Table1[[#This Row],[Date]])," - ",SUM($K$5:OFFSET(K36,0,0)))</f>
        <v> - </v>
      </c>
    </row>
    <row r="37" ht="17.4" spans="1:12">
      <c r="A37" s="25"/>
      <c r="B37" s="50"/>
      <c r="C37" s="26"/>
      <c r="D37" s="27"/>
      <c r="E37" s="27"/>
      <c r="F37" s="27"/>
      <c r="G37" s="27"/>
      <c r="H37" s="27"/>
      <c r="I37" s="27"/>
      <c r="J37" s="28"/>
      <c r="K37" s="37" t="str">
        <f>IF(ISBLANK(Table1[[#This Row],[Date]])," - ",SUM(Table1[[#This Row],[✉ College]:[Other]]))</f>
        <v> - </v>
      </c>
      <c r="L37" s="37" t="str">
        <f ca="1">IF(ISBLANK(Table1[[#This Row],[Date]])," - ",SUM($K$5:OFFSET(K37,0,0)))</f>
        <v> - </v>
      </c>
    </row>
    <row r="38" ht="17.4" spans="1:12">
      <c r="A38" s="25"/>
      <c r="B38" s="50"/>
      <c r="C38" s="26"/>
      <c r="D38" s="27"/>
      <c r="E38" s="27"/>
      <c r="F38" s="27"/>
      <c r="G38" s="27"/>
      <c r="H38" s="27"/>
      <c r="I38" s="27"/>
      <c r="J38" s="28"/>
      <c r="K38" s="37" t="str">
        <f>IF(ISBLANK(Table1[[#This Row],[Date]])," - ",SUM(Table1[[#This Row],[✉ College]:[Other]]))</f>
        <v> - </v>
      </c>
      <c r="L38" s="37" t="str">
        <f ca="1">IF(ISBLANK(Table1[[#This Row],[Date]])," - ",SUM($K$5:OFFSET(K38,0,0)))</f>
        <v> - </v>
      </c>
    </row>
    <row r="39" ht="17.4" spans="1:12">
      <c r="A39" s="25"/>
      <c r="B39" s="50"/>
      <c r="C39" s="26"/>
      <c r="D39" s="27"/>
      <c r="E39" s="27"/>
      <c r="F39" s="27"/>
      <c r="G39" s="27"/>
      <c r="H39" s="27"/>
      <c r="I39" s="27"/>
      <c r="J39" s="28"/>
      <c r="K39" s="37" t="str">
        <f>IF(ISBLANK(Table1[[#This Row],[Date]])," - ",SUM(Table1[[#This Row],[✉ College]:[Other]]))</f>
        <v> - </v>
      </c>
      <c r="L39" s="37" t="str">
        <f ca="1">IF(ISBLANK(Table1[[#This Row],[Date]])," - ",SUM($K$5:OFFSET(K39,0,0)))</f>
        <v> - </v>
      </c>
    </row>
    <row r="40" ht="17.4" spans="1:12">
      <c r="A40" s="25"/>
      <c r="B40" s="50"/>
      <c r="C40" s="26"/>
      <c r="D40" s="27"/>
      <c r="E40" s="27"/>
      <c r="F40" s="27"/>
      <c r="G40" s="27"/>
      <c r="H40" s="27"/>
      <c r="I40" s="27"/>
      <c r="J40" s="28"/>
      <c r="K40" s="37" t="str">
        <f>IF(ISBLANK(Table1[[#This Row],[Date]])," - ",SUM(Table1[[#This Row],[✉ College]:[Other]]))</f>
        <v> - </v>
      </c>
      <c r="L40" s="37" t="str">
        <f ca="1">IF(ISBLANK(Table1[[#This Row],[Date]])," - ",SUM($K$5:OFFSET(K40,0,0)))</f>
        <v> - </v>
      </c>
    </row>
    <row r="41" ht="17.4" spans="1:12">
      <c r="A41" s="25"/>
      <c r="B41" s="50"/>
      <c r="C41" s="26"/>
      <c r="D41" s="27"/>
      <c r="E41" s="27"/>
      <c r="F41" s="27"/>
      <c r="G41" s="27"/>
      <c r="H41" s="27"/>
      <c r="I41" s="27"/>
      <c r="J41" s="28"/>
      <c r="K41" s="37" t="str">
        <f>IF(ISBLANK(Table1[[#This Row],[Date]])," - ",SUM(Table1[[#This Row],[✉ College]:[Other]]))</f>
        <v> - </v>
      </c>
      <c r="L41" s="37" t="str">
        <f ca="1">IF(ISBLANK(Table1[[#This Row],[Date]])," - ",SUM($K$5:OFFSET(K41,0,0)))</f>
        <v> - </v>
      </c>
    </row>
    <row r="42" spans="11:11">
      <c r="K42" s="39"/>
    </row>
  </sheetData>
  <mergeCells count="1">
    <mergeCell ref="A1:L1"/>
  </mergeCells>
  <conditionalFormatting sqref="L2">
    <cfRule type="expression" dxfId="21" priority="1">
      <formula>$L$2&lt;&gt;SUM($D$2:$I$2)</formula>
    </cfRule>
  </conditionalFormatting>
  <dataValidations count="3">
    <dataValidation type="list" allowBlank="1" sqref="A6:A41">
      <formula1>dateList</formula1>
    </dataValidation>
    <dataValidation type="list" allowBlank="1" sqref="C6:C41">
      <formula1>payeeList</formula1>
    </dataValidation>
    <dataValidation type="list" allowBlank="1" sqref="J6:J41">
      <formula1>reconcileList</formula1>
    </dataValidation>
  </dataValidations>
  <printOptions horizontalCentered="1"/>
  <pageMargins left="0.5" right="0.5" top="0.5" bottom="0.5" header="0.25" footer="0.25"/>
  <pageSetup paperSize="1" fitToHeight="0" orientation="portrait"/>
  <headerFooter>
    <oddFooter>&amp;L&amp;8&amp;K01+048Money Tracker © 2017 by Vertex42.com&amp;R&amp;8&amp;K01+048https://www.vertex42.com/ExcelTemplates/money-tracker.html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41"/>
  <sheetViews>
    <sheetView showGridLines="0" workbookViewId="0">
      <pane ySplit="5" topLeftCell="A27" activePane="bottomLeft" state="frozen"/>
      <selection/>
      <selection pane="bottomLeft" activeCell="D35" sqref="A6:J41"/>
    </sheetView>
  </sheetViews>
  <sheetFormatPr defaultColWidth="9" defaultRowHeight="13.2"/>
  <cols>
    <col min="1" max="1" width="9.625" style="12" customWidth="1"/>
    <col min="2" max="2" width="25.125" style="12" customWidth="1"/>
    <col min="3" max="7" width="10.375" style="12" customWidth="1"/>
    <col min="8" max="8" width="3.75" style="12" hidden="1" customWidth="1"/>
    <col min="9" max="9" width="12.625" style="12" customWidth="1"/>
    <col min="10" max="10" width="11.5" style="12" customWidth="1"/>
    <col min="11" max="11" width="11.625" style="12" customWidth="1"/>
    <col min="12" max="12" width="27.5" style="12" customWidth="1"/>
    <col min="13" max="16384" width="9" style="12"/>
  </cols>
  <sheetData>
    <row r="1" ht="23.55" spans="1:12">
      <c r="A1" s="13" t="s">
        <v>57</v>
      </c>
      <c r="B1" s="13"/>
      <c r="C1" s="13"/>
      <c r="D1" s="13"/>
      <c r="E1" s="13"/>
      <c r="F1" s="13"/>
      <c r="G1" s="13"/>
      <c r="H1" s="13"/>
      <c r="I1" s="13"/>
      <c r="J1" s="13"/>
      <c r="L1" s="30"/>
    </row>
    <row r="2" ht="18.75" customHeight="1" spans="2:12">
      <c r="B2" s="14" t="s">
        <v>1</v>
      </c>
      <c r="C2" s="40">
        <f>SUM(Table146[[#All],[Parents]])</f>
        <v>0</v>
      </c>
      <c r="D2" s="40">
        <f>SUM(Table146[[#All],[Person 2]])</f>
        <v>-5</v>
      </c>
      <c r="E2" s="40">
        <f>SUM(Table146[[#All],[Person 3]])</f>
        <v>0</v>
      </c>
      <c r="F2" s="40">
        <f>SUM(Table146[[#All],[Person 4]])</f>
        <v>0</v>
      </c>
      <c r="G2" s="40">
        <f>SUM(Table146[[#All],[Person 5]])</f>
        <v>0</v>
      </c>
      <c r="H2" s="41"/>
      <c r="I2" s="45" t="s">
        <v>2</v>
      </c>
      <c r="J2" s="46">
        <f ca="1">VLOOKUP(9E+100,Table146[Total],1)</f>
        <v>-5</v>
      </c>
      <c r="L2" s="32"/>
    </row>
    <row r="3" spans="9:12">
      <c r="I3" s="42"/>
      <c r="L3" s="33"/>
    </row>
    <row r="4" ht="13.8" spans="3:9">
      <c r="C4" s="19" t="s">
        <v>58</v>
      </c>
      <c r="D4" s="20"/>
      <c r="E4" s="20"/>
      <c r="F4" s="20"/>
      <c r="G4" s="20"/>
      <c r="H4" s="42"/>
      <c r="I4" s="42"/>
    </row>
    <row r="5" ht="30.75" customHeight="1" spans="1:12">
      <c r="A5" s="21" t="s">
        <v>4</v>
      </c>
      <c r="B5" s="21" t="s">
        <v>5</v>
      </c>
      <c r="C5" s="23" t="s">
        <v>59</v>
      </c>
      <c r="D5" s="23" t="s">
        <v>60</v>
      </c>
      <c r="E5" s="23" t="s">
        <v>61</v>
      </c>
      <c r="F5" s="23" t="s">
        <v>62</v>
      </c>
      <c r="G5" s="23" t="s">
        <v>63</v>
      </c>
      <c r="H5" s="43" t="s">
        <v>42</v>
      </c>
      <c r="I5" s="24" t="s">
        <v>11</v>
      </c>
      <c r="J5" s="24" t="s">
        <v>64</v>
      </c>
      <c r="L5" s="47" t="s">
        <v>13</v>
      </c>
    </row>
    <row r="6" s="11" customFormat="1" ht="17.4" spans="1:12">
      <c r="A6" s="25">
        <v>43466</v>
      </c>
      <c r="B6" s="26" t="s">
        <v>65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28"/>
      <c r="I6" s="48">
        <f>IF(Table146[[#This Row],[Date]]=""," - ",SUM(Table146[[#This Row],[Parents]:[Person 5]]))</f>
        <v>0</v>
      </c>
      <c r="J6" s="48">
        <f ca="1">IF(ISBLANK(A6)," - ",SUM($I$5:OFFSET(I6,0,0,1,1)))</f>
        <v>0</v>
      </c>
      <c r="L6" s="49" t="s">
        <v>66</v>
      </c>
    </row>
    <row r="7" s="11" customFormat="1" ht="17.4" spans="1:12">
      <c r="A7" s="25">
        <v>43504</v>
      </c>
      <c r="B7" s="26" t="s">
        <v>67</v>
      </c>
      <c r="C7" s="44">
        <v>-20</v>
      </c>
      <c r="D7" s="44"/>
      <c r="E7" s="44"/>
      <c r="F7" s="44"/>
      <c r="G7" s="44"/>
      <c r="H7" s="28"/>
      <c r="I7" s="48">
        <f>IF(Table146[[#This Row],[Date]]=""," - ",SUM(Table146[[#This Row],[Parents]:[Person 5]]))</f>
        <v>-20</v>
      </c>
      <c r="J7" s="48">
        <f ca="1">IF(ISBLANK(A7)," - ",SUM($I$5:OFFSET(I7,0,0,1,1)))</f>
        <v>-20</v>
      </c>
      <c r="L7" s="49" t="s">
        <v>68</v>
      </c>
    </row>
    <row r="8" s="11" customFormat="1" ht="17.4" spans="1:12">
      <c r="A8" s="25">
        <v>43511</v>
      </c>
      <c r="B8" s="26" t="s">
        <v>69</v>
      </c>
      <c r="C8" s="44">
        <v>7</v>
      </c>
      <c r="D8" s="44"/>
      <c r="E8" s="44"/>
      <c r="F8" s="44"/>
      <c r="G8" s="44"/>
      <c r="H8" s="28"/>
      <c r="I8" s="48">
        <f>IF(Table146[[#This Row],[Date]]=""," - ",SUM(Table146[[#This Row],[Parents]:[Person 5]]))</f>
        <v>7</v>
      </c>
      <c r="J8" s="48">
        <f ca="1">IF(ISBLANK(A8)," - ",SUM($I$5:OFFSET(I8,0,0,1,1)))</f>
        <v>-13</v>
      </c>
      <c r="L8" s="49" t="s">
        <v>70</v>
      </c>
    </row>
    <row r="9" s="11" customFormat="1" ht="17.4" spans="1:12">
      <c r="A9" s="25">
        <v>43515</v>
      </c>
      <c r="B9" s="26" t="s">
        <v>71</v>
      </c>
      <c r="C9" s="44">
        <v>13</v>
      </c>
      <c r="D9" s="44"/>
      <c r="E9" s="44"/>
      <c r="F9" s="44"/>
      <c r="G9" s="44"/>
      <c r="H9" s="28"/>
      <c r="I9" s="48">
        <f>IF(Table146[[#This Row],[Date]]=""," - ",SUM(Table146[[#This Row],[Parents]:[Person 5]]))</f>
        <v>13</v>
      </c>
      <c r="J9" s="48">
        <f ca="1">IF(ISBLANK(A9)," - ",SUM($I$5:OFFSET(I9,0,0,1,1)))</f>
        <v>0</v>
      </c>
      <c r="L9" s="49" t="s">
        <v>72</v>
      </c>
    </row>
    <row r="10" s="11" customFormat="1" ht="17.4" spans="1:12">
      <c r="A10" s="25">
        <v>43525</v>
      </c>
      <c r="B10" s="26" t="s">
        <v>73</v>
      </c>
      <c r="C10" s="44"/>
      <c r="D10" s="44">
        <v>-5</v>
      </c>
      <c r="E10" s="44"/>
      <c r="F10" s="44"/>
      <c r="G10" s="44"/>
      <c r="H10" s="28"/>
      <c r="I10" s="48">
        <f>IF(Table146[[#This Row],[Date]]=""," - ",SUM(Table146[[#This Row],[Parents]:[Person 5]]))</f>
        <v>-5</v>
      </c>
      <c r="J10" s="48">
        <f ca="1">IF(ISBLANK(A10)," - ",SUM($I$5:OFFSET(I10,0,0,1,1)))</f>
        <v>-5</v>
      </c>
      <c r="L10" s="49" t="s">
        <v>74</v>
      </c>
    </row>
    <row r="11" s="11" customFormat="1" ht="17.4" spans="1:10">
      <c r="A11" s="25"/>
      <c r="B11" s="26"/>
      <c r="C11" s="44"/>
      <c r="D11" s="44"/>
      <c r="E11" s="44"/>
      <c r="F11" s="44"/>
      <c r="G11" s="44"/>
      <c r="H11" s="28"/>
      <c r="I11" s="48" t="str">
        <f>IF(Table146[[#This Row],[Date]]=""," - ",SUM(Table146[[#This Row],[Parents]:[Person 5]]))</f>
        <v> - </v>
      </c>
      <c r="J11" s="48" t="str">
        <f ca="1">IF(ISBLANK(A11)," - ",SUM($I$5:OFFSET(I11,0,0,1,1)))</f>
        <v> - </v>
      </c>
    </row>
    <row r="12" s="11" customFormat="1" ht="17.4" spans="1:10">
      <c r="A12" s="25"/>
      <c r="B12" s="26"/>
      <c r="C12" s="44"/>
      <c r="D12" s="44"/>
      <c r="E12" s="44"/>
      <c r="F12" s="44"/>
      <c r="G12" s="44"/>
      <c r="H12" s="28"/>
      <c r="I12" s="48" t="str">
        <f>IF(Table146[[#This Row],[Date]]=""," - ",SUM(Table146[[#This Row],[Parents]:[Person 5]]))</f>
        <v> - </v>
      </c>
      <c r="J12" s="48" t="str">
        <f ca="1">IF(ISBLANK(A12)," - ",SUM($I$5:OFFSET(I12,0,0,1,1)))</f>
        <v> - </v>
      </c>
    </row>
    <row r="13" s="11" customFormat="1" ht="17.4" spans="1:10">
      <c r="A13" s="25"/>
      <c r="B13" s="26"/>
      <c r="C13" s="44"/>
      <c r="D13" s="44"/>
      <c r="E13" s="44"/>
      <c r="F13" s="44"/>
      <c r="G13" s="44"/>
      <c r="H13" s="28"/>
      <c r="I13" s="48" t="str">
        <f>IF(Table146[[#This Row],[Date]]=""," - ",SUM(Table146[[#This Row],[Parents]:[Person 5]]))</f>
        <v> - </v>
      </c>
      <c r="J13" s="48" t="str">
        <f ca="1">IF(ISBLANK(A13)," - ",SUM($I$5:OFFSET(I13,0,0,1,1)))</f>
        <v> - </v>
      </c>
    </row>
    <row r="14" s="11" customFormat="1" ht="17.4" spans="1:10">
      <c r="A14" s="25"/>
      <c r="B14" s="26"/>
      <c r="C14" s="44"/>
      <c r="D14" s="44"/>
      <c r="E14" s="44"/>
      <c r="F14" s="44"/>
      <c r="G14" s="44"/>
      <c r="H14" s="28"/>
      <c r="I14" s="48" t="str">
        <f>IF(Table146[[#This Row],[Date]]=""," - ",SUM(Table146[[#This Row],[Parents]:[Person 5]]))</f>
        <v> - </v>
      </c>
      <c r="J14" s="48" t="str">
        <f ca="1">IF(ISBLANK(A14)," - ",SUM($I$5:OFFSET(I14,0,0,1,1)))</f>
        <v> - </v>
      </c>
    </row>
    <row r="15" s="11" customFormat="1" ht="17.4" spans="1:10">
      <c r="A15" s="25"/>
      <c r="B15" s="26"/>
      <c r="C15" s="44"/>
      <c r="D15" s="44"/>
      <c r="E15" s="44"/>
      <c r="F15" s="44"/>
      <c r="G15" s="44"/>
      <c r="H15" s="28"/>
      <c r="I15" s="48" t="str">
        <f>IF(Table146[[#This Row],[Date]]=""," - ",SUM(Table146[[#This Row],[Parents]:[Person 5]]))</f>
        <v> - </v>
      </c>
      <c r="J15" s="48" t="str">
        <f ca="1">IF(ISBLANK(A15)," - ",SUM($I$5:OFFSET(I15,0,0,1,1)))</f>
        <v> - </v>
      </c>
    </row>
    <row r="16" s="11" customFormat="1" ht="17.4" spans="1:10">
      <c r="A16" s="25"/>
      <c r="B16" s="26"/>
      <c r="C16" s="44"/>
      <c r="D16" s="44"/>
      <c r="E16" s="44"/>
      <c r="F16" s="44"/>
      <c r="G16" s="44"/>
      <c r="H16" s="28"/>
      <c r="I16" s="48" t="str">
        <f>IF(Table146[[#This Row],[Date]]=""," - ",SUM(Table146[[#This Row],[Parents]:[Person 5]]))</f>
        <v> - </v>
      </c>
      <c r="J16" s="48" t="str">
        <f ca="1">IF(ISBLANK(A16)," - ",SUM($I$5:OFFSET(I16,0,0,1,1)))</f>
        <v> - </v>
      </c>
    </row>
    <row r="17" s="11" customFormat="1" ht="17.4" spans="1:10">
      <c r="A17" s="25"/>
      <c r="B17" s="26"/>
      <c r="C17" s="44"/>
      <c r="D17" s="44"/>
      <c r="E17" s="44"/>
      <c r="F17" s="44"/>
      <c r="G17" s="44"/>
      <c r="H17" s="28"/>
      <c r="I17" s="48" t="str">
        <f>IF(Table146[[#This Row],[Date]]=""," - ",SUM(Table146[[#This Row],[Parents]:[Person 5]]))</f>
        <v> - </v>
      </c>
      <c r="J17" s="48" t="str">
        <f ca="1">IF(ISBLANK(A17)," - ",SUM($I$5:OFFSET(I17,0,0,1,1)))</f>
        <v> - </v>
      </c>
    </row>
    <row r="18" s="11" customFormat="1" ht="17.4" spans="1:10">
      <c r="A18" s="25"/>
      <c r="B18" s="26"/>
      <c r="C18" s="44"/>
      <c r="D18" s="44"/>
      <c r="E18" s="44"/>
      <c r="F18" s="44"/>
      <c r="G18" s="44"/>
      <c r="H18" s="28"/>
      <c r="I18" s="48" t="str">
        <f>IF(Table146[[#This Row],[Date]]=""," - ",SUM(Table146[[#This Row],[Parents]:[Person 5]]))</f>
        <v> - </v>
      </c>
      <c r="J18" s="48" t="str">
        <f ca="1">IF(ISBLANK(A18)," - ",SUM($I$5:OFFSET(I18,0,0,1,1)))</f>
        <v> - </v>
      </c>
    </row>
    <row r="19" s="11" customFormat="1" ht="17.4" spans="1:10">
      <c r="A19" s="25"/>
      <c r="B19" s="26"/>
      <c r="C19" s="44"/>
      <c r="D19" s="44"/>
      <c r="E19" s="44"/>
      <c r="F19" s="44"/>
      <c r="G19" s="44"/>
      <c r="H19" s="28"/>
      <c r="I19" s="48" t="str">
        <f>IF(Table146[[#This Row],[Date]]=""," - ",SUM(Table146[[#This Row],[Parents]:[Person 5]]))</f>
        <v> - </v>
      </c>
      <c r="J19" s="48" t="str">
        <f ca="1">IF(ISBLANK(A19)," - ",SUM($I$5:OFFSET(I19,0,0,1,1)))</f>
        <v> - </v>
      </c>
    </row>
    <row r="20" s="11" customFormat="1" ht="17.4" spans="1:10">
      <c r="A20" s="25"/>
      <c r="B20" s="26"/>
      <c r="C20" s="44"/>
      <c r="D20" s="44"/>
      <c r="E20" s="44"/>
      <c r="F20" s="44"/>
      <c r="G20" s="44"/>
      <c r="H20" s="28"/>
      <c r="I20" s="48" t="str">
        <f>IF(Table146[[#This Row],[Date]]=""," - ",SUM(Table146[[#This Row],[Parents]:[Person 5]]))</f>
        <v> - </v>
      </c>
      <c r="J20" s="48" t="str">
        <f ca="1">IF(ISBLANK(A20)," - ",SUM($I$5:OFFSET(I20,0,0,1,1)))</f>
        <v> - </v>
      </c>
    </row>
    <row r="21" ht="17.4" spans="1:10">
      <c r="A21" s="25"/>
      <c r="B21" s="26"/>
      <c r="C21" s="44"/>
      <c r="D21" s="44"/>
      <c r="E21" s="44"/>
      <c r="F21" s="44"/>
      <c r="G21" s="44"/>
      <c r="H21" s="28"/>
      <c r="I21" s="48" t="str">
        <f>IF(Table146[[#This Row],[Date]]=""," - ",SUM(Table146[[#This Row],[Parents]:[Person 5]]))</f>
        <v> - </v>
      </c>
      <c r="J21" s="48" t="str">
        <f ca="1">IF(ISBLANK(A21)," - ",SUM($I$5:OFFSET(I21,0,0,1,1)))</f>
        <v> - </v>
      </c>
    </row>
    <row r="22" ht="17.4" spans="1:10">
      <c r="A22" s="25"/>
      <c r="B22" s="26"/>
      <c r="C22" s="44"/>
      <c r="D22" s="44"/>
      <c r="E22" s="44"/>
      <c r="F22" s="44"/>
      <c r="G22" s="44"/>
      <c r="H22" s="28"/>
      <c r="I22" s="48" t="str">
        <f>IF(Table146[[#This Row],[Date]]=""," - ",SUM(Table146[[#This Row],[Parents]:[Person 5]]))</f>
        <v> - </v>
      </c>
      <c r="J22" s="48" t="str">
        <f ca="1">IF(ISBLANK(A22)," - ",SUM($I$5:OFFSET(I22,0,0,1,1)))</f>
        <v> - </v>
      </c>
    </row>
    <row r="23" ht="17.4" spans="1:10">
      <c r="A23" s="25"/>
      <c r="B23" s="26"/>
      <c r="C23" s="44"/>
      <c r="D23" s="44"/>
      <c r="E23" s="44"/>
      <c r="F23" s="44"/>
      <c r="G23" s="44"/>
      <c r="H23" s="28"/>
      <c r="I23" s="48" t="str">
        <f>IF(Table146[[#This Row],[Date]]=""," - ",SUM(Table146[[#This Row],[Parents]:[Person 5]]))</f>
        <v> - </v>
      </c>
      <c r="J23" s="48" t="str">
        <f ca="1">IF(ISBLANK(A23)," - ",SUM($I$5:OFFSET(I23,0,0,1,1)))</f>
        <v> - </v>
      </c>
    </row>
    <row r="24" ht="17.4" spans="1:10">
      <c r="A24" s="25"/>
      <c r="B24" s="26"/>
      <c r="C24" s="44"/>
      <c r="D24" s="44"/>
      <c r="E24" s="44"/>
      <c r="F24" s="44"/>
      <c r="G24" s="44"/>
      <c r="H24" s="28"/>
      <c r="I24" s="48" t="str">
        <f>IF(Table146[[#This Row],[Date]]=""," - ",SUM(Table146[[#This Row],[Parents]:[Person 5]]))</f>
        <v> - </v>
      </c>
      <c r="J24" s="48" t="str">
        <f ca="1">IF(ISBLANK(A24)," - ",SUM($I$5:OFFSET(I24,0,0,1,1)))</f>
        <v> - </v>
      </c>
    </row>
    <row r="25" ht="17.4" spans="1:10">
      <c r="A25" s="25"/>
      <c r="B25" s="26"/>
      <c r="C25" s="44"/>
      <c r="D25" s="44"/>
      <c r="E25" s="44"/>
      <c r="F25" s="44"/>
      <c r="G25" s="44"/>
      <c r="H25" s="28"/>
      <c r="I25" s="48" t="str">
        <f>IF(Table146[[#This Row],[Date]]=""," - ",SUM(Table146[[#This Row],[Parents]:[Person 5]]))</f>
        <v> - </v>
      </c>
      <c r="J25" s="48" t="str">
        <f ca="1">IF(ISBLANK(A25)," - ",SUM($I$5:OFFSET(I25,0,0,1,1)))</f>
        <v> - </v>
      </c>
    </row>
    <row r="26" ht="17.4" spans="1:10">
      <c r="A26" s="25"/>
      <c r="B26" s="26"/>
      <c r="C26" s="44"/>
      <c r="D26" s="44"/>
      <c r="E26" s="44"/>
      <c r="F26" s="44"/>
      <c r="G26" s="44"/>
      <c r="H26" s="28"/>
      <c r="I26" s="48" t="str">
        <f>IF(Table146[[#This Row],[Date]]=""," - ",SUM(Table146[[#This Row],[Parents]:[Person 5]]))</f>
        <v> - </v>
      </c>
      <c r="J26" s="48" t="str">
        <f ca="1">IF(ISBLANK(A26)," - ",SUM($I$5:OFFSET(I26,0,0,1,1)))</f>
        <v> - </v>
      </c>
    </row>
    <row r="27" ht="17.4" spans="1:10">
      <c r="A27" s="25"/>
      <c r="B27" s="26"/>
      <c r="C27" s="44"/>
      <c r="D27" s="44"/>
      <c r="E27" s="44"/>
      <c r="F27" s="44"/>
      <c r="G27" s="44"/>
      <c r="H27" s="28"/>
      <c r="I27" s="48" t="str">
        <f>IF(Table146[[#This Row],[Date]]=""," - ",SUM(Table146[[#This Row],[Parents]:[Person 5]]))</f>
        <v> - </v>
      </c>
      <c r="J27" s="48" t="str">
        <f ca="1">IF(ISBLANK(A27)," - ",SUM($I$5:OFFSET(I27,0,0,1,1)))</f>
        <v> - </v>
      </c>
    </row>
    <row r="28" ht="17.4" spans="1:10">
      <c r="A28" s="25"/>
      <c r="B28" s="26"/>
      <c r="C28" s="44"/>
      <c r="D28" s="44"/>
      <c r="E28" s="44"/>
      <c r="F28" s="44"/>
      <c r="G28" s="44"/>
      <c r="H28" s="28"/>
      <c r="I28" s="48" t="str">
        <f>IF(Table146[[#This Row],[Date]]=""," - ",SUM(Table146[[#This Row],[Parents]:[Person 5]]))</f>
        <v> - </v>
      </c>
      <c r="J28" s="48" t="str">
        <f ca="1">IF(ISBLANK(A28)," - ",SUM($I$5:OFFSET(I28,0,0,1,1)))</f>
        <v> - </v>
      </c>
    </row>
    <row r="29" ht="17.4" spans="1:10">
      <c r="A29" s="25"/>
      <c r="B29" s="26"/>
      <c r="C29" s="44"/>
      <c r="D29" s="44"/>
      <c r="E29" s="44"/>
      <c r="F29" s="44"/>
      <c r="G29" s="44"/>
      <c r="H29" s="28"/>
      <c r="I29" s="48" t="str">
        <f>IF(Table146[[#This Row],[Date]]=""," - ",SUM(Table146[[#This Row],[Parents]:[Person 5]]))</f>
        <v> - </v>
      </c>
      <c r="J29" s="48" t="str">
        <f ca="1">IF(ISBLANK(A29)," - ",SUM($I$5:OFFSET(I29,0,0,1,1)))</f>
        <v> - </v>
      </c>
    </row>
    <row r="30" ht="17.4" spans="1:10">
      <c r="A30" s="25"/>
      <c r="B30" s="26"/>
      <c r="C30" s="44"/>
      <c r="D30" s="44"/>
      <c r="E30" s="44"/>
      <c r="F30" s="44"/>
      <c r="G30" s="44"/>
      <c r="H30" s="28"/>
      <c r="I30" s="48" t="str">
        <f>IF(Table146[[#This Row],[Date]]=""," - ",SUM(Table146[[#This Row],[Parents]:[Person 5]]))</f>
        <v> - </v>
      </c>
      <c r="J30" s="48" t="str">
        <f ca="1">IF(ISBLANK(A30)," - ",SUM($I$5:OFFSET(I30,0,0,1,1)))</f>
        <v> - </v>
      </c>
    </row>
    <row r="31" ht="17.4" spans="1:10">
      <c r="A31" s="25"/>
      <c r="B31" s="26"/>
      <c r="C31" s="44"/>
      <c r="D31" s="44"/>
      <c r="E31" s="44"/>
      <c r="F31" s="44"/>
      <c r="G31" s="44"/>
      <c r="H31" s="28"/>
      <c r="I31" s="48" t="str">
        <f>IF(Table146[[#This Row],[Date]]=""," - ",SUM(Table146[[#This Row],[Parents]:[Person 5]]))</f>
        <v> - </v>
      </c>
      <c r="J31" s="48" t="str">
        <f ca="1">IF(ISBLANK(A31)," - ",SUM($I$5:OFFSET(I31,0,0,1,1)))</f>
        <v> - </v>
      </c>
    </row>
    <row r="32" ht="17.4" spans="1:10">
      <c r="A32" s="25"/>
      <c r="B32" s="26"/>
      <c r="C32" s="44"/>
      <c r="D32" s="44"/>
      <c r="E32" s="44"/>
      <c r="F32" s="44"/>
      <c r="G32" s="44"/>
      <c r="H32" s="28"/>
      <c r="I32" s="48" t="str">
        <f>IF(Table146[[#This Row],[Date]]=""," - ",SUM(Table146[[#This Row],[Parents]:[Person 5]]))</f>
        <v> - </v>
      </c>
      <c r="J32" s="48" t="str">
        <f ca="1">IF(ISBLANK(A32)," - ",SUM($I$5:OFFSET(I32,0,0,1,1)))</f>
        <v> - </v>
      </c>
    </row>
    <row r="33" ht="17.4" spans="1:10">
      <c r="A33" s="25"/>
      <c r="B33" s="26"/>
      <c r="C33" s="44"/>
      <c r="D33" s="44"/>
      <c r="E33" s="44"/>
      <c r="F33" s="44"/>
      <c r="G33" s="44"/>
      <c r="H33" s="28"/>
      <c r="I33" s="48" t="str">
        <f>IF(Table146[[#This Row],[Date]]=""," - ",SUM(Table146[[#This Row],[Parents]:[Person 5]]))</f>
        <v> - </v>
      </c>
      <c r="J33" s="48" t="str">
        <f ca="1">IF(ISBLANK(A33)," - ",SUM($I$5:OFFSET(I33,0,0,1,1)))</f>
        <v> - </v>
      </c>
    </row>
    <row r="34" ht="17.4" spans="1:10">
      <c r="A34" s="25"/>
      <c r="B34" s="26"/>
      <c r="C34" s="44"/>
      <c r="D34" s="44"/>
      <c r="E34" s="44"/>
      <c r="F34" s="44"/>
      <c r="G34" s="44"/>
      <c r="H34" s="28"/>
      <c r="I34" s="48" t="str">
        <f>IF(Table146[[#This Row],[Date]]=""," - ",SUM(Table146[[#This Row],[Parents]:[Person 5]]))</f>
        <v> - </v>
      </c>
      <c r="J34" s="48" t="str">
        <f ca="1">IF(ISBLANK(A34)," - ",SUM($I$5:OFFSET(I34,0,0,1,1)))</f>
        <v> - </v>
      </c>
    </row>
    <row r="35" ht="17.4" spans="1:10">
      <c r="A35" s="25"/>
      <c r="B35" s="26"/>
      <c r="C35" s="44"/>
      <c r="D35" s="44"/>
      <c r="E35" s="44"/>
      <c r="F35" s="44"/>
      <c r="G35" s="44"/>
      <c r="H35" s="28"/>
      <c r="I35" s="48" t="str">
        <f>IF(Table146[[#This Row],[Date]]=""," - ",SUM(Table146[[#This Row],[Parents]:[Person 5]]))</f>
        <v> - </v>
      </c>
      <c r="J35" s="48" t="str">
        <f ca="1">IF(ISBLANK(A35)," - ",SUM($I$5:OFFSET(I35,0,0,1,1)))</f>
        <v> - </v>
      </c>
    </row>
    <row r="36" ht="17.4" spans="1:10">
      <c r="A36" s="25"/>
      <c r="B36" s="26"/>
      <c r="C36" s="44"/>
      <c r="D36" s="44"/>
      <c r="E36" s="44"/>
      <c r="F36" s="44"/>
      <c r="G36" s="44"/>
      <c r="H36" s="28"/>
      <c r="I36" s="48" t="str">
        <f>IF(Table146[[#This Row],[Date]]=""," - ",SUM(Table146[[#This Row],[Parents]:[Person 5]]))</f>
        <v> - </v>
      </c>
      <c r="J36" s="48" t="str">
        <f ca="1">IF(ISBLANK(A36)," - ",SUM($I$5:OFFSET(I36,0,0,1,1)))</f>
        <v> - </v>
      </c>
    </row>
    <row r="37" ht="17.4" spans="1:10">
      <c r="A37" s="25"/>
      <c r="B37" s="26"/>
      <c r="C37" s="44"/>
      <c r="D37" s="44"/>
      <c r="E37" s="44"/>
      <c r="F37" s="44"/>
      <c r="G37" s="44"/>
      <c r="H37" s="28"/>
      <c r="I37" s="48" t="str">
        <f>IF(Table146[[#This Row],[Date]]=""," - ",SUM(Table146[[#This Row],[Parents]:[Person 5]]))</f>
        <v> - </v>
      </c>
      <c r="J37" s="48" t="str">
        <f ca="1">IF(ISBLANK(A37)," - ",SUM($I$5:OFFSET(I37,0,0,1,1)))</f>
        <v> - </v>
      </c>
    </row>
    <row r="38" ht="17.4" spans="1:10">
      <c r="A38" s="25"/>
      <c r="B38" s="26"/>
      <c r="C38" s="44"/>
      <c r="D38" s="44"/>
      <c r="E38" s="44"/>
      <c r="F38" s="44"/>
      <c r="G38" s="44"/>
      <c r="H38" s="28"/>
      <c r="I38" s="48" t="str">
        <f>IF(Table146[[#This Row],[Date]]=""," - ",SUM(Table146[[#This Row],[Parents]:[Person 5]]))</f>
        <v> - </v>
      </c>
      <c r="J38" s="48" t="str">
        <f ca="1">IF(ISBLANK(A38)," - ",SUM($I$5:OFFSET(I38,0,0,1,1)))</f>
        <v> - </v>
      </c>
    </row>
    <row r="39" ht="17.4" spans="1:10">
      <c r="A39" s="25"/>
      <c r="B39" s="26"/>
      <c r="C39" s="44"/>
      <c r="D39" s="44"/>
      <c r="E39" s="44"/>
      <c r="F39" s="44"/>
      <c r="G39" s="44"/>
      <c r="H39" s="28"/>
      <c r="I39" s="48" t="str">
        <f>IF(Table146[[#This Row],[Date]]=""," - ",SUM(Table146[[#This Row],[Parents]:[Person 5]]))</f>
        <v> - </v>
      </c>
      <c r="J39" s="48" t="str">
        <f ca="1">IF(ISBLANK(A39)," - ",SUM($I$5:OFFSET(I39,0,0,1,1)))</f>
        <v> - </v>
      </c>
    </row>
    <row r="40" ht="17.4" spans="1:10">
      <c r="A40" s="25"/>
      <c r="B40" s="26"/>
      <c r="C40" s="44"/>
      <c r="D40" s="44"/>
      <c r="E40" s="44"/>
      <c r="F40" s="44"/>
      <c r="G40" s="44"/>
      <c r="H40" s="28"/>
      <c r="I40" s="48" t="str">
        <f>IF(Table146[[#This Row],[Date]]=""," - ",SUM(Table146[[#This Row],[Parents]:[Person 5]]))</f>
        <v> - </v>
      </c>
      <c r="J40" s="48" t="str">
        <f ca="1">IF(ISBLANK(A40)," - ",SUM($I$5:OFFSET(I40,0,0,1,1)))</f>
        <v> - </v>
      </c>
    </row>
    <row r="41" ht="17.4" spans="1:10">
      <c r="A41" s="25"/>
      <c r="B41" s="26"/>
      <c r="C41" s="44"/>
      <c r="D41" s="44"/>
      <c r="E41" s="44"/>
      <c r="F41" s="44"/>
      <c r="G41" s="44"/>
      <c r="H41" s="28"/>
      <c r="I41" s="48" t="str">
        <f>IF(Table146[[#This Row],[Date]]=""," - ",SUM(Table146[[#This Row],[Parents]:[Person 5]]))</f>
        <v> - </v>
      </c>
      <c r="J41" s="48" t="str">
        <f ca="1">IF(ISBLANK(A41)," - ",SUM($I$5:OFFSET(I41,0,0,1,1)))</f>
        <v> - </v>
      </c>
    </row>
  </sheetData>
  <mergeCells count="1">
    <mergeCell ref="A1:J1"/>
  </mergeCells>
  <dataValidations count="4">
    <dataValidation type="list" allowBlank="1" sqref="A6:A41">
      <formula1>dateList</formula1>
    </dataValidation>
    <dataValidation type="list" allowBlank="1" sqref="B6:B41">
      <formula1>payeeList</formula1>
    </dataValidation>
    <dataValidation type="list" allowBlank="1" sqref="H6:H41">
      <formula1>reconcileList</formula1>
    </dataValidation>
    <dataValidation allowBlank="1" showInputMessage="1" promptTitle="Enter the Amount" prompt="Enter a Negative amount if you are borrowing money or somebody is paying you back.&#10;&#10;Enter a Positive amount if somebody is borrowing from you or you are paying somebody back." sqref="C6:G41"/>
  </dataValidations>
  <printOptions horizontalCentered="1"/>
  <pageMargins left="0.5" right="0.5" top="0.5" bottom="0.5" header="0.25" footer="0.25"/>
  <pageSetup paperSize="1" fitToHeight="0" orientation="portrait"/>
  <headerFooter>
    <oddFooter>&amp;L&amp;8&amp;K01+048Money Tracker © 2017 by Vertex42.com&amp;R&amp;8&amp;K01+048https://www.vertex42.com/ExcelTemplates/money-tracker.html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2"/>
  <sheetViews>
    <sheetView showGridLines="0" tabSelected="1" workbookViewId="0">
      <pane ySplit="5" topLeftCell="A6" activePane="bottomLeft" state="frozen"/>
      <selection/>
      <selection pane="bottomLeft" activeCell="A10" sqref="A10"/>
    </sheetView>
  </sheetViews>
  <sheetFormatPr defaultColWidth="9" defaultRowHeight="13.2"/>
  <cols>
    <col min="1" max="1" width="10.5" style="12" customWidth="1"/>
    <col min="2" max="2" width="21.25" style="12" customWidth="1"/>
    <col min="3" max="7" width="10.75" style="12" customWidth="1"/>
    <col min="8" max="8" width="4.25" style="12" customWidth="1"/>
    <col min="9" max="9" width="11" style="12" customWidth="1"/>
    <col min="10" max="10" width="11.75" style="12" customWidth="1"/>
    <col min="11" max="11" width="11.25" style="12" customWidth="1"/>
    <col min="12" max="12" width="26.625" style="12" customWidth="1"/>
    <col min="13" max="16384" width="9" style="12"/>
  </cols>
  <sheetData>
    <row r="1" ht="23.55" spans="1:12">
      <c r="A1" s="13" t="s">
        <v>75</v>
      </c>
      <c r="B1" s="13"/>
      <c r="C1" s="13"/>
      <c r="D1" s="13"/>
      <c r="E1" s="13"/>
      <c r="F1" s="13"/>
      <c r="G1" s="13"/>
      <c r="H1" s="13"/>
      <c r="I1" s="13"/>
      <c r="J1" s="13"/>
      <c r="L1" s="30"/>
    </row>
    <row r="2" ht="18.75" customHeight="1" spans="2:12">
      <c r="B2" s="14" t="s">
        <v>1</v>
      </c>
      <c r="C2" s="15">
        <f>SUM(Table17[[#All],[✉ Fund 1]])</f>
        <v>150</v>
      </c>
      <c r="D2" s="15">
        <f>SUM(Table17[[#All],[✉ Fund 2]])</f>
        <v>50</v>
      </c>
      <c r="E2" s="15">
        <f>SUM(Table17[[#All],[✉ Fund 3]])</f>
        <v>0</v>
      </c>
      <c r="F2" s="15">
        <f>SUM(Table17[[#All],[✉ Fund 4]])</f>
        <v>0</v>
      </c>
      <c r="G2" s="15">
        <f>SUM(Table17[[#All],[Other]])</f>
        <v>1000</v>
      </c>
      <c r="H2" s="16"/>
      <c r="I2" s="14" t="s">
        <v>2</v>
      </c>
      <c r="J2" s="31">
        <f ca="1">VLOOKUP(9E+100,Table17[Account Balance],1)</f>
        <v>1200</v>
      </c>
      <c r="L2" s="32"/>
    </row>
    <row r="3" ht="13.8" spans="4:12">
      <c r="D3" s="17"/>
      <c r="L3" s="33"/>
    </row>
    <row r="4" s="11" customFormat="1" ht="13.8" spans="1:18">
      <c r="A4" s="18"/>
      <c r="C4" s="19" t="s">
        <v>3</v>
      </c>
      <c r="D4" s="20"/>
      <c r="E4" s="20"/>
      <c r="F4" s="20"/>
      <c r="G4" s="20"/>
      <c r="K4" s="34"/>
      <c r="L4" s="34"/>
      <c r="M4" s="34"/>
      <c r="N4" s="34"/>
      <c r="O4" s="34"/>
      <c r="P4" s="34"/>
      <c r="Q4" s="34"/>
      <c r="R4" s="34"/>
    </row>
    <row r="5" ht="27.6" spans="1:18">
      <c r="A5" s="21" t="s">
        <v>4</v>
      </c>
      <c r="B5" s="22" t="s">
        <v>5</v>
      </c>
      <c r="C5" s="23" t="s">
        <v>76</v>
      </c>
      <c r="D5" s="23" t="s">
        <v>77</v>
      </c>
      <c r="E5" s="23" t="s">
        <v>78</v>
      </c>
      <c r="F5" s="23" t="s">
        <v>79</v>
      </c>
      <c r="G5" s="23" t="s">
        <v>9</v>
      </c>
      <c r="H5" s="24" t="s">
        <v>42</v>
      </c>
      <c r="I5" s="21" t="s">
        <v>11</v>
      </c>
      <c r="J5" s="24" t="s">
        <v>43</v>
      </c>
      <c r="K5" s="35"/>
      <c r="L5" s="36" t="s">
        <v>13</v>
      </c>
      <c r="M5" s="35"/>
      <c r="N5" s="35"/>
      <c r="O5" s="35"/>
      <c r="P5" s="35"/>
      <c r="Q5" s="35"/>
      <c r="R5" s="35"/>
    </row>
    <row r="6" s="11" customFormat="1" ht="18" spans="1:18">
      <c r="A6" s="25">
        <v>43466</v>
      </c>
      <c r="B6" s="26" t="s">
        <v>65</v>
      </c>
      <c r="C6" s="27">
        <v>200</v>
      </c>
      <c r="D6" s="27">
        <v>0</v>
      </c>
      <c r="E6" s="27"/>
      <c r="F6" s="27"/>
      <c r="G6" s="27">
        <v>1000</v>
      </c>
      <c r="H6" s="28" t="s">
        <v>45</v>
      </c>
      <c r="I6" s="37">
        <f>IF(ISBLANK(Table17[[#This Row],[Date]])," - ",SUM(Table17[[#This Row],[✉ Fund 1]:[Other]]))</f>
        <v>1200</v>
      </c>
      <c r="J6" s="37">
        <f ca="1">IF(ISBLANK(Table17[[#This Row],[Date]])," - ",SUM($I$5:OFFSET(I6,0,0)))</f>
        <v>1200</v>
      </c>
      <c r="K6" s="34"/>
      <c r="L6" s="38" t="s">
        <v>80</v>
      </c>
      <c r="M6" s="34"/>
      <c r="N6" s="34"/>
      <c r="O6" s="34"/>
      <c r="P6" s="34"/>
      <c r="Q6" s="34"/>
      <c r="R6" s="34"/>
    </row>
    <row r="7" s="11" customFormat="1" ht="17.4" spans="1:18">
      <c r="A7" s="25">
        <v>43511</v>
      </c>
      <c r="B7" s="26" t="s">
        <v>81</v>
      </c>
      <c r="C7" s="27">
        <v>-50</v>
      </c>
      <c r="D7" s="27">
        <v>50</v>
      </c>
      <c r="E7" s="27"/>
      <c r="F7" s="27"/>
      <c r="G7" s="27"/>
      <c r="H7" s="28"/>
      <c r="I7" s="37">
        <f>IF(ISBLANK(Table17[[#This Row],[Date]])," - ",SUM(Table17[[#This Row],[✉ Fund 1]:[Other]]))</f>
        <v>0</v>
      </c>
      <c r="J7" s="37">
        <f ca="1">IF(ISBLANK(Table17[[#This Row],[Date]])," - ",SUM($I$5:OFFSET(I7,0,0)))</f>
        <v>1200</v>
      </c>
      <c r="K7" s="34"/>
      <c r="L7" s="38" t="s">
        <v>47</v>
      </c>
      <c r="M7" s="34"/>
      <c r="N7" s="34"/>
      <c r="O7" s="34"/>
      <c r="P7" s="34"/>
      <c r="Q7" s="34"/>
      <c r="R7" s="34"/>
    </row>
    <row r="8" s="11" customFormat="1" ht="17.4" spans="1:18">
      <c r="A8" s="25"/>
      <c r="B8" s="29"/>
      <c r="C8" s="27"/>
      <c r="D8" s="27"/>
      <c r="E8" s="27"/>
      <c r="F8" s="27"/>
      <c r="G8" s="27"/>
      <c r="H8" s="28"/>
      <c r="I8" s="37" t="str">
        <f>IF(ISBLANK(Table17[[#This Row],[Date]])," - ",SUM(Table17[[#This Row],[✉ Fund 1]:[Other]]))</f>
        <v> - </v>
      </c>
      <c r="J8" s="37" t="str">
        <f ca="1">IF(ISBLANK(Table17[[#This Row],[Date]])," - ",SUM($I$5:OFFSET(I8,0,0)))</f>
        <v> - </v>
      </c>
      <c r="K8" s="34"/>
      <c r="L8" s="38" t="s">
        <v>82</v>
      </c>
      <c r="M8" s="34"/>
      <c r="N8" s="34"/>
      <c r="O8" s="34"/>
      <c r="P8" s="34"/>
      <c r="Q8" s="34"/>
      <c r="R8" s="34"/>
    </row>
    <row r="9" s="11" customFormat="1" ht="17.4" spans="1:18">
      <c r="A9" s="25"/>
      <c r="B9" s="26"/>
      <c r="C9" s="27"/>
      <c r="D9" s="27"/>
      <c r="E9" s="27"/>
      <c r="F9" s="27"/>
      <c r="G9" s="27"/>
      <c r="H9" s="28"/>
      <c r="I9" s="37" t="str">
        <f>IF(ISBLANK(Table17[[#This Row],[Date]])," - ",SUM(Table17[[#This Row],[✉ Fund 1]:[Other]]))</f>
        <v> - </v>
      </c>
      <c r="J9" s="37" t="str">
        <f ca="1">IF(ISBLANK(Table17[[#This Row],[Date]])," - ",SUM($I$5:OFFSET(I9,0,0)))</f>
        <v> - </v>
      </c>
      <c r="K9" s="34"/>
      <c r="L9" s="38" t="s">
        <v>83</v>
      </c>
      <c r="M9" s="34"/>
      <c r="N9" s="34"/>
      <c r="O9" s="34"/>
      <c r="P9" s="34"/>
      <c r="Q9" s="34"/>
      <c r="R9" s="34"/>
    </row>
    <row r="10" s="11" customFormat="1" ht="17.4" spans="1:18">
      <c r="A10" s="25"/>
      <c r="B10" s="26"/>
      <c r="C10" s="27"/>
      <c r="D10" s="27"/>
      <c r="E10" s="27"/>
      <c r="F10" s="27"/>
      <c r="G10" s="27"/>
      <c r="H10" s="28"/>
      <c r="I10" s="37" t="str">
        <f>IF(ISBLANK(Table17[[#This Row],[Date]])," - ",SUM(Table17[[#This Row],[✉ Fund 1]:[Other]]))</f>
        <v> - </v>
      </c>
      <c r="J10" s="37" t="str">
        <f ca="1">IF(ISBLANK(Table17[[#This Row],[Date]])," - ",SUM($I$5:OFFSET(I10,0,0)))</f>
        <v> - </v>
      </c>
      <c r="K10" s="34"/>
      <c r="L10" s="38" t="s">
        <v>84</v>
      </c>
      <c r="M10" s="34"/>
      <c r="N10" s="34"/>
      <c r="O10" s="34"/>
      <c r="P10" s="34"/>
      <c r="Q10" s="34"/>
      <c r="R10" s="34"/>
    </row>
    <row r="11" s="11" customFormat="1" ht="17.4" spans="1:18">
      <c r="A11" s="25"/>
      <c r="B11" s="26"/>
      <c r="C11" s="27"/>
      <c r="D11" s="27"/>
      <c r="E11" s="27"/>
      <c r="F11" s="27"/>
      <c r="G11" s="27"/>
      <c r="H11" s="28"/>
      <c r="I11" s="37" t="str">
        <f>IF(ISBLANK(Table17[[#This Row],[Date]])," - ",SUM(Table17[[#This Row],[✉ Fund 1]:[Other]]))</f>
        <v> - </v>
      </c>
      <c r="J11" s="37" t="str">
        <f ca="1">IF(ISBLANK(Table17[[#This Row],[Date]])," - ",SUM($I$5:OFFSET(I11,0,0)))</f>
        <v> - </v>
      </c>
      <c r="K11" s="34"/>
      <c r="L11" s="38" t="s">
        <v>26</v>
      </c>
      <c r="M11" s="34"/>
      <c r="N11" s="34"/>
      <c r="O11" s="34"/>
      <c r="P11" s="34"/>
      <c r="Q11" s="34"/>
      <c r="R11" s="34"/>
    </row>
    <row r="12" s="11" customFormat="1" ht="17.4" spans="1:18">
      <c r="A12" s="25"/>
      <c r="B12" s="26"/>
      <c r="C12" s="27"/>
      <c r="D12" s="27"/>
      <c r="E12" s="27"/>
      <c r="F12" s="27"/>
      <c r="G12" s="27"/>
      <c r="H12" s="28"/>
      <c r="I12" s="37" t="str">
        <f>IF(ISBLANK(Table17[[#This Row],[Date]])," - ",SUM(Table17[[#This Row],[✉ Fund 1]:[Other]]))</f>
        <v> - </v>
      </c>
      <c r="J12" s="37" t="str">
        <f ca="1">IF(ISBLANK(Table17[[#This Row],[Date]])," - ",SUM($I$5:OFFSET(I12,0,0)))</f>
        <v> - </v>
      </c>
      <c r="K12" s="34"/>
      <c r="L12" s="38" t="s">
        <v>31</v>
      </c>
      <c r="M12" s="34"/>
      <c r="N12" s="34"/>
      <c r="O12" s="34"/>
      <c r="P12" s="34"/>
      <c r="Q12" s="34"/>
      <c r="R12" s="34"/>
    </row>
    <row r="13" s="11" customFormat="1" ht="17.4" spans="1:18">
      <c r="A13" s="25"/>
      <c r="B13" s="26"/>
      <c r="C13" s="27"/>
      <c r="D13" s="27"/>
      <c r="E13" s="27"/>
      <c r="F13" s="27"/>
      <c r="G13" s="27"/>
      <c r="H13" s="28"/>
      <c r="I13" s="37" t="str">
        <f>IF(ISBLANK(Table17[[#This Row],[Date]])," - ",SUM(Table17[[#This Row],[✉ Fund 1]:[Other]]))</f>
        <v> - </v>
      </c>
      <c r="J13" s="37" t="str">
        <f ca="1">IF(ISBLANK(Table17[[#This Row],[Date]])," - ",SUM($I$5:OFFSET(I13,0,0)))</f>
        <v> - </v>
      </c>
      <c r="K13" s="34"/>
      <c r="L13" s="38" t="s">
        <v>32</v>
      </c>
      <c r="M13" s="34"/>
      <c r="N13" s="34"/>
      <c r="O13" s="34"/>
      <c r="P13" s="34"/>
      <c r="Q13" s="34"/>
      <c r="R13" s="34"/>
    </row>
    <row r="14" s="11" customFormat="1" ht="17.4" spans="1:18">
      <c r="A14" s="25"/>
      <c r="B14" s="26"/>
      <c r="C14" s="27"/>
      <c r="D14" s="27"/>
      <c r="E14" s="27"/>
      <c r="F14" s="27"/>
      <c r="G14" s="27"/>
      <c r="H14" s="28"/>
      <c r="I14" s="37" t="str">
        <f>IF(ISBLANK(Table17[[#This Row],[Date]])," - ",SUM(Table17[[#This Row],[✉ Fund 1]:[Other]]))</f>
        <v> - </v>
      </c>
      <c r="J14" s="37" t="str">
        <f ca="1">IF(ISBLANK(Table17[[#This Row],[Date]])," - ",SUM($I$5:OFFSET(I14,0,0)))</f>
        <v> - </v>
      </c>
      <c r="K14" s="34"/>
      <c r="L14" s="38" t="s">
        <v>33</v>
      </c>
      <c r="M14" s="34"/>
      <c r="N14" s="34"/>
      <c r="O14" s="34"/>
      <c r="P14" s="34"/>
      <c r="Q14" s="34"/>
      <c r="R14" s="34"/>
    </row>
    <row r="15" s="11" customFormat="1" ht="17.4" spans="1:18">
      <c r="A15" s="25"/>
      <c r="B15" s="26"/>
      <c r="C15" s="27"/>
      <c r="D15" s="27"/>
      <c r="E15" s="27"/>
      <c r="F15" s="27"/>
      <c r="G15" s="27"/>
      <c r="H15" s="28"/>
      <c r="I15" s="37" t="str">
        <f>IF(ISBLANK(Table17[[#This Row],[Date]])," - ",SUM(Table17[[#This Row],[✉ Fund 1]:[Other]]))</f>
        <v> - </v>
      </c>
      <c r="J15" s="37" t="str">
        <f ca="1">IF(ISBLANK(Table17[[#This Row],[Date]])," - ",SUM($I$5:OFFSET(I15,0,0)))</f>
        <v> - </v>
      </c>
      <c r="K15" s="34"/>
      <c r="L15" s="34"/>
      <c r="M15" s="34"/>
      <c r="N15" s="34"/>
      <c r="O15" s="34"/>
      <c r="P15" s="34"/>
      <c r="Q15" s="34"/>
      <c r="R15" s="34"/>
    </row>
    <row r="16" s="11" customFormat="1" ht="17.4" spans="1:18">
      <c r="A16" s="25"/>
      <c r="B16" s="26"/>
      <c r="C16" s="27"/>
      <c r="D16" s="27"/>
      <c r="E16" s="27"/>
      <c r="F16" s="27"/>
      <c r="G16" s="27"/>
      <c r="H16" s="28"/>
      <c r="I16" s="37" t="str">
        <f>IF(ISBLANK(Table17[[#This Row],[Date]])," - ",SUM(Table17[[#This Row],[✉ Fund 1]:[Other]]))</f>
        <v> - </v>
      </c>
      <c r="J16" s="37" t="str">
        <f ca="1">IF(ISBLANK(Table17[[#This Row],[Date]])," - ",SUM($I$5:OFFSET(I16,0,0)))</f>
        <v> - </v>
      </c>
      <c r="K16" s="34"/>
      <c r="L16" s="34"/>
      <c r="M16" s="34"/>
      <c r="N16" s="34"/>
      <c r="O16" s="34"/>
      <c r="P16" s="34"/>
      <c r="Q16" s="34"/>
      <c r="R16" s="34"/>
    </row>
    <row r="17" s="11" customFormat="1" ht="17.4" spans="1:18">
      <c r="A17" s="25"/>
      <c r="B17" s="26"/>
      <c r="C17" s="27"/>
      <c r="D17" s="27"/>
      <c r="E17" s="27"/>
      <c r="F17" s="27"/>
      <c r="G17" s="27"/>
      <c r="H17" s="28"/>
      <c r="I17" s="37" t="str">
        <f>IF(ISBLANK(Table17[[#This Row],[Date]])," - ",SUM(Table17[[#This Row],[✉ Fund 1]:[Other]]))</f>
        <v> - </v>
      </c>
      <c r="J17" s="37" t="str">
        <f ca="1">IF(ISBLANK(Table17[[#This Row],[Date]])," - ",SUM($I$5:OFFSET(I17,0,0)))</f>
        <v> - </v>
      </c>
      <c r="K17" s="34"/>
      <c r="L17" s="34"/>
      <c r="M17" s="34"/>
      <c r="N17" s="34"/>
      <c r="O17" s="34"/>
      <c r="P17" s="34"/>
      <c r="Q17" s="34"/>
      <c r="R17" s="34"/>
    </row>
    <row r="18" s="11" customFormat="1" ht="17.4" spans="1:18">
      <c r="A18" s="25"/>
      <c r="B18" s="26"/>
      <c r="C18" s="27"/>
      <c r="D18" s="27"/>
      <c r="E18" s="27"/>
      <c r="F18" s="27"/>
      <c r="G18" s="27"/>
      <c r="H18" s="28"/>
      <c r="I18" s="37" t="str">
        <f>IF(ISBLANK(Table17[[#This Row],[Date]])," - ",SUM(Table17[[#This Row],[✉ Fund 1]:[Other]]))</f>
        <v> - </v>
      </c>
      <c r="J18" s="37" t="str">
        <f ca="1">IF(ISBLANK(Table17[[#This Row],[Date]])," - ",SUM($I$5:OFFSET(I18,0,0)))</f>
        <v> - </v>
      </c>
      <c r="K18" s="34"/>
      <c r="L18" s="34"/>
      <c r="M18" s="34"/>
      <c r="N18" s="34"/>
      <c r="O18" s="34"/>
      <c r="P18" s="34"/>
      <c r="Q18" s="34"/>
      <c r="R18" s="34"/>
    </row>
    <row r="19" s="11" customFormat="1" ht="17.4" spans="1:18">
      <c r="A19" s="25"/>
      <c r="B19" s="26"/>
      <c r="C19" s="27"/>
      <c r="D19" s="27"/>
      <c r="E19" s="27"/>
      <c r="F19" s="27"/>
      <c r="G19" s="27"/>
      <c r="H19" s="28"/>
      <c r="I19" s="37" t="str">
        <f>IF(ISBLANK(Table17[[#This Row],[Date]])," - ",SUM(Table17[[#This Row],[✉ Fund 1]:[Other]]))</f>
        <v> - </v>
      </c>
      <c r="J19" s="37" t="str">
        <f ca="1">IF(ISBLANK(Table17[[#This Row],[Date]])," - ",SUM($I$5:OFFSET(I19,0,0)))</f>
        <v> - </v>
      </c>
      <c r="K19" s="34"/>
      <c r="L19" s="34"/>
      <c r="M19" s="34"/>
      <c r="N19" s="34"/>
      <c r="O19" s="34"/>
      <c r="P19" s="34"/>
      <c r="Q19" s="34"/>
      <c r="R19" s="34"/>
    </row>
    <row r="20" s="11" customFormat="1" ht="17.4" spans="1:18">
      <c r="A20" s="25"/>
      <c r="B20" s="26"/>
      <c r="C20" s="27"/>
      <c r="D20" s="27"/>
      <c r="E20" s="27"/>
      <c r="F20" s="27"/>
      <c r="G20" s="27"/>
      <c r="H20" s="28"/>
      <c r="I20" s="37" t="str">
        <f>IF(ISBLANK(Table17[[#This Row],[Date]])," - ",SUM(Table17[[#This Row],[✉ Fund 1]:[Other]]))</f>
        <v> - </v>
      </c>
      <c r="J20" s="37" t="str">
        <f ca="1">IF(ISBLANK(Table17[[#This Row],[Date]])," - ",SUM($I$5:OFFSET(I20,0,0)))</f>
        <v> - </v>
      </c>
      <c r="K20" s="34"/>
      <c r="L20" s="34"/>
      <c r="M20" s="34"/>
      <c r="N20" s="34"/>
      <c r="O20" s="34"/>
      <c r="P20" s="34"/>
      <c r="Q20" s="34"/>
      <c r="R20" s="34"/>
    </row>
    <row r="21" ht="17.4" spans="1:10">
      <c r="A21" s="25"/>
      <c r="B21" s="26"/>
      <c r="C21" s="27"/>
      <c r="D21" s="27"/>
      <c r="E21" s="27"/>
      <c r="F21" s="27"/>
      <c r="G21" s="27"/>
      <c r="H21" s="28"/>
      <c r="I21" s="37" t="str">
        <f>IF(ISBLANK(Table17[[#This Row],[Date]])," - ",SUM(Table17[[#This Row],[✉ Fund 1]:[Other]]))</f>
        <v> - </v>
      </c>
      <c r="J21" s="37" t="str">
        <f ca="1">IF(ISBLANK(Table17[[#This Row],[Date]])," - ",SUM($I$5:OFFSET(I21,0,0)))</f>
        <v> - </v>
      </c>
    </row>
    <row r="22" ht="17.4" spans="1:10">
      <c r="A22" s="25"/>
      <c r="B22" s="26"/>
      <c r="C22" s="27"/>
      <c r="D22" s="27"/>
      <c r="E22" s="27"/>
      <c r="F22" s="27"/>
      <c r="G22" s="27"/>
      <c r="H22" s="28"/>
      <c r="I22" s="37" t="str">
        <f>IF(ISBLANK(Table17[[#This Row],[Date]])," - ",SUM(Table17[[#This Row],[✉ Fund 1]:[Other]]))</f>
        <v> - </v>
      </c>
      <c r="J22" s="37" t="str">
        <f ca="1">IF(ISBLANK(Table17[[#This Row],[Date]])," - ",SUM($I$5:OFFSET(I22,0,0)))</f>
        <v> - </v>
      </c>
    </row>
    <row r="23" ht="17.4" spans="1:10">
      <c r="A23" s="25"/>
      <c r="B23" s="26"/>
      <c r="C23" s="27"/>
      <c r="D23" s="27"/>
      <c r="E23" s="27"/>
      <c r="F23" s="27"/>
      <c r="G23" s="27"/>
      <c r="H23" s="28"/>
      <c r="I23" s="37" t="str">
        <f>IF(ISBLANK(Table17[[#This Row],[Date]])," - ",SUM(Table17[[#This Row],[✉ Fund 1]:[Other]]))</f>
        <v> - </v>
      </c>
      <c r="J23" s="37" t="str">
        <f ca="1">IF(ISBLANK(Table17[[#This Row],[Date]])," - ",SUM($I$5:OFFSET(I23,0,0)))</f>
        <v> - </v>
      </c>
    </row>
    <row r="24" ht="17.4" spans="1:10">
      <c r="A24" s="25"/>
      <c r="B24" s="26"/>
      <c r="C24" s="27"/>
      <c r="D24" s="27"/>
      <c r="E24" s="27"/>
      <c r="F24" s="27"/>
      <c r="G24" s="27"/>
      <c r="H24" s="28"/>
      <c r="I24" s="37" t="str">
        <f>IF(ISBLANK(Table17[[#This Row],[Date]])," - ",SUM(Table17[[#This Row],[✉ Fund 1]:[Other]]))</f>
        <v> - </v>
      </c>
      <c r="J24" s="37" t="str">
        <f ca="1">IF(ISBLANK(Table17[[#This Row],[Date]])," - ",SUM($I$5:OFFSET(I24,0,0)))</f>
        <v> - </v>
      </c>
    </row>
    <row r="25" ht="17.4" spans="1:10">
      <c r="A25" s="25"/>
      <c r="B25" s="26"/>
      <c r="C25" s="27"/>
      <c r="D25" s="27"/>
      <c r="E25" s="27"/>
      <c r="F25" s="27"/>
      <c r="G25" s="27"/>
      <c r="H25" s="28"/>
      <c r="I25" s="37" t="str">
        <f>IF(ISBLANK(Table17[[#This Row],[Date]])," - ",SUM(Table17[[#This Row],[✉ Fund 1]:[Other]]))</f>
        <v> - </v>
      </c>
      <c r="J25" s="37" t="str">
        <f ca="1">IF(ISBLANK(Table17[[#This Row],[Date]])," - ",SUM($I$5:OFFSET(I25,0,0)))</f>
        <v> - </v>
      </c>
    </row>
    <row r="26" ht="17.4" spans="1:10">
      <c r="A26" s="25"/>
      <c r="B26" s="26"/>
      <c r="C26" s="27"/>
      <c r="D26" s="27"/>
      <c r="E26" s="27"/>
      <c r="F26" s="27"/>
      <c r="G26" s="27"/>
      <c r="H26" s="28"/>
      <c r="I26" s="37" t="str">
        <f>IF(ISBLANK(Table17[[#This Row],[Date]])," - ",SUM(Table17[[#This Row],[✉ Fund 1]:[Other]]))</f>
        <v> - </v>
      </c>
      <c r="J26" s="37" t="str">
        <f ca="1">IF(ISBLANK(Table17[[#This Row],[Date]])," - ",SUM($I$5:OFFSET(I26,0,0)))</f>
        <v> - </v>
      </c>
    </row>
    <row r="27" ht="17.4" spans="1:10">
      <c r="A27" s="25"/>
      <c r="B27" s="26"/>
      <c r="C27" s="27"/>
      <c r="D27" s="27"/>
      <c r="E27" s="27"/>
      <c r="F27" s="27"/>
      <c r="G27" s="27"/>
      <c r="H27" s="28"/>
      <c r="I27" s="37" t="str">
        <f>IF(ISBLANK(Table17[[#This Row],[Date]])," - ",SUM(Table17[[#This Row],[✉ Fund 1]:[Other]]))</f>
        <v> - </v>
      </c>
      <c r="J27" s="37" t="str">
        <f ca="1">IF(ISBLANK(Table17[[#This Row],[Date]])," - ",SUM($I$5:OFFSET(I27,0,0)))</f>
        <v> - </v>
      </c>
    </row>
    <row r="28" ht="17.4" spans="1:10">
      <c r="A28" s="25"/>
      <c r="B28" s="26"/>
      <c r="C28" s="27"/>
      <c r="D28" s="27"/>
      <c r="E28" s="27"/>
      <c r="F28" s="27"/>
      <c r="G28" s="27"/>
      <c r="H28" s="28"/>
      <c r="I28" s="37" t="str">
        <f>IF(ISBLANK(Table17[[#This Row],[Date]])," - ",SUM(Table17[[#This Row],[✉ Fund 1]:[Other]]))</f>
        <v> - </v>
      </c>
      <c r="J28" s="37" t="str">
        <f ca="1">IF(ISBLANK(Table17[[#This Row],[Date]])," - ",SUM($I$5:OFFSET(I28,0,0)))</f>
        <v> - </v>
      </c>
    </row>
    <row r="29" ht="17.4" spans="1:10">
      <c r="A29" s="25"/>
      <c r="B29" s="26"/>
      <c r="C29" s="27"/>
      <c r="D29" s="27"/>
      <c r="E29" s="27"/>
      <c r="F29" s="27"/>
      <c r="G29" s="27"/>
      <c r="H29" s="28"/>
      <c r="I29" s="37" t="str">
        <f>IF(ISBLANK(Table17[[#This Row],[Date]])," - ",SUM(Table17[[#This Row],[✉ Fund 1]:[Other]]))</f>
        <v> - </v>
      </c>
      <c r="J29" s="37" t="str">
        <f ca="1">IF(ISBLANK(Table17[[#This Row],[Date]])," - ",SUM($I$5:OFFSET(I29,0,0)))</f>
        <v> - </v>
      </c>
    </row>
    <row r="30" ht="17.4" spans="1:10">
      <c r="A30" s="25"/>
      <c r="B30" s="26"/>
      <c r="C30" s="27"/>
      <c r="D30" s="27"/>
      <c r="E30" s="27"/>
      <c r="F30" s="27"/>
      <c r="G30" s="27"/>
      <c r="H30" s="28"/>
      <c r="I30" s="37" t="str">
        <f>IF(ISBLANK(Table17[[#This Row],[Date]])," - ",SUM(Table17[[#This Row],[✉ Fund 1]:[Other]]))</f>
        <v> - </v>
      </c>
      <c r="J30" s="37" t="str">
        <f ca="1">IF(ISBLANK(Table17[[#This Row],[Date]])," - ",SUM($I$5:OFFSET(I30,0,0)))</f>
        <v> - </v>
      </c>
    </row>
    <row r="31" ht="17.4" spans="1:10">
      <c r="A31" s="25"/>
      <c r="B31" s="26"/>
      <c r="C31" s="27"/>
      <c r="D31" s="27"/>
      <c r="E31" s="27"/>
      <c r="F31" s="27"/>
      <c r="G31" s="27"/>
      <c r="H31" s="28"/>
      <c r="I31" s="37" t="str">
        <f>IF(ISBLANK(Table17[[#This Row],[Date]])," - ",SUM(Table17[[#This Row],[✉ Fund 1]:[Other]]))</f>
        <v> - </v>
      </c>
      <c r="J31" s="37" t="str">
        <f ca="1">IF(ISBLANK(Table17[[#This Row],[Date]])," - ",SUM($I$5:OFFSET(I31,0,0)))</f>
        <v> - </v>
      </c>
    </row>
    <row r="32" ht="17.4" spans="1:10">
      <c r="A32" s="25"/>
      <c r="B32" s="26"/>
      <c r="C32" s="27"/>
      <c r="D32" s="27"/>
      <c r="E32" s="27"/>
      <c r="F32" s="27"/>
      <c r="G32" s="27"/>
      <c r="H32" s="28"/>
      <c r="I32" s="37" t="str">
        <f>IF(ISBLANK(Table17[[#This Row],[Date]])," - ",SUM(Table17[[#This Row],[✉ Fund 1]:[Other]]))</f>
        <v> - </v>
      </c>
      <c r="J32" s="37" t="str">
        <f ca="1">IF(ISBLANK(Table17[[#This Row],[Date]])," - ",SUM($I$5:OFFSET(I32,0,0)))</f>
        <v> - </v>
      </c>
    </row>
    <row r="33" ht="17.4" spans="1:10">
      <c r="A33" s="25"/>
      <c r="B33" s="26"/>
      <c r="C33" s="27"/>
      <c r="D33" s="27"/>
      <c r="E33" s="27"/>
      <c r="F33" s="27"/>
      <c r="G33" s="27"/>
      <c r="H33" s="28"/>
      <c r="I33" s="37" t="str">
        <f>IF(ISBLANK(Table17[[#This Row],[Date]])," - ",SUM(Table17[[#This Row],[✉ Fund 1]:[Other]]))</f>
        <v> - </v>
      </c>
      <c r="J33" s="37" t="str">
        <f ca="1">IF(ISBLANK(Table17[[#This Row],[Date]])," - ",SUM($I$5:OFFSET(I33,0,0)))</f>
        <v> - </v>
      </c>
    </row>
    <row r="34" ht="17.4" spans="1:10">
      <c r="A34" s="25"/>
      <c r="B34" s="26"/>
      <c r="C34" s="27"/>
      <c r="D34" s="27"/>
      <c r="E34" s="27"/>
      <c r="F34" s="27"/>
      <c r="G34" s="27"/>
      <c r="H34" s="28"/>
      <c r="I34" s="37" t="str">
        <f>IF(ISBLANK(Table17[[#This Row],[Date]])," - ",SUM(Table17[[#This Row],[✉ Fund 1]:[Other]]))</f>
        <v> - </v>
      </c>
      <c r="J34" s="37" t="str">
        <f ca="1">IF(ISBLANK(Table17[[#This Row],[Date]])," - ",SUM($I$5:OFFSET(I34,0,0)))</f>
        <v> - </v>
      </c>
    </row>
    <row r="35" ht="17.4" spans="1:10">
      <c r="A35" s="25"/>
      <c r="B35" s="26"/>
      <c r="C35" s="27"/>
      <c r="D35" s="27"/>
      <c r="E35" s="27"/>
      <c r="F35" s="27"/>
      <c r="G35" s="27"/>
      <c r="H35" s="28"/>
      <c r="I35" s="37" t="str">
        <f>IF(ISBLANK(Table17[[#This Row],[Date]])," - ",SUM(Table17[[#This Row],[✉ Fund 1]:[Other]]))</f>
        <v> - </v>
      </c>
      <c r="J35" s="37" t="str">
        <f ca="1">IF(ISBLANK(Table17[[#This Row],[Date]])," - ",SUM($I$5:OFFSET(I35,0,0)))</f>
        <v> - </v>
      </c>
    </row>
    <row r="36" ht="17.4" spans="1:10">
      <c r="A36" s="25"/>
      <c r="B36" s="26"/>
      <c r="C36" s="27"/>
      <c r="D36" s="27"/>
      <c r="E36" s="27"/>
      <c r="F36" s="27"/>
      <c r="G36" s="27"/>
      <c r="H36" s="28"/>
      <c r="I36" s="37" t="str">
        <f>IF(ISBLANK(Table17[[#This Row],[Date]])," - ",SUM(Table17[[#This Row],[✉ Fund 1]:[Other]]))</f>
        <v> - </v>
      </c>
      <c r="J36" s="37" t="str">
        <f ca="1">IF(ISBLANK(Table17[[#This Row],[Date]])," - ",SUM($I$5:OFFSET(I36,0,0)))</f>
        <v> - </v>
      </c>
    </row>
    <row r="37" ht="17.4" spans="1:10">
      <c r="A37" s="25"/>
      <c r="B37" s="26"/>
      <c r="C37" s="27"/>
      <c r="D37" s="27"/>
      <c r="E37" s="27"/>
      <c r="F37" s="27"/>
      <c r="G37" s="27"/>
      <c r="H37" s="28"/>
      <c r="I37" s="37" t="str">
        <f>IF(ISBLANK(Table17[[#This Row],[Date]])," - ",SUM(Table17[[#This Row],[✉ Fund 1]:[Other]]))</f>
        <v> - </v>
      </c>
      <c r="J37" s="37" t="str">
        <f ca="1">IF(ISBLANK(Table17[[#This Row],[Date]])," - ",SUM($I$5:OFFSET(I37,0,0)))</f>
        <v> - </v>
      </c>
    </row>
    <row r="38" ht="17.4" spans="1:10">
      <c r="A38" s="25"/>
      <c r="B38" s="26"/>
      <c r="C38" s="27"/>
      <c r="D38" s="27"/>
      <c r="E38" s="27"/>
      <c r="F38" s="27"/>
      <c r="G38" s="27"/>
      <c r="H38" s="28"/>
      <c r="I38" s="37" t="str">
        <f>IF(ISBLANK(Table17[[#This Row],[Date]])," - ",SUM(Table17[[#This Row],[✉ Fund 1]:[Other]]))</f>
        <v> - </v>
      </c>
      <c r="J38" s="37" t="str">
        <f ca="1">IF(ISBLANK(Table17[[#This Row],[Date]])," - ",SUM($I$5:OFFSET(I38,0,0)))</f>
        <v> - </v>
      </c>
    </row>
    <row r="39" ht="17.4" spans="1:10">
      <c r="A39" s="25"/>
      <c r="B39" s="26"/>
      <c r="C39" s="27"/>
      <c r="D39" s="27"/>
      <c r="E39" s="27"/>
      <c r="F39" s="27"/>
      <c r="G39" s="27"/>
      <c r="H39" s="28"/>
      <c r="I39" s="37" t="str">
        <f>IF(ISBLANK(Table17[[#This Row],[Date]])," - ",SUM(Table17[[#This Row],[✉ Fund 1]:[Other]]))</f>
        <v> - </v>
      </c>
      <c r="J39" s="37" t="str">
        <f ca="1">IF(ISBLANK(Table17[[#This Row],[Date]])," - ",SUM($I$5:OFFSET(I39,0,0)))</f>
        <v> - </v>
      </c>
    </row>
    <row r="40" ht="17.4" spans="1:10">
      <c r="A40" s="25"/>
      <c r="B40" s="26"/>
      <c r="C40" s="27"/>
      <c r="D40" s="27"/>
      <c r="E40" s="27"/>
      <c r="F40" s="27"/>
      <c r="G40" s="27"/>
      <c r="H40" s="28"/>
      <c r="I40" s="37" t="str">
        <f>IF(ISBLANK(Table17[[#This Row],[Date]])," - ",SUM(Table17[[#This Row],[✉ Fund 1]:[Other]]))</f>
        <v> - </v>
      </c>
      <c r="J40" s="37" t="str">
        <f ca="1">IF(ISBLANK(Table17[[#This Row],[Date]])," - ",SUM($I$5:OFFSET(I40,0,0)))</f>
        <v> - </v>
      </c>
    </row>
    <row r="41" ht="17.4" spans="1:10">
      <c r="A41" s="25"/>
      <c r="B41" s="26"/>
      <c r="C41" s="27"/>
      <c r="D41" s="27"/>
      <c r="E41" s="27"/>
      <c r="F41" s="27"/>
      <c r="G41" s="27"/>
      <c r="H41" s="28"/>
      <c r="I41" s="37" t="str">
        <f>IF(ISBLANK(Table17[[#This Row],[Date]])," - ",SUM(Table17[[#This Row],[✉ Fund 1]:[Other]]))</f>
        <v> - </v>
      </c>
      <c r="J41" s="37" t="str">
        <f ca="1">IF(ISBLANK(Table17[[#This Row],[Date]])," - ",SUM($I$5:OFFSET(I41,0,0)))</f>
        <v> - </v>
      </c>
    </row>
    <row r="42" spans="9:9">
      <c r="I42" s="39"/>
    </row>
  </sheetData>
  <mergeCells count="1">
    <mergeCell ref="A1:J1"/>
  </mergeCells>
  <conditionalFormatting sqref="J2">
    <cfRule type="expression" dxfId="21" priority="1">
      <formula>$J$2&lt;&gt;SUM($C$2:$G$2)</formula>
    </cfRule>
  </conditionalFormatting>
  <dataValidations count="3">
    <dataValidation type="list" allowBlank="1" sqref="A6:A41">
      <formula1>dateList</formula1>
    </dataValidation>
    <dataValidation type="list" allowBlank="1" sqref="B6:B41">
      <formula1>payeeList</formula1>
    </dataValidation>
    <dataValidation type="list" allowBlank="1" sqref="H6:H41">
      <formula1>reconcileList</formula1>
    </dataValidation>
  </dataValidations>
  <printOptions horizontalCentered="1"/>
  <pageMargins left="0.5" right="0.5" top="0.5" bottom="0.5" header="0.25" footer="0.25"/>
  <pageSetup paperSize="1" fitToHeight="0" orientation="portrait"/>
  <headerFooter>
    <oddFooter>&amp;L&amp;8&amp;K01+048Money Tracker © 2017 by Vertex42.com&amp;R&amp;8&amp;K01+048https://www.vertex42.com/ExcelTemplates/money-tracker.html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showGridLines="0" zoomScale="130" zoomScaleNormal="130" workbookViewId="0">
      <selection activeCell="A1" sqref="A1:O30"/>
    </sheetView>
  </sheetViews>
  <sheetFormatPr defaultColWidth="9" defaultRowHeight="13.8"/>
  <cols>
    <col min="1" max="1" width="17" customWidth="1"/>
    <col min="2" max="2" width="2.75" customWidth="1"/>
    <col min="3" max="3" width="12.75" customWidth="1"/>
    <col min="4" max="4" width="2.75" customWidth="1"/>
    <col min="6" max="6" width="2.75" customWidth="1"/>
  </cols>
  <sheetData>
    <row r="1" s="1" customFormat="1" ht="19.5" customHeight="1" spans="1:15">
      <c r="A1" s="2" t="s">
        <v>5</v>
      </c>
      <c r="B1" s="3"/>
      <c r="C1" s="2" t="s">
        <v>4</v>
      </c>
      <c r="D1" s="3"/>
      <c r="E1" s="2" t="s">
        <v>85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="1" customFormat="1" spans="1:15">
      <c r="A2" s="4"/>
      <c r="B2" s="3"/>
      <c r="C2" s="5"/>
      <c r="D2" s="3"/>
      <c r="E2" s="5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6" t="s">
        <v>23</v>
      </c>
      <c r="B3" s="7"/>
      <c r="C3" s="8">
        <f ca="1">TODAY()</f>
        <v>45191</v>
      </c>
      <c r="D3" s="7"/>
      <c r="E3" s="5" t="s">
        <v>86</v>
      </c>
      <c r="F3" s="7"/>
      <c r="G3" s="9" t="s">
        <v>87</v>
      </c>
      <c r="H3" s="7"/>
      <c r="I3" s="7"/>
      <c r="J3" s="7"/>
      <c r="K3" s="7"/>
      <c r="L3" s="7"/>
      <c r="M3" s="7"/>
      <c r="N3" s="7"/>
      <c r="O3" s="7"/>
    </row>
    <row r="4" spans="1:15">
      <c r="A4" s="6" t="s">
        <v>88</v>
      </c>
      <c r="B4" s="7"/>
      <c r="C4" s="8">
        <f ca="1" t="shared" ref="C4:C10" si="0">C3-1</f>
        <v>45190</v>
      </c>
      <c r="D4" s="7"/>
      <c r="E4" s="5" t="s">
        <v>89</v>
      </c>
      <c r="F4" s="7"/>
      <c r="G4" s="9" t="s">
        <v>90</v>
      </c>
      <c r="H4" s="7"/>
      <c r="I4" s="7"/>
      <c r="J4" s="7"/>
      <c r="K4" s="7"/>
      <c r="L4" s="7"/>
      <c r="M4" s="7"/>
      <c r="N4" s="7"/>
      <c r="O4" s="7"/>
    </row>
    <row r="5" spans="1:15">
      <c r="A5" s="6" t="s">
        <v>91</v>
      </c>
      <c r="B5" s="7"/>
      <c r="C5" s="8">
        <f ca="1" t="shared" si="0"/>
        <v>45189</v>
      </c>
      <c r="D5" s="7"/>
      <c r="E5" s="5" t="s">
        <v>92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6" t="s">
        <v>93</v>
      </c>
      <c r="B6" s="7"/>
      <c r="C6" s="8">
        <f ca="1" t="shared" si="0"/>
        <v>45188</v>
      </c>
      <c r="D6" s="7"/>
      <c r="E6" s="5"/>
      <c r="F6" s="7"/>
      <c r="G6" s="9" t="s">
        <v>94</v>
      </c>
      <c r="H6" s="7"/>
      <c r="I6" s="7"/>
      <c r="J6" s="7"/>
      <c r="K6" s="7"/>
      <c r="L6" s="7"/>
      <c r="M6" s="7"/>
      <c r="N6" s="7"/>
      <c r="O6" s="7"/>
    </row>
    <row r="7" spans="1:15">
      <c r="A7" s="6" t="s">
        <v>95</v>
      </c>
      <c r="B7" s="7"/>
      <c r="C7" s="8">
        <f ca="1" t="shared" si="0"/>
        <v>45187</v>
      </c>
      <c r="D7" s="7"/>
      <c r="E7" s="5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6" t="s">
        <v>50</v>
      </c>
      <c r="B8" s="7"/>
      <c r="C8" s="8">
        <f ca="1" t="shared" si="0"/>
        <v>45186</v>
      </c>
      <c r="D8" s="7"/>
      <c r="E8" s="5"/>
      <c r="F8" s="7"/>
      <c r="G8" s="9" t="s">
        <v>96</v>
      </c>
      <c r="H8" s="7"/>
      <c r="I8" s="7"/>
      <c r="J8" s="7"/>
      <c r="K8" s="7"/>
      <c r="L8" s="7"/>
      <c r="M8" s="7"/>
      <c r="N8" s="7"/>
      <c r="O8" s="7"/>
    </row>
    <row r="9" spans="1:15">
      <c r="A9" s="6" t="s">
        <v>97</v>
      </c>
      <c r="B9" s="7"/>
      <c r="C9" s="8">
        <f ca="1" t="shared" si="0"/>
        <v>45185</v>
      </c>
      <c r="D9" s="7"/>
      <c r="E9" s="5"/>
      <c r="F9" s="7"/>
      <c r="G9" s="9" t="s">
        <v>98</v>
      </c>
      <c r="H9" s="7"/>
      <c r="I9" s="7"/>
      <c r="J9" s="7"/>
      <c r="K9" s="7"/>
      <c r="L9" s="7"/>
      <c r="M9" s="7"/>
      <c r="N9" s="7"/>
      <c r="O9" s="7"/>
    </row>
    <row r="10" spans="1:15">
      <c r="A10" s="6" t="s">
        <v>48</v>
      </c>
      <c r="B10" s="7"/>
      <c r="C10" s="8">
        <f ca="1" t="shared" si="0"/>
        <v>45184</v>
      </c>
      <c r="D10" s="7"/>
      <c r="E10" s="5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6" t="s">
        <v>99</v>
      </c>
      <c r="B11" s="7"/>
      <c r="C11" s="8">
        <f ca="1" t="shared" ref="C11:C17" si="1">C10-1</f>
        <v>45183</v>
      </c>
      <c r="D11" s="7"/>
      <c r="E11" s="5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6" t="s">
        <v>100</v>
      </c>
      <c r="B12" s="7"/>
      <c r="C12" s="8">
        <f ca="1" t="shared" si="1"/>
        <v>45182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6"/>
      <c r="B13" s="7"/>
      <c r="C13" s="8">
        <f ca="1" t="shared" si="1"/>
        <v>45181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6"/>
      <c r="B14" s="7"/>
      <c r="C14" s="8">
        <f ca="1" t="shared" si="1"/>
        <v>45180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6"/>
      <c r="B15" s="7"/>
      <c r="C15" s="8">
        <f ca="1" t="shared" si="1"/>
        <v>45179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6"/>
      <c r="B16" s="7"/>
      <c r="C16" s="8">
        <f ca="1" t="shared" si="1"/>
        <v>45178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6"/>
      <c r="B17" s="7"/>
      <c r="C17" s="8">
        <f ca="1" t="shared" si="1"/>
        <v>45177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6"/>
      <c r="B18" s="7"/>
      <c r="C18" s="5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6"/>
      <c r="B19" s="7"/>
      <c r="C19" s="5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6"/>
      <c r="B20" s="7"/>
      <c r="C20" s="5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6"/>
      <c r="B21" s="7"/>
      <c r="C21" s="5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6"/>
      <c r="B22" s="7"/>
      <c r="C22" s="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CASH</vt:lpstr>
      <vt:lpstr>CHECK</vt:lpstr>
      <vt:lpstr>CREDIT</vt:lpstr>
      <vt:lpstr>SAVINGS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Money Tracker 2.0</dc:title>
  <cp:lastModifiedBy>ASUS</cp:lastModifiedBy>
  <dcterms:created xsi:type="dcterms:W3CDTF">2007-12-24T15:22:00Z</dcterms:created>
  <cp:lastPrinted>2017-02-02T18:17:00Z</cp:lastPrinted>
  <dcterms:modified xsi:type="dcterms:W3CDTF">2023-09-22T16:45:09Z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06F306BA3EF94CDBB2BF7F7E69CB6528_11</vt:lpwstr>
  </property>
  <property fmtid="{D5CDD505-2E9C-101B-9397-08002B2CF9AE}" pid="3" name="Copyright">
    <vt:lpwstr>2017-2019 Vertex42 LLC</vt:lpwstr>
  </property>
  <property fmtid="{D5CDD505-2E9C-101B-9397-08002B2CF9AE}" pid="4" name="Version">
    <vt:lpwstr>2.0.0</vt:lpwstr>
  </property>
  <property fmtid="{D5CDD505-2E9C-101B-9397-08002B2CF9AE}" pid="5" name="Source">
    <vt:lpwstr>https://www.vertex42.com/ExcelTemplates/money-tracker.html</vt:lpwstr>
  </property>
  <property fmtid="{D5CDD505-2E9C-101B-9397-08002B2CF9AE}" pid="6" name="KSOProductBuildVer">
    <vt:lpwstr>1033-12.2.0.13215</vt:lpwstr>
  </property>
</Properties>
</file>