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webextensions/webextension1.xml" ContentType="application/vnd.ms-office.webextens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supportingpropertybag.xml" ContentType="application/vnd.ms-excel.rdsupportingpropertybag+xml"/>
  <Override PartName="/xl/richData/richStyles.xml" ContentType="application/vnd.ms-excel.richstyles+xml"/>
  <Override PartName="/xl/richData/rdRichValueTypes.xml" ContentType="application/vnd.ms-excel.rdrichvaluetypes+xml"/>
  <Override PartName="/xl/richData/rdrichvalue.xml" ContentType="application/vnd.ms-excel.rdrichvalue+xml"/>
  <Override PartName="/xl/richData/rdrichvaluestructure.xml" ContentType="application/vnd.ms-excel.rdrichvaluestructure+xml"/>
  <Override PartName="/xl/richData/rdsupportingpropertybagstructure.xml" ContentType="application/vnd.ms-excel.rdsupportingpropertybag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b7f62daa6fb5b061/Desktop/TRY/"/>
    </mc:Choice>
  </mc:AlternateContent>
  <xr:revisionPtr revIDLastSave="1" documentId="8_{1AC243A7-0D2E-4E29-9174-608269751158}" xr6:coauthVersionLast="47" xr6:coauthVersionMax="47" xr10:uidLastSave="{3FD51471-E408-4D9D-9359-60BE3DFFF617}"/>
  <bookViews>
    <workbookView xWindow="1920" yWindow="1920" windowWidth="17280" windowHeight="8964" activeTab="1" xr2:uid="{00000000-000D-0000-FFFF-FFFF00000000}"/>
  </bookViews>
  <sheets>
    <sheet name="styles" sheetId="2" r:id="rId1"/>
    <sheet name="trail" sheetId="5" r:id="rId2"/>
    <sheet name="pivot_table" sheetId="4" r:id="rId3"/>
    <sheet name="random" sheetId="1" r:id="rId4"/>
    <sheet name="to-do-list" sheetId="3" r:id="rId5"/>
  </sheets>
  <definedNames>
    <definedName name="_xlchart.v2.0" hidden="1">pivot_table!$D$46:$E$51</definedName>
    <definedName name="_xlchart.v2.1" hidden="1">pivot_table!$F$45</definedName>
    <definedName name="_xlchart.v2.2" hidden="1">pivot_table!$F$46:$F$51</definedName>
    <definedName name="_xlchart.v2.3" hidden="1">pivot_table!$G$45</definedName>
    <definedName name="_xlchart.v2.4" hidden="1">pivot_table!$G$46:$G$51</definedName>
  </definedNames>
  <calcPr calcId="191029"/>
  <pivotCaches>
    <pivotCache cacheId="0" r:id="rId6"/>
    <pivotCache cacheId="1" r:id="rId7"/>
  </pivotCaches>
</workbook>
</file>

<file path=xl/calcChain.xml><?xml version="1.0" encoding="utf-8"?>
<calcChain xmlns="http://schemas.openxmlformats.org/spreadsheetml/2006/main">
  <c r="A46" i="4" l="1"/>
  <c r="A45" i="4"/>
  <c r="N40" i="2"/>
  <c r="O40" i="2" s="1"/>
  <c r="M47" i="2"/>
  <c r="M44" i="2"/>
  <c r="C56" i="2"/>
  <c r="C55" i="2"/>
  <c r="C54" i="2"/>
  <c r="M31" i="2"/>
  <c r="N31" i="2" s="1"/>
  <c r="O31" i="2" s="1"/>
  <c r="M32" i="2"/>
  <c r="N32" i="2" s="1"/>
  <c r="O32" i="2" s="1"/>
  <c r="M33" i="2"/>
  <c r="N33" i="2" s="1"/>
  <c r="O33" i="2" s="1"/>
  <c r="M34" i="2"/>
  <c r="N34" i="2" s="1"/>
  <c r="O34" i="2" s="1"/>
  <c r="M35" i="2"/>
  <c r="N35" i="2" s="1"/>
  <c r="O35" i="2" s="1"/>
  <c r="M36" i="2"/>
  <c r="N36" i="2" s="1"/>
  <c r="O36" i="2" s="1"/>
  <c r="M37" i="2"/>
  <c r="N37" i="2" s="1"/>
  <c r="O37" i="2" s="1"/>
  <c r="M38" i="2"/>
  <c r="N38" i="2" s="1"/>
  <c r="O38" i="2" s="1"/>
  <c r="M39" i="2"/>
  <c r="N39" i="2" s="1"/>
  <c r="O39" i="2" s="1"/>
  <c r="G11" i="2"/>
  <c r="G12" i="2"/>
  <c r="G13" i="2"/>
  <c r="G21" i="2"/>
  <c r="J21" i="2" s="1"/>
  <c r="J22" i="2"/>
  <c r="J23" i="2"/>
  <c r="G24" i="2"/>
  <c r="J24" i="2" s="1"/>
  <c r="G5" i="2"/>
  <c r="G6" i="2"/>
  <c r="G7" i="2"/>
  <c r="G8" i="2"/>
  <c r="G9" i="2"/>
  <c r="V22" i="1"/>
  <c r="V23" i="1"/>
  <c r="V24" i="1"/>
  <c r="V25" i="1"/>
  <c r="V26" i="1"/>
  <c r="V27" i="1"/>
  <c r="V28" i="1"/>
  <c r="V29" i="1"/>
  <c r="O22" i="1"/>
  <c r="O23" i="1"/>
  <c r="O24" i="1"/>
  <c r="O25" i="1"/>
  <c r="O26" i="1"/>
  <c r="O27" i="1"/>
  <c r="O28" i="1"/>
  <c r="O29" i="1"/>
  <c r="M20" i="1"/>
  <c r="O21" i="1"/>
  <c r="U13" i="1"/>
  <c r="U14" i="1"/>
  <c r="U15" i="1"/>
  <c r="U16" i="1"/>
  <c r="U12" i="1"/>
  <c r="D53" i="2" l="1"/>
  <c r="E53" i="2" s="1"/>
  <c r="D52" i="2"/>
  <c r="E52" i="2" s="1"/>
  <c r="D51" i="2"/>
  <c r="E51" i="2" s="1"/>
  <c r="D50" i="2"/>
  <c r="E50" i="2" s="1"/>
  <c r="D49" i="2"/>
  <c r="E49" i="2" s="1"/>
  <c r="D48" i="2"/>
  <c r="E48" i="2" s="1"/>
  <c r="D47" i="2"/>
  <c r="E47" i="2" s="1"/>
  <c r="D46" i="2"/>
  <c r="E46" i="2" s="1"/>
  <c r="D45" i="2"/>
  <c r="E45" i="2" s="1"/>
  <c r="D44" i="2"/>
  <c r="E44" i="2" l="1"/>
  <c r="D55" i="2"/>
  <c r="D54" i="2"/>
  <c r="E55" i="2" l="1"/>
  <c r="E54" i="2"/>
  <c r="E57" i="2" l="1"/>
  <c r="E58" i="2" s="1"/>
</calcChain>
</file>

<file path=xl/sharedStrings.xml><?xml version="1.0" encoding="utf-8"?>
<sst xmlns="http://schemas.openxmlformats.org/spreadsheetml/2006/main" count="567" uniqueCount="451">
  <si>
    <t>WELCOME TO OUR CHANNEL (APPLY ALL FORMULA)</t>
  </si>
  <si>
    <t>Column1</t>
  </si>
  <si>
    <t>Column2</t>
  </si>
  <si>
    <t>Column3</t>
  </si>
  <si>
    <t>Column4</t>
  </si>
  <si>
    <t>Column5</t>
  </si>
  <si>
    <t>Column6</t>
  </si>
  <si>
    <t>Column7</t>
  </si>
  <si>
    <t>Column8</t>
  </si>
  <si>
    <t>Column9</t>
  </si>
  <si>
    <t>different formate (date)</t>
  </si>
  <si>
    <t>find age with function</t>
  </si>
  <si>
    <t>date formate</t>
  </si>
  <si>
    <t>(show real date)</t>
  </si>
  <si>
    <t>(show real time)</t>
  </si>
  <si>
    <t>day,date,year</t>
  </si>
  <si>
    <t xml:space="preserve"> copy and other format</t>
  </si>
  <si>
    <t>AGE(YEAR)</t>
  </si>
  <si>
    <t>random date</t>
  </si>
  <si>
    <t>ctrl+;</t>
  </si>
  <si>
    <t>ctrl+shift+;</t>
  </si>
  <si>
    <t>number</t>
  </si>
  <si>
    <t>3.3.26</t>
  </si>
  <si>
    <t>sort</t>
  </si>
  <si>
    <t>name</t>
  </si>
  <si>
    <t>NAME</t>
  </si>
  <si>
    <t>ctrl+e and left(G18,3)</t>
  </si>
  <si>
    <t>sign  number</t>
  </si>
  <si>
    <t>kuri</t>
  </si>
  <si>
    <t>kur</t>
  </si>
  <si>
    <t>hgdf</t>
  </si>
  <si>
    <t>ipsa</t>
  </si>
  <si>
    <t>ips</t>
  </si>
  <si>
    <t>dfdf</t>
  </si>
  <si>
    <t>khushi</t>
  </si>
  <si>
    <t>khu</t>
  </si>
  <si>
    <t>janiya</t>
  </si>
  <si>
    <t>jan</t>
  </si>
  <si>
    <t>WEATHER</t>
  </si>
  <si>
    <t xml:space="preserve"> : HYPERLINK</t>
  </si>
  <si>
    <t>EMAIL</t>
  </si>
  <si>
    <t xml:space="preserve"> : EMAIL ADDRESS</t>
  </si>
  <si>
    <t>S NO.</t>
  </si>
  <si>
    <t>ROLL NO.</t>
  </si>
  <si>
    <t>CLASS</t>
  </si>
  <si>
    <t>BLOOD GRROUP</t>
  </si>
  <si>
    <t>MATHS</t>
  </si>
  <si>
    <t>SCIENCE</t>
  </si>
  <si>
    <t>COMPUTER</t>
  </si>
  <si>
    <t>STATISTIC</t>
  </si>
  <si>
    <t>SOCIAL</t>
  </si>
  <si>
    <t>GK</t>
  </si>
  <si>
    <t>MARKS OBTAINED</t>
  </si>
  <si>
    <t>PERCENTAGE</t>
  </si>
  <si>
    <t>ROUND-OFF PERCENTAGE</t>
  </si>
  <si>
    <t>TOTAL MARKS</t>
  </si>
  <si>
    <t>JOI</t>
  </si>
  <si>
    <t>X</t>
  </si>
  <si>
    <t>A+</t>
  </si>
  <si>
    <t>UJH</t>
  </si>
  <si>
    <t>FVFBV</t>
  </si>
  <si>
    <t>AB+</t>
  </si>
  <si>
    <t>RTY</t>
  </si>
  <si>
    <t>EFDVVC</t>
  </si>
  <si>
    <t>O+</t>
  </si>
  <si>
    <t>DFRTRTG</t>
  </si>
  <si>
    <t>FDGDF</t>
  </si>
  <si>
    <t>B-</t>
  </si>
  <si>
    <t>VDGDFGC</t>
  </si>
  <si>
    <t>DFGFG</t>
  </si>
  <si>
    <t>O-</t>
  </si>
  <si>
    <t>INDEX</t>
  </si>
  <si>
    <t>SCORES</t>
  </si>
  <si>
    <t>DEVIATION</t>
  </si>
  <si>
    <t>DEVIATION^2</t>
  </si>
  <si>
    <t>DEPARTMENT</t>
  </si>
  <si>
    <t>LOOK-UP VALUE</t>
  </si>
  <si>
    <t>POSITION(SOME KIND OF ERROR GENERETED)</t>
  </si>
  <si>
    <t>FIANCE</t>
  </si>
  <si>
    <t>IT</t>
  </si>
  <si>
    <t>ADMIN</t>
  </si>
  <si>
    <t>TESTING</t>
  </si>
  <si>
    <t>MARKETING</t>
  </si>
  <si>
    <t>DATA SECURITY</t>
  </si>
  <si>
    <t>KNOWLEDGE TEANFER</t>
  </si>
  <si>
    <t>DESK SUPPORT</t>
  </si>
  <si>
    <t>SUM</t>
  </si>
  <si>
    <t>COUNT</t>
  </si>
  <si>
    <t>MEAN</t>
  </si>
  <si>
    <t>VARIAANCE</t>
  </si>
  <si>
    <t>STANDRAD DEVIATION</t>
  </si>
  <si>
    <t>DATA VALIDATION</t>
  </si>
  <si>
    <t>CALANDER</t>
  </si>
  <si>
    <t>emplyee id</t>
  </si>
  <si>
    <t>employee name</t>
  </si>
  <si>
    <t>employy department</t>
  </si>
  <si>
    <t>employ salary</t>
  </si>
  <si>
    <t>fiscal year</t>
  </si>
  <si>
    <t>work timing</t>
  </si>
  <si>
    <t>LOG OUT TIME</t>
  </si>
  <si>
    <t>Date</t>
  </si>
  <si>
    <t>Month</t>
  </si>
  <si>
    <t>Year</t>
  </si>
  <si>
    <t>Day</t>
  </si>
  <si>
    <t>ALL DETAILS ARE APPLY AS A DATA VALIDATION(LIKE TIME,NUMBER,RANG,DURATION)</t>
  </si>
  <si>
    <t>April</t>
  </si>
  <si>
    <t>Tuesday</t>
  </si>
  <si>
    <t>LOCK-PROTEECT CELLS IN EXCEL</t>
  </si>
  <si>
    <t>-by using protect cells we can't able to change any value on this cell</t>
  </si>
  <si>
    <t xml:space="preserve">CONDITIONAL FORMATING </t>
  </si>
  <si>
    <t>Sunday</t>
  </si>
  <si>
    <t>January</t>
  </si>
  <si>
    <t>Monday</t>
  </si>
  <si>
    <t>February</t>
  </si>
  <si>
    <t>March</t>
  </si>
  <si>
    <t>Wednesday</t>
  </si>
  <si>
    <t>Thursday</t>
  </si>
  <si>
    <t>May</t>
  </si>
  <si>
    <t>Friday</t>
  </si>
  <si>
    <t>June</t>
  </si>
  <si>
    <t>Saturday</t>
  </si>
  <si>
    <t>July</t>
  </si>
  <si>
    <t>August</t>
  </si>
  <si>
    <t>September</t>
  </si>
  <si>
    <t>October</t>
  </si>
  <si>
    <t>November</t>
  </si>
  <si>
    <t>December</t>
  </si>
  <si>
    <t>SR.NO.</t>
  </si>
  <si>
    <t>MONTH</t>
  </si>
  <si>
    <t>DAY</t>
  </si>
  <si>
    <t>DATE</t>
  </si>
  <si>
    <t>TASK</t>
  </si>
  <si>
    <t>january</t>
  </si>
  <si>
    <t>sunday</t>
  </si>
  <si>
    <t>task1</t>
  </si>
  <si>
    <t>CALENDER</t>
  </si>
  <si>
    <t>AUGUST</t>
  </si>
  <si>
    <t>february</t>
  </si>
  <si>
    <t>monday</t>
  </si>
  <si>
    <t>task2</t>
  </si>
  <si>
    <t>SUNDAY</t>
  </si>
  <si>
    <t>MONDAY</t>
  </si>
  <si>
    <t>TUESDAY</t>
  </si>
  <si>
    <t>WEDNESDAY</t>
  </si>
  <si>
    <t>THURSDAY</t>
  </si>
  <si>
    <t>FRIDAY</t>
  </si>
  <si>
    <t>march</t>
  </si>
  <si>
    <t>tuesday</t>
  </si>
  <si>
    <t>task3</t>
  </si>
  <si>
    <t>april</t>
  </si>
  <si>
    <t>wednesday</t>
  </si>
  <si>
    <t>task4</t>
  </si>
  <si>
    <t>may</t>
  </si>
  <si>
    <t>thursday</t>
  </si>
  <si>
    <t>task5</t>
  </si>
  <si>
    <t>june</t>
  </si>
  <si>
    <t>friday</t>
  </si>
  <si>
    <t>task6</t>
  </si>
  <si>
    <t>july</t>
  </si>
  <si>
    <t>saturday</t>
  </si>
  <si>
    <t>task7</t>
  </si>
  <si>
    <t>august</t>
  </si>
  <si>
    <t>task8</t>
  </si>
  <si>
    <t>SIGN</t>
  </si>
  <si>
    <t>gmail.com</t>
  </si>
  <si>
    <t>ID</t>
  </si>
  <si>
    <t>september</t>
  </si>
  <si>
    <t>task9</t>
  </si>
  <si>
    <t>FRUTI</t>
  </si>
  <si>
    <t>@</t>
  </si>
  <si>
    <t>october</t>
  </si>
  <si>
    <t>task10</t>
  </si>
  <si>
    <t>MANGO</t>
  </si>
  <si>
    <t>november</t>
  </si>
  <si>
    <t>task11</t>
  </si>
  <si>
    <t>BANANA</t>
  </si>
  <si>
    <t>december</t>
  </si>
  <si>
    <t>task12</t>
  </si>
  <si>
    <t>APPLE</t>
  </si>
  <si>
    <t>GRAPES</t>
  </si>
  <si>
    <t>sr. no</t>
  </si>
  <si>
    <t>month</t>
  </si>
  <si>
    <t>needs</t>
  </si>
  <si>
    <t>MATCH</t>
  </si>
  <si>
    <t>action</t>
  </si>
  <si>
    <t>WATER</t>
  </si>
  <si>
    <t>NO.</t>
  </si>
  <si>
    <t>EMAIL.ID</t>
  </si>
  <si>
    <t>FIRST LETTER</t>
  </si>
  <si>
    <t>LAST NAME</t>
  </si>
  <si>
    <t>water</t>
  </si>
  <si>
    <t>relation</t>
  </si>
  <si>
    <t>DKARENA258@rku.ac.in</t>
  </si>
  <si>
    <t>D</t>
  </si>
  <si>
    <t>KARENA</t>
  </si>
  <si>
    <t>drink</t>
  </si>
  <si>
    <t>talk</t>
  </si>
  <si>
    <t>atarapara454@rku.ac.in</t>
  </si>
  <si>
    <t>a</t>
  </si>
  <si>
    <t>tarapara</t>
  </si>
  <si>
    <t>FASHION</t>
  </si>
  <si>
    <t>JOY</t>
  </si>
  <si>
    <t>kpatel344@gmail.com</t>
  </si>
  <si>
    <t>k</t>
  </si>
  <si>
    <t>patel</t>
  </si>
  <si>
    <t>everyday</t>
  </si>
  <si>
    <t>dfdvdvv343@gmsil.com</t>
  </si>
  <si>
    <t>d</t>
  </si>
  <si>
    <t>fdvdvv</t>
  </si>
  <si>
    <t>enjoy</t>
  </si>
  <si>
    <t>loyal</t>
  </si>
  <si>
    <t>ccvxcxvvc354@gmail.com</t>
  </si>
  <si>
    <t>c</t>
  </si>
  <si>
    <t>cvxcxvvc</t>
  </si>
  <si>
    <t>money</t>
  </si>
  <si>
    <t>sddsjvhbxjhvb23@gmail.com</t>
  </si>
  <si>
    <t>ddsjvhbxjhvb</t>
  </si>
  <si>
    <t>ask</t>
  </si>
  <si>
    <t>efuysdifh4355@gmsil.com</t>
  </si>
  <si>
    <t>e</t>
  </si>
  <si>
    <t>fuysdifh</t>
  </si>
  <si>
    <t>communication</t>
  </si>
  <si>
    <t>software</t>
  </si>
  <si>
    <t>jhfsdbvbjd343@gmail.com</t>
  </si>
  <si>
    <t>hfsdbvbjd</t>
  </si>
  <si>
    <t>Company, ticker, or fund</t>
  </si>
  <si>
    <t>TOPICS COVER BY ME IN EXCEL</t>
  </si>
  <si>
    <t>SR. NO.</t>
  </si>
  <si>
    <t>SUBJECT</t>
  </si>
  <si>
    <t>TIME</t>
  </si>
  <si>
    <t>DURATION</t>
  </si>
  <si>
    <t>INTODUCTION FULL COURSE</t>
  </si>
  <si>
    <t>00:00:00(START WITH)</t>
  </si>
  <si>
    <t>EXCEL BASIC KNOWLEDGE</t>
  </si>
  <si>
    <t>LOWER CASE TO  UPPER CASE</t>
  </si>
  <si>
    <t>ADD ROWS IN EXCEL</t>
  </si>
  <si>
    <t>ADD COLUMN IN EXXCEL</t>
  </si>
  <si>
    <t>SELECT ENTIRE COLUMN</t>
  </si>
  <si>
    <t>COMPARE TWO COLUMN</t>
  </si>
  <si>
    <t>CONVERT ROWS TO COLUMN</t>
  </si>
  <si>
    <t>GROUP ROWS</t>
  </si>
  <si>
    <t>REMOVE BLANK ROWS</t>
  </si>
  <si>
    <t>FREEZE ROWS</t>
  </si>
  <si>
    <t>CONVERT NUMBERS INTO WORDS</t>
  </si>
  <si>
    <t>COMBINNING DATA FROM MULTIPLE CELLS</t>
  </si>
  <si>
    <t>TO MERGE CELLS</t>
  </si>
  <si>
    <t xml:space="preserve">ADD DATE </t>
  </si>
  <si>
    <t>CHANGE DATE FORMATE</t>
  </si>
  <si>
    <t>CALCULATE AGE FROM A DATE OF BIRTH</t>
  </si>
  <si>
    <t>CALCULATE TIMEDIFFERENCE</t>
  </si>
  <si>
    <t>DAX IN EXCEL EXPLAINED</t>
  </si>
  <si>
    <t>CHECKBOX</t>
  </si>
  <si>
    <t>INSERT EXCEL IN PPT</t>
  </si>
  <si>
    <t>INSERT IMAGE IN EXCEL SHEET</t>
  </si>
  <si>
    <t>CONVERT PDF TO EXCEL</t>
  </si>
  <si>
    <t>INSERT TICK MARKS IN EXCEL</t>
  </si>
  <si>
    <t>ADD WATERMARK</t>
  </si>
  <si>
    <t>INCREASED CELL SIZZE</t>
  </si>
  <si>
    <t xml:space="preserve">CREATE BARCODE </t>
  </si>
  <si>
    <t>FLASH FILL</t>
  </si>
  <si>
    <t>ADD HYPERLINK</t>
  </si>
  <si>
    <t>ROUND-OFF FORMULA</t>
  </si>
  <si>
    <t>CALCULATE STANDRAD DEVIATION</t>
  </si>
  <si>
    <t xml:space="preserve">INDEX MATCH </t>
  </si>
  <si>
    <t>SORT BY DATE</t>
  </si>
  <si>
    <t>USE AUTOSUM</t>
  </si>
  <si>
    <t>SORT DATA</t>
  </si>
  <si>
    <t>SLICER AND FILTER</t>
  </si>
  <si>
    <t>ADD FILTERS</t>
  </si>
  <si>
    <t xml:space="preserve">GOAL SEEK </t>
  </si>
  <si>
    <t>DAATA VALIDATION</t>
  </si>
  <si>
    <t>LOCK(PROTECT) CELLS</t>
  </si>
  <si>
    <t>CALCULATE AVERAGE</t>
  </si>
  <si>
    <t>PRINT PAGE SETUP</t>
  </si>
  <si>
    <t>PAGE BREAK IN EXCEL FOR BEGGINER</t>
  </si>
  <si>
    <t>COUNT COLORED CELLS</t>
  </si>
  <si>
    <t>DATEIF</t>
  </si>
  <si>
    <t>REMOVE DUPLICATION</t>
  </si>
  <si>
    <t>SUMIFS FORMULAS IN EXCEL</t>
  </si>
  <si>
    <t>CREATE PIVOT TABLE</t>
  </si>
  <si>
    <t>AUTOFILL IN EXCEL</t>
  </si>
  <si>
    <t>CALCULATE PERCENTAGE</t>
  </si>
  <si>
    <t>HIGHLIGHTS DU[LICATION</t>
  </si>
  <si>
    <t>CHARTS</t>
  </si>
  <si>
    <t>PROGRESS TRACKER</t>
  </si>
  <si>
    <t>EXCEL GANTT CHART TUTORIAL</t>
  </si>
  <si>
    <t>PIVOTE TABLE</t>
  </si>
  <si>
    <t>USE MAIL MERGE USING EXXCEL</t>
  </si>
  <si>
    <t>LOOKUP TUTORIAL</t>
  </si>
  <si>
    <t>IMPLEMENT VSTACK FUNCTION</t>
  </si>
  <si>
    <t>INDIRECT FUNCTION</t>
  </si>
  <si>
    <t>WEB QUERY EXCEL TUTOORIAL</t>
  </si>
  <si>
    <t>INDIRECT FIINCTION</t>
  </si>
  <si>
    <t>USEFORM</t>
  </si>
  <si>
    <t>RECOVER UNSAVESED</t>
  </si>
  <si>
    <t>TIME SERIES ANALYSIS</t>
  </si>
  <si>
    <t>EXCEL DASHBOARD DESIGN</t>
  </si>
  <si>
    <t>EXCEL POWER QUERY TUTORIAL</t>
  </si>
  <si>
    <t>BADGET TEMPLATE</t>
  </si>
  <si>
    <t>INTERVIEW QUESTION AND ANSWER</t>
  </si>
  <si>
    <r>
      <t>Country</t>
    </r>
    <r>
      <rPr>
        <b/>
        <sz val="9"/>
        <color rgb="FF202122"/>
        <rFont val="Arial"/>
        <family val="2"/>
      </rPr>
      <t> / </t>
    </r>
    <r>
      <rPr>
        <b/>
        <sz val="9"/>
        <color rgb="FF3366CC"/>
        <rFont val="Arial"/>
        <family val="2"/>
      </rPr>
      <t>Dependency</t>
    </r>
  </si>
  <si>
    <t>Population</t>
  </si>
  <si>
    <t>% of</t>
  </si>
  <si>
    <t>world</t>
  </si>
  <si>
    <t>Source (official or from</t>
  </si>
  <si>
    <t>the United Nations)</t>
  </si>
  <si>
    <t>–</t>
  </si>
  <si>
    <t>World</t>
  </si>
  <si>
    <t>UN projection[3]</t>
  </si>
  <si>
    <t> China</t>
  </si>
  <si>
    <t>Official estimate[4]</t>
  </si>
  <si>
    <t>[b]</t>
  </si>
  <si>
    <t> India</t>
  </si>
  <si>
    <t>Official projection[5]</t>
  </si>
  <si>
    <t>[c]</t>
  </si>
  <si>
    <t> United States</t>
  </si>
  <si>
    <t>National population clock[7]</t>
  </si>
  <si>
    <t>[d]</t>
  </si>
  <si>
    <t> Indonesia</t>
  </si>
  <si>
    <t>Official estimate[8]</t>
  </si>
  <si>
    <t> Pakistan</t>
  </si>
  <si>
    <t>2023 census result[9]</t>
  </si>
  <si>
    <t>[e]</t>
  </si>
  <si>
    <t> Nigeria</t>
  </si>
  <si>
    <t>Official projection[10]</t>
  </si>
  <si>
    <t> Brazil</t>
  </si>
  <si>
    <t>2022 census result[11]</t>
  </si>
  <si>
    <t> Bangladesh</t>
  </si>
  <si>
    <t>2022 census result[12]</t>
  </si>
  <si>
    <t> Russia</t>
  </si>
  <si>
    <t>Official estimate[13]</t>
  </si>
  <si>
    <t>[f]</t>
  </si>
  <si>
    <t> Mexico</t>
  </si>
  <si>
    <t>National quarterly estimate[14]</t>
  </si>
  <si>
    <t> Japan</t>
  </si>
  <si>
    <t>Official estimate[15]</t>
  </si>
  <si>
    <t> Philippines</t>
  </si>
  <si>
    <t>National population clock[16]</t>
  </si>
  <si>
    <t> Egypt</t>
  </si>
  <si>
    <t>National population clock[17]</t>
  </si>
  <si>
    <t> Ethiopia</t>
  </si>
  <si>
    <t>National annual projection[18]</t>
  </si>
  <si>
    <t> Vietnam</t>
  </si>
  <si>
    <t>Official estimate[19]</t>
  </si>
  <si>
    <t> DR Congo</t>
  </si>
  <si>
    <t>Official figure[20]</t>
  </si>
  <si>
    <t> Turkey</t>
  </si>
  <si>
    <t>Official estimate[21]</t>
  </si>
  <si>
    <t> Iran</t>
  </si>
  <si>
    <t>National population clock[22]</t>
  </si>
  <si>
    <t> Germany</t>
  </si>
  <si>
    <t>National quarterly estimate[23]</t>
  </si>
  <si>
    <t> Thailand</t>
  </si>
  <si>
    <t>Official estimate[24]</t>
  </si>
  <si>
    <t> France</t>
  </si>
  <si>
    <t>Monthly national estimate[25]</t>
  </si>
  <si>
    <t>[g]</t>
  </si>
  <si>
    <t> United Kingdom</t>
  </si>
  <si>
    <t>Official estimate[26]</t>
  </si>
  <si>
    <t>[h]</t>
  </si>
  <si>
    <t> Tanzania</t>
  </si>
  <si>
    <t>2022 census result[27]</t>
  </si>
  <si>
    <t>[i]</t>
  </si>
  <si>
    <t> South Africa</t>
  </si>
  <si>
    <t>Official estimate[28]</t>
  </si>
  <si>
    <t> Italy</t>
  </si>
  <si>
    <t>Monthly national estimate[29]</t>
  </si>
  <si>
    <t> Myanmar</t>
  </si>
  <si>
    <t>National annual projection[30]</t>
  </si>
  <si>
    <t> Colombia</t>
  </si>
  <si>
    <t>Official projection[31]</t>
  </si>
  <si>
    <t> Kenya</t>
  </si>
  <si>
    <t>Official projection[32]</t>
  </si>
  <si>
    <t> South Korea</t>
  </si>
  <si>
    <t>Official estimate[33]</t>
  </si>
  <si>
    <t> Spain</t>
  </si>
  <si>
    <t>Official estimate[34]</t>
  </si>
  <si>
    <t> Argentina</t>
  </si>
  <si>
    <t>2022 census result[35]</t>
  </si>
  <si>
    <t> Algeria</t>
  </si>
  <si>
    <t>Official estimate[36]</t>
  </si>
  <si>
    <t> Iraq</t>
  </si>
  <si>
    <t>Official estimate[37]</t>
  </si>
  <si>
    <t> Uganda</t>
  </si>
  <si>
    <t>Official projection[38]</t>
  </si>
  <si>
    <t> Sudan</t>
  </si>
  <si>
    <t>Official projection[39]</t>
  </si>
  <si>
    <t>Row Labels</t>
  </si>
  <si>
    <t>Grand Total</t>
  </si>
  <si>
    <t>(blank)</t>
  </si>
  <si>
    <t>Sum of Population</t>
  </si>
  <si>
    <t>Menu</t>
  </si>
  <si>
    <t>Item</t>
  </si>
  <si>
    <t>Price</t>
  </si>
  <si>
    <t>Customer Name</t>
  </si>
  <si>
    <t>Appetizers</t>
  </si>
  <si>
    <t>Bruschetta</t>
  </si>
  <si>
    <t>John Doe</t>
  </si>
  <si>
    <t>Soups</t>
  </si>
  <si>
    <t>Tomato soup</t>
  </si>
  <si>
    <t>Jane Doe</t>
  </si>
  <si>
    <t>Salads</t>
  </si>
  <si>
    <t>Caesar salad</t>
  </si>
  <si>
    <t>Mary Smith</t>
  </si>
  <si>
    <t>Main courses</t>
  </si>
  <si>
    <t>Steak</t>
  </si>
  <si>
    <t>Peter Jones</t>
  </si>
  <si>
    <t>Pasta</t>
  </si>
  <si>
    <t>Spaghetti carbonara</t>
  </si>
  <si>
    <t>Susan Brown</t>
  </si>
  <si>
    <t>Desserts</t>
  </si>
  <si>
    <t>Tiramisu</t>
  </si>
  <si>
    <t>David Green</t>
  </si>
  <si>
    <t>Sum of Price</t>
  </si>
  <si>
    <t>It's time to change my thought</t>
  </si>
  <si>
    <t>team work</t>
  </si>
  <si>
    <t>don't hesitate</t>
  </si>
  <si>
    <t>personality</t>
  </si>
  <si>
    <t>knowledge</t>
  </si>
  <si>
    <t>web-designing</t>
  </si>
  <si>
    <t>graphic-desiging</t>
  </si>
  <si>
    <t>No.</t>
  </si>
  <si>
    <t>Work</t>
  </si>
  <si>
    <t>Ratio</t>
  </si>
  <si>
    <t>earning</t>
  </si>
  <si>
    <t>style</t>
  </si>
  <si>
    <t>Dimpal_karena</t>
  </si>
  <si>
    <t>dimpal_karena</t>
  </si>
  <si>
    <t xml:space="preserve">Ishvariya_vadi area:x </t>
  </si>
  <si>
    <t>Transportation</t>
  </si>
  <si>
    <t>Accommodation</t>
  </si>
  <si>
    <t>Activities</t>
  </si>
  <si>
    <t>Budget</t>
  </si>
  <si>
    <t>Dates</t>
  </si>
  <si>
    <t>Paris, France</t>
  </si>
  <si>
    <t>Airplane</t>
  </si>
  <si>
    <t>Hotel</t>
  </si>
  <si>
    <t>Sightseeing, shopping, dining</t>
  </si>
  <si>
    <t>June 1-10</t>
  </si>
  <si>
    <t>Rome, Italy</t>
  </si>
  <si>
    <t>Train</t>
  </si>
  <si>
    <t>Airbnb</t>
  </si>
  <si>
    <t>Historical sites, museums, food tours</t>
  </si>
  <si>
    <t>July 15-25</t>
  </si>
  <si>
    <t>Barcelona, Spain</t>
  </si>
  <si>
    <t>Cruise</t>
  </si>
  <si>
    <t>Hostel</t>
  </si>
  <si>
    <t>Beaches, nightlife, Gaudí architecture</t>
  </si>
  <si>
    <t>August 1-10</t>
  </si>
  <si>
    <t>June 1-11</t>
  </si>
  <si>
    <t>July 15-26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</si>
</sst>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F800]dddd\,\ mmmm\ dd\,\ yyyy"/>
    <numFmt numFmtId="165" formatCode="[$-14009]dddd\,\ d\ mmmm\,\ yyyy;@"/>
  </numFmts>
  <fonts count="21" x14ac:knownFonts="1">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theme="1"/>
      <name val="Calibri"/>
      <family val="2"/>
      <scheme val="minor"/>
    </font>
    <font>
      <sz val="14"/>
      <color theme="1"/>
      <name val="Calibri"/>
      <family val="2"/>
      <scheme val="minor"/>
    </font>
    <font>
      <sz val="11"/>
      <color rgb="FFFFFFFF"/>
      <name val="Calibri"/>
      <family val="2"/>
      <scheme val="minor"/>
    </font>
    <font>
      <b/>
      <sz val="11"/>
      <color rgb="FFFFFFFF"/>
      <name val="Calibri"/>
      <family val="2"/>
      <scheme val="minor"/>
    </font>
    <font>
      <sz val="9"/>
      <color theme="1"/>
      <name val="Yu Mincho"/>
      <family val="1"/>
    </font>
    <font>
      <b/>
      <sz val="11"/>
      <color rgb="FF444444"/>
      <name val="Calibri"/>
      <family val="2"/>
      <charset val="1"/>
    </font>
    <font>
      <sz val="11"/>
      <color rgb="FF006100"/>
      <name val="Calibri"/>
      <family val="2"/>
      <scheme val="minor"/>
    </font>
    <font>
      <sz val="11"/>
      <color rgb="FF9C0006"/>
      <name val="Calibri"/>
      <family val="2"/>
      <scheme val="minor"/>
    </font>
    <font>
      <b/>
      <sz val="9"/>
      <color rgb="FF202122"/>
      <name val="Arial"/>
      <family val="2"/>
    </font>
    <font>
      <b/>
      <sz val="9"/>
      <color rgb="FF3366CC"/>
      <name val="Arial"/>
      <family val="2"/>
    </font>
    <font>
      <sz val="9"/>
      <color rgb="FF202122"/>
      <name val="Arial"/>
      <family val="2"/>
    </font>
    <font>
      <sz val="11"/>
      <color theme="2" tint="-0.499984740745262"/>
      <name val="Calibri"/>
      <family val="2"/>
      <scheme val="minor"/>
    </font>
    <font>
      <b/>
      <sz val="11"/>
      <color rgb="FFFA7D00"/>
      <name val="Calibri"/>
      <family val="2"/>
      <scheme val="minor"/>
    </font>
    <font>
      <sz val="8"/>
      <name val="Calibri"/>
      <family val="2"/>
      <scheme val="minor"/>
    </font>
  </fonts>
  <fills count="31">
    <fill>
      <patternFill patternType="none"/>
    </fill>
    <fill>
      <patternFill patternType="gray125"/>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indexed="64"/>
      </patternFill>
    </fill>
    <fill>
      <patternFill patternType="solid">
        <fgColor rgb="FFD9E2F3"/>
        <bgColor indexed="64"/>
      </patternFill>
    </fill>
    <fill>
      <patternFill patternType="solid">
        <fgColor theme="4" tint="0.79998168889431442"/>
        <bgColor theme="4" tint="0.79998168889431442"/>
      </patternFill>
    </fill>
    <fill>
      <patternFill patternType="solid">
        <fgColor rgb="FFC6EF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7" tint="0.79998168889431442"/>
        <bgColor indexed="65"/>
      </patternFill>
    </fill>
    <fill>
      <patternFill patternType="solid">
        <fgColor indexed="65"/>
        <bgColor theme="6" tint="0.59999389629810485"/>
      </patternFill>
    </fill>
    <fill>
      <patternFill patternType="solid">
        <fgColor theme="7"/>
      </patternFill>
    </fill>
    <fill>
      <patternFill patternType="solid">
        <fgColor theme="7" tint="0.59999389629810485"/>
        <bgColor indexed="65"/>
      </patternFill>
    </fill>
    <fill>
      <patternFill patternType="solid">
        <fgColor theme="5"/>
      </patternFill>
    </fill>
    <fill>
      <patternFill patternType="solid">
        <fgColor rgb="FFFFC7CE"/>
      </patternFill>
    </fill>
    <fill>
      <patternFill patternType="solid">
        <fgColor theme="4" tint="0.39997558519241921"/>
        <bgColor indexed="65"/>
      </patternFill>
    </fill>
    <fill>
      <patternFill patternType="solid">
        <fgColor theme="7" tint="0.39997558519241921"/>
        <bgColor indexed="65"/>
      </patternFill>
    </fill>
    <fill>
      <patternFill patternType="solid">
        <fgColor rgb="FFF8F9FA"/>
        <bgColor indexed="64"/>
      </patternFill>
    </fill>
    <fill>
      <patternFill patternType="solid">
        <fgColor rgb="FFEAECF0"/>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2F2F2"/>
      </patternFill>
    </fill>
  </fills>
  <borders count="19">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style="thin">
        <color rgb="FF000000"/>
      </right>
      <top/>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style="medium">
        <color rgb="FFA2A9B1"/>
      </bottom>
      <diagonal/>
    </border>
    <border>
      <left/>
      <right style="medium">
        <color rgb="FFA2A9B1"/>
      </right>
      <top/>
      <bottom style="medium">
        <color rgb="FFA2A9B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22">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3" fillId="5" borderId="0" applyNumberFormat="0" applyBorder="0" applyAlignment="0" applyProtection="0"/>
    <xf numFmtId="0" fontId="6" fillId="0" borderId="0" applyNumberFormat="0" applyFill="0" applyBorder="0" applyAlignment="0" applyProtection="0"/>
    <xf numFmtId="0" fontId="13"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5"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5"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5" fillId="20" borderId="0" applyNumberFormat="0" applyBorder="0" applyAlignment="0" applyProtection="0"/>
    <xf numFmtId="0" fontId="1" fillId="21" borderId="0" applyNumberFormat="0" applyBorder="0" applyAlignment="0" applyProtection="0"/>
    <xf numFmtId="0" fontId="5" fillId="22" borderId="0" applyNumberFormat="0" applyBorder="0" applyAlignment="0" applyProtection="0">
      <alignment vertical="center"/>
    </xf>
    <xf numFmtId="0" fontId="14" fillId="23" borderId="0" applyNumberFormat="0" applyBorder="0" applyAlignment="0" applyProtection="0"/>
    <xf numFmtId="0" fontId="1" fillId="25" borderId="0" applyNumberFormat="0" applyBorder="0" applyAlignment="0" applyProtection="0"/>
    <xf numFmtId="0" fontId="1" fillId="9" borderId="0" applyNumberFormat="0" applyBorder="0" applyAlignment="0" applyProtection="0"/>
    <xf numFmtId="0" fontId="19" fillId="30" borderId="17" applyNumberFormat="0" applyAlignment="0" applyProtection="0"/>
  </cellStyleXfs>
  <cellXfs count="134">
    <xf numFmtId="0" fontId="0" fillId="0" borderId="0" xfId="0"/>
    <xf numFmtId="0" fontId="7" fillId="0" borderId="0" xfId="0" applyFont="1"/>
    <xf numFmtId="0" fontId="3" fillId="5" borderId="0" xfId="4"/>
    <xf numFmtId="0" fontId="5" fillId="4" borderId="1" xfId="3" applyBorder="1"/>
    <xf numFmtId="0" fontId="3" fillId="5" borderId="3" xfId="4" applyBorder="1"/>
    <xf numFmtId="16" fontId="3" fillId="5" borderId="3" xfId="4" applyNumberFormat="1" applyBorder="1"/>
    <xf numFmtId="0" fontId="0" fillId="0" borderId="0" xfId="0" applyAlignment="1">
      <alignment vertical="center"/>
    </xf>
    <xf numFmtId="0" fontId="3" fillId="5" borderId="3" xfId="4" applyBorder="1" applyAlignment="1">
      <alignment vertical="center"/>
    </xf>
    <xf numFmtId="16" fontId="3" fillId="5" borderId="3" xfId="4" applyNumberFormat="1" applyBorder="1" applyAlignment="1">
      <alignment vertical="center"/>
    </xf>
    <xf numFmtId="0" fontId="3" fillId="5" borderId="0" xfId="4" applyAlignment="1">
      <alignment vertical="center"/>
    </xf>
    <xf numFmtId="0" fontId="6" fillId="8" borderId="2" xfId="5" applyFill="1" applyBorder="1"/>
    <xf numFmtId="0" fontId="6" fillId="7" borderId="2" xfId="5" applyFill="1" applyBorder="1"/>
    <xf numFmtId="0" fontId="3" fillId="2" borderId="0" xfId="1"/>
    <xf numFmtId="0" fontId="4" fillId="3" borderId="0" xfId="2" applyFont="1"/>
    <xf numFmtId="0" fontId="8" fillId="0" borderId="0" xfId="0" applyFont="1"/>
    <xf numFmtId="0" fontId="6" fillId="0" borderId="0" xfId="5"/>
    <xf numFmtId="14" fontId="0" fillId="0" borderId="0" xfId="0" applyNumberFormat="1"/>
    <xf numFmtId="165" fontId="0" fillId="0" borderId="0" xfId="0" applyNumberFormat="1"/>
    <xf numFmtId="0" fontId="9" fillId="10" borderId="0" xfId="0" applyFont="1" applyFill="1"/>
    <xf numFmtId="0" fontId="0" fillId="11" borderId="0" xfId="0" applyFill="1"/>
    <xf numFmtId="0" fontId="10" fillId="10" borderId="4" xfId="0" applyFont="1" applyFill="1" applyBorder="1"/>
    <xf numFmtId="0" fontId="0" fillId="11" borderId="4" xfId="0" applyFill="1" applyBorder="1"/>
    <xf numFmtId="0" fontId="0" fillId="0" borderId="4" xfId="0" applyBorder="1"/>
    <xf numFmtId="0" fontId="0" fillId="12" borderId="4" xfId="0" applyFill="1" applyBorder="1"/>
    <xf numFmtId="0" fontId="0" fillId="0" borderId="5" xfId="0" applyBorder="1"/>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11" fillId="0" borderId="0" xfId="0" applyFont="1"/>
    <xf numFmtId="0" fontId="0" fillId="0" borderId="6" xfId="0" applyBorder="1"/>
    <xf numFmtId="0" fontId="0" fillId="0" borderId="6" xfId="0" applyBorder="1" applyAlignment="1">
      <alignment horizontal="center"/>
    </xf>
    <xf numFmtId="0" fontId="3" fillId="2" borderId="6" xfId="1" applyBorder="1"/>
    <xf numFmtId="0" fontId="3" fillId="2" borderId="7" xfId="1" applyBorder="1"/>
    <xf numFmtId="0" fontId="3" fillId="2" borderId="6" xfId="1" applyBorder="1" applyAlignment="1"/>
    <xf numFmtId="0" fontId="5" fillId="16" borderId="6" xfId="9" applyBorder="1"/>
    <xf numFmtId="0" fontId="5" fillId="16" borderId="7" xfId="9" applyBorder="1"/>
    <xf numFmtId="0" fontId="5" fillId="16" borderId="6" xfId="9" applyBorder="1" applyAlignment="1">
      <alignment horizontal="center"/>
    </xf>
    <xf numFmtId="0" fontId="2" fillId="18" borderId="0" xfId="11"/>
    <xf numFmtId="14" fontId="2" fillId="18" borderId="0" xfId="11" applyNumberFormat="1"/>
    <xf numFmtId="0" fontId="2" fillId="15" borderId="0" xfId="8"/>
    <xf numFmtId="164" fontId="2" fillId="15" borderId="0" xfId="8" applyNumberFormat="1"/>
    <xf numFmtId="165" fontId="2" fillId="15" borderId="0" xfId="8" applyNumberFormat="1"/>
    <xf numFmtId="14" fontId="3" fillId="5" borderId="0" xfId="4" applyNumberFormat="1"/>
    <xf numFmtId="0" fontId="2" fillId="7" borderId="0" xfId="13"/>
    <xf numFmtId="20" fontId="2" fillId="7" borderId="0" xfId="13" applyNumberFormat="1"/>
    <xf numFmtId="165" fontId="2" fillId="7" borderId="0" xfId="13" applyNumberFormat="1"/>
    <xf numFmtId="0" fontId="2" fillId="14" borderId="0" xfId="7"/>
    <xf numFmtId="0" fontId="2" fillId="17" borderId="0" xfId="10"/>
    <xf numFmtId="165" fontId="2" fillId="17" borderId="0" xfId="10" applyNumberFormat="1"/>
    <xf numFmtId="0" fontId="2" fillId="8" borderId="0" xfId="14"/>
    <xf numFmtId="14" fontId="2" fillId="8" borderId="0" xfId="14" applyNumberFormat="1"/>
    <xf numFmtId="0" fontId="13" fillId="13" borderId="2" xfId="6" applyBorder="1"/>
    <xf numFmtId="0" fontId="2" fillId="7" borderId="7" xfId="13" applyBorder="1"/>
    <xf numFmtId="0" fontId="2" fillId="7" borderId="6" xfId="13" applyBorder="1"/>
    <xf numFmtId="0" fontId="5" fillId="6" borderId="2" xfId="12" applyBorder="1"/>
    <xf numFmtId="0" fontId="2" fillId="8" borderId="6" xfId="14" applyBorder="1"/>
    <xf numFmtId="0" fontId="5" fillId="6" borderId="6" xfId="12" applyBorder="1"/>
    <xf numFmtId="0" fontId="0" fillId="0" borderId="6" xfId="0" applyBorder="1" applyAlignment="1">
      <alignment horizontal="center" vertical="center"/>
    </xf>
    <xf numFmtId="0" fontId="5" fillId="6" borderId="6" xfId="12" applyBorder="1" applyAlignment="1">
      <alignment wrapText="1"/>
    </xf>
    <xf numFmtId="0" fontId="3" fillId="19" borderId="6" xfId="1" applyFill="1" applyBorder="1"/>
    <xf numFmtId="0" fontId="3" fillId="19" borderId="6" xfId="1" applyFill="1" applyBorder="1" applyAlignment="1"/>
    <xf numFmtId="0" fontId="3" fillId="19" borderId="6" xfId="1" applyNumberFormat="1" applyFill="1" applyBorder="1"/>
    <xf numFmtId="0" fontId="1" fillId="21" borderId="6" xfId="16" applyBorder="1" applyAlignment="1">
      <alignment horizontal="center"/>
    </xf>
    <xf numFmtId="0" fontId="2" fillId="18" borderId="6" xfId="11" applyBorder="1" applyAlignment="1">
      <alignment horizontal="center" vertical="center"/>
    </xf>
    <xf numFmtId="0" fontId="5" fillId="22" borderId="0" xfId="17" applyAlignment="1"/>
    <xf numFmtId="0" fontId="7" fillId="0" borderId="6" xfId="0" applyFont="1" applyBorder="1" applyAlignment="1">
      <alignment horizontal="center" vertical="center"/>
    </xf>
    <xf numFmtId="0" fontId="0" fillId="0" borderId="6" xfId="0" applyBorder="1" applyAlignment="1">
      <alignment horizontal="center" wrapText="1"/>
    </xf>
    <xf numFmtId="0" fontId="5" fillId="6" borderId="6" xfId="12" applyBorder="1" applyAlignment="1">
      <alignment horizontal="center"/>
    </xf>
    <xf numFmtId="0" fontId="2" fillId="7" borderId="6" xfId="13" applyBorder="1" applyAlignment="1">
      <alignment horizontal="center"/>
    </xf>
    <xf numFmtId="0" fontId="0" fillId="0" borderId="0" xfId="0" applyAlignment="1">
      <alignment horizontal="center"/>
    </xf>
    <xf numFmtId="0" fontId="15" fillId="27" borderId="10" xfId="0" applyFont="1" applyFill="1" applyBorder="1" applyAlignment="1">
      <alignment horizontal="center" vertical="center" wrapText="1"/>
    </xf>
    <xf numFmtId="0" fontId="15" fillId="27" borderId="11" xfId="0" applyFont="1" applyFill="1" applyBorder="1" applyAlignment="1">
      <alignment horizontal="center" vertical="center" wrapText="1"/>
    </xf>
    <xf numFmtId="0" fontId="6" fillId="27" borderId="11" xfId="5" applyFill="1" applyBorder="1" applyAlignment="1">
      <alignment horizontal="center" vertical="center" wrapText="1"/>
    </xf>
    <xf numFmtId="0" fontId="15" fillId="27" borderId="9" xfId="0" applyFont="1" applyFill="1" applyBorder="1" applyAlignment="1">
      <alignment horizontal="center" vertical="center" wrapText="1"/>
    </xf>
    <xf numFmtId="0" fontId="15" fillId="26" borderId="9" xfId="0" applyFont="1" applyFill="1" applyBorder="1" applyAlignment="1">
      <alignment horizontal="left" vertical="center" wrapText="1"/>
    </xf>
    <xf numFmtId="3" fontId="15" fillId="26" borderId="9" xfId="0" applyNumberFormat="1" applyFont="1" applyFill="1" applyBorder="1" applyAlignment="1">
      <alignment vertical="center" wrapText="1"/>
    </xf>
    <xf numFmtId="9" fontId="15" fillId="26" borderId="9" xfId="0" applyNumberFormat="1" applyFont="1" applyFill="1" applyBorder="1" applyAlignment="1">
      <alignment vertical="center" wrapText="1"/>
    </xf>
    <xf numFmtId="15" fontId="15" fillId="26" borderId="9" xfId="0" applyNumberFormat="1" applyFont="1" applyFill="1" applyBorder="1" applyAlignment="1">
      <alignment vertical="center" wrapText="1"/>
    </xf>
    <xf numFmtId="0" fontId="6" fillId="26" borderId="9" xfId="5" applyFill="1" applyBorder="1" applyAlignment="1">
      <alignment horizontal="left" vertical="center" wrapText="1"/>
    </xf>
    <xf numFmtId="0" fontId="17" fillId="26" borderId="9" xfId="0" applyFont="1" applyFill="1" applyBorder="1" applyAlignment="1">
      <alignment vertical="center" wrapText="1"/>
    </xf>
    <xf numFmtId="3" fontId="17" fillId="26" borderId="9" xfId="0" applyNumberFormat="1" applyFont="1" applyFill="1" applyBorder="1" applyAlignment="1">
      <alignment horizontal="right" vertical="center" wrapText="1"/>
    </xf>
    <xf numFmtId="10" fontId="17" fillId="26" borderId="9" xfId="0" applyNumberFormat="1" applyFont="1" applyFill="1" applyBorder="1" applyAlignment="1">
      <alignment horizontal="right" vertical="center" wrapText="1"/>
    </xf>
    <xf numFmtId="15" fontId="17" fillId="26" borderId="9" xfId="0" applyNumberFormat="1" applyFont="1" applyFill="1" applyBorder="1" applyAlignment="1">
      <alignment vertical="center" wrapText="1"/>
    </xf>
    <xf numFmtId="0" fontId="6" fillId="26" borderId="9" xfId="5" applyFill="1" applyBorder="1" applyAlignment="1">
      <alignment vertical="center" wrapText="1"/>
    </xf>
    <xf numFmtId="0" fontId="0" fillId="26" borderId="12" xfId="0" applyFill="1" applyBorder="1"/>
    <xf numFmtId="17" fontId="17" fillId="26" borderId="9" xfId="0" applyNumberFormat="1"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xf numFmtId="0" fontId="0" fillId="0" borderId="0" xfId="0" applyAlignment="1">
      <alignment horizontal="center" textRotation="135"/>
    </xf>
    <xf numFmtId="0" fontId="2" fillId="18" borderId="0" xfId="11" applyAlignment="1">
      <alignment horizontal="left" vertical="center" wrapText="1"/>
    </xf>
    <xf numFmtId="0" fontId="1" fillId="25" borderId="0" xfId="19" applyAlignment="1">
      <alignment horizontal="left" vertical="center" wrapText="1"/>
    </xf>
    <xf numFmtId="0" fontId="1" fillId="14" borderId="0" xfId="0" applyFont="1" applyFill="1" applyAlignment="1">
      <alignment horizontal="left"/>
    </xf>
    <xf numFmtId="0" fontId="1" fillId="14" borderId="0" xfId="0" applyNumberFormat="1" applyFont="1" applyFill="1"/>
    <xf numFmtId="0" fontId="1" fillId="24" borderId="13" xfId="0" applyFont="1" applyFill="1" applyBorder="1"/>
    <xf numFmtId="0" fontId="1" fillId="14" borderId="13" xfId="0" applyFont="1" applyFill="1" applyBorder="1" applyAlignment="1">
      <alignment horizontal="left"/>
    </xf>
    <xf numFmtId="0" fontId="1" fillId="14" borderId="13" xfId="0" applyNumberFormat="1" applyFont="1" applyFill="1" applyBorder="1"/>
    <xf numFmtId="0" fontId="1" fillId="14" borderId="13" xfId="0" applyFont="1" applyFill="1" applyBorder="1" applyAlignment="1">
      <alignment horizontal="left" indent="1"/>
    </xf>
    <xf numFmtId="6" fontId="2" fillId="18" borderId="0" xfId="11" applyNumberFormat="1" applyAlignment="1">
      <alignment horizontal="left" vertical="center" wrapText="1"/>
    </xf>
    <xf numFmtId="0" fontId="2" fillId="7" borderId="0" xfId="13" applyAlignment="1">
      <alignment horizontal="center"/>
    </xf>
    <xf numFmtId="9" fontId="2" fillId="7" borderId="0" xfId="13" applyNumberFormat="1"/>
    <xf numFmtId="0" fontId="1" fillId="9" borderId="0" xfId="20" applyAlignment="1">
      <alignment horizontal="center"/>
    </xf>
    <xf numFmtId="0" fontId="1" fillId="9" borderId="0" xfId="20"/>
    <xf numFmtId="0" fontId="2" fillId="7" borderId="0" xfId="13" applyAlignment="1">
      <alignment horizontal="center" vertical="center"/>
    </xf>
    <xf numFmtId="0" fontId="2" fillId="15" borderId="13" xfId="8" applyBorder="1" applyAlignment="1">
      <alignment horizontal="left" vertical="center" wrapText="1" indent="1"/>
    </xf>
    <xf numFmtId="6" fontId="2" fillId="15" borderId="13" xfId="8" applyNumberFormat="1" applyBorder="1" applyAlignment="1">
      <alignment horizontal="left" vertical="center" wrapText="1" indent="1"/>
    </xf>
    <xf numFmtId="0" fontId="19" fillId="30" borderId="18" xfId="21" applyBorder="1" applyAlignment="1">
      <alignment horizontal="center" vertical="center" wrapText="1"/>
    </xf>
    <xf numFmtId="0" fontId="19" fillId="30" borderId="18" xfId="21" applyBorder="1" applyAlignment="1">
      <alignment horizontal="center" vertical="center"/>
    </xf>
    <xf numFmtId="0" fontId="2" fillId="8" borderId="6" xfId="14" applyBorder="1" applyAlignment="1">
      <alignment horizontal="center"/>
    </xf>
    <xf numFmtId="0" fontId="0" fillId="0" borderId="0" xfId="0" applyAlignment="1">
      <alignment horizontal="center"/>
    </xf>
    <xf numFmtId="0" fontId="7" fillId="0" borderId="0" xfId="0" applyFont="1" applyAlignment="1">
      <alignment horizontal="center" vertical="center"/>
    </xf>
    <xf numFmtId="0" fontId="12" fillId="0" borderId="0" xfId="0" applyFont="1" applyAlignment="1">
      <alignment horizontal="center"/>
    </xf>
    <xf numFmtId="0" fontId="7" fillId="0" borderId="0" xfId="0" applyFont="1" applyAlignment="1">
      <alignment horizontal="center"/>
    </xf>
    <xf numFmtId="0" fontId="5" fillId="6" borderId="0" xfId="12" applyAlignment="1">
      <alignment horizontal="center"/>
    </xf>
    <xf numFmtId="0" fontId="5" fillId="22" borderId="0" xfId="17" applyAlignment="1">
      <alignment horizontal="center"/>
    </xf>
    <xf numFmtId="0" fontId="2" fillId="15" borderId="0" xfId="8" applyAlignment="1">
      <alignment horizontal="center"/>
    </xf>
    <xf numFmtId="0" fontId="5" fillId="20" borderId="6" xfId="15"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18" fillId="28" borderId="14" xfId="0" applyFont="1" applyFill="1" applyBorder="1" applyAlignment="1">
      <alignment horizontal="center"/>
    </xf>
    <xf numFmtId="0" fontId="18" fillId="28" borderId="15" xfId="0" applyFont="1" applyFill="1" applyBorder="1" applyAlignment="1">
      <alignment horizontal="center"/>
    </xf>
    <xf numFmtId="0" fontId="18" fillId="28" borderId="16" xfId="0" applyFont="1" applyFill="1" applyBorder="1" applyAlignment="1">
      <alignment horizontal="center"/>
    </xf>
    <xf numFmtId="0" fontId="0" fillId="29" borderId="13" xfId="0" applyFont="1" applyFill="1" applyBorder="1" applyAlignment="1">
      <alignment horizontal="center"/>
    </xf>
    <xf numFmtId="0" fontId="0" fillId="0" borderId="13" xfId="0" applyBorder="1" applyAlignment="1">
      <alignment horizontal="center" vertical="top" wrapText="1"/>
    </xf>
    <xf numFmtId="0" fontId="15" fillId="27" borderId="10" xfId="0" applyFont="1" applyFill="1" applyBorder="1" applyAlignment="1">
      <alignment horizontal="center" vertical="center" wrapText="1"/>
    </xf>
    <xf numFmtId="0" fontId="15" fillId="27" borderId="11" xfId="0" applyFont="1" applyFill="1" applyBorder="1" applyAlignment="1">
      <alignment horizontal="center" vertical="center" wrapText="1"/>
    </xf>
    <xf numFmtId="0" fontId="16" fillId="27" borderId="10" xfId="0" applyFont="1" applyFill="1" applyBorder="1" applyAlignment="1">
      <alignment horizontal="center" vertical="center" wrapText="1"/>
    </xf>
    <xf numFmtId="0" fontId="16" fillId="27" borderId="11" xfId="0" applyFont="1" applyFill="1" applyBorder="1" applyAlignment="1">
      <alignment horizontal="center" vertical="center" wrapText="1"/>
    </xf>
    <xf numFmtId="0" fontId="6" fillId="6" borderId="2" xfId="5" applyFill="1" applyBorder="1" applyAlignment="1">
      <alignment horizontal="center" vertical="center"/>
    </xf>
    <xf numFmtId="0" fontId="6" fillId="9" borderId="2" xfId="5" applyFill="1" applyBorder="1" applyAlignment="1">
      <alignment horizontal="center" vertical="center"/>
    </xf>
    <xf numFmtId="0" fontId="4" fillId="3" borderId="0" xfId="2" applyFont="1" applyAlignment="1">
      <alignment horizontal="center"/>
    </xf>
    <xf numFmtId="0" fontId="14" fillId="23" borderId="0" xfId="18" applyAlignment="1">
      <alignment horizontal="center"/>
    </xf>
  </cellXfs>
  <cellStyles count="22">
    <cellStyle name="20% - Accent1" xfId="7" builtinId="30"/>
    <cellStyle name="20% - Accent2" xfId="8" builtinId="34"/>
    <cellStyle name="20% - Accent3" xfId="10" builtinId="38"/>
    <cellStyle name="20% - Accent4" xfId="11" builtinId="42"/>
    <cellStyle name="20% - Accent5" xfId="4" builtinId="46"/>
    <cellStyle name="20% - Accent6" xfId="13" builtinId="50"/>
    <cellStyle name="40% - Accent3" xfId="1" builtinId="39"/>
    <cellStyle name="40% - Accent4" xfId="16" builtinId="43"/>
    <cellStyle name="40% - Accent6" xfId="14" builtinId="51"/>
    <cellStyle name="60% - Accent3" xfId="2" builtinId="40"/>
    <cellStyle name="60% - Accent4" xfId="19" builtinId="44"/>
    <cellStyle name="60% - Accent6" xfId="20" builtinId="52"/>
    <cellStyle name="Accent2" xfId="17" builtinId="33"/>
    <cellStyle name="Accent3" xfId="9" builtinId="37"/>
    <cellStyle name="Accent4" xfId="15" builtinId="41"/>
    <cellStyle name="Accent5" xfId="3" builtinId="45"/>
    <cellStyle name="Accent6" xfId="12" builtinId="49"/>
    <cellStyle name="Bad" xfId="18" builtinId="27"/>
    <cellStyle name="Calculation" xfId="21" builtinId="22"/>
    <cellStyle name="Good" xfId="6" builtinId="26"/>
    <cellStyle name="Hyperlink" xfId="5" builtinId="8"/>
    <cellStyle name="Normal" xfId="0" builtinId="0"/>
  </cellStyles>
  <dxfs count="63">
    <dxf>
      <alignment horizontal="general" vertical="center" textRotation="0" wrapText="0" indent="0" justifyLastLine="0" shrinkToFit="0" readingOrder="0"/>
    </dxf>
    <dxf>
      <numFmt numFmtId="166" formatCode="dd/mmm"/>
      <alignment horizontal="general" vertical="center" textRotation="0" wrapText="0" indent="0" justifyLastLine="0" shrinkToFit="0" readingOrder="0"/>
      <border diagonalUp="0" diagonalDown="0">
        <left/>
        <right style="thin">
          <color rgb="FF000000"/>
        </right>
        <top/>
        <bottom/>
        <vertical/>
        <horizontal/>
      </border>
    </dxf>
    <dxf>
      <alignment horizontal="general" vertical="center" textRotation="0" wrapText="0" indent="0" justifyLastLine="0" shrinkToFit="0" readingOrder="0"/>
      <border diagonalUp="0" diagonalDown="0">
        <left/>
        <right style="thin">
          <color rgb="FF000000"/>
        </right>
        <top/>
        <bottom/>
        <vertical/>
        <horizontal/>
      </border>
    </dxf>
    <dxf>
      <alignment horizontal="general" vertical="center" textRotation="0" wrapText="0" indent="0" justifyLastLine="0" shrinkToFit="0" readingOrder="0"/>
      <border diagonalUp="0" diagonalDown="0">
        <left/>
        <right style="thin">
          <color rgb="FF000000"/>
        </right>
        <top/>
        <bottom/>
        <vertical/>
        <horizontal/>
      </border>
    </dxf>
    <dxf>
      <alignment horizontal="general" vertical="center" textRotation="0" wrapText="0" indent="0" justifyLastLine="0" shrinkToFit="0" readingOrder="0"/>
      <border diagonalUp="0" diagonalDown="0">
        <left/>
        <right style="thin">
          <color rgb="FF000000"/>
        </right>
        <top/>
        <bottom/>
        <vertical/>
        <horizontal/>
      </border>
    </dxf>
    <dxf>
      <alignment horizontal="general" vertical="center" textRotation="0" wrapText="0" indent="0" justifyLastLine="0" shrinkToFit="0" readingOrder="0"/>
    </dxf>
    <dxf>
      <border outline="0">
        <bottom style="double">
          <color rgb="FFFF8001"/>
        </bottom>
      </border>
    </dxf>
    <dxf>
      <numFmt numFmtId="0" formatCode="General"/>
    </dxf>
    <dxf>
      <font>
        <b/>
        <i val="0"/>
        <strike val="0"/>
        <condense val="0"/>
        <extend val="0"/>
        <outline val="0"/>
        <shadow val="0"/>
        <u val="none"/>
        <vertAlign val="baseline"/>
        <sz val="11"/>
        <color theme="1"/>
        <name val="Calibri"/>
        <family val="2"/>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ill>
        <patternFill patternType="solid">
          <fgColor theme="6" tint="0.59999389629810485"/>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0" formatCode="General"/>
      <fill>
        <patternFill patternType="solid">
          <fgColor theme="6" tint="0.59999389629810485"/>
          <bgColor indexed="65"/>
        </patternFill>
      </fill>
      <border diagonalUp="0" diagonalDown="0">
        <left style="thin">
          <color rgb="FF000000"/>
        </left>
        <right style="thin">
          <color rgb="FF000000"/>
        </right>
        <top style="thin">
          <color rgb="FF000000"/>
        </top>
        <bottom style="thin">
          <color rgb="FF000000"/>
        </bottom>
        <vertical/>
        <horizontal/>
      </border>
    </dxf>
    <dxf>
      <numFmt numFmtId="0" formatCode="General"/>
      <fill>
        <patternFill patternType="solid">
          <fgColor theme="6" tint="0.59999389629810485"/>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0" formatCode="General"/>
      <fill>
        <patternFill patternType="solid">
          <fgColor theme="6" tint="0.59999389629810485"/>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solid">
          <fgColor theme="6" tint="0.59999389629810485"/>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solid">
          <fgColor theme="6" tint="0.59999389629810485"/>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solid">
          <fgColor theme="6" tint="0.59999389629810485"/>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solid">
          <fgColor theme="6" tint="0.59999389629810485"/>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solid">
          <fgColor theme="6" tint="0.59999389629810485"/>
          <bgColor indexed="65"/>
        </patternFill>
      </fill>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solid">
          <fgColor theme="6" tint="0.59999389629810485"/>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solid">
          <fgColor theme="6" tint="0.59999389629810485"/>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solid">
          <fgColor theme="6" tint="0.59999389629810485"/>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solid">
          <fgColor theme="6" tint="0.59999389629810485"/>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solid">
          <fgColor theme="6" tint="0.59999389629810485"/>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solid">
          <fgColor theme="6" tint="0.59999389629810485"/>
          <bgColor indexed="65"/>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theme="1"/>
        <name val="Calibri"/>
        <scheme val="minor"/>
      </font>
      <fill>
        <patternFill patternType="solid">
          <fgColor theme="6" tint="0.59999389629810485"/>
          <bgColor indexed="65"/>
        </patternFill>
      </fill>
    </dxf>
    <dxf>
      <font>
        <b val="0"/>
        <i val="0"/>
        <strike val="0"/>
        <condense val="0"/>
        <extend val="0"/>
        <outline val="0"/>
        <shadow val="0"/>
        <u val="none"/>
        <vertAlign val="baseline"/>
        <sz val="11"/>
        <color theme="0"/>
        <name val="Calibri"/>
        <scheme val="minor"/>
      </font>
      <fill>
        <patternFill patternType="solid">
          <fgColor theme="6"/>
          <bgColor indexed="65"/>
        </patternFill>
      </fill>
    </dxf>
    <dxf>
      <numFmt numFmtId="165" formatCode="[$-14009]dddd\,\ d\ mmmm\,\ yyyy;@"/>
    </dxf>
    <dxf>
      <numFmt numFmtId="167" formatCode="dd/mm/yyyy"/>
    </dxf>
    <dxf>
      <numFmt numFmtId="167" formatCode="dd/mm/yyyy"/>
    </dxf>
    <dxf>
      <fill>
        <patternFill patternType="none">
          <fgColor indexed="64"/>
          <bgColor indexed="6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SupportingPropertyBag" Target="richData/rdsupportingpropertybag.xml"/><Relationship Id="rId18" Type="http://schemas.microsoft.com/office/2017/06/relationships/richStyles" Target="richData/rich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trail!$L$1</c:f>
              <c:strCache>
                <c:ptCount val="1"/>
                <c:pt idx="0">
                  <c:v>Dates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trail!$H$2:$K$6</c15:sqref>
                  </c15:fullRef>
                  <c15:levelRef>
                    <c15:sqref>trail!$H$2:$H$6</c15:sqref>
                  </c15:levelRef>
                </c:ext>
              </c:extLst>
              <c:f>trail!$H$2:$H$6</c:f>
              <c:strCache>
                <c:ptCount val="5"/>
                <c:pt idx="0">
                  <c:v>Paris, France</c:v>
                </c:pt>
                <c:pt idx="1">
                  <c:v>Rome, Italy</c:v>
                </c:pt>
                <c:pt idx="2">
                  <c:v>Barcelona, Spain</c:v>
                </c:pt>
                <c:pt idx="3">
                  <c:v>Paris, France</c:v>
                </c:pt>
                <c:pt idx="4">
                  <c:v>Rome, Italy</c:v>
                </c:pt>
              </c:strCache>
            </c:strRef>
          </c:cat>
          <c:val>
            <c:numRef>
              <c:f>trail!$L$2:$L$6</c:f>
              <c:numCache>
                <c:formatCode>"$"#,##0_);[Red]\("$"#,##0\)</c:formatCode>
                <c:ptCount val="5"/>
                <c:pt idx="0">
                  <c:v>5000</c:v>
                </c:pt>
                <c:pt idx="1">
                  <c:v>4000</c:v>
                </c:pt>
                <c:pt idx="2">
                  <c:v>3000</c:v>
                </c:pt>
                <c:pt idx="3">
                  <c:v>2000</c:v>
                </c:pt>
                <c:pt idx="4">
                  <c:v>1000</c:v>
                </c:pt>
              </c:numCache>
            </c:numRef>
          </c:val>
          <c:extLst>
            <c:ext xmlns:c16="http://schemas.microsoft.com/office/drawing/2014/chart" uri="{C3380CC4-5D6E-409C-BE32-E72D297353CC}">
              <c16:uniqueId val="{00000000-90BF-48CD-BC8E-12C43E8D8619}"/>
            </c:ext>
          </c:extLst>
        </c:ser>
        <c:ser>
          <c:idx val="1"/>
          <c:order val="1"/>
          <c:tx>
            <c:strRef>
              <c:f>trail!$M$1</c:f>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trail!$H$2:$K$6</c15:sqref>
                  </c15:fullRef>
                  <c15:levelRef>
                    <c15:sqref>trail!$H$2:$H$6</c15:sqref>
                  </c15:levelRef>
                </c:ext>
              </c:extLst>
              <c:f>trail!$H$2:$H$6</c:f>
              <c:strCache>
                <c:ptCount val="5"/>
                <c:pt idx="0">
                  <c:v>Paris, France</c:v>
                </c:pt>
                <c:pt idx="1">
                  <c:v>Rome, Italy</c:v>
                </c:pt>
                <c:pt idx="2">
                  <c:v>Barcelona, Spain</c:v>
                </c:pt>
                <c:pt idx="3">
                  <c:v>Paris, France</c:v>
                </c:pt>
                <c:pt idx="4">
                  <c:v>Rome, Italy</c:v>
                </c:pt>
              </c:strCache>
            </c:strRef>
          </c:cat>
          <c:val>
            <c:numRef>
              <c:f>trail!$M$2:$M$6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90BF-48CD-BC8E-12C43E8D8619}"/>
            </c:ext>
          </c:extLst>
        </c:ser>
        <c:dLbls>
          <c:showLegendKey val="0"/>
          <c:showVal val="1"/>
          <c:showCatName val="0"/>
          <c:showSerName val="0"/>
          <c:showPercent val="0"/>
          <c:showBubbleSize val="0"/>
        </c:dLbls>
        <c:gapWidth val="150"/>
        <c:shape val="box"/>
        <c:axId val="608635439"/>
        <c:axId val="608636687"/>
        <c:axId val="0"/>
      </c:bar3DChart>
      <c:catAx>
        <c:axId val="608635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8636687"/>
        <c:crosses val="autoZero"/>
        <c:auto val="1"/>
        <c:lblAlgn val="ctr"/>
        <c:lblOffset val="100"/>
        <c:noMultiLvlLbl val="0"/>
      </c:catAx>
      <c:valAx>
        <c:axId val="608636687"/>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8635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Population</c:v>
          </c:tx>
          <c:spPr>
            <a:solidFill>
              <a:schemeClr val="accent1"/>
            </a:solidFill>
            <a:ln>
              <a:noFill/>
            </a:ln>
            <a:effectLst/>
          </c:spPr>
          <c:invertIfNegative val="0"/>
          <c:cat>
            <c:strLit>
              <c:ptCount val="1"/>
              <c:pt idx="0">
                <c:v>(blank)</c:v>
              </c:pt>
            </c:strLit>
          </c:cat>
          <c:val>
            <c:numLit>
              <c:formatCode>General</c:formatCode>
              <c:ptCount val="1"/>
              <c:pt idx="0">
                <c:v>0</c:v>
              </c:pt>
            </c:numLit>
          </c:val>
          <c:extLst>
            <c:ext xmlns:c16="http://schemas.microsoft.com/office/drawing/2014/chart" uri="{C3380CC4-5D6E-409C-BE32-E72D297353CC}">
              <c16:uniqueId val="{00000001-9CB1-4D4F-80F7-7A28E7D8465D}"/>
            </c:ext>
          </c:extLst>
        </c:ser>
        <c:ser>
          <c:idx val="1"/>
          <c:order val="1"/>
          <c:tx>
            <c:v>Count of % of</c:v>
          </c:tx>
          <c:spPr>
            <a:solidFill>
              <a:schemeClr val="accent2"/>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2-9CB1-4D4F-80F7-7A28E7D8465D}"/>
            </c:ext>
          </c:extLst>
        </c:ser>
        <c:ser>
          <c:idx val="2"/>
          <c:order val="2"/>
          <c:tx>
            <c:v>Count of Source (official or from</c:v>
          </c:tx>
          <c:spPr>
            <a:solidFill>
              <a:schemeClr val="accent3"/>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3-9CB1-4D4F-80F7-7A28E7D8465D}"/>
            </c:ext>
          </c:extLst>
        </c:ser>
        <c:dLbls>
          <c:showLegendKey val="0"/>
          <c:showVal val="0"/>
          <c:showCatName val="0"/>
          <c:showSerName val="0"/>
          <c:showPercent val="0"/>
          <c:showBubbleSize val="0"/>
        </c:dLbls>
        <c:gapWidth val="219"/>
        <c:overlap val="-27"/>
        <c:axId val="129744111"/>
        <c:axId val="129744527"/>
      </c:barChart>
      <c:catAx>
        <c:axId val="12974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4527"/>
        <c:crosses val="autoZero"/>
        <c:auto val="1"/>
        <c:lblAlgn val="ctr"/>
        <c:lblOffset val="100"/>
        <c:noMultiLvlLbl val="0"/>
      </c:catAx>
      <c:valAx>
        <c:axId val="12974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30967388451443567"/>
          <c:y val="0.17634259259259263"/>
          <c:w val="0.40287467191601051"/>
          <c:h val="0.6714577865266842"/>
        </c:manualLayout>
      </c:layout>
      <c:pieChart>
        <c:varyColors val="1"/>
        <c:ser>
          <c:idx val="0"/>
          <c:order val="0"/>
          <c:tx>
            <c:strRef>
              <c:f>pivot_table!$F$45</c:f>
              <c:strCache>
                <c:ptCount val="1"/>
                <c:pt idx="0">
                  <c:v>Price</c:v>
                </c:pt>
              </c:strCache>
            </c:strRef>
          </c:tx>
          <c:dPt>
            <c:idx val="0"/>
            <c:bubble3D val="0"/>
            <c:spPr>
              <a:solidFill>
                <a:schemeClr val="accent1"/>
              </a:solidFill>
              <a:ln>
                <a:noFill/>
              </a:ln>
              <a:effectLst/>
            </c:spPr>
            <c:extLst>
              <c:ext xmlns:c16="http://schemas.microsoft.com/office/drawing/2014/chart" uri="{C3380CC4-5D6E-409C-BE32-E72D297353CC}">
                <c16:uniqueId val="{00000001-135A-40E0-B783-E351CBBE8E60}"/>
              </c:ext>
            </c:extLst>
          </c:dPt>
          <c:dPt>
            <c:idx val="1"/>
            <c:bubble3D val="0"/>
            <c:spPr>
              <a:solidFill>
                <a:schemeClr val="accent2"/>
              </a:solidFill>
              <a:ln>
                <a:noFill/>
              </a:ln>
              <a:effectLst/>
            </c:spPr>
            <c:extLst>
              <c:ext xmlns:c16="http://schemas.microsoft.com/office/drawing/2014/chart" uri="{C3380CC4-5D6E-409C-BE32-E72D297353CC}">
                <c16:uniqueId val="{00000003-135A-40E0-B783-E351CBBE8E60}"/>
              </c:ext>
            </c:extLst>
          </c:dPt>
          <c:dPt>
            <c:idx val="2"/>
            <c:bubble3D val="0"/>
            <c:spPr>
              <a:solidFill>
                <a:schemeClr val="accent3"/>
              </a:solidFill>
              <a:ln>
                <a:noFill/>
              </a:ln>
              <a:effectLst/>
            </c:spPr>
            <c:extLst>
              <c:ext xmlns:c16="http://schemas.microsoft.com/office/drawing/2014/chart" uri="{C3380CC4-5D6E-409C-BE32-E72D297353CC}">
                <c16:uniqueId val="{00000005-135A-40E0-B783-E351CBBE8E60}"/>
              </c:ext>
            </c:extLst>
          </c:dPt>
          <c:dPt>
            <c:idx val="3"/>
            <c:bubble3D val="0"/>
            <c:spPr>
              <a:solidFill>
                <a:schemeClr val="accent4"/>
              </a:solidFill>
              <a:ln>
                <a:noFill/>
              </a:ln>
              <a:effectLst/>
            </c:spPr>
            <c:extLst>
              <c:ext xmlns:c16="http://schemas.microsoft.com/office/drawing/2014/chart" uri="{C3380CC4-5D6E-409C-BE32-E72D297353CC}">
                <c16:uniqueId val="{00000007-135A-40E0-B783-E351CBBE8E60}"/>
              </c:ext>
            </c:extLst>
          </c:dPt>
          <c:dPt>
            <c:idx val="4"/>
            <c:bubble3D val="0"/>
            <c:explosion val="5"/>
            <c:spPr>
              <a:solidFill>
                <a:schemeClr val="accent5"/>
              </a:solidFill>
              <a:ln>
                <a:noFill/>
              </a:ln>
              <a:effectLst/>
            </c:spPr>
            <c:extLst>
              <c:ext xmlns:c16="http://schemas.microsoft.com/office/drawing/2014/chart" uri="{C3380CC4-5D6E-409C-BE32-E72D297353CC}">
                <c16:uniqueId val="{00000003-AF75-46E7-A272-811BCEF5367E}"/>
              </c:ext>
            </c:extLst>
          </c:dPt>
          <c:dPt>
            <c:idx val="5"/>
            <c:bubble3D val="0"/>
            <c:spPr>
              <a:solidFill>
                <a:schemeClr val="accent6"/>
              </a:solidFill>
              <a:ln>
                <a:noFill/>
              </a:ln>
              <a:effectLst/>
            </c:spPr>
            <c:extLst>
              <c:ext xmlns:c16="http://schemas.microsoft.com/office/drawing/2014/chart" uri="{C3380CC4-5D6E-409C-BE32-E72D297353CC}">
                <c16:uniqueId val="{0000000B-135A-40E0-B783-E351CBBE8E60}"/>
              </c:ext>
            </c:extLst>
          </c:dPt>
          <c:cat>
            <c:strRef>
              <c:extLst>
                <c:ext xmlns:c15="http://schemas.microsoft.com/office/drawing/2012/chart" uri="{02D57815-91ED-43cb-92C2-25804820EDAC}">
                  <c15:fullRef>
                    <c15:sqref>pivot_table!$D$46:$E$51</c15:sqref>
                  </c15:fullRef>
                  <c15:levelRef>
                    <c15:sqref>pivot_table!$D$46:$D$51</c15:sqref>
                  </c15:levelRef>
                </c:ext>
              </c:extLst>
              <c:f>pivot_table!$D$46:$D$51</c:f>
              <c:strCache>
                <c:ptCount val="6"/>
                <c:pt idx="0">
                  <c:v>Appetizers</c:v>
                </c:pt>
                <c:pt idx="1">
                  <c:v>Soups</c:v>
                </c:pt>
                <c:pt idx="2">
                  <c:v>Salads</c:v>
                </c:pt>
                <c:pt idx="3">
                  <c:v>Main courses</c:v>
                </c:pt>
                <c:pt idx="4">
                  <c:v>Pasta</c:v>
                </c:pt>
                <c:pt idx="5">
                  <c:v>Desserts</c:v>
                </c:pt>
              </c:strCache>
            </c:strRef>
          </c:cat>
          <c:val>
            <c:numRef>
              <c:f>pivot_table!$F$46:$F$51</c:f>
              <c:numCache>
                <c:formatCode>"$"#,##0_);[Red]\("$"#,##0\)</c:formatCode>
                <c:ptCount val="6"/>
                <c:pt idx="0">
                  <c:v>12</c:v>
                </c:pt>
                <c:pt idx="1">
                  <c:v>8</c:v>
                </c:pt>
                <c:pt idx="2">
                  <c:v>10</c:v>
                </c:pt>
                <c:pt idx="3">
                  <c:v>25</c:v>
                </c:pt>
                <c:pt idx="4">
                  <c:v>15</c:v>
                </c:pt>
                <c:pt idx="5">
                  <c:v>10</c:v>
                </c:pt>
              </c:numCache>
            </c:numRef>
          </c:val>
          <c:extLst>
            <c:ext xmlns:c16="http://schemas.microsoft.com/office/drawing/2014/chart" uri="{C3380CC4-5D6E-409C-BE32-E72D297353CC}">
              <c16:uniqueId val="{00000000-AF75-46E7-A272-811BCEF5367E}"/>
            </c:ext>
          </c:extLst>
        </c:ser>
        <c:ser>
          <c:idx val="1"/>
          <c:order val="1"/>
          <c:tx>
            <c:strRef>
              <c:f>pivot_table!$G$45</c:f>
              <c:strCache>
                <c:ptCount val="1"/>
                <c:pt idx="0">
                  <c:v>Customer Name</c:v>
                </c:pt>
              </c:strCache>
            </c:strRef>
          </c:tx>
          <c:dPt>
            <c:idx val="0"/>
            <c:bubble3D val="0"/>
            <c:spPr>
              <a:solidFill>
                <a:schemeClr val="accent1"/>
              </a:solidFill>
              <a:ln>
                <a:noFill/>
              </a:ln>
              <a:effectLst/>
            </c:spPr>
            <c:extLst>
              <c:ext xmlns:c16="http://schemas.microsoft.com/office/drawing/2014/chart" uri="{C3380CC4-5D6E-409C-BE32-E72D297353CC}">
                <c16:uniqueId val="{0000000D-135A-40E0-B783-E351CBBE8E60}"/>
              </c:ext>
            </c:extLst>
          </c:dPt>
          <c:dPt>
            <c:idx val="1"/>
            <c:bubble3D val="0"/>
            <c:spPr>
              <a:solidFill>
                <a:schemeClr val="accent2"/>
              </a:solidFill>
              <a:ln>
                <a:noFill/>
              </a:ln>
              <a:effectLst/>
            </c:spPr>
            <c:extLst>
              <c:ext xmlns:c16="http://schemas.microsoft.com/office/drawing/2014/chart" uri="{C3380CC4-5D6E-409C-BE32-E72D297353CC}">
                <c16:uniqueId val="{0000000F-135A-40E0-B783-E351CBBE8E60}"/>
              </c:ext>
            </c:extLst>
          </c:dPt>
          <c:dPt>
            <c:idx val="2"/>
            <c:bubble3D val="0"/>
            <c:spPr>
              <a:solidFill>
                <a:schemeClr val="accent3"/>
              </a:solidFill>
              <a:ln>
                <a:noFill/>
              </a:ln>
              <a:effectLst/>
            </c:spPr>
            <c:extLst>
              <c:ext xmlns:c16="http://schemas.microsoft.com/office/drawing/2014/chart" uri="{C3380CC4-5D6E-409C-BE32-E72D297353CC}">
                <c16:uniqueId val="{00000011-135A-40E0-B783-E351CBBE8E60}"/>
              </c:ext>
            </c:extLst>
          </c:dPt>
          <c:dPt>
            <c:idx val="3"/>
            <c:bubble3D val="0"/>
            <c:spPr>
              <a:solidFill>
                <a:schemeClr val="accent4"/>
              </a:solidFill>
              <a:ln>
                <a:noFill/>
              </a:ln>
              <a:effectLst/>
            </c:spPr>
            <c:extLst>
              <c:ext xmlns:c16="http://schemas.microsoft.com/office/drawing/2014/chart" uri="{C3380CC4-5D6E-409C-BE32-E72D297353CC}">
                <c16:uniqueId val="{00000013-135A-40E0-B783-E351CBBE8E60}"/>
              </c:ext>
            </c:extLst>
          </c:dPt>
          <c:dPt>
            <c:idx val="4"/>
            <c:bubble3D val="0"/>
            <c:spPr>
              <a:solidFill>
                <a:schemeClr val="accent5"/>
              </a:solidFill>
              <a:ln>
                <a:noFill/>
              </a:ln>
              <a:effectLst/>
            </c:spPr>
            <c:extLst>
              <c:ext xmlns:c16="http://schemas.microsoft.com/office/drawing/2014/chart" uri="{C3380CC4-5D6E-409C-BE32-E72D297353CC}">
                <c16:uniqueId val="{00000015-135A-40E0-B783-E351CBBE8E60}"/>
              </c:ext>
            </c:extLst>
          </c:dPt>
          <c:dPt>
            <c:idx val="5"/>
            <c:bubble3D val="0"/>
            <c:spPr>
              <a:solidFill>
                <a:schemeClr val="accent6"/>
              </a:solidFill>
              <a:ln>
                <a:noFill/>
              </a:ln>
              <a:effectLst/>
            </c:spPr>
            <c:extLst>
              <c:ext xmlns:c16="http://schemas.microsoft.com/office/drawing/2014/chart" uri="{C3380CC4-5D6E-409C-BE32-E72D297353CC}">
                <c16:uniqueId val="{00000017-135A-40E0-B783-E351CBBE8E60}"/>
              </c:ext>
            </c:extLst>
          </c:dPt>
          <c:cat>
            <c:strRef>
              <c:extLst>
                <c:ext xmlns:c15="http://schemas.microsoft.com/office/drawing/2012/chart" uri="{02D57815-91ED-43cb-92C2-25804820EDAC}">
                  <c15:fullRef>
                    <c15:sqref>pivot_table!$D$46:$E$51</c15:sqref>
                  </c15:fullRef>
                  <c15:levelRef>
                    <c15:sqref>pivot_table!$D$46:$D$51</c15:sqref>
                  </c15:levelRef>
                </c:ext>
              </c:extLst>
              <c:f>pivot_table!$D$46:$D$51</c:f>
              <c:strCache>
                <c:ptCount val="6"/>
                <c:pt idx="0">
                  <c:v>Appetizers</c:v>
                </c:pt>
                <c:pt idx="1">
                  <c:v>Soups</c:v>
                </c:pt>
                <c:pt idx="2">
                  <c:v>Salads</c:v>
                </c:pt>
                <c:pt idx="3">
                  <c:v>Main courses</c:v>
                </c:pt>
                <c:pt idx="4">
                  <c:v>Pasta</c:v>
                </c:pt>
                <c:pt idx="5">
                  <c:v>Desserts</c:v>
                </c:pt>
              </c:strCache>
            </c:strRef>
          </c:cat>
          <c:val>
            <c:numRef>
              <c:f>pivot_table!$G$46:$G$51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AF75-46E7-A272-811BCEF5367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data id="1">
      <cx:strDim type="cat">
        <cx:f>_xlchart.v2.0</cx:f>
      </cx:strDim>
      <cx:numDim type="val">
        <cx:f>_xlchart.v2.4</cx:f>
      </cx:numDim>
    </cx:data>
  </cx:chartData>
  <cx:chart>
    <cx:title pos="t" align="ctr" overlay="0">
      <cx:tx>
        <cx:txData>
          <cx:v>Restuarant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Restuarant</a:t>
          </a:r>
        </a:p>
      </cx:txPr>
    </cx:title>
    <cx:plotArea>
      <cx:plotAreaRegion>
        <cx:series layoutId="funnel" uniqueId="{6FAB0E3C-C708-457D-B3E7-CE9EC2F952D5}" formatIdx="0">
          <cx:tx>
            <cx:txData>
              <cx:f>_xlchart.v2.1</cx:f>
              <cx:v>Price</cx:v>
            </cx:txData>
          </cx:tx>
          <cx:dataLabels>
            <cx:visibility seriesName="0" categoryName="0" value="1"/>
          </cx:dataLabels>
          <cx:dataId val="0"/>
        </cx:series>
        <cx:series layoutId="funnel" hidden="1" uniqueId="{A9146551-6EBB-4EA9-85DB-96935D0C74FE}" formatIdx="1">
          <cx:tx>
            <cx:txData>
              <cx:f>_xlchart.v2.3</cx:f>
              <cx:v>Customer Name</cx:v>
            </cx:txData>
          </cx:tx>
          <cx:dataLabels>
            <cx:visibility seriesName="0" categoryName="0" value="1"/>
          </cx:dataLabels>
          <cx:dataId val="1"/>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8.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1.sv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6.png"/><Relationship Id="rId40" Type="http://schemas.openxmlformats.org/officeDocument/2006/relationships/image" Target="../media/image39.sv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chart" Target="../charts/chart2.xml"/><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microsoft.com/office/2014/relationships/chartEx" Target="../charts/chartEx1.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chart" Target="../charts/chart3.xml"/><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7.svg"/></Relationships>
</file>

<file path=xl/drawings/_rels/drawing3.xml.rels><?xml version="1.0" encoding="UTF-8" standalone="yes"?>
<Relationships xmlns="http://schemas.openxmlformats.org/package/2006/relationships"><Relationship Id="rId2" Type="http://schemas.openxmlformats.org/officeDocument/2006/relationships/image" Target="../media/image42.png"/><Relationship Id="rId1" Type="http://schemas.microsoft.com/office/2011/relationships/webextension" Target="../webextensions/webextension1.xml"/></Relationships>
</file>

<file path=xl/drawings/drawing1.xml><?xml version="1.0" encoding="utf-8"?>
<xdr:wsDr xmlns:xdr="http://schemas.openxmlformats.org/drawingml/2006/spreadsheetDrawing" xmlns:a="http://schemas.openxmlformats.org/drawingml/2006/main">
  <xdr:twoCellAnchor>
    <xdr:from>
      <xdr:col>6</xdr:col>
      <xdr:colOff>114300</xdr:colOff>
      <xdr:row>6</xdr:row>
      <xdr:rowOff>167640</xdr:rowOff>
    </xdr:from>
    <xdr:to>
      <xdr:col>13</xdr:col>
      <xdr:colOff>0</xdr:colOff>
      <xdr:row>19</xdr:row>
      <xdr:rowOff>144780</xdr:rowOff>
    </xdr:to>
    <xdr:graphicFrame macro="">
      <xdr:nvGraphicFramePr>
        <xdr:cNvPr id="2" name="Chart 1">
          <a:extLst>
            <a:ext uri="{FF2B5EF4-FFF2-40B4-BE49-F238E27FC236}">
              <a16:creationId xmlns:a16="http://schemas.microsoft.com/office/drawing/2014/main" id="{1FE2551C-3323-412C-A6D4-E3B2960B9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7620</xdr:colOff>
      <xdr:row>8</xdr:row>
      <xdr:rowOff>0</xdr:rowOff>
    </xdr:from>
    <xdr:to>
      <xdr:col>11</xdr:col>
      <xdr:colOff>228600</xdr:colOff>
      <xdr:row>8</xdr:row>
      <xdr:rowOff>144780</xdr:rowOff>
    </xdr:to>
    <xdr:pic>
      <xdr:nvPicPr>
        <xdr:cNvPr id="2" name="Picture 1">
          <a:extLst>
            <a:ext uri="{FF2B5EF4-FFF2-40B4-BE49-F238E27FC236}">
              <a16:creationId xmlns:a16="http://schemas.microsoft.com/office/drawing/2014/main" id="{38FEE74D-5A70-49DD-B4BF-8DD461DE5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04760" y="24917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11</xdr:col>
      <xdr:colOff>220980</xdr:colOff>
      <xdr:row>9</xdr:row>
      <xdr:rowOff>144780</xdr:rowOff>
    </xdr:to>
    <xdr:pic>
      <xdr:nvPicPr>
        <xdr:cNvPr id="3" name="Picture 2">
          <a:extLst>
            <a:ext uri="{FF2B5EF4-FFF2-40B4-BE49-F238E27FC236}">
              <a16:creationId xmlns:a16="http://schemas.microsoft.com/office/drawing/2014/main" id="{CA7B5E68-289F-44ED-89D1-7CE8747545A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92140" y="26822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11</xdr:col>
      <xdr:colOff>220980</xdr:colOff>
      <xdr:row>10</xdr:row>
      <xdr:rowOff>114300</xdr:rowOff>
    </xdr:to>
    <xdr:pic>
      <xdr:nvPicPr>
        <xdr:cNvPr id="4" name="Picture 3">
          <a:extLst>
            <a:ext uri="{FF2B5EF4-FFF2-40B4-BE49-F238E27FC236}">
              <a16:creationId xmlns:a16="http://schemas.microsoft.com/office/drawing/2014/main" id="{273509FE-41DB-47B0-9A0F-FF3011D13E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92140" y="32385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11</xdr:col>
      <xdr:colOff>220980</xdr:colOff>
      <xdr:row>11</xdr:row>
      <xdr:rowOff>144780</xdr:rowOff>
    </xdr:to>
    <xdr:pic>
      <xdr:nvPicPr>
        <xdr:cNvPr id="5" name="Picture 4">
          <a:extLst>
            <a:ext uri="{FF2B5EF4-FFF2-40B4-BE49-F238E27FC236}">
              <a16:creationId xmlns:a16="http://schemas.microsoft.com/office/drawing/2014/main" id="{BF1829B4-1071-473B-9E59-517E09C3F84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92140" y="3977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11</xdr:col>
      <xdr:colOff>220980</xdr:colOff>
      <xdr:row>12</xdr:row>
      <xdr:rowOff>144780</xdr:rowOff>
    </xdr:to>
    <xdr:pic>
      <xdr:nvPicPr>
        <xdr:cNvPr id="6" name="Picture 5">
          <a:extLst>
            <a:ext uri="{FF2B5EF4-FFF2-40B4-BE49-F238E27FC236}">
              <a16:creationId xmlns:a16="http://schemas.microsoft.com/office/drawing/2014/main" id="{1DAFE86E-D947-4E0C-8AE1-614D7EEE3BE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692140" y="45339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11</xdr:col>
      <xdr:colOff>220980</xdr:colOff>
      <xdr:row>13</xdr:row>
      <xdr:rowOff>114300</xdr:rowOff>
    </xdr:to>
    <xdr:pic>
      <xdr:nvPicPr>
        <xdr:cNvPr id="7" name="Picture 6">
          <a:extLst>
            <a:ext uri="{FF2B5EF4-FFF2-40B4-BE49-F238E27FC236}">
              <a16:creationId xmlns:a16="http://schemas.microsoft.com/office/drawing/2014/main" id="{B37FAC8C-324C-46F0-BEA5-CB282D852EB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692140" y="50901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11</xdr:col>
      <xdr:colOff>213360</xdr:colOff>
      <xdr:row>14</xdr:row>
      <xdr:rowOff>144780</xdr:rowOff>
    </xdr:to>
    <xdr:pic>
      <xdr:nvPicPr>
        <xdr:cNvPr id="8" name="Picture 7">
          <a:extLst>
            <a:ext uri="{FF2B5EF4-FFF2-40B4-BE49-F238E27FC236}">
              <a16:creationId xmlns:a16="http://schemas.microsoft.com/office/drawing/2014/main" id="{D7026377-66A0-459C-B8EC-DA0D9D27A72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692140" y="5646420"/>
          <a:ext cx="2133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11</xdr:col>
      <xdr:colOff>220980</xdr:colOff>
      <xdr:row>15</xdr:row>
      <xdr:rowOff>137160</xdr:rowOff>
    </xdr:to>
    <xdr:pic>
      <xdr:nvPicPr>
        <xdr:cNvPr id="9" name="Picture 8">
          <a:extLst>
            <a:ext uri="{FF2B5EF4-FFF2-40B4-BE49-F238E27FC236}">
              <a16:creationId xmlns:a16="http://schemas.microsoft.com/office/drawing/2014/main" id="{5B18F9F7-32B9-4A4B-9917-0596E2DDE81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692140" y="62026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11</xdr:col>
      <xdr:colOff>220980</xdr:colOff>
      <xdr:row>16</xdr:row>
      <xdr:rowOff>144780</xdr:rowOff>
    </xdr:to>
    <xdr:pic>
      <xdr:nvPicPr>
        <xdr:cNvPr id="10" name="Picture 9">
          <a:extLst>
            <a:ext uri="{FF2B5EF4-FFF2-40B4-BE49-F238E27FC236}">
              <a16:creationId xmlns:a16="http://schemas.microsoft.com/office/drawing/2014/main" id="{FD2D7B60-AC8D-4DD8-868E-41D73E60458F}"/>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692140" y="67589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11</xdr:col>
      <xdr:colOff>220980</xdr:colOff>
      <xdr:row>17</xdr:row>
      <xdr:rowOff>121920</xdr:rowOff>
    </xdr:to>
    <xdr:pic>
      <xdr:nvPicPr>
        <xdr:cNvPr id="11" name="Picture 10">
          <a:extLst>
            <a:ext uri="{FF2B5EF4-FFF2-40B4-BE49-F238E27FC236}">
              <a16:creationId xmlns:a16="http://schemas.microsoft.com/office/drawing/2014/main" id="{E1231C03-FD2A-49B1-96A6-9B2278C4C44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692140" y="731520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11</xdr:col>
      <xdr:colOff>220980</xdr:colOff>
      <xdr:row>18</xdr:row>
      <xdr:rowOff>144780</xdr:rowOff>
    </xdr:to>
    <xdr:pic>
      <xdr:nvPicPr>
        <xdr:cNvPr id="12" name="Picture 11">
          <a:extLst>
            <a:ext uri="{FF2B5EF4-FFF2-40B4-BE49-F238E27FC236}">
              <a16:creationId xmlns:a16="http://schemas.microsoft.com/office/drawing/2014/main" id="{3706C129-02E0-4AA9-9FF7-A53D1D335AB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692140" y="80543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19</xdr:row>
      <xdr:rowOff>0</xdr:rowOff>
    </xdr:from>
    <xdr:to>
      <xdr:col>11</xdr:col>
      <xdr:colOff>220980</xdr:colOff>
      <xdr:row>19</xdr:row>
      <xdr:rowOff>114300</xdr:rowOff>
    </xdr:to>
    <xdr:pic>
      <xdr:nvPicPr>
        <xdr:cNvPr id="13" name="Picture 12">
          <a:extLst>
            <a:ext uri="{FF2B5EF4-FFF2-40B4-BE49-F238E27FC236}">
              <a16:creationId xmlns:a16="http://schemas.microsoft.com/office/drawing/2014/main" id="{492289C9-4AD1-4334-8D7E-EB816A1224A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692140" y="86106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20</xdr:row>
      <xdr:rowOff>0</xdr:rowOff>
    </xdr:from>
    <xdr:to>
      <xdr:col>11</xdr:col>
      <xdr:colOff>220980</xdr:colOff>
      <xdr:row>20</xdr:row>
      <xdr:rowOff>144780</xdr:rowOff>
    </xdr:to>
    <xdr:pic>
      <xdr:nvPicPr>
        <xdr:cNvPr id="14" name="Picture 13">
          <a:extLst>
            <a:ext uri="{FF2B5EF4-FFF2-40B4-BE49-F238E27FC236}">
              <a16:creationId xmlns:a16="http://schemas.microsoft.com/office/drawing/2014/main" id="{8701DDB1-E3A1-49D1-97FD-C043C4C9B76E}"/>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692140" y="93497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21</xdr:row>
      <xdr:rowOff>0</xdr:rowOff>
    </xdr:from>
    <xdr:to>
      <xdr:col>11</xdr:col>
      <xdr:colOff>220980</xdr:colOff>
      <xdr:row>21</xdr:row>
      <xdr:rowOff>114300</xdr:rowOff>
    </xdr:to>
    <xdr:pic>
      <xdr:nvPicPr>
        <xdr:cNvPr id="15" name="Picture 14">
          <a:extLst>
            <a:ext uri="{FF2B5EF4-FFF2-40B4-BE49-F238E27FC236}">
              <a16:creationId xmlns:a16="http://schemas.microsoft.com/office/drawing/2014/main" id="{86585D67-F13C-45F0-B285-C81FB818F04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692140" y="100888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22</xdr:row>
      <xdr:rowOff>0</xdr:rowOff>
    </xdr:from>
    <xdr:to>
      <xdr:col>11</xdr:col>
      <xdr:colOff>220980</xdr:colOff>
      <xdr:row>22</xdr:row>
      <xdr:rowOff>144780</xdr:rowOff>
    </xdr:to>
    <xdr:pic>
      <xdr:nvPicPr>
        <xdr:cNvPr id="16" name="Picture 15">
          <a:extLst>
            <a:ext uri="{FF2B5EF4-FFF2-40B4-BE49-F238E27FC236}">
              <a16:creationId xmlns:a16="http://schemas.microsoft.com/office/drawing/2014/main" id="{C8D7040D-05AD-4810-A6D6-23E5D2057DE9}"/>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692140" y="108280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23</xdr:row>
      <xdr:rowOff>0</xdr:rowOff>
    </xdr:from>
    <xdr:to>
      <xdr:col>11</xdr:col>
      <xdr:colOff>190500</xdr:colOff>
      <xdr:row>23</xdr:row>
      <xdr:rowOff>144780</xdr:rowOff>
    </xdr:to>
    <xdr:pic>
      <xdr:nvPicPr>
        <xdr:cNvPr id="17" name="Picture 16">
          <a:extLst>
            <a:ext uri="{FF2B5EF4-FFF2-40B4-BE49-F238E27FC236}">
              <a16:creationId xmlns:a16="http://schemas.microsoft.com/office/drawing/2014/main" id="{4EFC08F9-BB43-4230-B205-21A10A6773FF}"/>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692140" y="1138428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24</xdr:row>
      <xdr:rowOff>0</xdr:rowOff>
    </xdr:from>
    <xdr:to>
      <xdr:col>11</xdr:col>
      <xdr:colOff>220980</xdr:colOff>
      <xdr:row>24</xdr:row>
      <xdr:rowOff>144780</xdr:rowOff>
    </xdr:to>
    <xdr:pic>
      <xdr:nvPicPr>
        <xdr:cNvPr id="18" name="Picture 17">
          <a:extLst>
            <a:ext uri="{FF2B5EF4-FFF2-40B4-BE49-F238E27FC236}">
              <a16:creationId xmlns:a16="http://schemas.microsoft.com/office/drawing/2014/main" id="{9B8AC97A-3035-4B01-9347-93236C8AAF09}"/>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692140" y="119405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25</xdr:row>
      <xdr:rowOff>0</xdr:rowOff>
    </xdr:from>
    <xdr:to>
      <xdr:col>11</xdr:col>
      <xdr:colOff>220980</xdr:colOff>
      <xdr:row>25</xdr:row>
      <xdr:rowOff>121920</xdr:rowOff>
    </xdr:to>
    <xdr:pic>
      <xdr:nvPicPr>
        <xdr:cNvPr id="19" name="Picture 18">
          <a:extLst>
            <a:ext uri="{FF2B5EF4-FFF2-40B4-BE49-F238E27FC236}">
              <a16:creationId xmlns:a16="http://schemas.microsoft.com/office/drawing/2014/main" id="{0BD58CBD-1FB1-4D33-A4B6-41525E49EE0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692140" y="1249680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26</xdr:row>
      <xdr:rowOff>0</xdr:rowOff>
    </xdr:from>
    <xdr:to>
      <xdr:col>11</xdr:col>
      <xdr:colOff>220980</xdr:colOff>
      <xdr:row>26</xdr:row>
      <xdr:rowOff>137160</xdr:rowOff>
    </xdr:to>
    <xdr:pic>
      <xdr:nvPicPr>
        <xdr:cNvPr id="20" name="Picture 19">
          <a:extLst>
            <a:ext uri="{FF2B5EF4-FFF2-40B4-BE49-F238E27FC236}">
              <a16:creationId xmlns:a16="http://schemas.microsoft.com/office/drawing/2014/main" id="{18E03D41-DF4A-40C0-9935-EB2879F538D6}"/>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692140" y="132359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27</xdr:row>
      <xdr:rowOff>0</xdr:rowOff>
    </xdr:from>
    <xdr:to>
      <xdr:col>11</xdr:col>
      <xdr:colOff>220980</xdr:colOff>
      <xdr:row>27</xdr:row>
      <xdr:rowOff>144780</xdr:rowOff>
    </xdr:to>
    <xdr:pic>
      <xdr:nvPicPr>
        <xdr:cNvPr id="21" name="Picture 20">
          <a:extLst>
            <a:ext uri="{FF2B5EF4-FFF2-40B4-BE49-F238E27FC236}">
              <a16:creationId xmlns:a16="http://schemas.microsoft.com/office/drawing/2014/main" id="{8445B717-2835-403D-82E7-9369EC1985DC}"/>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5692140" y="13975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28</xdr:row>
      <xdr:rowOff>0</xdr:rowOff>
    </xdr:from>
    <xdr:to>
      <xdr:col>11</xdr:col>
      <xdr:colOff>220980</xdr:colOff>
      <xdr:row>28</xdr:row>
      <xdr:rowOff>144780</xdr:rowOff>
    </xdr:to>
    <xdr:pic>
      <xdr:nvPicPr>
        <xdr:cNvPr id="22" name="Picture 21">
          <a:extLst>
            <a:ext uri="{FF2B5EF4-FFF2-40B4-BE49-F238E27FC236}">
              <a16:creationId xmlns:a16="http://schemas.microsoft.com/office/drawing/2014/main" id="{416C7119-8587-46E4-B22B-DE1EB0BBA4D9}"/>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5692140" y="145313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29</xdr:row>
      <xdr:rowOff>0</xdr:rowOff>
    </xdr:from>
    <xdr:to>
      <xdr:col>11</xdr:col>
      <xdr:colOff>220980</xdr:colOff>
      <xdr:row>29</xdr:row>
      <xdr:rowOff>114300</xdr:rowOff>
    </xdr:to>
    <xdr:pic>
      <xdr:nvPicPr>
        <xdr:cNvPr id="23" name="Picture 22">
          <a:extLst>
            <a:ext uri="{FF2B5EF4-FFF2-40B4-BE49-F238E27FC236}">
              <a16:creationId xmlns:a16="http://schemas.microsoft.com/office/drawing/2014/main" id="{C9B76C98-C27E-436A-B4D9-E7861F560C4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692140" y="152704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30</xdr:row>
      <xdr:rowOff>0</xdr:rowOff>
    </xdr:from>
    <xdr:to>
      <xdr:col>11</xdr:col>
      <xdr:colOff>220980</xdr:colOff>
      <xdr:row>30</xdr:row>
      <xdr:rowOff>144780</xdr:rowOff>
    </xdr:to>
    <xdr:pic>
      <xdr:nvPicPr>
        <xdr:cNvPr id="24" name="Picture 23">
          <a:extLst>
            <a:ext uri="{FF2B5EF4-FFF2-40B4-BE49-F238E27FC236}">
              <a16:creationId xmlns:a16="http://schemas.microsoft.com/office/drawing/2014/main" id="{F01F6550-484F-4A8F-9240-0737C841CAAB}"/>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692140" y="158267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31</xdr:row>
      <xdr:rowOff>0</xdr:rowOff>
    </xdr:from>
    <xdr:to>
      <xdr:col>11</xdr:col>
      <xdr:colOff>220980</xdr:colOff>
      <xdr:row>31</xdr:row>
      <xdr:rowOff>144780</xdr:rowOff>
    </xdr:to>
    <xdr:pic>
      <xdr:nvPicPr>
        <xdr:cNvPr id="25" name="Picture 24">
          <a:extLst>
            <a:ext uri="{FF2B5EF4-FFF2-40B4-BE49-F238E27FC236}">
              <a16:creationId xmlns:a16="http://schemas.microsoft.com/office/drawing/2014/main" id="{4E3B680A-61E0-495F-8AE2-5FE61CD700C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5692140" y="163830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32</xdr:row>
      <xdr:rowOff>0</xdr:rowOff>
    </xdr:from>
    <xdr:to>
      <xdr:col>11</xdr:col>
      <xdr:colOff>220980</xdr:colOff>
      <xdr:row>32</xdr:row>
      <xdr:rowOff>144780</xdr:rowOff>
    </xdr:to>
    <xdr:pic>
      <xdr:nvPicPr>
        <xdr:cNvPr id="26" name="Picture 25">
          <a:extLst>
            <a:ext uri="{FF2B5EF4-FFF2-40B4-BE49-F238E27FC236}">
              <a16:creationId xmlns:a16="http://schemas.microsoft.com/office/drawing/2014/main" id="{28B1A8A1-6624-4459-8113-B4054BBC651C}"/>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5692140" y="169392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33</xdr:row>
      <xdr:rowOff>0</xdr:rowOff>
    </xdr:from>
    <xdr:to>
      <xdr:col>11</xdr:col>
      <xdr:colOff>220980</xdr:colOff>
      <xdr:row>33</xdr:row>
      <xdr:rowOff>144780</xdr:rowOff>
    </xdr:to>
    <xdr:pic>
      <xdr:nvPicPr>
        <xdr:cNvPr id="27" name="Picture 26">
          <a:extLst>
            <a:ext uri="{FF2B5EF4-FFF2-40B4-BE49-F238E27FC236}">
              <a16:creationId xmlns:a16="http://schemas.microsoft.com/office/drawing/2014/main" id="{AD1AC19C-7A77-4264-ADAB-E33693DB438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5692140" y="176784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34</xdr:row>
      <xdr:rowOff>0</xdr:rowOff>
    </xdr:from>
    <xdr:to>
      <xdr:col>11</xdr:col>
      <xdr:colOff>220980</xdr:colOff>
      <xdr:row>34</xdr:row>
      <xdr:rowOff>144780</xdr:rowOff>
    </xdr:to>
    <xdr:pic>
      <xdr:nvPicPr>
        <xdr:cNvPr id="28" name="Picture 27">
          <a:extLst>
            <a:ext uri="{FF2B5EF4-FFF2-40B4-BE49-F238E27FC236}">
              <a16:creationId xmlns:a16="http://schemas.microsoft.com/office/drawing/2014/main" id="{01234E2E-BB35-4A11-AA46-64BD850696A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5692140" y="184175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35</xdr:row>
      <xdr:rowOff>0</xdr:rowOff>
    </xdr:from>
    <xdr:to>
      <xdr:col>11</xdr:col>
      <xdr:colOff>220980</xdr:colOff>
      <xdr:row>35</xdr:row>
      <xdr:rowOff>144780</xdr:rowOff>
    </xdr:to>
    <xdr:pic>
      <xdr:nvPicPr>
        <xdr:cNvPr id="29" name="Picture 28">
          <a:extLst>
            <a:ext uri="{FF2B5EF4-FFF2-40B4-BE49-F238E27FC236}">
              <a16:creationId xmlns:a16="http://schemas.microsoft.com/office/drawing/2014/main" id="{ACBEBABA-6B91-464D-B9F6-A029A54BCCB6}"/>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5692140" y="189738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36</xdr:row>
      <xdr:rowOff>0</xdr:rowOff>
    </xdr:from>
    <xdr:to>
      <xdr:col>11</xdr:col>
      <xdr:colOff>220980</xdr:colOff>
      <xdr:row>36</xdr:row>
      <xdr:rowOff>144780</xdr:rowOff>
    </xdr:to>
    <xdr:pic>
      <xdr:nvPicPr>
        <xdr:cNvPr id="30" name="Picture 29">
          <a:extLst>
            <a:ext uri="{FF2B5EF4-FFF2-40B4-BE49-F238E27FC236}">
              <a16:creationId xmlns:a16="http://schemas.microsoft.com/office/drawing/2014/main" id="{1F6B5E5D-906E-4D79-A8BA-662852E1F7E9}"/>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5692140" y="195300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37</xdr:row>
      <xdr:rowOff>0</xdr:rowOff>
    </xdr:from>
    <xdr:to>
      <xdr:col>11</xdr:col>
      <xdr:colOff>220980</xdr:colOff>
      <xdr:row>37</xdr:row>
      <xdr:rowOff>144780</xdr:rowOff>
    </xdr:to>
    <xdr:pic>
      <xdr:nvPicPr>
        <xdr:cNvPr id="31" name="Picture 30">
          <a:extLst>
            <a:ext uri="{FF2B5EF4-FFF2-40B4-BE49-F238E27FC236}">
              <a16:creationId xmlns:a16="http://schemas.microsoft.com/office/drawing/2014/main" id="{47B94545-1B83-4C5B-9175-1DC931C64FC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5692140" y="200863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38</xdr:row>
      <xdr:rowOff>0</xdr:rowOff>
    </xdr:from>
    <xdr:to>
      <xdr:col>11</xdr:col>
      <xdr:colOff>220980</xdr:colOff>
      <xdr:row>38</xdr:row>
      <xdr:rowOff>137160</xdr:rowOff>
    </xdr:to>
    <xdr:pic>
      <xdr:nvPicPr>
        <xdr:cNvPr id="32" name="Picture 31">
          <a:extLst>
            <a:ext uri="{FF2B5EF4-FFF2-40B4-BE49-F238E27FC236}">
              <a16:creationId xmlns:a16="http://schemas.microsoft.com/office/drawing/2014/main" id="{6F464BAD-4E2E-4463-8667-864547FD3252}"/>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5692140" y="206425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39</xdr:row>
      <xdr:rowOff>0</xdr:rowOff>
    </xdr:from>
    <xdr:to>
      <xdr:col>11</xdr:col>
      <xdr:colOff>220980</xdr:colOff>
      <xdr:row>39</xdr:row>
      <xdr:rowOff>144780</xdr:rowOff>
    </xdr:to>
    <xdr:pic>
      <xdr:nvPicPr>
        <xdr:cNvPr id="33" name="Picture 32">
          <a:extLst>
            <a:ext uri="{FF2B5EF4-FFF2-40B4-BE49-F238E27FC236}">
              <a16:creationId xmlns:a16="http://schemas.microsoft.com/office/drawing/2014/main" id="{51A639EB-E265-4187-A6D4-8288AD6BE8E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5692140" y="211988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40</xdr:row>
      <xdr:rowOff>0</xdr:rowOff>
    </xdr:from>
    <xdr:to>
      <xdr:col>11</xdr:col>
      <xdr:colOff>220980</xdr:colOff>
      <xdr:row>40</xdr:row>
      <xdr:rowOff>144780</xdr:rowOff>
    </xdr:to>
    <xdr:pic>
      <xdr:nvPicPr>
        <xdr:cNvPr id="34" name="Picture 33">
          <a:extLst>
            <a:ext uri="{FF2B5EF4-FFF2-40B4-BE49-F238E27FC236}">
              <a16:creationId xmlns:a16="http://schemas.microsoft.com/office/drawing/2014/main" id="{05CA977C-0546-42B1-8C6A-9868919881A9}"/>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5692140" y="217551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41</xdr:row>
      <xdr:rowOff>0</xdr:rowOff>
    </xdr:from>
    <xdr:to>
      <xdr:col>11</xdr:col>
      <xdr:colOff>220980</xdr:colOff>
      <xdr:row>41</xdr:row>
      <xdr:rowOff>144780</xdr:rowOff>
    </xdr:to>
    <xdr:pic>
      <xdr:nvPicPr>
        <xdr:cNvPr id="35" name="Picture 34">
          <a:extLst>
            <a:ext uri="{FF2B5EF4-FFF2-40B4-BE49-F238E27FC236}">
              <a16:creationId xmlns:a16="http://schemas.microsoft.com/office/drawing/2014/main" id="{73274279-ED0F-4A78-BFA9-6AC40F198A9B}"/>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692140" y="22311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42</xdr:row>
      <xdr:rowOff>0</xdr:rowOff>
    </xdr:from>
    <xdr:to>
      <xdr:col>11</xdr:col>
      <xdr:colOff>220980</xdr:colOff>
      <xdr:row>42</xdr:row>
      <xdr:rowOff>114300</xdr:rowOff>
    </xdr:to>
    <xdr:pic>
      <xdr:nvPicPr>
        <xdr:cNvPr id="36" name="Picture 35">
          <a:extLst>
            <a:ext uri="{FF2B5EF4-FFF2-40B4-BE49-F238E27FC236}">
              <a16:creationId xmlns:a16="http://schemas.microsoft.com/office/drawing/2014/main" id="{EAD541CB-222E-49E4-BCDA-D7B13A13D9C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5692140" y="228676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15241</xdr:colOff>
      <xdr:row>9</xdr:row>
      <xdr:rowOff>518160</xdr:rowOff>
    </xdr:from>
    <xdr:to>
      <xdr:col>19</xdr:col>
      <xdr:colOff>1125682</xdr:colOff>
      <xdr:row>13</xdr:row>
      <xdr:rowOff>190500</xdr:rowOff>
    </xdr:to>
    <xdr:graphicFrame macro="">
      <xdr:nvGraphicFramePr>
        <xdr:cNvPr id="38" name="Chart 37">
          <a:extLst>
            <a:ext uri="{FF2B5EF4-FFF2-40B4-BE49-F238E27FC236}">
              <a16:creationId xmlns:a16="http://schemas.microsoft.com/office/drawing/2014/main" id="{342E02F7-9B66-4D61-B042-B056DFBA79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editAs="oneCell">
    <xdr:from>
      <xdr:col>13</xdr:col>
      <xdr:colOff>236220</xdr:colOff>
      <xdr:row>1</xdr:row>
      <xdr:rowOff>7620</xdr:rowOff>
    </xdr:from>
    <xdr:to>
      <xdr:col>13</xdr:col>
      <xdr:colOff>685800</xdr:colOff>
      <xdr:row>1</xdr:row>
      <xdr:rowOff>457200</xdr:rowOff>
    </xdr:to>
    <xdr:pic>
      <xdr:nvPicPr>
        <xdr:cNvPr id="55" name="Graphic 54" descr="Business Growth with solid fill">
          <a:extLst>
            <a:ext uri="{FF2B5EF4-FFF2-40B4-BE49-F238E27FC236}">
              <a16:creationId xmlns:a16="http://schemas.microsoft.com/office/drawing/2014/main" id="{8BACFCC0-3900-4FF1-BAD8-3BE8DA1A9D4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9631680" y="190500"/>
          <a:ext cx="449580" cy="449580"/>
        </a:xfrm>
        <a:prstGeom prst="rect">
          <a:avLst/>
        </a:prstGeom>
      </xdr:spPr>
    </xdr:pic>
    <xdr:clientData/>
  </xdr:twoCellAnchor>
  <xdr:twoCellAnchor editAs="oneCell">
    <xdr:from>
      <xdr:col>14</xdr:col>
      <xdr:colOff>220980</xdr:colOff>
      <xdr:row>1</xdr:row>
      <xdr:rowOff>30480</xdr:rowOff>
    </xdr:from>
    <xdr:to>
      <xdr:col>14</xdr:col>
      <xdr:colOff>579120</xdr:colOff>
      <xdr:row>1</xdr:row>
      <xdr:rowOff>388620</xdr:rowOff>
    </xdr:to>
    <xdr:pic>
      <xdr:nvPicPr>
        <xdr:cNvPr id="57" name="Graphic 56" descr="cusstomer_care">
          <a:extLst>
            <a:ext uri="{FF2B5EF4-FFF2-40B4-BE49-F238E27FC236}">
              <a16:creationId xmlns:a16="http://schemas.microsoft.com/office/drawing/2014/main" id="{D8B965B6-B999-45B5-8846-ABF9EF7EDAB1}"/>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 uri="{96DAC541-7B7A-43D3-8B79-37D633B846F1}">
              <asvg:svgBlip xmlns:asvg="http://schemas.microsoft.com/office/drawing/2016/SVG/main" r:embed="rId40"/>
            </a:ext>
          </a:extLst>
        </a:blip>
        <a:stretch>
          <a:fillRect/>
        </a:stretch>
      </xdr:blipFill>
      <xdr:spPr>
        <a:xfrm>
          <a:off x="10561320" y="213360"/>
          <a:ext cx="358140" cy="358140"/>
        </a:xfrm>
        <a:prstGeom prst="rect">
          <a:avLst/>
        </a:prstGeom>
      </xdr:spPr>
    </xdr:pic>
    <xdr:clientData/>
  </xdr:twoCellAnchor>
  <xdr:twoCellAnchor editAs="oneCell">
    <xdr:from>
      <xdr:col>15</xdr:col>
      <xdr:colOff>114300</xdr:colOff>
      <xdr:row>0</xdr:row>
      <xdr:rowOff>0</xdr:rowOff>
    </xdr:from>
    <xdr:to>
      <xdr:col>15</xdr:col>
      <xdr:colOff>746760</xdr:colOff>
      <xdr:row>0</xdr:row>
      <xdr:rowOff>0</xdr:rowOff>
    </xdr:to>
    <xdr:pic>
      <xdr:nvPicPr>
        <xdr:cNvPr id="67" name="Graphic 66" descr="Email with solid fill">
          <a:extLst>
            <a:ext uri="{FF2B5EF4-FFF2-40B4-BE49-F238E27FC236}">
              <a16:creationId xmlns:a16="http://schemas.microsoft.com/office/drawing/2014/main" id="{6A546389-4273-4FF3-9D5D-15F5636B711E}"/>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 uri="{96DAC541-7B7A-43D3-8B79-37D633B846F1}">
              <asvg:svgBlip xmlns:asvg="http://schemas.microsoft.com/office/drawing/2016/SVG/main" r:embed="rId42"/>
            </a:ext>
          </a:extLst>
        </a:blip>
        <a:stretch>
          <a:fillRect/>
        </a:stretch>
      </xdr:blipFill>
      <xdr:spPr>
        <a:xfrm flipV="1">
          <a:off x="11269980" y="0"/>
          <a:ext cx="632460" cy="0"/>
        </a:xfrm>
        <a:prstGeom prst="rect">
          <a:avLst/>
        </a:prstGeom>
      </xdr:spPr>
    </xdr:pic>
    <xdr:clientData/>
  </xdr:twoCellAnchor>
  <xdr:twoCellAnchor editAs="oneCell">
    <xdr:from>
      <xdr:col>15</xdr:col>
      <xdr:colOff>297180</xdr:colOff>
      <xdr:row>1</xdr:row>
      <xdr:rowOff>0</xdr:rowOff>
    </xdr:from>
    <xdr:to>
      <xdr:col>15</xdr:col>
      <xdr:colOff>640080</xdr:colOff>
      <xdr:row>1</xdr:row>
      <xdr:rowOff>342900</xdr:rowOff>
    </xdr:to>
    <xdr:pic>
      <xdr:nvPicPr>
        <xdr:cNvPr id="69" name="Graphic 68" descr="Email with solid fill">
          <a:extLst>
            <a:ext uri="{FF2B5EF4-FFF2-40B4-BE49-F238E27FC236}">
              <a16:creationId xmlns:a16="http://schemas.microsoft.com/office/drawing/2014/main" id="{A96F8A06-C521-471B-B6D1-AA529B1F0838}"/>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 uri="{96DAC541-7B7A-43D3-8B79-37D633B846F1}">
              <asvg:svgBlip xmlns:asvg="http://schemas.microsoft.com/office/drawing/2016/SVG/main" r:embed="rId42"/>
            </a:ext>
          </a:extLst>
        </a:blip>
        <a:stretch>
          <a:fillRect/>
        </a:stretch>
      </xdr:blipFill>
      <xdr:spPr>
        <a:xfrm>
          <a:off x="11452860" y="182880"/>
          <a:ext cx="342900" cy="342900"/>
        </a:xfrm>
        <a:prstGeom prst="rect">
          <a:avLst/>
        </a:prstGeom>
      </xdr:spPr>
    </xdr:pic>
    <xdr:clientData/>
  </xdr:twoCellAnchor>
  <xdr:twoCellAnchor>
    <xdr:from>
      <xdr:col>10</xdr:col>
      <xdr:colOff>160020</xdr:colOff>
      <xdr:row>44</xdr:row>
      <xdr:rowOff>11430</xdr:rowOff>
    </xdr:from>
    <xdr:to>
      <xdr:col>14</xdr:col>
      <xdr:colOff>434340</xdr:colOff>
      <xdr:row>52</xdr:row>
      <xdr:rowOff>11430</xdr:rowOff>
    </xdr:to>
    <xdr:graphicFrame macro="">
      <xdr:nvGraphicFramePr>
        <xdr:cNvPr id="70" name="Chart 69">
          <a:extLst>
            <a:ext uri="{FF2B5EF4-FFF2-40B4-BE49-F238E27FC236}">
              <a16:creationId xmlns:a16="http://schemas.microsoft.com/office/drawing/2014/main" id="{8F8D3207-44C2-4848-A664-27C4DB58A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3</xdr:col>
      <xdr:colOff>16042</xdr:colOff>
      <xdr:row>51</xdr:row>
      <xdr:rowOff>152399</xdr:rowOff>
    </xdr:from>
    <xdr:to>
      <xdr:col>7</xdr:col>
      <xdr:colOff>320841</xdr:colOff>
      <xdr:row>59</xdr:row>
      <xdr:rowOff>120315</xdr:rowOff>
    </xdr:to>
    <mc:AlternateContent xmlns:mc="http://schemas.openxmlformats.org/markup-compatibility/2006">
      <mc:Choice xmlns:cx2="http://schemas.microsoft.com/office/drawing/2015/10/21/chartex" Requires="cx2">
        <xdr:graphicFrame macro="">
          <xdr:nvGraphicFramePr>
            <xdr:cNvPr id="71" name="Chart 70">
              <a:extLst>
                <a:ext uri="{FF2B5EF4-FFF2-40B4-BE49-F238E27FC236}">
                  <a16:creationId xmlns:a16="http://schemas.microsoft.com/office/drawing/2014/main" id="{4089B839-F9F9-41F3-B5CB-E6F1A786E4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4"/>
            </a:graphicData>
          </a:graphic>
        </xdr:graphicFrame>
      </mc:Choice>
      <mc:Fallback>
        <xdr:sp macro="" textlink="">
          <xdr:nvSpPr>
            <xdr:cNvPr id="0" name=""/>
            <xdr:cNvSpPr>
              <a:spLocks noTextEdit="1"/>
            </xdr:cNvSpPr>
          </xdr:nvSpPr>
          <xdr:spPr>
            <a:xfrm>
              <a:off x="2180122" y="19537679"/>
              <a:ext cx="2948939" cy="143095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0</xdr:row>
      <xdr:rowOff>142875</xdr:rowOff>
    </xdr:from>
    <xdr:to>
      <xdr:col>3</xdr:col>
      <xdr:colOff>523875</xdr:colOff>
      <xdr:row>13</xdr:row>
      <xdr:rowOff>152400</xdr:rowOff>
    </xdr:to>
    <mc:AlternateContent xmlns:mc="http://schemas.openxmlformats.org/markup-compatibility/2006">
      <mc:Choice xmlns:we="http://schemas.microsoft.com/office/webextensions/webextension/2010/11" Requires="we">
        <xdr:graphicFrame macro="">
          <xdr:nvGraphicFramePr>
            <xdr:cNvPr id="2" name="App1">
              <a:extLst>
                <a:ext uri="{FF2B5EF4-FFF2-40B4-BE49-F238E27FC236}">
                  <a16:creationId xmlns:a16="http://schemas.microsoft.com/office/drawing/2014/main" id="{CD8168C8-86C1-E5A6-236D-AC9151729A4F}"/>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pp1">
              <a:extLst>
                <a:ext uri="{FF2B5EF4-FFF2-40B4-BE49-F238E27FC236}">
                  <a16:creationId xmlns:a16="http://schemas.microsoft.com/office/drawing/2014/main" id="{CD8168C8-86C1-E5A6-236D-AC9151729A4F}"/>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xdr:from>
      <xdr:col>20</xdr:col>
      <xdr:colOff>842563</xdr:colOff>
      <xdr:row>1</xdr:row>
      <xdr:rowOff>92624</xdr:rowOff>
    </xdr:from>
    <xdr:to>
      <xdr:col>21</xdr:col>
      <xdr:colOff>141119</xdr:colOff>
      <xdr:row>1</xdr:row>
      <xdr:rowOff>253456</xdr:rowOff>
    </xdr:to>
    <xdr:sp macro="" textlink="">
      <xdr:nvSpPr>
        <xdr:cNvPr id="3" name="Left Arrow 2">
          <a:extLst>
            <a:ext uri="{FF2B5EF4-FFF2-40B4-BE49-F238E27FC236}">
              <a16:creationId xmlns:a16="http://schemas.microsoft.com/office/drawing/2014/main" id="{4F103A15-25B6-DCB7-1CD1-3D2AE11F3F51}"/>
            </a:ext>
            <a:ext uri="{147F2762-F138-4A5C-976F-8EAC2B608ADB}">
              <a16:predDERef xmlns:a16="http://schemas.microsoft.com/office/drawing/2014/main" pred="{CD8168C8-86C1-E5A6-236D-AC9151729A4F}"/>
            </a:ext>
          </a:extLst>
        </xdr:cNvPr>
        <xdr:cNvSpPr/>
      </xdr:nvSpPr>
      <xdr:spPr>
        <a:xfrm rot="10907395">
          <a:off x="15835160" y="270754"/>
          <a:ext cx="248582" cy="160832"/>
        </a:xfrm>
        <a:prstGeom prst="leftArrow">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16</xdr:col>
      <xdr:colOff>428625</xdr:colOff>
      <xdr:row>1</xdr:row>
      <xdr:rowOff>95250</xdr:rowOff>
    </xdr:from>
    <xdr:to>
      <xdr:col>17</xdr:col>
      <xdr:colOff>57150</xdr:colOff>
      <xdr:row>1</xdr:row>
      <xdr:rowOff>247650</xdr:rowOff>
    </xdr:to>
    <xdr:sp macro="" textlink="">
      <xdr:nvSpPr>
        <xdr:cNvPr id="4" name="Left Arrow 3">
          <a:extLst>
            <a:ext uri="{FF2B5EF4-FFF2-40B4-BE49-F238E27FC236}">
              <a16:creationId xmlns:a16="http://schemas.microsoft.com/office/drawing/2014/main" id="{30D496A7-B48D-3EB4-6ED6-CD303FE57B57}"/>
            </a:ext>
            <a:ext uri="{147F2762-F138-4A5C-976F-8EAC2B608ADB}">
              <a16:predDERef xmlns:a16="http://schemas.microsoft.com/office/drawing/2014/main" pred="{4F103A15-25B6-DCB7-1CD1-3D2AE11F3F51}"/>
            </a:ext>
          </a:extLst>
        </xdr:cNvPr>
        <xdr:cNvSpPr/>
      </xdr:nvSpPr>
      <xdr:spPr>
        <a:xfrm>
          <a:off x="8915400" y="285750"/>
          <a:ext cx="200025" cy="152400"/>
        </a:xfrm>
        <a:prstGeom prst="leftArrow">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64.454600347221" createdVersion="7" refreshedVersion="7" minRefreshableVersion="3" recordCount="37" xr:uid="{1186BC13-75DF-4795-A224-8F3094B813AA}">
  <cacheSource type="worksheet">
    <worksheetSource ref="K6:P43" sheet="pivot_table"/>
  </cacheSource>
  <cacheFields count="8">
    <cacheField name="NO." numFmtId="0">
      <sharedItems containsBlank="1" containsMixedTypes="1" containsNumber="1" containsInteger="1" minValue="1" maxValue="35" count="37">
        <m/>
        <s v="–"/>
        <n v="1"/>
        <n v="2"/>
        <n v="3"/>
        <n v="4"/>
        <n v="5"/>
        <n v="6"/>
        <n v="7"/>
        <n v="8"/>
        <n v="9"/>
        <n v="10"/>
        <n v="11"/>
        <n v="12"/>
        <n v="13"/>
        <n v="14"/>
        <n v="15"/>
        <n v="16"/>
        <n v="17"/>
        <n v="18"/>
        <n v="19"/>
        <n v="20"/>
        <n v="21"/>
        <n v="22"/>
        <n v="23"/>
        <n v="24"/>
        <n v="25"/>
        <n v="26"/>
        <n v="27"/>
        <n v="28"/>
        <n v="29"/>
        <n v="30"/>
        <n v="31"/>
        <n v="32"/>
        <n v="33"/>
        <n v="34"/>
        <n v="35"/>
      </sharedItems>
    </cacheField>
    <cacheField name="Country / Dependency" numFmtId="0">
      <sharedItems containsBlank="1" count="37">
        <m/>
        <s v="World"/>
        <s v=" China"/>
        <s v=" India"/>
        <s v=" United States"/>
        <s v=" Indonesia"/>
        <s v=" Pakistan"/>
        <s v=" Nigeria"/>
        <s v=" Brazil"/>
        <s v=" Bangladesh"/>
        <s v=" Russia"/>
        <s v=" Mexico"/>
        <s v=" Japan"/>
        <s v=" Philippines"/>
        <s v=" Egypt"/>
        <s v=" Ethiopia"/>
        <s v=" Vietnam"/>
        <s v=" DR Congo"/>
        <s v=" Turkey"/>
        <s v=" Iran"/>
        <s v=" Germany"/>
        <s v=" Thailand"/>
        <s v=" France"/>
        <s v=" United Kingdom"/>
        <s v=" Tanzania"/>
        <s v=" South Africa"/>
        <s v=" Italy"/>
        <s v=" Myanmar"/>
        <s v=" Colombia"/>
        <s v=" Kenya"/>
        <s v=" South Korea"/>
        <s v=" Spain"/>
        <s v=" Argentina"/>
        <s v=" Algeria"/>
        <s v=" Iraq"/>
        <s v=" Uganda"/>
        <s v=" Sudan"/>
      </sharedItems>
    </cacheField>
    <cacheField name="Population" numFmtId="0">
      <sharedItems containsString="0" containsBlank="1" containsNumber="1" containsInteger="1" minValue="41984500" maxValue="8055978000"/>
    </cacheField>
    <cacheField name="% of" numFmtId="0">
      <sharedItems containsMixedTypes="1" containsNumber="1" minValue="5.0000000000000001E-3" maxValue="1" count="22">
        <s v="world"/>
        <n v="1"/>
        <n v="0.17499999999999999"/>
        <n v="0.17299999999999999"/>
        <n v="4.2000000000000003E-2"/>
        <n v="3.4000000000000002E-2"/>
        <n v="0.03"/>
        <n v="2.7E-2"/>
        <n v="2.5000000000000001E-2"/>
        <n v="2.1000000000000001E-2"/>
        <n v="1.7999999999999999E-2"/>
        <n v="1.6E-2"/>
        <n v="1.4999999999999999E-2"/>
        <n v="1.4E-2"/>
        <n v="1.2999999999999999E-2"/>
        <n v="1.2E-2"/>
        <n v="1.0999999999999999E-2"/>
        <n v="0.01"/>
        <n v="8.0000000000000002E-3"/>
        <n v="7.0000000000000001E-3"/>
        <n v="6.0000000000000001E-3"/>
        <n v="5.0000000000000001E-3"/>
      </sharedItems>
    </cacheField>
    <cacheField name="Date" numFmtId="0">
      <sharedItems containsNonDate="0" containsDate="1" containsString="0" containsBlank="1" minDate="2018-07-01T00:00:00" maxDate="2023-08-26T00:00:00" count="21">
        <m/>
        <d v="2023-08-25T00:00:00"/>
        <d v="2022-12-31T00:00:00"/>
        <d v="2023-07-01T00:00:00"/>
        <d v="2023-03-01T00:00:00"/>
        <d v="2022-03-21T00:00:00"/>
        <d v="2022-08-01T00:00:00"/>
        <d v="2022-06-14T00:00:00"/>
        <d v="2023-01-01T00:00:00"/>
        <d v="2023-03-31T00:00:00"/>
        <d v="2022-07-01T00:00:00"/>
        <d v="2023-04-01T00:00:00"/>
        <d v="2019-07-01T00:00:00"/>
        <d v="2021-07-01T00:00:00"/>
        <d v="2021-06-30T00:00:00"/>
        <d v="2022-08-23T00:00:00"/>
        <d v="2023-05-31T00:00:00"/>
        <d v="2023-06-30T00:00:00"/>
        <d v="2022-05-18T00:00:00"/>
        <d v="2022-01-01T00:00:00"/>
        <d v="2018-07-01T00:00:00"/>
      </sharedItems>
      <fieldGroup par="7" base="4">
        <rangePr groupBy="months" startDate="2018-07-01T00:00:00" endDate="2023-08-26T00:00:00"/>
        <groupItems count="14">
          <s v="(blank)"/>
          <s v="Jan"/>
          <s v="Feb"/>
          <s v="Mar"/>
          <s v="Apr"/>
          <s v="May"/>
          <s v="Jun"/>
          <s v="Jul"/>
          <s v="Aug"/>
          <s v="Sep"/>
          <s v="Oct"/>
          <s v="Nov"/>
          <s v="Dec"/>
          <s v="&gt;8/26/2023"/>
        </groupItems>
      </fieldGroup>
    </cacheField>
    <cacheField name="Source (official or from" numFmtId="0">
      <sharedItems/>
    </cacheField>
    <cacheField name="Quarters" numFmtId="0" databaseField="0">
      <fieldGroup base="4">
        <rangePr groupBy="quarters" startDate="2018-07-01T00:00:00" endDate="2023-08-26T00:00:00"/>
        <groupItems count="6">
          <s v="&lt;7/1/2018"/>
          <s v="Qtr1"/>
          <s v="Qtr2"/>
          <s v="Qtr3"/>
          <s v="Qtr4"/>
          <s v="&gt;8/26/2023"/>
        </groupItems>
      </fieldGroup>
    </cacheField>
    <cacheField name="Years" numFmtId="0" databaseField="0">
      <fieldGroup base="4">
        <rangePr groupBy="years" startDate="2018-07-01T00:00:00" endDate="2023-08-26T00:00:00"/>
        <groupItems count="8">
          <s v="&lt;7/1/2018"/>
          <s v="2018"/>
          <s v="2019"/>
          <s v="2020"/>
          <s v="2021"/>
          <s v="2022"/>
          <s v="2023"/>
          <s v="&gt;8/26/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64.460172106483" createdVersion="7" refreshedVersion="7" minRefreshableVersion="3" recordCount="6" xr:uid="{532D8016-F9E1-400C-B420-DEC2BD8C9C70}">
  <cacheSource type="worksheet">
    <worksheetSource ref="D45:G51" sheet="pivot_table"/>
  </cacheSource>
  <cacheFields count="4">
    <cacheField name="Menu" numFmtId="0">
      <sharedItems count="6">
        <s v="Appetizers"/>
        <s v="Soups"/>
        <s v="Salads"/>
        <s v="Main courses"/>
        <s v="Pasta"/>
        <s v="Desserts"/>
      </sharedItems>
    </cacheField>
    <cacheField name="Item" numFmtId="0">
      <sharedItems count="6">
        <s v="Bruschetta"/>
        <s v="Tomato soup"/>
        <s v="Caesar salad"/>
        <s v="Steak"/>
        <s v="Spaghetti carbonara"/>
        <s v="Tiramisu"/>
      </sharedItems>
    </cacheField>
    <cacheField name="Price" numFmtId="6">
      <sharedItems containsSemiMixedTypes="0" containsString="0" containsNumber="1" containsInteger="1" minValue="8" maxValue="25"/>
    </cacheField>
    <cacheField name="Customer Name" numFmtId="0">
      <sharedItems count="6">
        <s v="John Doe"/>
        <s v="Jane Doe"/>
        <s v="Mary Smith"/>
        <s v="Peter Jones"/>
        <s v="Susan Brown"/>
        <s v="David Gree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m/>
    <x v="0"/>
    <x v="0"/>
    <s v="the United Nations)"/>
  </r>
  <r>
    <x v="1"/>
    <x v="1"/>
    <n v="8055978000"/>
    <x v="1"/>
    <x v="1"/>
    <s v="UN projection[3]"/>
  </r>
  <r>
    <x v="2"/>
    <x v="2"/>
    <n v="1411750000"/>
    <x v="2"/>
    <x v="2"/>
    <s v="Official estimate[4]"/>
  </r>
  <r>
    <x v="3"/>
    <x v="3"/>
    <n v="1392329000"/>
    <x v="3"/>
    <x v="3"/>
    <s v="Official projection[5]"/>
  </r>
  <r>
    <x v="4"/>
    <x v="4"/>
    <n v="335305000"/>
    <x v="4"/>
    <x v="1"/>
    <s v="National population clock[7]"/>
  </r>
  <r>
    <x v="5"/>
    <x v="5"/>
    <n v="277749853"/>
    <x v="5"/>
    <x v="2"/>
    <s v="Official estimate[8]"/>
  </r>
  <r>
    <x v="6"/>
    <x v="6"/>
    <n v="241499431"/>
    <x v="6"/>
    <x v="4"/>
    <s v="2023 census result[9]"/>
  </r>
  <r>
    <x v="7"/>
    <x v="7"/>
    <n v="216783400"/>
    <x v="7"/>
    <x v="5"/>
    <s v="Official projection[10]"/>
  </r>
  <r>
    <x v="8"/>
    <x v="8"/>
    <n v="203062512"/>
    <x v="8"/>
    <x v="6"/>
    <s v="2022 census result[11]"/>
  </r>
  <r>
    <x v="9"/>
    <x v="9"/>
    <n v="169828911"/>
    <x v="9"/>
    <x v="7"/>
    <s v="2022 census result[12]"/>
  </r>
  <r>
    <x v="10"/>
    <x v="10"/>
    <n v="146424729"/>
    <x v="10"/>
    <x v="8"/>
    <s v="Official estimate[13]"/>
  </r>
  <r>
    <x v="11"/>
    <x v="11"/>
    <n v="129035733"/>
    <x v="11"/>
    <x v="9"/>
    <s v="National quarterly estimate[14]"/>
  </r>
  <r>
    <x v="12"/>
    <x v="12"/>
    <n v="124560000"/>
    <x v="12"/>
    <x v="3"/>
    <s v="Official estimate[15]"/>
  </r>
  <r>
    <x v="13"/>
    <x v="13"/>
    <n v="110682000"/>
    <x v="13"/>
    <x v="1"/>
    <s v="National population clock[16]"/>
  </r>
  <r>
    <x v="14"/>
    <x v="14"/>
    <n v="105223000"/>
    <x v="14"/>
    <x v="1"/>
    <s v="National population clock[17]"/>
  </r>
  <r>
    <x v="15"/>
    <x v="15"/>
    <n v="105163988"/>
    <x v="14"/>
    <x v="10"/>
    <s v="National annual projection[18]"/>
  </r>
  <r>
    <x v="16"/>
    <x v="16"/>
    <n v="100000000"/>
    <x v="15"/>
    <x v="11"/>
    <s v="Official estimate[19]"/>
  </r>
  <r>
    <x v="17"/>
    <x v="17"/>
    <n v="95370000"/>
    <x v="15"/>
    <x v="12"/>
    <s v="Official figure[20]"/>
  </r>
  <r>
    <x v="18"/>
    <x v="18"/>
    <n v="85279553"/>
    <x v="16"/>
    <x v="2"/>
    <s v="Official estimate[21]"/>
  </r>
  <r>
    <x v="19"/>
    <x v="19"/>
    <n v="85227900"/>
    <x v="16"/>
    <x v="1"/>
    <s v="National population clock[22]"/>
  </r>
  <r>
    <x v="20"/>
    <x v="20"/>
    <n v="84432670"/>
    <x v="17"/>
    <x v="9"/>
    <s v="National quarterly estimate[23]"/>
  </r>
  <r>
    <x v="21"/>
    <x v="21"/>
    <n v="68263022"/>
    <x v="18"/>
    <x v="13"/>
    <s v="Official estimate[24]"/>
  </r>
  <r>
    <x v="22"/>
    <x v="22"/>
    <n v="68128000"/>
    <x v="18"/>
    <x v="3"/>
    <s v="Monthly national estimate[25]"/>
  </r>
  <r>
    <x v="23"/>
    <x v="23"/>
    <n v="67026292"/>
    <x v="18"/>
    <x v="14"/>
    <s v="Official estimate[26]"/>
  </r>
  <r>
    <x v="24"/>
    <x v="24"/>
    <n v="61741120"/>
    <x v="18"/>
    <x v="15"/>
    <s v="2022 census result[27]"/>
  </r>
  <r>
    <x v="25"/>
    <x v="25"/>
    <n v="60604992"/>
    <x v="18"/>
    <x v="10"/>
    <s v="Official estimate[28]"/>
  </r>
  <r>
    <x v="26"/>
    <x v="26"/>
    <n v="58784790"/>
    <x v="19"/>
    <x v="16"/>
    <s v="Monthly national estimate[29]"/>
  </r>
  <r>
    <x v="27"/>
    <x v="27"/>
    <n v="55770232"/>
    <x v="19"/>
    <x v="10"/>
    <s v="National annual projection[30]"/>
  </r>
  <r>
    <x v="28"/>
    <x v="28"/>
    <n v="52215503"/>
    <x v="20"/>
    <x v="17"/>
    <s v="Official projection[31]"/>
  </r>
  <r>
    <x v="29"/>
    <x v="29"/>
    <n v="51526000"/>
    <x v="20"/>
    <x v="8"/>
    <s v="Official projection[32]"/>
  </r>
  <r>
    <x v="30"/>
    <x v="30"/>
    <n v="51439038"/>
    <x v="20"/>
    <x v="2"/>
    <s v="Official estimate[33]"/>
  </r>
  <r>
    <x v="31"/>
    <x v="31"/>
    <n v="48345223"/>
    <x v="20"/>
    <x v="3"/>
    <s v="Official estimate[34]"/>
  </r>
  <r>
    <x v="32"/>
    <x v="32"/>
    <n v="46044703"/>
    <x v="20"/>
    <x v="18"/>
    <s v="2022 census result[35]"/>
  </r>
  <r>
    <x v="33"/>
    <x v="33"/>
    <n v="45400000"/>
    <x v="20"/>
    <x v="19"/>
    <s v="Official estimate[36]"/>
  </r>
  <r>
    <x v="34"/>
    <x v="34"/>
    <n v="43324000"/>
    <x v="21"/>
    <x v="3"/>
    <s v="Official estimate[37]"/>
  </r>
  <r>
    <x v="35"/>
    <x v="35"/>
    <n v="42885900"/>
    <x v="21"/>
    <x v="13"/>
    <s v="Official projection[38]"/>
  </r>
  <r>
    <x v="36"/>
    <x v="36"/>
    <n v="41984500"/>
    <x v="21"/>
    <x v="20"/>
    <s v="Official projection[3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2"/>
    <x v="0"/>
  </r>
  <r>
    <x v="1"/>
    <x v="1"/>
    <n v="8"/>
    <x v="1"/>
  </r>
  <r>
    <x v="2"/>
    <x v="2"/>
    <n v="10"/>
    <x v="2"/>
  </r>
  <r>
    <x v="3"/>
    <x v="3"/>
    <n v="25"/>
    <x v="3"/>
  </r>
  <r>
    <x v="4"/>
    <x v="4"/>
    <n v="15"/>
    <x v="4"/>
  </r>
  <r>
    <x v="5"/>
    <x v="5"/>
    <n v="1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0ED7B-639D-4D93-931D-B70308BAA986}"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15:T90" firstHeaderRow="1" firstDataRow="1" firstDataCol="1"/>
  <pivotFields count="8">
    <pivotField axis="axisRow" showAll="0">
      <items count="38">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1"/>
        <item x="0"/>
        <item t="default"/>
      </items>
    </pivotField>
    <pivotField axis="axisRow" showAll="0">
      <items count="38">
        <item x="33"/>
        <item x="32"/>
        <item x="9"/>
        <item x="8"/>
        <item x="2"/>
        <item x="28"/>
        <item x="17"/>
        <item x="14"/>
        <item x="15"/>
        <item x="22"/>
        <item x="20"/>
        <item x="3"/>
        <item x="5"/>
        <item x="19"/>
        <item x="34"/>
        <item x="26"/>
        <item x="12"/>
        <item x="29"/>
        <item x="11"/>
        <item x="27"/>
        <item x="7"/>
        <item x="6"/>
        <item x="13"/>
        <item x="10"/>
        <item x="25"/>
        <item x="30"/>
        <item x="31"/>
        <item x="36"/>
        <item x="24"/>
        <item x="21"/>
        <item x="18"/>
        <item x="35"/>
        <item x="23"/>
        <item x="4"/>
        <item x="16"/>
        <item x="1"/>
        <item x="0"/>
        <item t="default"/>
      </items>
    </pivotField>
    <pivotField dataField="1" showAll="0"/>
    <pivotField showAll="0">
      <items count="23">
        <item x="21"/>
        <item x="20"/>
        <item x="19"/>
        <item x="18"/>
        <item x="17"/>
        <item x="16"/>
        <item x="15"/>
        <item x="14"/>
        <item x="13"/>
        <item x="12"/>
        <item x="11"/>
        <item x="10"/>
        <item x="9"/>
        <item x="8"/>
        <item x="7"/>
        <item x="6"/>
        <item x="5"/>
        <item x="4"/>
        <item x="3"/>
        <item x="2"/>
        <item x="1"/>
        <item x="0"/>
        <item t="default"/>
      </items>
    </pivotField>
    <pivotField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2">
    <field x="0"/>
    <field x="1"/>
  </rowFields>
  <rowItems count="75">
    <i>
      <x/>
    </i>
    <i r="1">
      <x v="4"/>
    </i>
    <i>
      <x v="1"/>
    </i>
    <i r="1">
      <x v="11"/>
    </i>
    <i>
      <x v="2"/>
    </i>
    <i r="1">
      <x v="33"/>
    </i>
    <i>
      <x v="3"/>
    </i>
    <i r="1">
      <x v="12"/>
    </i>
    <i>
      <x v="4"/>
    </i>
    <i r="1">
      <x v="21"/>
    </i>
    <i>
      <x v="5"/>
    </i>
    <i r="1">
      <x v="20"/>
    </i>
    <i>
      <x v="6"/>
    </i>
    <i r="1">
      <x v="3"/>
    </i>
    <i>
      <x v="7"/>
    </i>
    <i r="1">
      <x v="2"/>
    </i>
    <i>
      <x v="8"/>
    </i>
    <i r="1">
      <x v="23"/>
    </i>
    <i>
      <x v="9"/>
    </i>
    <i r="1">
      <x v="18"/>
    </i>
    <i>
      <x v="10"/>
    </i>
    <i r="1">
      <x v="16"/>
    </i>
    <i>
      <x v="11"/>
    </i>
    <i r="1">
      <x v="22"/>
    </i>
    <i>
      <x v="12"/>
    </i>
    <i r="1">
      <x v="7"/>
    </i>
    <i>
      <x v="13"/>
    </i>
    <i r="1">
      <x v="8"/>
    </i>
    <i>
      <x v="14"/>
    </i>
    <i r="1">
      <x v="34"/>
    </i>
    <i>
      <x v="15"/>
    </i>
    <i r="1">
      <x v="6"/>
    </i>
    <i>
      <x v="16"/>
    </i>
    <i r="1">
      <x v="30"/>
    </i>
    <i>
      <x v="17"/>
    </i>
    <i r="1">
      <x v="13"/>
    </i>
    <i>
      <x v="18"/>
    </i>
    <i r="1">
      <x v="10"/>
    </i>
    <i>
      <x v="19"/>
    </i>
    <i r="1">
      <x v="29"/>
    </i>
    <i>
      <x v="20"/>
    </i>
    <i r="1">
      <x v="9"/>
    </i>
    <i>
      <x v="21"/>
    </i>
    <i r="1">
      <x v="32"/>
    </i>
    <i>
      <x v="22"/>
    </i>
    <i r="1">
      <x v="28"/>
    </i>
    <i>
      <x v="23"/>
    </i>
    <i r="1">
      <x v="24"/>
    </i>
    <i>
      <x v="24"/>
    </i>
    <i r="1">
      <x v="15"/>
    </i>
    <i>
      <x v="25"/>
    </i>
    <i r="1">
      <x v="19"/>
    </i>
    <i>
      <x v="26"/>
    </i>
    <i r="1">
      <x v="5"/>
    </i>
    <i>
      <x v="27"/>
    </i>
    <i r="1">
      <x v="17"/>
    </i>
    <i>
      <x v="28"/>
    </i>
    <i r="1">
      <x v="25"/>
    </i>
    <i>
      <x v="29"/>
    </i>
    <i r="1">
      <x v="26"/>
    </i>
    <i>
      <x v="30"/>
    </i>
    <i r="1">
      <x v="1"/>
    </i>
    <i>
      <x v="31"/>
    </i>
    <i r="1">
      <x/>
    </i>
    <i>
      <x v="32"/>
    </i>
    <i r="1">
      <x v="14"/>
    </i>
    <i>
      <x v="33"/>
    </i>
    <i r="1">
      <x v="31"/>
    </i>
    <i>
      <x v="34"/>
    </i>
    <i r="1">
      <x v="27"/>
    </i>
    <i>
      <x v="35"/>
    </i>
    <i r="1">
      <x v="35"/>
    </i>
    <i>
      <x v="36"/>
    </i>
    <i r="1">
      <x v="36"/>
    </i>
    <i t="grand">
      <x/>
    </i>
  </rowItems>
  <colItems count="1">
    <i/>
  </colItems>
  <dataFields count="1">
    <dataField name="Sum of Population" fld="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B09629-BB6C-4586-B523-68E5D2270C53}"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45:J58" firstHeaderRow="1" firstDataRow="1" firstDataCol="1"/>
  <pivotFields count="4">
    <pivotField axis="axisRow" showAll="0">
      <items count="7">
        <item x="0"/>
        <item x="5"/>
        <item x="3"/>
        <item x="4"/>
        <item x="2"/>
        <item x="1"/>
        <item t="default"/>
      </items>
    </pivotField>
    <pivotField showAll="0">
      <items count="7">
        <item x="0"/>
        <item x="2"/>
        <item x="4"/>
        <item x="3"/>
        <item x="5"/>
        <item x="1"/>
        <item t="default"/>
      </items>
    </pivotField>
    <pivotField dataField="1" numFmtId="6" showAll="0"/>
    <pivotField axis="axisRow" showAll="0">
      <items count="7">
        <item x="5"/>
        <item x="1"/>
        <item x="0"/>
        <item x="2"/>
        <item x="3"/>
        <item x="4"/>
        <item t="default"/>
      </items>
    </pivotField>
  </pivotFields>
  <rowFields count="2">
    <field x="0"/>
    <field x="3"/>
  </rowFields>
  <rowItems count="13">
    <i>
      <x/>
    </i>
    <i r="1">
      <x v="2"/>
    </i>
    <i>
      <x v="1"/>
    </i>
    <i r="1">
      <x/>
    </i>
    <i>
      <x v="2"/>
    </i>
    <i r="1">
      <x v="4"/>
    </i>
    <i>
      <x v="3"/>
    </i>
    <i r="1">
      <x v="5"/>
    </i>
    <i>
      <x v="4"/>
    </i>
    <i r="1">
      <x v="3"/>
    </i>
    <i>
      <x v="5"/>
    </i>
    <i r="1">
      <x v="1"/>
    </i>
    <i t="grand">
      <x/>
    </i>
  </rowItems>
  <colItems count="1">
    <i/>
  </colItems>
  <dataFields count="1">
    <dataField name="Sum of Price" fld="2" baseField="0" baseItem="0"/>
  </dataFields>
  <formats count="33">
    <format dxfId="41">
      <pivotArea type="all" dataOnly="0" outline="0" fieldPosition="0"/>
    </format>
    <format dxfId="40">
      <pivotArea outline="0" collapsedLevelsAreSubtotals="1" fieldPosition="0"/>
    </format>
    <format dxfId="39">
      <pivotArea dataOnly="0" labelOnly="1" fieldPosition="0">
        <references count="1">
          <reference field="0" count="0"/>
        </references>
      </pivotArea>
    </format>
    <format dxfId="38">
      <pivotArea dataOnly="0" labelOnly="1" grandRow="1" outline="0" fieldPosition="0"/>
    </format>
    <format dxfId="37">
      <pivotArea dataOnly="0" labelOnly="1" fieldPosition="0">
        <references count="2">
          <reference field="0" count="1" selected="0">
            <x v="0"/>
          </reference>
          <reference field="3" count="1">
            <x v="2"/>
          </reference>
        </references>
      </pivotArea>
    </format>
    <format dxfId="36">
      <pivotArea dataOnly="0" labelOnly="1" fieldPosition="0">
        <references count="2">
          <reference field="0" count="1" selected="0">
            <x v="1"/>
          </reference>
          <reference field="3" count="1">
            <x v="0"/>
          </reference>
        </references>
      </pivotArea>
    </format>
    <format dxfId="35">
      <pivotArea dataOnly="0" labelOnly="1" fieldPosition="0">
        <references count="2">
          <reference field="0" count="1" selected="0">
            <x v="2"/>
          </reference>
          <reference field="3" count="1">
            <x v="4"/>
          </reference>
        </references>
      </pivotArea>
    </format>
    <format dxfId="34">
      <pivotArea dataOnly="0" labelOnly="1" fieldPosition="0">
        <references count="2">
          <reference field="0" count="1" selected="0">
            <x v="3"/>
          </reference>
          <reference field="3" count="1">
            <x v="5"/>
          </reference>
        </references>
      </pivotArea>
    </format>
    <format dxfId="33">
      <pivotArea dataOnly="0" labelOnly="1" fieldPosition="0">
        <references count="2">
          <reference field="0" count="1" selected="0">
            <x v="4"/>
          </reference>
          <reference field="3" count="1">
            <x v="3"/>
          </reference>
        </references>
      </pivotArea>
    </format>
    <format dxfId="32">
      <pivotArea dataOnly="0" labelOnly="1" fieldPosition="0">
        <references count="2">
          <reference field="0" count="1" selected="0">
            <x v="5"/>
          </reference>
          <reference field="3" count="1">
            <x v="1"/>
          </reference>
        </references>
      </pivotArea>
    </format>
    <format dxfId="31">
      <pivotArea field="0" type="button" dataOnly="0" labelOnly="1" outline="0" axis="axisRow" fieldPosition="0"/>
    </format>
    <format dxfId="30">
      <pivotArea dataOnly="0" labelOnly="1" outline="0" axis="axisValues" fieldPosition="0"/>
    </format>
    <format dxfId="29">
      <pivotArea collapsedLevelsAreSubtotals="1" fieldPosition="0">
        <references count="1">
          <reference field="0" count="1">
            <x v="0"/>
          </reference>
        </references>
      </pivotArea>
    </format>
    <format dxfId="28">
      <pivotArea collapsedLevelsAreSubtotals="1" fieldPosition="0">
        <references count="2">
          <reference field="0" count="1" selected="0">
            <x v="0"/>
          </reference>
          <reference field="3" count="1">
            <x v="2"/>
          </reference>
        </references>
      </pivotArea>
    </format>
    <format dxfId="27">
      <pivotArea collapsedLevelsAreSubtotals="1" fieldPosition="0">
        <references count="1">
          <reference field="0" count="1">
            <x v="1"/>
          </reference>
        </references>
      </pivotArea>
    </format>
    <format dxfId="26">
      <pivotArea collapsedLevelsAreSubtotals="1" fieldPosition="0">
        <references count="2">
          <reference field="0" count="1" selected="0">
            <x v="1"/>
          </reference>
          <reference field="3" count="1">
            <x v="0"/>
          </reference>
        </references>
      </pivotArea>
    </format>
    <format dxfId="25">
      <pivotArea collapsedLevelsAreSubtotals="1" fieldPosition="0">
        <references count="1">
          <reference field="0" count="1">
            <x v="2"/>
          </reference>
        </references>
      </pivotArea>
    </format>
    <format dxfId="24">
      <pivotArea collapsedLevelsAreSubtotals="1" fieldPosition="0">
        <references count="2">
          <reference field="0" count="1" selected="0">
            <x v="2"/>
          </reference>
          <reference field="3" count="1">
            <x v="4"/>
          </reference>
        </references>
      </pivotArea>
    </format>
    <format dxfId="23">
      <pivotArea collapsedLevelsAreSubtotals="1" fieldPosition="0">
        <references count="1">
          <reference field="0" count="1">
            <x v="3"/>
          </reference>
        </references>
      </pivotArea>
    </format>
    <format dxfId="22">
      <pivotArea collapsedLevelsAreSubtotals="1" fieldPosition="0">
        <references count="2">
          <reference field="0" count="1" selected="0">
            <x v="3"/>
          </reference>
          <reference field="3" count="1">
            <x v="5"/>
          </reference>
        </references>
      </pivotArea>
    </format>
    <format dxfId="21">
      <pivotArea collapsedLevelsAreSubtotals="1" fieldPosition="0">
        <references count="1">
          <reference field="0" count="1">
            <x v="4"/>
          </reference>
        </references>
      </pivotArea>
    </format>
    <format dxfId="20">
      <pivotArea collapsedLevelsAreSubtotals="1" fieldPosition="0">
        <references count="2">
          <reference field="0" count="1" selected="0">
            <x v="4"/>
          </reference>
          <reference field="3" count="1">
            <x v="3"/>
          </reference>
        </references>
      </pivotArea>
    </format>
    <format dxfId="19">
      <pivotArea collapsedLevelsAreSubtotals="1" fieldPosition="0">
        <references count="1">
          <reference field="0" count="1">
            <x v="5"/>
          </reference>
        </references>
      </pivotArea>
    </format>
    <format dxfId="18">
      <pivotArea collapsedLevelsAreSubtotals="1" fieldPosition="0">
        <references count="2">
          <reference field="0" count="1" selected="0">
            <x v="5"/>
          </reference>
          <reference field="3" count="1">
            <x v="1"/>
          </reference>
        </references>
      </pivotArea>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fieldPosition="0">
        <references count="2">
          <reference field="0" count="1" selected="0">
            <x v="0"/>
          </reference>
          <reference field="3" count="1">
            <x v="2"/>
          </reference>
        </references>
      </pivotArea>
    </format>
    <format dxfId="14">
      <pivotArea dataOnly="0" labelOnly="1" fieldPosition="0">
        <references count="2">
          <reference field="0" count="1" selected="0">
            <x v="1"/>
          </reference>
          <reference field="3" count="1">
            <x v="0"/>
          </reference>
        </references>
      </pivotArea>
    </format>
    <format dxfId="13">
      <pivotArea dataOnly="0" labelOnly="1" fieldPosition="0">
        <references count="2">
          <reference field="0" count="1" selected="0">
            <x v="2"/>
          </reference>
          <reference field="3" count="1">
            <x v="4"/>
          </reference>
        </references>
      </pivotArea>
    </format>
    <format dxfId="12">
      <pivotArea dataOnly="0" labelOnly="1" fieldPosition="0">
        <references count="2">
          <reference field="0" count="1" selected="0">
            <x v="3"/>
          </reference>
          <reference field="3" count="1">
            <x v="5"/>
          </reference>
        </references>
      </pivotArea>
    </format>
    <format dxfId="11">
      <pivotArea dataOnly="0" labelOnly="1" fieldPosition="0">
        <references count="2">
          <reference field="0" count="1" selected="0">
            <x v="4"/>
          </reference>
          <reference field="3" count="1">
            <x v="3"/>
          </reference>
        </references>
      </pivotArea>
    </format>
    <format dxfId="10">
      <pivotArea dataOnly="0" labelOnly="1" fieldPosition="0">
        <references count="2">
          <reference field="0" count="1" selected="0">
            <x v="5"/>
          </reference>
          <reference field="3" count="1">
            <x v="1"/>
          </reference>
        </references>
      </pivotArea>
    </format>
    <format dxfId="9">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22">
  <rv s="0">
    <v>http://en.wikipedia.org/wiki/Public_domain</v>
    <v>Public domain</v>
  </rv>
  <rv s="0">
    <v>https://en.wikipedia.org/wiki/Microsoft</v>
    <v>Wikipedia</v>
  </rv>
  <rv s="1">
    <v>0</v>
    <v>1</v>
  </rv>
  <rv s="2">
    <v>6</v>
    <v>https://www.bing.com/th?id=AMMS_e6e837c7bf3a77408619758b7447855a&amp;qlt=95</v>
    <v>2</v>
    <v>0</v>
    <v>https://www.bing.com/images/search?form=xlimg&amp;q=microsoft</v>
    <v>Image of MICROSOFT CORPORATION</v>
  </rv>
  <rv s="0">
    <v>https://www.bing.com/financeapi/forcetrigger?t=a1xzim&amp;q=XNAS%3aMSFT&amp;form=skydnc</v>
    <v>Learn more on Bing</v>
  </rv>
  <rv s="3">
    <v>en-US</v>
    <v>a1xzim</v>
    <v>268435456</v>
    <v>1</v>
    <v>Powered by Refinitiv</v>
    <v>0</v>
    <v>MICROSOFT CORPORATION (XNAS:MSFT)</v>
    <v>3</v>
    <v>4</v>
    <v>Finance</v>
    <v>5</v>
    <v>366.78</v>
    <v>213.43100000000001</v>
    <v>0.9052</v>
    <v>0.57999999999999996</v>
    <v>1.802E-3</v>
    <v>USD</v>
    <v>Microsoft Corporation is a technology company. The Company develops and supports software, services, devices, and solutions. The Company’s segments include Productivity and Business Processes, Intelligent Cloud, and More Personal Computing. The Productivity and Business Processes segment consists of products and services in its portfolio of productivity, communication, and information services. This segment primarily comprises: Office Commercial, Office Consumer, LinkedIn, and Dynamics business solutions. The Intelligent Cloud segment consists of server products and cloud services, including Azure and other cloud services, SQL Server, Windows Server, Visual Studio, System Center, and related Client Access Licenses (CALs), and Nuance and GitHub; and Enterprise Services, including enterprise support services, industry solutions and Nuance professional services. The More Personal Computing segment primarily comprises Windows, devices, gaming, and search and news advertising.</v>
    <v>221000</v>
    <v>Nasdaq Stock Market</v>
    <v>XNAS</v>
    <v>XNAS</v>
    <v>One Microsoft Way, REDMOND, WA, 98052-6399 US</v>
    <v>326.07499999999999</v>
    <v>3</v>
    <v>Software &amp; IT Services</v>
    <v>Stock</v>
    <v>45160.999976053128</v>
    <v>4</v>
    <v>321.45999999999998</v>
    <v>2395801699440</v>
    <v>MICROSOFT CORPORATION</v>
    <v>MICROSOFT CORPORATION</v>
    <v>325.5</v>
    <v>33.295900000000003</v>
    <v>321.88</v>
    <v>322.45999999999998</v>
    <v>7429764000</v>
    <v>MSFT</v>
    <v>MICROSOFT CORPORATION (XNAS:MSFT)</v>
    <v>163972</v>
    <v>28041394</v>
    <v>1993</v>
  </rv>
  <rv s="4">
    <v>5</v>
  </rv>
  <rv s="0">
    <v>https://www.bing.com/financeapi/forcetrigger?t=a24c52&amp;q=XNAS%3aTMUS&amp;form=skydnc</v>
    <v>Learn more on Bing</v>
  </rv>
  <rv s="5">
    <v>en-US</v>
    <v>a24c52</v>
    <v>268435456</v>
    <v>1</v>
    <v>Powered by Refinitiv</v>
    <v>7</v>
    <v>T-MOBILE US, INC. (XNAS:TMUS)</v>
    <v>8</v>
    <v>9</v>
    <v>Finance</v>
    <v>5</v>
    <v>154.37860000000001</v>
    <v>124.9199</v>
    <v>0.54659999999999997</v>
    <v>-0.39</v>
    <v>-2.8770000000000002E-3</v>
    <v>USD</v>
    <v>T-Mobile US, Inc. is a provider of mobile communications services, including voice, messaging and data, under its flagship brands, T-Mobile and Metro by T-Mobile, in the United States, Puerto Rico and the United States Virgin Islands. The Company provides mobile communications services primarily using its fourth generation (4G) long term evolution network and its fifth generation (5G) technology network. It also offers a selection of wireless devices, including handsets, tablets and other mobile communication devices, and accessories for sale, as well as financing through equipment installment plans and leasing through JUMP! On Demand. The Company’s primary service plan offers signature Magenta plan, which includes, among other benefits, unlimited talk, text and smartphone data on its network, 5G access at no extra cost. Customers can also choose additional features, such as unlimited premium data with its Ultra Capacity 5G service, for an additional cost on its Magenta Max plan.</v>
    <v>71000</v>
    <v>Nasdaq Stock Market</v>
    <v>XNAS</v>
    <v>XNAS</v>
    <v>12920 SE 38th St, BELLEVUE, WA, 98006 US</v>
    <v>135.34</v>
    <v>Telecommunications Services</v>
    <v>Stock</v>
    <v>45160.981196700784</v>
    <v>7</v>
    <v>134.21</v>
    <v>159009928120</v>
    <v>T-MOBILE US, INC.</v>
    <v>T-MOBILE US, INC.</v>
    <v>135.03</v>
    <v>25.5731</v>
    <v>135.55000000000001</v>
    <v>135.16</v>
    <v>1176457000</v>
    <v>TMUS</v>
    <v>T-MOBILE US, INC. (XNAS:TMUS)</v>
    <v>2138</v>
    <v>4414157</v>
    <v>2004</v>
  </rv>
  <rv s="4">
    <v>8</v>
  </rv>
  <rv s="0">
    <v>https://www.bing.com/financeapi/forcetrigger?t=a1yjxm&amp;q=XNYS%3aNKE&amp;form=skydnc</v>
    <v>Learn more on Bing</v>
  </rv>
  <rv s="5">
    <v>en-US</v>
    <v>a1yjxm</v>
    <v>268435456</v>
    <v>1</v>
    <v>Powered by Refinitiv</v>
    <v>7</v>
    <v>NIKE, INC. (XNYS:NKE)</v>
    <v>8</v>
    <v>9</v>
    <v>Finance</v>
    <v>5</v>
    <v>131.31</v>
    <v>82.22</v>
    <v>1.1207</v>
    <v>-1.4</v>
    <v>-1.3611E-2</v>
    <v>USD</v>
    <v>NIKE, Inc. is engaged in the designing, marketing and distributing of athletic footwear, apparel, equipment and accessories and services for sports and fitness activities. The Company's operating segments include North America; Europe, Middle East &amp; Africa (EMEA); Greater China; and Asia Pacific &amp; Latin America (APLA). It sells a line of equipment and accessories under the NIKE Brand name, including bags, socks, sport balls, eyewear, timepieces, digital devices, bats, gloves, protective equipment and other equipment designed for sports activities. It also designs products specifically for the Jordan Brand and Converse. The Jordan Brand designs, distributes and licenses athletic and casual footwear, apparel and accessories predominantly focused on basketball performance and culture using the Jumpman trademark. The Company also designs, distributes and licenses casual sneakers, apparel and accessories under the Chuck Taylor, All Star, One Star, Star Chevron and Jack Purcell trademarks.</v>
    <v>83700</v>
    <v>New York Stock Exchange</v>
    <v>XNYS</v>
    <v>XNYS</v>
    <v>One Bowerman Dr, BEAVERTON, OR, 97005-6453 US</v>
    <v>102.37</v>
    <v>Textiles &amp; Apparel</v>
    <v>Stock</v>
    <v>45160.99974912031</v>
    <v>10</v>
    <v>100.73</v>
    <v>155230959120</v>
    <v>NIKE, INC.</v>
    <v>NIKE, INC.</v>
    <v>100.96</v>
    <v>31.397099999999998</v>
    <v>102.86</v>
    <v>101.46</v>
    <v>1529972000</v>
    <v>NKE</v>
    <v>NIKE, INC. (XNYS:NKE)</v>
    <v>220242</v>
    <v>6045177</v>
    <v>1969</v>
  </rv>
  <rv s="4">
    <v>11</v>
  </rv>
  <rv s="0">
    <v>https://www.bing.com/financeapi/forcetrigger?t=a22k9c&amp;q=XNAS%3aSBUX&amp;form=skydnc</v>
    <v>Learn more on Bing</v>
  </rv>
  <rv s="5">
    <v>en-US</v>
    <v>a22k9c</v>
    <v>268435456</v>
    <v>1</v>
    <v>Powered by Refinitiv</v>
    <v>7</v>
    <v>STARBUCKS CORPORATION (XNAS:SBUX)</v>
    <v>8</v>
    <v>9</v>
    <v>Finance</v>
    <v>5</v>
    <v>115.48</v>
    <v>81.67</v>
    <v>0.93410000000000004</v>
    <v>-0.39</v>
    <v>-4.0429999999999997E-3</v>
    <v>USD</v>
    <v>Starbucks Corp is a roaster, marketer, and retailer of specialty coffee with operations in approximately 83 markets. It has over 35,000 Company-operated and licensed stores. It operates through three segments: North America, which includes the United States and Canada; International, which includes China, Japan, Asia Pacific, Europe, Middle East, Africa, Latin America and the Caribbean; and Channel Development. Its North America and International segments include both Company-operated and licensed stores. Channel Development segment includes roasted whole bean and ground coffees, Seattle's Best Coffee, Starbucks and Teavana-branded single-serve products, a variety of ready-to-drink beverages, such as Frappuccino and Starbucks Doubleshot, foodservice products and other branded products sold worldwide outside of its Company-operated and licensed stores. It also sells goods and services under various brands, including Teavana, Seattle's Best Coffee, Ethos, Starbucks Reserve and Princi.</v>
    <v>402000</v>
    <v>Nasdaq Stock Market</v>
    <v>XNAS</v>
    <v>XNAS</v>
    <v>P O Box 34067, SEATTLE, WA, 98124-1067 US</v>
    <v>96.74</v>
    <v>Hotels &amp; Entertainment Services</v>
    <v>Stock</v>
    <v>45160.999955370309</v>
    <v>13</v>
    <v>95.6</v>
    <v>110038577999</v>
    <v>STARBUCKS CORPORATION</v>
    <v>STARBUCKS CORPORATION</v>
    <v>96.49</v>
    <v>34.045200000000001</v>
    <v>96.46</v>
    <v>96.07</v>
    <v>1145400000</v>
    <v>SBUX</v>
    <v>STARBUCKS CORPORATION (XNAS:SBUX)</v>
    <v>5261</v>
    <v>5967021</v>
    <v>1985</v>
  </rv>
  <rv s="4">
    <v>14</v>
  </rv>
  <rv s="0">
    <v>https://www.bing.com/financeapi/forcetrigger?t=a25hm7&amp;q=ARCX%3aVOO&amp;form=skydnc</v>
    <v>Learn more on Bing</v>
  </rv>
  <rv s="6">
    <v>en-US</v>
    <v>a25hm7</v>
    <v>268435456</v>
    <v>1</v>
    <v>Powered by Refinitiv</v>
    <v>10</v>
    <v>Vanguard 500 Idx;ETF (ARCX:VOO)</v>
    <v>11</v>
    <v>12</v>
    <v>Finance</v>
    <v>13</v>
    <v>422.15</v>
    <v>319.87</v>
    <v>1.0001</v>
    <v>-1.1299999999999999</v>
    <v>-2.7989999999999998E-3</v>
    <v>USD</v>
    <v>NYSE Arca</v>
    <v>ARCX</v>
    <v>2.9999999999999997E-4</v>
    <v>405.4</v>
    <v>ETF</v>
    <v>45161.000000046093</v>
    <v>16</v>
    <v>402.06</v>
    <v>340836262321</v>
    <v>Vanguard 500 Idx;ETF</v>
    <v>405.35</v>
    <v>403.74</v>
    <v>402.61</v>
    <v>VOO</v>
    <v>Vanguard 500 Idx;ETF (ARCX:VOO)</v>
    <v>36745</v>
    <v>3861158</v>
  </rv>
  <rv s="4">
    <v>17</v>
  </rv>
  <rv s="0">
    <v>https://www.bing.com/financeapi/forcetrigger?t=a8vafr&amp;q=PIMCO+All+Asset+All+Authority+Fund%3bInstitutional&amp;form=skydnc</v>
    <v>Learn more on Bing</v>
  </rv>
  <rv s="7">
    <v>en-US</v>
    <v>a8vafr</v>
    <v>268435456</v>
    <v>1</v>
    <v>Powered by Refinitiv</v>
    <v>14</v>
    <v>PIMCO All Asset All Authority Fund;Institutional</v>
    <v>15</v>
    <v>16</v>
    <v>Finance</v>
    <v>17</v>
    <v>0.02</v>
    <v>3.215E-3</v>
    <v>US</v>
    <v>USD</v>
    <v>2.0999999999999999E-3</v>
    <v>Mutual Fund</v>
    <v>45160.966805555552</v>
    <v>45161.333946521874</v>
    <v>19</v>
    <v>PIMCO All Asset All Authority Fund;Institutional</v>
    <v>1415287725.8900001</v>
    <v>6.22</v>
    <v>6.24</v>
    <v>2.5409999999999999</v>
    <v>-4.4409999999999998E-2</v>
    <v>-9.5239999999999995E-3</v>
    <v>-4.8327999999999996E-2</v>
    <v>-1.8654999999999998E-2</v>
    <v>2.5331000000000003E-2</v>
    <v>1.4084000000000001E-2</v>
    <v>-3.8960000000000002E-3</v>
    <v>PAUIX</v>
    <v>PIMCO All Asset All Authority Fund;Institutional</v>
  </rv>
  <rv s="4">
    <v>20</v>
  </rv>
</rvData>
</file>

<file path=xl/richData/rdrichvaluestructure.xml><?xml version="1.0" encoding="utf-8"?>
<rvStructures xmlns="http://schemas.microsoft.com/office/spreadsheetml/2017/richdata" count="8">
  <s t="_hyperlink">
    <k n="Address" t="s"/>
    <k n="Text" t="s"/>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
    <k n="%cvi" t="r"/>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Exchange" t="s"/>
    <k n="Exchange abbreviation" t="s"/>
    <k n="Expense ratio"/>
    <k n="High"/>
    <k n="Instrument type" t="s"/>
    <k n="Last trade time"/>
    <k n="LearnMoreOnLink" t="r"/>
    <k n="Low"/>
    <k n="Market cap"/>
    <k n="Name" t="s"/>
    <k n="Open"/>
    <k n="Previous close"/>
    <k n="Price"/>
    <k n="Ticker symbol" t="s"/>
    <k n="UniqueName" t="s"/>
    <k n="Volume"/>
    <k n="Volume average"/>
  </s>
  <s t="_linkedentitycore">
    <k n="%EntityCulture" t="s"/>
    <k n="%EntityId" t="s"/>
    <k n="%EntityServiceId"/>
    <k n="%IsRefreshable" t="b"/>
    <k n="%ProviderInfo" t="s"/>
    <k n="_Display" t="spb"/>
    <k n="_DisplayString" t="s"/>
    <k n="_Flags" t="spb"/>
    <k n="_Format" t="spb"/>
    <k n="_Icon" t="s"/>
    <k n="_SubLabel" t="spb"/>
    <k n="Change"/>
    <k n="Change (%)"/>
    <k n="Country/region" t="s"/>
    <k n="Currency" t="s"/>
    <k n="Expense ratio"/>
    <k n="Instrument type" t="s"/>
    <k n="Last trade time"/>
    <k n="Last update time"/>
    <k n="LearnMoreOnLink" t="r"/>
    <k n="Name" t="s"/>
    <k n="Net assets"/>
    <k n="Previous close"/>
    <k n="Price"/>
    <k n="Rating"/>
    <k n="Return (1m)"/>
    <k n="Return (1w)"/>
    <k n="Return (1y)"/>
    <k n="Return (3m)"/>
    <k n="Return (3y)"/>
    <k n="Return (5y)"/>
    <k n="Return (YTD)"/>
    <k n="Ticker symbol" t="s"/>
    <k n="UniqueName" t="s"/>
  </s>
</rvStructures>
</file>

<file path=xl/richData/rdsupportingpropertybag.xml><?xml version="1.0" encoding="utf-8"?>
<supportingPropertyBags xmlns="http://schemas.microsoft.com/office/spreadsheetml/2017/richdata2">
  <spbArrays count="4">
    <a count="43">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a count="42">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a count="34">
      <v t="s">%EntityServiceId</v>
      <v t="s">_Format</v>
      <v t="s">%IsRefreshable</v>
      <v t="s">%EntityCulture</v>
      <v t="s">%EntityId</v>
      <v t="s">_Icon</v>
      <v t="s">_Display</v>
      <v t="s">Name</v>
      <v t="s">_SubLabel</v>
      <v t="s">Price</v>
      <v t="s">Exchange</v>
      <v t="s">Last trade time</v>
      <v t="s">Ticker symbol</v>
      <v t="s">Exchange abbreviation</v>
      <v t="s">Change</v>
      <v t="s">Expense ratio</v>
      <v t="s">Change (%)</v>
      <v t="s">Currency</v>
      <v t="s">Previous close</v>
      <v t="s">Open</v>
      <v t="s">High</v>
      <v t="s">Low</v>
      <v t="s">52 week high</v>
      <v t="s">52 week low</v>
      <v t="s">Volume</v>
      <v t="s">Volume average</v>
      <v t="s">Market cap</v>
      <v t="s">Beta</v>
      <v t="s">Instrument type</v>
      <v t="s">_Flags</v>
      <v t="s">UniqueName</v>
      <v t="s">_DisplayString</v>
      <v t="s">LearnMoreOnLink</v>
      <v t="s">%ProviderInfo</v>
    </a>
    <a count="34">
      <v t="s">%EntityServiceId</v>
      <v t="s">_Format</v>
      <v t="s">%IsRefreshable</v>
      <v t="s">%EntityCulture</v>
      <v t="s">%EntityId</v>
      <v t="s">_Icon</v>
      <v t="s">_Display</v>
      <v t="s">Name</v>
      <v t="s">Price</v>
      <v t="s">Ticker symbol</v>
      <v t="s">Country/region</v>
      <v t="s">_SubLabel</v>
      <v t="s">Change</v>
      <v t="s">Change (%)</v>
      <v t="s">Rating</v>
      <v t="s">Expense ratio</v>
      <v t="s">Previous close</v>
      <v t="s">Return (YTD)</v>
      <v t="s">Return (1w)</v>
      <v t="s">Return (1m)</v>
      <v t="s">Return (3m)</v>
      <v t="s">Return (1y)</v>
      <v t="s">Return (3y)</v>
      <v t="s">Return (5y)</v>
      <v t="s">Net assets</v>
      <v t="s">_Flags</v>
      <v t="s">Last update time</v>
      <v t="s">Last trade time</v>
      <v t="s">Instrument type</v>
      <v t="s">Currency</v>
      <v t="s">UniqueName</v>
      <v t="s">_DisplayString</v>
      <v t="s">LearnMoreOnLink</v>
      <v t="s">%ProviderInfo</v>
    </a>
  </spbArrays>
  <spbData count="18">
    <spb s="0">
      <v>0</v>
      <v>Name</v>
      <v>LearnMoreOnLink</v>
    </spb>
    <spb s="1">
      <v>0</v>
      <v>0</v>
    </spb>
    <spb s="2">
      <v>0</v>
      <v>0</v>
      <v>0</v>
    </spb>
    <spb s="3">
      <v>1</v>
      <v>2</v>
      <v>2</v>
      <v>2</v>
      <v>2</v>
    </spb>
    <spb s="4">
      <v>1</v>
      <v>2</v>
      <v>2</v>
      <v>1</v>
      <v>3</v>
      <v>1</v>
      <v>4</v>
      <v>1</v>
      <v>1</v>
      <v>5</v>
      <v>5</v>
      <v>6</v>
      <v>7</v>
      <v>1</v>
      <v>1</v>
      <v>1</v>
      <v>5</v>
      <v>8</v>
      <v>9</v>
      <v>10</v>
      <v>5</v>
    </spb>
    <spb s="5">
      <v>Real-Time Nasdaq Last Sale</v>
      <v>from previous close</v>
      <v>from previous close</v>
      <v>Source: Nasdaq Last Sale</v>
      <v>GMT</v>
    </spb>
    <spb s="6">
      <v>Powered by Refinitiv</v>
    </spb>
    <spb s="0">
      <v>1</v>
      <v>Name</v>
      <v>LearnMoreOnLink</v>
    </spb>
    <spb s="7">
      <v>2</v>
      <v>2</v>
      <v>2</v>
      <v>2</v>
    </spb>
    <spb s="8">
      <v>1</v>
      <v>2</v>
      <v>2</v>
      <v>1</v>
      <v>3</v>
      <v>1</v>
      <v>1</v>
      <v>1</v>
      <v>5</v>
      <v>5</v>
      <v>6</v>
      <v>7</v>
      <v>1</v>
      <v>1</v>
      <v>1</v>
      <v>5</v>
      <v>8</v>
      <v>9</v>
      <v>10</v>
      <v>5</v>
    </spb>
    <spb s="0">
      <v>2</v>
      <v>Name</v>
      <v>LearnMoreOnLink</v>
    </spb>
    <spb s="9">
      <v>2</v>
      <v>2</v>
      <v>2</v>
    </spb>
    <spb s="10">
      <v>1</v>
      <v>2</v>
      <v>1</v>
      <v>3</v>
      <v>1</v>
      <v>1</v>
      <v>1</v>
      <v>5</v>
      <v>6</v>
      <v>7</v>
      <v>1</v>
      <v>1</v>
      <v>6</v>
      <v>1</v>
      <v>5</v>
      <v>8</v>
      <v>10</v>
    </spb>
    <spb s="11">
      <v>Real-Time Nasdaq Last Sale</v>
      <v>from previous close</v>
      <v>Source: Nasdaq Last Sale</v>
      <v>from previous close</v>
      <v>GMT</v>
    </spb>
    <spb s="0">
      <v>3</v>
      <v>Name</v>
      <v>LearnMoreOnLink</v>
    </spb>
    <spb s="12">
      <v>2</v>
      <v>2</v>
      <v>2</v>
      <v>2</v>
    </spb>
    <spb s="13">
      <v>3</v>
      <v>1</v>
      <v>1</v>
      <v>5</v>
      <v>6</v>
      <v>7</v>
      <v>6</v>
      <v>6</v>
      <v>6</v>
      <v>6</v>
      <v>6</v>
      <v>6</v>
      <v>6</v>
      <v>6</v>
      <v>1</v>
      <v>8</v>
      <v>8</v>
      <v>10</v>
    </spb>
    <spb s="14">
      <v>from previous close</v>
      <v>from previous close</v>
      <v>GMT</v>
      <v>GMT</v>
    </spb>
  </spbData>
</supportingPropertyBags>
</file>

<file path=xl/richData/rdsupportingpropertybagstructure.xml><?xml version="1.0" encoding="utf-8"?>
<spbStructures xmlns="http://schemas.microsoft.com/office/spreadsheetml/2017/richdata2" count="15">
  <s>
    <k n="^Order" t="spba"/>
    <k n="TitleProperty" t="s"/>
    <k n="SubTitleProperty" t="s"/>
  </s>
  <s>
    <k n="ShowInDotNotation" t="b"/>
    <k n="ShowInAutoComplete" t="b"/>
  </s>
  <s>
    <k n="ShowInCardView" t="b"/>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
    <k n="name" t="s"/>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UniqueName" t="spb"/>
    <k n="`%ProviderInfo" t="spb"/>
    <k n="LearnMoreOnLink" t="spb"/>
  </s>
  <s>
    <k n="Low" t="i"/>
    <k n="Beta" t="i"/>
    <k n="High" t="i"/>
    <k n="Name" t="i"/>
    <k n="Open" t="i"/>
    <k n="Price" t="i"/>
    <k n="Change" t="i"/>
    <k n="Volume" t="i"/>
    <k n="Change (%)" t="i"/>
    <k n="Market cap" t="i"/>
    <k n="52 week low" t="i"/>
    <k n="52 week high" t="i"/>
    <k n="Expense ratio" t="i"/>
    <k n="Previous close" t="i"/>
    <k n="Volume average" t="i"/>
    <k n="Last trade time" t="i"/>
    <k n="`%EntityServiceId" t="i"/>
  </s>
  <s>
    <k n="Price" t="s"/>
    <k n="Change" t="s"/>
    <k n="Exchange" t="s"/>
    <k n="Change (%)" t="s"/>
    <k n="Last trade time" t="s"/>
  </s>
  <s>
    <k n="UniqueName" t="spb"/>
    <k n="`%ProviderInfo" t="spb"/>
    <k n="LearnMoreOnLink" t="spb"/>
    <k n="Last update time" t="spb"/>
  </s>
  <s>
    <k n="Name" t="i"/>
    <k n="Price" t="i"/>
    <k n="Change" t="i"/>
    <k n="Rating" t="i"/>
    <k n="Change (%)" t="i"/>
    <k n="Net assets" t="i"/>
    <k n="Return (1m)" t="i"/>
    <k n="Return (1w)" t="i"/>
    <k n="Return (1y)" t="i"/>
    <k n="Return (3m)" t="i"/>
    <k n="Return (3y)" t="i"/>
    <k n="Return (5y)" t="i"/>
    <k n="Return (YTD)" t="i"/>
    <k n="Expense ratio" t="i"/>
    <k n="Previous close" t="i"/>
    <k n="Last trade time" t="i"/>
    <k n="Last update time" t="i"/>
    <k n="`%EntityServiceId" t="i"/>
  </s>
  <s>
    <k n="Change" t="s"/>
    <k n="Change (%)" t="s"/>
    <k n="Last trade time" t="s"/>
    <k n="Last updat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dd/mm/yyyy\ hh:mm"/>
    </x:dxf>
    <x:dxf>
      <x:numFmt numFmtId="14" formatCode="0.00%"/>
    </x:dxf>
    <x:dxf>
      <x:numFmt numFmtId="3" formatCode="#,##0"/>
    </x:dxf>
    <x:dxf>
      <x:numFmt numFmtId="4" formatCode="#,##0.00"/>
    </x:dxf>
    <x:dxf>
      <x:numFmt numFmtId="1" formatCode="0"/>
    </x:dxf>
  </dxfs>
  <richProperties>
    <rPr n="NumberFormat" t="s"/>
    <rPr n="IsTitleField" t="b"/>
    <rPr n="IsHeroField" t="b"/>
  </richProperties>
  <richStyles>
    <rSty dxfid="1">
      <rpv i="0">_([$$-en-US]* #,##0.00_);_([$$-en-US]* (#,##0.00);_([$$-en-US]* "-"??_);_(@_)</rpv>
    </rSty>
    <rSty dxfid="5">
      <rpv i="0">#,##0.00</rpv>
    </rSty>
    <rSty>
      <rpv i="1">1</rpv>
    </rSty>
    <rSty>
      <rpv i="2">1</rpv>
    </rSty>
    <rSty dxfid="4">
      <rpv i="0">#,##0</rpv>
    </rSty>
    <rSty dxfid="3"/>
    <rSty dxfid="1">
      <rpv i="0">_([$$-en-US]* #,##0_);_([$$-en-US]* (#,##0);_([$$-en-US]* "-"_);_(@_)</rpv>
    </rSty>
    <rSty dxfid="2"/>
    <rSty dxfid="6">
      <rpv i="0">0</rpv>
    </rSty>
    <rSty dxfid="0">
      <rpv i="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58F8C6-1323-4B2D-90B7-A06C201BEFC2}" name="Table3" displayName="Table3" ref="F2:N20" totalsRowShown="0">
  <autoFilter ref="F2:N20" xr:uid="{F158F8C6-1323-4B2D-90B7-A06C201BEFC2}"/>
  <sortState xmlns:xlrd2="http://schemas.microsoft.com/office/spreadsheetml/2017/richdata2" ref="F3:N17">
    <sortCondition sortBy="cellColor" ref="M3:M17" dxfId="62"/>
  </sortState>
  <tableColumns count="9">
    <tableColumn id="1" xr3:uid="{6603BA77-4FAF-4A4D-914E-5FD88426FC95}" name="Column1"/>
    <tableColumn id="2" xr3:uid="{8D511C90-DC6D-43A9-AB78-1B879EF54007}" name="Column2"/>
    <tableColumn id="3" xr3:uid="{BDC1AEDC-0A47-417F-8A2E-81B8E8A63A8D}" name="Column3" dataDxfId="61"/>
    <tableColumn id="4" xr3:uid="{06E7A2C1-3A1C-4AEF-9ED0-5CA71F59B63C}" name="Column4"/>
    <tableColumn id="5" xr3:uid="{56BD069F-5B9A-4E48-BB85-BA6D1D5CC593}" name="Column5" dataDxfId="60"/>
    <tableColumn id="6" xr3:uid="{0025BB38-CB84-4F7E-A251-D57AEEB738AE}" name="Column6"/>
    <tableColumn id="7" xr3:uid="{D42A56D8-8518-4427-A7A7-E9A3671431DB}" name="Column7" dataDxfId="59"/>
    <tableColumn id="8" xr3:uid="{2666510B-E3CE-4A6D-AB8F-1D0AF64C2B83}" name="Column8"/>
    <tableColumn id="9" xr3:uid="{D3A5379F-0821-43A6-8B6E-403B1E18AD37}" name="Column9"/>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25413A-45FD-4C79-B79A-6572298C2E45}" name="Table4" displayName="Table4" ref="B30:P40" totalsRowShown="0" headerRowDxfId="58" dataDxfId="57">
  <autoFilter ref="B30:P40" xr:uid="{8325413A-45FD-4C79-B79A-6572298C2E45}"/>
  <tableColumns count="15">
    <tableColumn id="1" xr3:uid="{F674AC66-6CE7-44F6-A0A8-E06756905F02}" name="S NO." dataDxfId="56"/>
    <tableColumn id="2" xr3:uid="{EA2CBAA7-F2E3-4E6C-A108-F80B0639CA0B}" name="NAME" dataDxfId="55"/>
    <tableColumn id="3" xr3:uid="{34462356-F142-4E6F-95E5-B7F36D69BCDA}" name="ROLL NO." dataDxfId="54"/>
    <tableColumn id="4" xr3:uid="{4E13FA7F-0895-4EB8-9364-AE88E4E79F6C}" name="CLASS" dataDxfId="53"/>
    <tableColumn id="5" xr3:uid="{A2E3358A-5C82-4245-A195-C096B812CD05}" name="BLOOD GRROUP" dataDxfId="52"/>
    <tableColumn id="6" xr3:uid="{AA40C01E-06F1-474E-B904-F2C2F91D284A}" name="MATHS" dataDxfId="51"/>
    <tableColumn id="7" xr3:uid="{509C399B-40FD-49CF-9C0B-5AC563EFE41B}" name="SCIENCE" dataDxfId="50"/>
    <tableColumn id="8" xr3:uid="{18957769-3A3F-40D3-9981-BFA58FA79347}" name="COMPUTER" dataDxfId="49"/>
    <tableColumn id="9" xr3:uid="{4B51B5B5-9A14-4884-AE86-9FCF4887C818}" name="STATISTIC" dataDxfId="48"/>
    <tableColumn id="10" xr3:uid="{7112969D-8304-4227-B270-2834AE35D7E5}" name="SOCIAL" dataDxfId="47"/>
    <tableColumn id="11" xr3:uid="{7CD4865E-43C7-4EC9-A1B3-A55E22F060E8}" name="GK" dataDxfId="46"/>
    <tableColumn id="12" xr3:uid="{7D88F5E6-8BBC-4643-8CA6-E84785087CBD}" name="MARKS OBTAINED" dataDxfId="45">
      <calculatedColumnFormula>SUM(Table4[[#This Row],[MATHS]:[GK]])</calculatedColumnFormula>
    </tableColumn>
    <tableColumn id="13" xr3:uid="{1AFC0151-FEC7-4442-AA5C-679240BE4B82}" name="PERCENTAGE" dataDxfId="44">
      <calculatedColumnFormula>Table4[[#This Row],[MARKS OBTAINED]]*100/600</calculatedColumnFormula>
    </tableColumn>
    <tableColumn id="15" xr3:uid="{39833B2F-18AA-493B-85AA-77EFDCD19FC2}" name="ROUND-OFF PERCENTAGE" dataDxfId="43">
      <calculatedColumnFormula>ROUNDUP(Table4[[#This Row],[PERCENTAGE]],1)</calculatedColumnFormula>
    </tableColumn>
    <tableColumn id="14" xr3:uid="{2CC9BC92-5041-4576-9359-61481CF28526}" name="TOTAL MARKS" dataDxfId="4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4852C3-D51E-4AE3-8981-4E9A6CAA7673}" name="Table1" displayName="Table1" ref="R21:V29" totalsRowShown="0" headerRowDxfId="8">
  <autoFilter ref="R21:V29" xr:uid="{E94852C3-D51E-4AE3-8981-4E9A6CAA7673}"/>
  <tableColumns count="5">
    <tableColumn id="1" xr3:uid="{81CCB2AA-6775-4116-971C-17AA0B61E400}" name="NO."/>
    <tableColumn id="2" xr3:uid="{689E2835-FD61-47DE-BFDE-191AF56561A1}" name="EMAIL.ID" dataCellStyle="Hyperlink"/>
    <tableColumn id="3" xr3:uid="{078968FE-06A5-4780-A670-67E49CEDAC9C}" name="FIRST LETTER"/>
    <tableColumn id="4" xr3:uid="{906EEE3C-E9B8-4056-8A09-29F218A35C2E}" name="LAST NAME"/>
    <tableColumn id="5" xr3:uid="{C383CD22-CE20-43AE-93AF-FEB8A5F4E1B7}" name="COUNT" dataDxfId="7">
      <calculatedColumnFormula>COUNTA(Table1[[#This Row],[NO.]:[LAST NAME]])</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DB4B28-1E87-4936-83C4-D01D6E66C4E4}" name="Table2" displayName="Table2" ref="K1:O2" totalsRowShown="0" dataDxfId="5" headerRowBorderDxfId="6" headerRowCellStyle="Accent5" dataCellStyle="20% - Accent5">
  <autoFilter ref="K1:O2" xr:uid="{21DB4B28-1E87-4936-83C4-D01D6E66C4E4}"/>
  <tableColumns count="5">
    <tableColumn id="1" xr3:uid="{AD265A8B-AA5F-4F4B-9A88-B56243B5F1C6}" name="SR.NO." dataDxfId="4" dataCellStyle="20% - Accent5"/>
    <tableColumn id="2" xr3:uid="{8FBAF58C-8032-4FF2-921D-5674D3F7D986}" name="MONTH" dataDxfId="3" dataCellStyle="20% - Accent5"/>
    <tableColumn id="3" xr3:uid="{E0293602-D50F-42D8-B778-E7085076FE7E}" name="DAY" dataDxfId="2" dataCellStyle="20% - Accent5"/>
    <tableColumn id="4" xr3:uid="{8A15490E-439A-4D5E-B365-36307EE1FF70}" name="DATE" dataDxfId="1" dataCellStyle="20% - Accent5"/>
    <tableColumn id="5" xr3:uid="{A4E99368-BD9F-4F67-8616-2DCA1FB5D92B}" name="TASK" dataDxfId="0" dataCellStyle="20% - Accent5"/>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42.png"/></Relationships>
</file>

<file path=xl/webextensions/webextension1.xml><?xml version="1.0" encoding="utf-8"?>
<we:webextension xmlns:we="http://schemas.microsoft.com/office/webextensions/webextension/2010/11" id="{CD8168C8-86C1-E5A6-236D-AC9151729A4F}">
  <we:reference id="wa102957665" version="1.3.0.0" store="en-US" storeType="omex"/>
  <we:alternateReferences>
    <we:reference id="wa102957665" version="1.3.0.0" store="omex" storeType="omex"/>
  </we:alternateReferences>
  <we:properties>
    <we:property name="opt_month" value="&quot;2023-05-01&quot;"/>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mailto:d.j.karena.2005@gmail.com" TargetMode="External"/><Relationship Id="rId1" Type="http://schemas.openxmlformats.org/officeDocument/2006/relationships/hyperlink" Target="https://www.google.com/search?q=weather&amp;oq=WEATHER&amp;aqs=edge.0.0i131i433i512l2j0i131i433i457i512j0i402i650l2j0i433i512j0i131i433i650j0i512.6571j1j1&amp;sourceid=chrome&amp;ie=UTF-8" TargetMode="Externa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en.wikipedia.org/wiki/List_of_countries_and_dependencies_by_population" TargetMode="External"/><Relationship Id="rId21" Type="http://schemas.openxmlformats.org/officeDocument/2006/relationships/hyperlink" Target="https://en.wikipedia.org/wiki/Brazil" TargetMode="External"/><Relationship Id="rId42" Type="http://schemas.openxmlformats.org/officeDocument/2006/relationships/hyperlink" Target="https://en.wikipedia.org/wiki/Turkey" TargetMode="External"/><Relationship Id="rId47" Type="http://schemas.openxmlformats.org/officeDocument/2006/relationships/hyperlink" Target="https://en.wikipedia.org/wiki/List_of_countries_and_dependencies_by_population" TargetMode="External"/><Relationship Id="rId63" Type="http://schemas.openxmlformats.org/officeDocument/2006/relationships/hyperlink" Target="https://en.wikipedia.org/wiki/Myanmar" TargetMode="External"/><Relationship Id="rId68" Type="http://schemas.openxmlformats.org/officeDocument/2006/relationships/hyperlink" Target="https://en.wikipedia.org/wiki/List_of_countries_and_dependencies_by_population" TargetMode="External"/><Relationship Id="rId16" Type="http://schemas.openxmlformats.org/officeDocument/2006/relationships/hyperlink" Target="https://en.wikipedia.org/wiki/Pakistan" TargetMode="External"/><Relationship Id="rId11" Type="http://schemas.openxmlformats.org/officeDocument/2006/relationships/hyperlink" Target="https://en.wikipedia.org/wiki/United_States" TargetMode="External"/><Relationship Id="rId32" Type="http://schemas.openxmlformats.org/officeDocument/2006/relationships/hyperlink" Target="https://en.wikipedia.org/wiki/Philippines" TargetMode="External"/><Relationship Id="rId37" Type="http://schemas.openxmlformats.org/officeDocument/2006/relationships/hyperlink" Target="https://en.wikipedia.org/wiki/List_of_countries_and_dependencies_by_population" TargetMode="External"/><Relationship Id="rId53" Type="http://schemas.openxmlformats.org/officeDocument/2006/relationships/hyperlink" Target="https://en.wikipedia.org/wiki/United_Kingdom" TargetMode="External"/><Relationship Id="rId58" Type="http://schemas.openxmlformats.org/officeDocument/2006/relationships/hyperlink" Target="https://en.wikipedia.org/wiki/List_of_countries_and_dependencies_by_population" TargetMode="External"/><Relationship Id="rId74" Type="http://schemas.openxmlformats.org/officeDocument/2006/relationships/hyperlink" Target="https://en.wikipedia.org/wiki/List_of_countries_and_dependencies_by_population" TargetMode="External"/><Relationship Id="rId79" Type="http://schemas.openxmlformats.org/officeDocument/2006/relationships/hyperlink" Target="https://en.wikipedia.org/wiki/Uganda" TargetMode="External"/><Relationship Id="rId5" Type="http://schemas.openxmlformats.org/officeDocument/2006/relationships/hyperlink" Target="https://en.wikipedia.org/wiki/China" TargetMode="External"/><Relationship Id="rId61" Type="http://schemas.openxmlformats.org/officeDocument/2006/relationships/hyperlink" Target="https://en.wikipedia.org/wiki/Italy" TargetMode="External"/><Relationship Id="rId82" Type="http://schemas.openxmlformats.org/officeDocument/2006/relationships/hyperlink" Target="https://en.wikipedia.org/wiki/List_of_countries_and_dependencies_by_population" TargetMode="External"/><Relationship Id="rId19" Type="http://schemas.openxmlformats.org/officeDocument/2006/relationships/hyperlink" Target="https://en.wikipedia.org/wiki/Nigeria" TargetMode="External"/><Relationship Id="rId14" Type="http://schemas.openxmlformats.org/officeDocument/2006/relationships/hyperlink" Target="https://en.wikipedia.org/wiki/Indonesia" TargetMode="External"/><Relationship Id="rId22" Type="http://schemas.openxmlformats.org/officeDocument/2006/relationships/hyperlink" Target="https://en.wikipedia.org/wiki/List_of_countries_and_dependencies_by_population" TargetMode="External"/><Relationship Id="rId27" Type="http://schemas.openxmlformats.org/officeDocument/2006/relationships/hyperlink" Target="https://en.wikipedia.org/wiki/List_of_countries_and_dependencies_by_population" TargetMode="External"/><Relationship Id="rId30" Type="http://schemas.openxmlformats.org/officeDocument/2006/relationships/hyperlink" Target="https://en.wikipedia.org/wiki/Japan" TargetMode="External"/><Relationship Id="rId35" Type="http://schemas.openxmlformats.org/officeDocument/2006/relationships/hyperlink" Target="https://en.wikipedia.org/wiki/List_of_countries_and_dependencies_by_population" TargetMode="External"/><Relationship Id="rId43" Type="http://schemas.openxmlformats.org/officeDocument/2006/relationships/hyperlink" Target="https://en.wikipedia.org/wiki/List_of_countries_and_dependencies_by_population" TargetMode="External"/><Relationship Id="rId48" Type="http://schemas.openxmlformats.org/officeDocument/2006/relationships/hyperlink" Target="https://en.wikipedia.org/wiki/Thailand" TargetMode="External"/><Relationship Id="rId56" Type="http://schemas.openxmlformats.org/officeDocument/2006/relationships/hyperlink" Target="https://en.wikipedia.org/wiki/Tanzania" TargetMode="External"/><Relationship Id="rId64" Type="http://schemas.openxmlformats.org/officeDocument/2006/relationships/hyperlink" Target="https://en.wikipedia.org/wiki/List_of_countries_and_dependencies_by_population" TargetMode="External"/><Relationship Id="rId69" Type="http://schemas.openxmlformats.org/officeDocument/2006/relationships/hyperlink" Target="https://en.wikipedia.org/wiki/South_Korea" TargetMode="External"/><Relationship Id="rId77" Type="http://schemas.openxmlformats.org/officeDocument/2006/relationships/hyperlink" Target="https://en.wikipedia.org/wiki/Iraq" TargetMode="External"/><Relationship Id="rId8" Type="http://schemas.openxmlformats.org/officeDocument/2006/relationships/hyperlink" Target="https://en.wikipedia.org/wiki/India" TargetMode="External"/><Relationship Id="rId51" Type="http://schemas.openxmlformats.org/officeDocument/2006/relationships/hyperlink" Target="https://en.wikipedia.org/wiki/List_of_countries_and_dependencies_by_population" TargetMode="External"/><Relationship Id="rId72" Type="http://schemas.openxmlformats.org/officeDocument/2006/relationships/hyperlink" Target="https://en.wikipedia.org/wiki/List_of_countries_and_dependencies_by_population" TargetMode="External"/><Relationship Id="rId80" Type="http://schemas.openxmlformats.org/officeDocument/2006/relationships/hyperlink" Target="https://en.wikipedia.org/wiki/List_of_countries_and_dependencies_by_population" TargetMode="External"/><Relationship Id="rId3" Type="http://schemas.openxmlformats.org/officeDocument/2006/relationships/hyperlink" Target="https://en.wikipedia.org/wiki/United_Nations" TargetMode="External"/><Relationship Id="rId12" Type="http://schemas.openxmlformats.org/officeDocument/2006/relationships/hyperlink" Target="https://en.wikipedia.org/wiki/List_of_countries_and_dependencies_by_population" TargetMode="External"/><Relationship Id="rId17" Type="http://schemas.openxmlformats.org/officeDocument/2006/relationships/hyperlink" Target="https://en.wikipedia.org/wiki/List_of_countries_and_dependencies_by_population" TargetMode="External"/><Relationship Id="rId25" Type="http://schemas.openxmlformats.org/officeDocument/2006/relationships/hyperlink" Target="https://en.wikipedia.org/wiki/Russia" TargetMode="External"/><Relationship Id="rId33" Type="http://schemas.openxmlformats.org/officeDocument/2006/relationships/hyperlink" Target="https://en.wikipedia.org/wiki/List_of_countries_and_dependencies_by_population" TargetMode="External"/><Relationship Id="rId38" Type="http://schemas.openxmlformats.org/officeDocument/2006/relationships/hyperlink" Target="https://en.wikipedia.org/wiki/Vietnam" TargetMode="External"/><Relationship Id="rId46" Type="http://schemas.openxmlformats.org/officeDocument/2006/relationships/hyperlink" Target="https://en.wikipedia.org/wiki/Germany" TargetMode="External"/><Relationship Id="rId59" Type="http://schemas.openxmlformats.org/officeDocument/2006/relationships/hyperlink" Target="https://en.wikipedia.org/wiki/South_Africa" TargetMode="External"/><Relationship Id="rId67" Type="http://schemas.openxmlformats.org/officeDocument/2006/relationships/hyperlink" Target="https://en.wikipedia.org/wiki/Kenya" TargetMode="External"/><Relationship Id="rId20" Type="http://schemas.openxmlformats.org/officeDocument/2006/relationships/hyperlink" Target="https://en.wikipedia.org/wiki/List_of_countries_and_dependencies_by_population" TargetMode="External"/><Relationship Id="rId41" Type="http://schemas.openxmlformats.org/officeDocument/2006/relationships/hyperlink" Target="https://en.wikipedia.org/wiki/List_of_countries_and_dependencies_by_population" TargetMode="External"/><Relationship Id="rId54" Type="http://schemas.openxmlformats.org/officeDocument/2006/relationships/hyperlink" Target="https://en.wikipedia.org/wiki/List_of_countries_and_dependencies_by_population" TargetMode="External"/><Relationship Id="rId62" Type="http://schemas.openxmlformats.org/officeDocument/2006/relationships/hyperlink" Target="https://en.wikipedia.org/wiki/List_of_countries_and_dependencies_by_population" TargetMode="External"/><Relationship Id="rId70" Type="http://schemas.openxmlformats.org/officeDocument/2006/relationships/hyperlink" Target="https://en.wikipedia.org/wiki/List_of_countries_and_dependencies_by_population" TargetMode="External"/><Relationship Id="rId75" Type="http://schemas.openxmlformats.org/officeDocument/2006/relationships/hyperlink" Target="https://en.wikipedia.org/wiki/Algeria" TargetMode="External"/><Relationship Id="rId83"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hyperlink" Target="https://en.wikipedia.org/wiki/List_of_countries_and_dependencies_by_population" TargetMode="External"/><Relationship Id="rId15" Type="http://schemas.openxmlformats.org/officeDocument/2006/relationships/hyperlink" Target="https://en.wikipedia.org/wiki/List_of_countries_and_dependencies_by_population" TargetMode="External"/><Relationship Id="rId23" Type="http://schemas.openxmlformats.org/officeDocument/2006/relationships/hyperlink" Target="https://en.wikipedia.org/wiki/Bangladesh" TargetMode="External"/><Relationship Id="rId28" Type="http://schemas.openxmlformats.org/officeDocument/2006/relationships/hyperlink" Target="https://en.wikipedia.org/wiki/Mexico" TargetMode="External"/><Relationship Id="rId36" Type="http://schemas.openxmlformats.org/officeDocument/2006/relationships/hyperlink" Target="https://en.wikipedia.org/wiki/Ethiopia" TargetMode="External"/><Relationship Id="rId49" Type="http://schemas.openxmlformats.org/officeDocument/2006/relationships/hyperlink" Target="https://en.wikipedia.org/wiki/List_of_countries_and_dependencies_by_population" TargetMode="External"/><Relationship Id="rId57" Type="http://schemas.openxmlformats.org/officeDocument/2006/relationships/hyperlink" Target="https://en.wikipedia.org/wiki/List_of_countries_and_dependencies_by_population" TargetMode="External"/><Relationship Id="rId10" Type="http://schemas.openxmlformats.org/officeDocument/2006/relationships/hyperlink" Target="https://en.wikipedia.org/wiki/List_of_countries_and_dependencies_by_population" TargetMode="External"/><Relationship Id="rId31" Type="http://schemas.openxmlformats.org/officeDocument/2006/relationships/hyperlink" Target="https://en.wikipedia.org/wiki/List_of_countries_and_dependencies_by_population" TargetMode="External"/><Relationship Id="rId44" Type="http://schemas.openxmlformats.org/officeDocument/2006/relationships/hyperlink" Target="https://en.wikipedia.org/wiki/Iran" TargetMode="External"/><Relationship Id="rId52" Type="http://schemas.openxmlformats.org/officeDocument/2006/relationships/hyperlink" Target="https://en.wikipedia.org/wiki/List_of_countries_and_dependencies_by_population" TargetMode="External"/><Relationship Id="rId60" Type="http://schemas.openxmlformats.org/officeDocument/2006/relationships/hyperlink" Target="https://en.wikipedia.org/wiki/List_of_countries_and_dependencies_by_population" TargetMode="External"/><Relationship Id="rId65" Type="http://schemas.openxmlformats.org/officeDocument/2006/relationships/hyperlink" Target="https://en.wikipedia.org/wiki/Colombia" TargetMode="External"/><Relationship Id="rId73" Type="http://schemas.openxmlformats.org/officeDocument/2006/relationships/hyperlink" Target="https://en.wikipedia.org/wiki/Argentina" TargetMode="External"/><Relationship Id="rId78" Type="http://schemas.openxmlformats.org/officeDocument/2006/relationships/hyperlink" Target="https://en.wikipedia.org/wiki/List_of_countries_and_dependencies_by_population" TargetMode="External"/><Relationship Id="rId81" Type="http://schemas.openxmlformats.org/officeDocument/2006/relationships/hyperlink" Target="https://en.wikipedia.org/wiki/Sudan" TargetMode="External"/><Relationship Id="rId4" Type="http://schemas.openxmlformats.org/officeDocument/2006/relationships/hyperlink" Target="https://en.wikipedia.org/wiki/List_of_countries_and_dependencies_by_population" TargetMode="External"/><Relationship Id="rId9" Type="http://schemas.openxmlformats.org/officeDocument/2006/relationships/hyperlink" Target="https://en.wikipedia.org/wiki/List_of_countries_and_dependencies_by_population" TargetMode="External"/><Relationship Id="rId13" Type="http://schemas.openxmlformats.org/officeDocument/2006/relationships/hyperlink" Target="https://en.wikipedia.org/wiki/List_of_countries_and_dependencies_by_population" TargetMode="External"/><Relationship Id="rId18" Type="http://schemas.openxmlformats.org/officeDocument/2006/relationships/hyperlink" Target="https://en.wikipedia.org/wiki/List_of_countries_and_dependencies_by_population" TargetMode="External"/><Relationship Id="rId39" Type="http://schemas.openxmlformats.org/officeDocument/2006/relationships/hyperlink" Target="https://en.wikipedia.org/wiki/List_of_countries_and_dependencies_by_population" TargetMode="External"/><Relationship Id="rId34" Type="http://schemas.openxmlformats.org/officeDocument/2006/relationships/hyperlink" Target="https://en.wikipedia.org/wiki/Egypt" TargetMode="External"/><Relationship Id="rId50" Type="http://schemas.openxmlformats.org/officeDocument/2006/relationships/hyperlink" Target="https://en.wikipedia.org/wiki/France" TargetMode="External"/><Relationship Id="rId55" Type="http://schemas.openxmlformats.org/officeDocument/2006/relationships/hyperlink" Target="https://en.wikipedia.org/wiki/List_of_countries_and_dependencies_by_population" TargetMode="External"/><Relationship Id="rId76" Type="http://schemas.openxmlformats.org/officeDocument/2006/relationships/hyperlink" Target="https://en.wikipedia.org/wiki/List_of_countries_and_dependencies_by_population" TargetMode="External"/><Relationship Id="rId7" Type="http://schemas.openxmlformats.org/officeDocument/2006/relationships/hyperlink" Target="https://en.wikipedia.org/wiki/List_of_countries_and_dependencies_by_population" TargetMode="External"/><Relationship Id="rId71" Type="http://schemas.openxmlformats.org/officeDocument/2006/relationships/hyperlink" Target="https://en.wikipedia.org/wiki/Spain" TargetMode="External"/><Relationship Id="rId2" Type="http://schemas.openxmlformats.org/officeDocument/2006/relationships/pivotTable" Target="../pivotTables/pivotTable2.xml"/><Relationship Id="rId29" Type="http://schemas.openxmlformats.org/officeDocument/2006/relationships/hyperlink" Target="https://en.wikipedia.org/wiki/List_of_countries_and_dependencies_by_population" TargetMode="External"/><Relationship Id="rId24" Type="http://schemas.openxmlformats.org/officeDocument/2006/relationships/hyperlink" Target="https://en.wikipedia.org/wiki/List_of_countries_and_dependencies_by_population" TargetMode="External"/><Relationship Id="rId40" Type="http://schemas.openxmlformats.org/officeDocument/2006/relationships/hyperlink" Target="https://en.wikipedia.org/wiki/Democratic_Republic_of_the_Congo" TargetMode="External"/><Relationship Id="rId45" Type="http://schemas.openxmlformats.org/officeDocument/2006/relationships/hyperlink" Target="https://en.wikipedia.org/wiki/List_of_countries_and_dependencies_by_population" TargetMode="External"/><Relationship Id="rId66" Type="http://schemas.openxmlformats.org/officeDocument/2006/relationships/hyperlink" Target="https://en.wikipedia.org/wiki/List_of_countries_and_dependencies_by_popula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sddsjvhbxjhvb23@gmail.com" TargetMode="External"/><Relationship Id="rId13" Type="http://schemas.openxmlformats.org/officeDocument/2006/relationships/table" Target="../tables/table4.xml"/><Relationship Id="rId3" Type="http://schemas.openxmlformats.org/officeDocument/2006/relationships/hyperlink" Target="mailto:DKARENA258@rku.ac.in" TargetMode="External"/><Relationship Id="rId7" Type="http://schemas.openxmlformats.org/officeDocument/2006/relationships/hyperlink" Target="mailto:ccvxcxvvc354@gmail.com" TargetMode="External"/><Relationship Id="rId12" Type="http://schemas.openxmlformats.org/officeDocument/2006/relationships/table" Target="../tables/table3.xml"/><Relationship Id="rId2" Type="http://schemas.openxmlformats.org/officeDocument/2006/relationships/hyperlink" Target="https://1drv.ms/x/s!AmGwtW-qLfa3nn5Dhnu9N7HNfwwY?e=xzy8bI&amp;nav=MTJfTjI6UzlfezAwMDAwMDAwLTAwMDEtMDAwMC0wMDAwLTAwMDAwMDAwMDAwMH0" TargetMode="External"/><Relationship Id="rId1" Type="http://schemas.openxmlformats.org/officeDocument/2006/relationships/hyperlink" Target="https://1drv.ms/x/s!AmGwtW-qLfa3nn5Dhnu9N7HNfwwY?e=xzy8bI&amp;nav=MTJfTjI6UzlfezAwMDAwMDAwLTAwMDEtMDAwMC0wMDAwLTAwMDAwMDAwMDAwMH0" TargetMode="External"/><Relationship Id="rId6" Type="http://schemas.openxmlformats.org/officeDocument/2006/relationships/hyperlink" Target="mailto:dfdvdvv343@gmsil.com" TargetMode="External"/><Relationship Id="rId11" Type="http://schemas.openxmlformats.org/officeDocument/2006/relationships/drawing" Target="../drawings/drawing3.xml"/><Relationship Id="rId5" Type="http://schemas.openxmlformats.org/officeDocument/2006/relationships/hyperlink" Target="mailto:kpatel344@gmail.com" TargetMode="External"/><Relationship Id="rId10" Type="http://schemas.openxmlformats.org/officeDocument/2006/relationships/hyperlink" Target="mailto:jhfsdbvbjd343@gmail.com" TargetMode="External"/><Relationship Id="rId4" Type="http://schemas.openxmlformats.org/officeDocument/2006/relationships/hyperlink" Target="mailto:atarapara454@rku.ac.in" TargetMode="External"/><Relationship Id="rId9" Type="http://schemas.openxmlformats.org/officeDocument/2006/relationships/hyperlink" Target="mailto:efuysdifh4355@gms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3AC7D-0FC0-4A0D-830E-F4B0FC978342}">
  <sheetPr>
    <tabColor theme="8" tint="0.59999389629810485"/>
  </sheetPr>
  <dimension ref="A1:P151"/>
  <sheetViews>
    <sheetView topLeftCell="E1" workbookViewId="0">
      <pane ySplit="1" topLeftCell="A60" activePane="bottomLeft" state="frozen"/>
      <selection pane="bottomLeft" activeCell="E67" sqref="E67"/>
    </sheetView>
  </sheetViews>
  <sheetFormatPr defaultRowHeight="14.4" x14ac:dyDescent="0.3"/>
  <cols>
    <col min="1" max="1" width="28.109375" customWidth="1"/>
    <col min="2" max="2" width="15.6640625" customWidth="1"/>
    <col min="3" max="3" width="11" bestFit="1" customWidth="1"/>
    <col min="4" max="4" width="12.109375" bestFit="1" customWidth="1"/>
    <col min="5" max="5" width="14.33203125" bestFit="1" customWidth="1"/>
    <col min="6" max="6" width="12.33203125" customWidth="1"/>
    <col min="7" max="7" width="17" customWidth="1"/>
    <col min="8" max="8" width="11.44140625" customWidth="1"/>
    <col min="9" max="9" width="22.44140625" customWidth="1"/>
    <col min="10" max="10" width="12.109375" customWidth="1"/>
    <col min="11" max="11" width="18.109375" customWidth="1"/>
    <col min="12" max="12" width="24.109375" customWidth="1"/>
    <col min="13" max="13" width="16" customWidth="1"/>
    <col min="14" max="15" width="33.109375" customWidth="1"/>
    <col min="16" max="16" width="17.109375" customWidth="1"/>
  </cols>
  <sheetData>
    <row r="1" spans="2:15" x14ac:dyDescent="0.3">
      <c r="B1" s="1"/>
      <c r="C1" s="1"/>
      <c r="D1" s="1"/>
      <c r="E1" s="1"/>
      <c r="F1" s="113" t="s">
        <v>0</v>
      </c>
      <c r="G1" s="114"/>
      <c r="H1" s="114"/>
      <c r="I1" s="114"/>
      <c r="J1" s="114"/>
      <c r="K1" s="114"/>
      <c r="L1" s="114"/>
      <c r="M1" s="114"/>
      <c r="N1" s="114"/>
      <c r="O1" s="25"/>
    </row>
    <row r="2" spans="2:15" x14ac:dyDescent="0.3">
      <c r="F2" t="s">
        <v>1</v>
      </c>
      <c r="G2" t="s">
        <v>2</v>
      </c>
      <c r="H2" t="s">
        <v>3</v>
      </c>
      <c r="I2" t="s">
        <v>4</v>
      </c>
      <c r="J2" t="s">
        <v>5</v>
      </c>
      <c r="K2" t="s">
        <v>6</v>
      </c>
      <c r="L2" t="s">
        <v>7</v>
      </c>
      <c r="M2" t="s">
        <v>8</v>
      </c>
      <c r="N2" t="s">
        <v>9</v>
      </c>
    </row>
    <row r="3" spans="2:15" x14ac:dyDescent="0.3">
      <c r="F3" s="39" t="s">
        <v>10</v>
      </c>
      <c r="G3" s="39" t="s">
        <v>11</v>
      </c>
      <c r="H3" s="37" t="s">
        <v>12</v>
      </c>
      <c r="I3" s="37"/>
      <c r="J3" s="2" t="s">
        <v>13</v>
      </c>
      <c r="K3" s="2"/>
      <c r="L3" s="43" t="s">
        <v>14</v>
      </c>
      <c r="M3" s="46"/>
      <c r="N3" s="47" t="s">
        <v>15</v>
      </c>
    </row>
    <row r="4" spans="2:15" x14ac:dyDescent="0.3">
      <c r="F4" s="39" t="s">
        <v>16</v>
      </c>
      <c r="G4" s="39" t="s">
        <v>17</v>
      </c>
      <c r="H4" s="37" t="s">
        <v>18</v>
      </c>
      <c r="I4" s="37"/>
      <c r="J4" s="2" t="s">
        <v>19</v>
      </c>
      <c r="K4" s="2"/>
      <c r="L4" s="43" t="s">
        <v>20</v>
      </c>
      <c r="M4" s="46" t="s">
        <v>21</v>
      </c>
      <c r="N4" s="47"/>
    </row>
    <row r="5" spans="2:15" x14ac:dyDescent="0.3">
      <c r="F5" s="40">
        <v>38698</v>
      </c>
      <c r="G5" s="39">
        <f ca="1">DATEDIF(Table3[[#This Row],[Column1]],TODAY(),"Y")</f>
        <v>17</v>
      </c>
      <c r="H5" s="38">
        <v>38698</v>
      </c>
      <c r="I5" s="37"/>
      <c r="J5" s="42">
        <v>45155</v>
      </c>
      <c r="K5" s="2"/>
      <c r="L5" s="44">
        <v>0.76458333333333339</v>
      </c>
      <c r="M5" s="46">
        <v>43</v>
      </c>
      <c r="N5" s="48">
        <v>38698</v>
      </c>
      <c r="O5" s="17"/>
    </row>
    <row r="6" spans="2:15" x14ac:dyDescent="0.3">
      <c r="F6" s="40">
        <v>38699</v>
      </c>
      <c r="G6" s="39">
        <f ca="1">DATEDIF(Table3[[#This Row],[Column1]],TODAY(),"Y")</f>
        <v>17</v>
      </c>
      <c r="H6" s="38">
        <v>38699</v>
      </c>
      <c r="I6" s="37"/>
      <c r="J6" s="42">
        <v>45156</v>
      </c>
      <c r="K6" s="2"/>
      <c r="L6" s="44">
        <v>0.80625000000000002</v>
      </c>
      <c r="M6" s="46">
        <v>343</v>
      </c>
      <c r="N6" s="48">
        <v>38699</v>
      </c>
      <c r="O6" s="17"/>
    </row>
    <row r="7" spans="2:15" x14ac:dyDescent="0.3">
      <c r="F7" s="40">
        <v>38700</v>
      </c>
      <c r="G7" s="39">
        <f ca="1">DATEDIF(Table3[[#This Row],[Column1]],TODAY(),"Y")</f>
        <v>17</v>
      </c>
      <c r="H7" s="38">
        <v>38700</v>
      </c>
      <c r="I7" s="37"/>
      <c r="J7" s="42">
        <v>45157</v>
      </c>
      <c r="K7" s="2"/>
      <c r="L7" s="44">
        <v>0.84791666666666698</v>
      </c>
      <c r="M7" s="46">
        <v>34</v>
      </c>
      <c r="N7" s="48">
        <v>38700</v>
      </c>
      <c r="O7" s="17"/>
    </row>
    <row r="8" spans="2:15" x14ac:dyDescent="0.3">
      <c r="F8" s="40">
        <v>38701</v>
      </c>
      <c r="G8" s="39">
        <f ca="1">DATEDIF(Table3[[#This Row],[Column1]],TODAY(),"Y")</f>
        <v>17</v>
      </c>
      <c r="H8" s="38">
        <v>38701</v>
      </c>
      <c r="I8" s="37"/>
      <c r="J8" s="42">
        <v>45158</v>
      </c>
      <c r="K8" s="2"/>
      <c r="L8" s="44">
        <v>0.88958333333333295</v>
      </c>
      <c r="M8" s="46">
        <v>534</v>
      </c>
      <c r="N8" s="48">
        <v>38701</v>
      </c>
      <c r="O8" s="17"/>
    </row>
    <row r="9" spans="2:15" x14ac:dyDescent="0.3">
      <c r="F9" s="40">
        <v>38702</v>
      </c>
      <c r="G9" s="39">
        <f ca="1">DATEDIF(Table3[[#This Row],[Column1]],TODAY(),"Y")</f>
        <v>17</v>
      </c>
      <c r="H9" s="38">
        <v>38702</v>
      </c>
      <c r="I9" s="37"/>
      <c r="J9" s="42">
        <v>45159</v>
      </c>
      <c r="K9" s="2"/>
      <c r="L9" s="44">
        <v>0.93125000000000002</v>
      </c>
      <c r="M9" s="46">
        <v>34</v>
      </c>
      <c r="N9" s="48">
        <v>38702</v>
      </c>
      <c r="O9" s="17"/>
    </row>
    <row r="10" spans="2:15" x14ac:dyDescent="0.3">
      <c r="F10" s="39"/>
      <c r="G10" s="39"/>
      <c r="H10" s="37"/>
      <c r="I10" s="37"/>
      <c r="J10" s="2"/>
      <c r="K10" s="2"/>
      <c r="L10" s="43"/>
      <c r="M10" s="46">
        <v>45</v>
      </c>
      <c r="N10" s="48"/>
      <c r="O10" s="17"/>
    </row>
    <row r="11" spans="2:15" x14ac:dyDescent="0.3">
      <c r="F11" s="41">
        <v>38405</v>
      </c>
      <c r="G11" s="39">
        <f ca="1">DATEDIF(Table3[[#This Row],[Column1]],TODAY(),"Y")</f>
        <v>18</v>
      </c>
      <c r="H11" s="38">
        <v>38405</v>
      </c>
      <c r="I11" s="37"/>
      <c r="J11" s="42">
        <v>38405</v>
      </c>
      <c r="K11" s="2"/>
      <c r="L11" s="45">
        <v>38405</v>
      </c>
      <c r="M11" s="46">
        <v>435</v>
      </c>
      <c r="N11" s="47"/>
    </row>
    <row r="12" spans="2:15" x14ac:dyDescent="0.3">
      <c r="F12" s="41">
        <v>38406</v>
      </c>
      <c r="G12" s="39">
        <f ca="1">DATEDIF(Table3[[#This Row],[Column1]],TODAY(),"Y")</f>
        <v>18</v>
      </c>
      <c r="H12" s="38">
        <v>38406</v>
      </c>
      <c r="I12" s="37"/>
      <c r="J12" s="42">
        <v>38406</v>
      </c>
      <c r="K12" s="2"/>
      <c r="L12" s="45">
        <v>38770</v>
      </c>
      <c r="M12" s="46">
        <v>5345</v>
      </c>
      <c r="N12" s="47"/>
    </row>
    <row r="13" spans="2:15" x14ac:dyDescent="0.3">
      <c r="F13" s="41">
        <v>38407</v>
      </c>
      <c r="G13" s="39">
        <f ca="1">DATEDIF(Table3[[#This Row],[Column1]],TODAY(),"Y")</f>
        <v>18</v>
      </c>
      <c r="H13" s="38">
        <v>38407</v>
      </c>
      <c r="I13" s="37"/>
      <c r="J13" s="42">
        <v>38407</v>
      </c>
      <c r="K13" s="2"/>
      <c r="L13" s="45">
        <v>39135</v>
      </c>
      <c r="M13" s="46">
        <v>3</v>
      </c>
      <c r="N13" s="47"/>
    </row>
    <row r="14" spans="2:15" x14ac:dyDescent="0.3">
      <c r="F14" s="39"/>
      <c r="G14" s="39"/>
      <c r="H14" s="38">
        <v>38408</v>
      </c>
      <c r="I14" s="37"/>
      <c r="J14" s="42">
        <v>38408</v>
      </c>
      <c r="K14" s="2"/>
      <c r="L14" s="45">
        <v>39500</v>
      </c>
      <c r="M14" s="46">
        <v>5435</v>
      </c>
      <c r="N14" s="47"/>
    </row>
    <row r="15" spans="2:15" x14ac:dyDescent="0.3">
      <c r="F15" s="39"/>
      <c r="G15" s="39"/>
      <c r="H15" s="38">
        <v>38409</v>
      </c>
      <c r="I15" s="37"/>
      <c r="J15" s="42">
        <v>38409</v>
      </c>
      <c r="K15" s="2"/>
      <c r="L15" s="45">
        <v>39866</v>
      </c>
      <c r="M15" s="46">
        <v>534</v>
      </c>
      <c r="N15" s="47"/>
    </row>
    <row r="16" spans="2:15" x14ac:dyDescent="0.3">
      <c r="F16" s="39"/>
      <c r="G16" s="39"/>
      <c r="H16" s="38">
        <v>38410</v>
      </c>
      <c r="I16" s="37"/>
      <c r="J16" s="42">
        <v>38410</v>
      </c>
      <c r="K16" s="2"/>
      <c r="L16" s="45">
        <v>3</v>
      </c>
      <c r="M16" s="46">
        <v>454</v>
      </c>
      <c r="N16" s="47"/>
    </row>
    <row r="17" spans="2:16" x14ac:dyDescent="0.3">
      <c r="F17" s="39"/>
      <c r="G17" s="39"/>
      <c r="H17" s="38">
        <v>38411</v>
      </c>
      <c r="I17" s="37"/>
      <c r="J17" s="42">
        <v>38411</v>
      </c>
      <c r="K17" s="2"/>
      <c r="L17" s="45" t="s">
        <v>22</v>
      </c>
    </row>
    <row r="18" spans="2:16" x14ac:dyDescent="0.3">
      <c r="H18" s="16"/>
      <c r="J18" s="16"/>
      <c r="L18" s="17"/>
    </row>
    <row r="19" spans="2:16" x14ac:dyDescent="0.3">
      <c r="H19" s="16"/>
      <c r="J19" s="16"/>
      <c r="L19" s="17"/>
    </row>
    <row r="20" spans="2:16" x14ac:dyDescent="0.3">
      <c r="F20" s="49" t="s">
        <v>23</v>
      </c>
      <c r="G20" s="49" t="s">
        <v>24</v>
      </c>
      <c r="H20" s="50" t="s">
        <v>25</v>
      </c>
      <c r="I20" s="49" t="s">
        <v>26</v>
      </c>
      <c r="J20" s="50" t="s">
        <v>27</v>
      </c>
      <c r="L20" s="17"/>
    </row>
    <row r="21" spans="2:16" x14ac:dyDescent="0.3">
      <c r="F21" s="49">
        <v>4</v>
      </c>
      <c r="G21" s="49" t="str">
        <f>IF(MID(C20,3,2)=LEN(MID(H21,3,2)),"true","fale")</f>
        <v>fale</v>
      </c>
      <c r="H21" s="49" t="s">
        <v>28</v>
      </c>
      <c r="I21" s="49" t="s">
        <v>29</v>
      </c>
      <c r="J21" s="49">
        <f>IF(G21="fale",100,34)</f>
        <v>100</v>
      </c>
    </row>
    <row r="22" spans="2:16" x14ac:dyDescent="0.3">
      <c r="F22" s="49">
        <v>3</v>
      </c>
      <c r="G22" s="49" t="s">
        <v>30</v>
      </c>
      <c r="H22" s="49" t="s">
        <v>31</v>
      </c>
      <c r="I22" s="49" t="s">
        <v>32</v>
      </c>
      <c r="J22" s="49">
        <f>IF(G22="fale",100,34)</f>
        <v>34</v>
      </c>
    </row>
    <row r="23" spans="2:16" x14ac:dyDescent="0.3">
      <c r="F23" s="49">
        <v>2</v>
      </c>
      <c r="G23" s="49" t="s">
        <v>33</v>
      </c>
      <c r="H23" s="49" t="s">
        <v>34</v>
      </c>
      <c r="I23" s="49" t="s">
        <v>35</v>
      </c>
      <c r="J23" s="49">
        <f>IF(G23="fale",100,34)</f>
        <v>34</v>
      </c>
    </row>
    <row r="24" spans="2:16" x14ac:dyDescent="0.3">
      <c r="F24" s="49">
        <v>1</v>
      </c>
      <c r="G24" s="49" t="str">
        <f>IF(MID(C23,3,2)=LEN(MID(H24,3,2)),"true","fale")</f>
        <v>fale</v>
      </c>
      <c r="H24" s="49" t="s">
        <v>36</v>
      </c>
      <c r="I24" s="49" t="s">
        <v>37</v>
      </c>
      <c r="J24" s="49">
        <f>IF(G24="fale",100,34)</f>
        <v>100</v>
      </c>
    </row>
    <row r="25" spans="2:16" ht="47.25" customHeight="1" x14ac:dyDescent="0.3">
      <c r="B25" s="112"/>
      <c r="C25" s="112"/>
      <c r="D25" s="112"/>
      <c r="E25" s="112"/>
      <c r="F25" s="112"/>
      <c r="H25" s="111"/>
      <c r="I25" s="111"/>
      <c r="J25" s="111"/>
    </row>
    <row r="26" spans="2:16" ht="24.75" customHeight="1" x14ac:dyDescent="0.3">
      <c r="B26" s="15" t="s">
        <v>38</v>
      </c>
      <c r="C26" t="s">
        <v>39</v>
      </c>
      <c r="H26" s="111"/>
      <c r="I26" s="111"/>
      <c r="J26" s="111"/>
    </row>
    <row r="27" spans="2:16" x14ac:dyDescent="0.3">
      <c r="H27" s="111"/>
      <c r="I27" s="111"/>
      <c r="J27" s="111"/>
    </row>
    <row r="28" spans="2:16" x14ac:dyDescent="0.3">
      <c r="B28" s="15" t="s">
        <v>40</v>
      </c>
      <c r="C28" t="s">
        <v>41</v>
      </c>
      <c r="G28" s="28"/>
      <c r="H28" s="111"/>
      <c r="I28" s="111"/>
      <c r="J28" s="111"/>
    </row>
    <row r="29" spans="2:16" x14ac:dyDescent="0.3">
      <c r="H29" s="111"/>
      <c r="I29" s="111"/>
      <c r="J29" s="111"/>
    </row>
    <row r="30" spans="2:16" x14ac:dyDescent="0.3">
      <c r="B30" s="34" t="s">
        <v>42</v>
      </c>
      <c r="C30" s="34" t="s">
        <v>25</v>
      </c>
      <c r="D30" s="34" t="s">
        <v>43</v>
      </c>
      <c r="E30" s="34" t="s">
        <v>44</v>
      </c>
      <c r="F30" s="35" t="s">
        <v>45</v>
      </c>
      <c r="G30" s="34" t="s">
        <v>46</v>
      </c>
      <c r="H30" s="36" t="s">
        <v>47</v>
      </c>
      <c r="I30" s="36" t="s">
        <v>48</v>
      </c>
      <c r="J30" s="36" t="s">
        <v>49</v>
      </c>
      <c r="K30" s="34" t="s">
        <v>50</v>
      </c>
      <c r="L30" s="34" t="s">
        <v>51</v>
      </c>
      <c r="M30" s="34" t="s">
        <v>52</v>
      </c>
      <c r="N30" s="34" t="s">
        <v>53</v>
      </c>
      <c r="O30" s="34" t="s">
        <v>54</v>
      </c>
      <c r="P30" s="34" t="s">
        <v>55</v>
      </c>
    </row>
    <row r="31" spans="2:16" x14ac:dyDescent="0.3">
      <c r="B31" s="31">
        <v>1</v>
      </c>
      <c r="C31" s="31" t="s">
        <v>56</v>
      </c>
      <c r="D31" s="31">
        <v>1012</v>
      </c>
      <c r="E31" s="31" t="s">
        <v>57</v>
      </c>
      <c r="F31" s="32" t="s">
        <v>58</v>
      </c>
      <c r="G31" s="31">
        <v>34</v>
      </c>
      <c r="H31" s="31">
        <v>34</v>
      </c>
      <c r="I31" s="31">
        <v>34</v>
      </c>
      <c r="J31" s="31">
        <v>34</v>
      </c>
      <c r="K31" s="31">
        <v>34</v>
      </c>
      <c r="L31" s="31">
        <v>34</v>
      </c>
      <c r="M31" s="31">
        <f>SUM(Table4[[#This Row],[MATHS]:[GK]])</f>
        <v>204</v>
      </c>
      <c r="N31" s="31">
        <f>Table4[[#This Row],[MARKS OBTAINED]]*100/600</f>
        <v>34</v>
      </c>
      <c r="O31" s="31">
        <f>ROUNDUP(Table4[[#This Row],[PERCENTAGE]],1)</f>
        <v>34</v>
      </c>
      <c r="P31" s="31">
        <v>600</v>
      </c>
    </row>
    <row r="32" spans="2:16" x14ac:dyDescent="0.3">
      <c r="B32" s="31">
        <v>2</v>
      </c>
      <c r="C32" s="31" t="s">
        <v>59</v>
      </c>
      <c r="D32" s="31">
        <v>2323</v>
      </c>
      <c r="E32" s="31" t="s">
        <v>57</v>
      </c>
      <c r="F32" s="32" t="s">
        <v>58</v>
      </c>
      <c r="G32" s="31">
        <v>4</v>
      </c>
      <c r="H32" s="33">
        <v>45</v>
      </c>
      <c r="I32" s="31">
        <v>56</v>
      </c>
      <c r="J32" s="31">
        <v>56</v>
      </c>
      <c r="K32" s="31">
        <v>56</v>
      </c>
      <c r="L32" s="31">
        <v>67</v>
      </c>
      <c r="M32" s="31">
        <f>SUM(Table4[[#This Row],[MATHS]:[GK]])</f>
        <v>284</v>
      </c>
      <c r="N32" s="31">
        <f>Table4[[#This Row],[MARKS OBTAINED]]*100/600</f>
        <v>47.333333333333336</v>
      </c>
      <c r="O32" s="31">
        <f>ROUNDUP(Table4[[#This Row],[PERCENTAGE]],1)</f>
        <v>47.4</v>
      </c>
      <c r="P32" s="31">
        <v>600</v>
      </c>
    </row>
    <row r="33" spans="2:16" x14ac:dyDescent="0.3">
      <c r="B33" s="31">
        <v>3</v>
      </c>
      <c r="C33" s="31" t="s">
        <v>60</v>
      </c>
      <c r="D33" s="31">
        <v>32343</v>
      </c>
      <c r="E33" s="31" t="s">
        <v>57</v>
      </c>
      <c r="F33" s="32" t="s">
        <v>61</v>
      </c>
      <c r="G33" s="31">
        <v>44</v>
      </c>
      <c r="H33" s="33">
        <v>54</v>
      </c>
      <c r="I33" s="31">
        <v>87</v>
      </c>
      <c r="J33" s="31">
        <v>45</v>
      </c>
      <c r="K33" s="31">
        <v>78</v>
      </c>
      <c r="L33" s="31">
        <v>97</v>
      </c>
      <c r="M33" s="31">
        <f>SUM(Table4[[#This Row],[MATHS]:[GK]])</f>
        <v>405</v>
      </c>
      <c r="N33" s="31">
        <f>Table4[[#This Row],[MARKS OBTAINED]]*100/600</f>
        <v>67.5</v>
      </c>
      <c r="O33" s="31">
        <f>ROUNDUP(Table4[[#This Row],[PERCENTAGE]],1)</f>
        <v>67.5</v>
      </c>
      <c r="P33" s="31">
        <v>600</v>
      </c>
    </row>
    <row r="34" spans="2:16" x14ac:dyDescent="0.3">
      <c r="B34" s="31">
        <v>4</v>
      </c>
      <c r="C34" s="31" t="s">
        <v>62</v>
      </c>
      <c r="D34" s="31">
        <v>34</v>
      </c>
      <c r="E34" s="31" t="s">
        <v>57</v>
      </c>
      <c r="F34" s="32" t="s">
        <v>58</v>
      </c>
      <c r="G34" s="31">
        <v>54</v>
      </c>
      <c r="H34" s="33">
        <v>34</v>
      </c>
      <c r="I34" s="31">
        <v>90</v>
      </c>
      <c r="J34" s="31">
        <v>34</v>
      </c>
      <c r="K34" s="31">
        <v>89</v>
      </c>
      <c r="L34" s="31">
        <v>65</v>
      </c>
      <c r="M34" s="31">
        <f>SUM(Table4[[#This Row],[MATHS]:[GK]])</f>
        <v>366</v>
      </c>
      <c r="N34" s="31">
        <f>Table4[[#This Row],[MARKS OBTAINED]]*100/600</f>
        <v>61</v>
      </c>
      <c r="O34" s="31">
        <f>ROUNDUP(Table4[[#This Row],[PERCENTAGE]],1)</f>
        <v>61</v>
      </c>
      <c r="P34" s="31">
        <v>600</v>
      </c>
    </row>
    <row r="35" spans="2:16" x14ac:dyDescent="0.3">
      <c r="B35" s="31">
        <v>5</v>
      </c>
      <c r="C35" s="31" t="s">
        <v>63</v>
      </c>
      <c r="D35" s="31">
        <v>4545</v>
      </c>
      <c r="E35" s="31" t="s">
        <v>57</v>
      </c>
      <c r="F35" s="32" t="s">
        <v>64</v>
      </c>
      <c r="G35" s="31">
        <v>34</v>
      </c>
      <c r="H35" s="33">
        <v>23</v>
      </c>
      <c r="I35" s="31">
        <v>56</v>
      </c>
      <c r="J35" s="31">
        <v>23</v>
      </c>
      <c r="K35" s="31">
        <v>65</v>
      </c>
      <c r="L35" s="31">
        <v>43</v>
      </c>
      <c r="M35" s="31">
        <f>SUM(Table4[[#This Row],[MATHS]:[GK]])</f>
        <v>244</v>
      </c>
      <c r="N35" s="31">
        <f>Table4[[#This Row],[MARKS OBTAINED]]*100/600</f>
        <v>40.666666666666664</v>
      </c>
      <c r="O35" s="31">
        <f>ROUNDUP(Table4[[#This Row],[PERCENTAGE]],1)</f>
        <v>40.700000000000003</v>
      </c>
      <c r="P35" s="31">
        <v>600</v>
      </c>
    </row>
    <row r="36" spans="2:16" x14ac:dyDescent="0.3">
      <c r="B36" s="31">
        <v>6</v>
      </c>
      <c r="C36" s="31" t="s">
        <v>65</v>
      </c>
      <c r="D36" s="31">
        <v>5656</v>
      </c>
      <c r="E36" s="31" t="s">
        <v>57</v>
      </c>
      <c r="F36" s="32" t="s">
        <v>58</v>
      </c>
      <c r="G36" s="31">
        <v>67</v>
      </c>
      <c r="H36" s="33">
        <v>68</v>
      </c>
      <c r="I36" s="31">
        <v>87</v>
      </c>
      <c r="J36" s="31">
        <v>56</v>
      </c>
      <c r="K36" s="31">
        <v>58</v>
      </c>
      <c r="L36" s="31">
        <v>64</v>
      </c>
      <c r="M36" s="31">
        <f>SUM(Table4[[#This Row],[MATHS]:[GK]])</f>
        <v>400</v>
      </c>
      <c r="N36" s="31">
        <f>Table4[[#This Row],[MARKS OBTAINED]]*100/600</f>
        <v>66.666666666666671</v>
      </c>
      <c r="O36" s="31">
        <f>ROUNDUP(Table4[[#This Row],[PERCENTAGE]],1)</f>
        <v>66.699999999999989</v>
      </c>
      <c r="P36" s="31">
        <v>600</v>
      </c>
    </row>
    <row r="37" spans="2:16" x14ac:dyDescent="0.3">
      <c r="B37" s="31">
        <v>7</v>
      </c>
      <c r="C37" s="31" t="s">
        <v>66</v>
      </c>
      <c r="D37" s="31">
        <v>65657</v>
      </c>
      <c r="E37" s="31" t="s">
        <v>57</v>
      </c>
      <c r="F37" s="32" t="s">
        <v>67</v>
      </c>
      <c r="G37" s="31">
        <v>67</v>
      </c>
      <c r="H37" s="33">
        <v>67</v>
      </c>
      <c r="I37" s="31">
        <v>90</v>
      </c>
      <c r="J37" s="31">
        <v>78</v>
      </c>
      <c r="K37" s="31">
        <v>59</v>
      </c>
      <c r="L37" s="31">
        <v>86</v>
      </c>
      <c r="M37" s="31">
        <f>SUM(Table4[[#This Row],[MATHS]:[GK]])</f>
        <v>447</v>
      </c>
      <c r="N37" s="31">
        <f>Table4[[#This Row],[MARKS OBTAINED]]*100/600</f>
        <v>74.5</v>
      </c>
      <c r="O37" s="31">
        <f>ROUNDUP(Table4[[#This Row],[PERCENTAGE]],1)</f>
        <v>74.5</v>
      </c>
      <c r="P37" s="31">
        <v>600</v>
      </c>
    </row>
    <row r="38" spans="2:16" x14ac:dyDescent="0.3">
      <c r="B38" s="31">
        <v>8</v>
      </c>
      <c r="C38" s="31" t="s">
        <v>68</v>
      </c>
      <c r="D38" s="31">
        <v>7677</v>
      </c>
      <c r="E38" s="31" t="s">
        <v>57</v>
      </c>
      <c r="F38" s="32" t="s">
        <v>58</v>
      </c>
      <c r="G38" s="31">
        <v>78</v>
      </c>
      <c r="H38" s="33">
        <v>90</v>
      </c>
      <c r="I38" s="31">
        <v>98</v>
      </c>
      <c r="J38" s="31">
        <v>99</v>
      </c>
      <c r="K38" s="31">
        <v>57</v>
      </c>
      <c r="L38" s="31">
        <v>42</v>
      </c>
      <c r="M38" s="31">
        <f>SUM(Table4[[#This Row],[MATHS]:[GK]])</f>
        <v>464</v>
      </c>
      <c r="N38" s="31">
        <f>Table4[[#This Row],[MARKS OBTAINED]]*100/600</f>
        <v>77.333333333333329</v>
      </c>
      <c r="O38" s="31">
        <f>ROUNDUP(Table4[[#This Row],[PERCENTAGE]],1)</f>
        <v>77.399999999999991</v>
      </c>
      <c r="P38" s="31">
        <v>600</v>
      </c>
    </row>
    <row r="39" spans="2:16" x14ac:dyDescent="0.3">
      <c r="B39" s="31">
        <v>9</v>
      </c>
      <c r="C39" s="31" t="s">
        <v>69</v>
      </c>
      <c r="D39" s="31">
        <v>7887</v>
      </c>
      <c r="E39" s="31" t="s">
        <v>57</v>
      </c>
      <c r="F39" s="32" t="s">
        <v>70</v>
      </c>
      <c r="G39" s="31">
        <v>80</v>
      </c>
      <c r="H39" s="33">
        <v>78</v>
      </c>
      <c r="I39" s="31">
        <v>76</v>
      </c>
      <c r="J39" s="31">
        <v>54</v>
      </c>
      <c r="K39" s="31">
        <v>43</v>
      </c>
      <c r="L39" s="31">
        <v>54</v>
      </c>
      <c r="M39" s="31">
        <f>SUM(Table4[[#This Row],[MATHS]:[GK]])</f>
        <v>385</v>
      </c>
      <c r="N39" s="31">
        <f>Table4[[#This Row],[MARKS OBTAINED]]*100/600</f>
        <v>64.166666666666671</v>
      </c>
      <c r="O39" s="31">
        <f>ROUNDUP(Table4[[#This Row],[PERCENTAGE]],1)</f>
        <v>64.199999999999989</v>
      </c>
      <c r="P39" s="31">
        <v>600</v>
      </c>
    </row>
    <row r="40" spans="2:16" x14ac:dyDescent="0.3">
      <c r="B40" s="59"/>
      <c r="C40" s="59"/>
      <c r="D40" s="59"/>
      <c r="E40" s="59"/>
      <c r="F40" s="59"/>
      <c r="G40" s="59"/>
      <c r="H40" s="60"/>
      <c r="I40" s="59"/>
      <c r="J40" s="59"/>
      <c r="K40" s="59"/>
      <c r="L40" s="59"/>
      <c r="M40" s="31"/>
      <c r="N40" s="61">
        <f>Table4[[#This Row],[MARKS OBTAINED]]*100/600</f>
        <v>0</v>
      </c>
      <c r="O40" s="61">
        <f>ROUNDUP(Table4[[#This Row],[PERCENTAGE]],1)</f>
        <v>0</v>
      </c>
      <c r="P40" s="59"/>
    </row>
    <row r="41" spans="2:16" x14ac:dyDescent="0.3">
      <c r="H41" s="111"/>
      <c r="I41" s="111"/>
      <c r="J41" s="111"/>
    </row>
    <row r="42" spans="2:16" x14ac:dyDescent="0.3">
      <c r="H42" s="111"/>
      <c r="I42" s="111"/>
      <c r="J42" s="111"/>
    </row>
    <row r="43" spans="2:16" ht="43.2" x14ac:dyDescent="0.3">
      <c r="B43" s="54" t="s">
        <v>71</v>
      </c>
      <c r="C43" s="54" t="s">
        <v>72</v>
      </c>
      <c r="D43" s="54" t="s">
        <v>73</v>
      </c>
      <c r="E43" s="54" t="s">
        <v>74</v>
      </c>
      <c r="H43" s="115" t="s">
        <v>75</v>
      </c>
      <c r="I43" s="115"/>
      <c r="J43" s="115"/>
      <c r="L43" s="56" t="s">
        <v>76</v>
      </c>
      <c r="M43" s="58" t="s">
        <v>77</v>
      </c>
    </row>
    <row r="44" spans="2:16" x14ac:dyDescent="0.3">
      <c r="B44" s="55">
        <v>1</v>
      </c>
      <c r="C44" s="55">
        <v>98</v>
      </c>
      <c r="D44" s="55">
        <f>C44-C56</f>
        <v>24.200000000000003</v>
      </c>
      <c r="E44" s="55">
        <f>D44^2</f>
        <v>585.6400000000001</v>
      </c>
      <c r="H44" s="110"/>
      <c r="I44" s="110"/>
      <c r="J44" s="110"/>
      <c r="L44" s="30" t="s">
        <v>78</v>
      </c>
      <c r="M44" s="30" t="e">
        <f>MATCH(L44,H45:J51,0)</f>
        <v>#N/A</v>
      </c>
    </row>
    <row r="45" spans="2:16" x14ac:dyDescent="0.3">
      <c r="B45" s="55">
        <v>2</v>
      </c>
      <c r="C45" s="55">
        <v>78</v>
      </c>
      <c r="D45" s="55">
        <f>C45-C56</f>
        <v>4.2000000000000028</v>
      </c>
      <c r="E45" s="55">
        <f t="shared" ref="E45:E53" si="0">D45^2</f>
        <v>17.640000000000025</v>
      </c>
      <c r="H45" s="110" t="s">
        <v>79</v>
      </c>
      <c r="I45" s="110"/>
      <c r="J45" s="110"/>
    </row>
    <row r="46" spans="2:16" ht="43.2" x14ac:dyDescent="0.3">
      <c r="B46" s="55">
        <v>3</v>
      </c>
      <c r="C46" s="55">
        <v>87</v>
      </c>
      <c r="D46" s="55">
        <f>C46-C56</f>
        <v>13.200000000000003</v>
      </c>
      <c r="E46" s="55">
        <f t="shared" si="0"/>
        <v>174.24000000000007</v>
      </c>
      <c r="H46" s="110" t="s">
        <v>80</v>
      </c>
      <c r="I46" s="110"/>
      <c r="J46" s="110"/>
      <c r="L46" s="56" t="s">
        <v>76</v>
      </c>
      <c r="M46" s="58" t="s">
        <v>77</v>
      </c>
    </row>
    <row r="47" spans="2:16" x14ac:dyDescent="0.3">
      <c r="B47" s="55">
        <v>4</v>
      </c>
      <c r="C47" s="55">
        <v>98</v>
      </c>
      <c r="D47" s="55">
        <f>C47-C56</f>
        <v>24.200000000000003</v>
      </c>
      <c r="E47" s="55">
        <f t="shared" si="0"/>
        <v>585.6400000000001</v>
      </c>
      <c r="H47" s="110" t="s">
        <v>81</v>
      </c>
      <c r="I47" s="110"/>
      <c r="J47" s="110"/>
      <c r="L47" s="57" t="s">
        <v>79</v>
      </c>
      <c r="M47" s="29" t="e">
        <f>MATCH(L47,H45:J51,0)</f>
        <v>#N/A</v>
      </c>
    </row>
    <row r="48" spans="2:16" x14ac:dyDescent="0.3">
      <c r="B48" s="55">
        <v>5</v>
      </c>
      <c r="C48" s="55">
        <v>87</v>
      </c>
      <c r="D48" s="55">
        <f>C48-C56</f>
        <v>13.200000000000003</v>
      </c>
      <c r="E48" s="55">
        <f t="shared" si="0"/>
        <v>174.24000000000007</v>
      </c>
      <c r="H48" s="110" t="s">
        <v>82</v>
      </c>
      <c r="I48" s="110"/>
      <c r="J48" s="110"/>
    </row>
    <row r="49" spans="1:14" x14ac:dyDescent="0.3">
      <c r="B49" s="55">
        <v>6</v>
      </c>
      <c r="C49" s="55">
        <v>8</v>
      </c>
      <c r="D49" s="55">
        <f>C49-C56</f>
        <v>-65.8</v>
      </c>
      <c r="E49" s="55">
        <f t="shared" si="0"/>
        <v>4329.6399999999994</v>
      </c>
      <c r="H49" s="110" t="s">
        <v>83</v>
      </c>
      <c r="I49" s="110"/>
      <c r="J49" s="110"/>
    </row>
    <row r="50" spans="1:14" x14ac:dyDescent="0.3">
      <c r="B50" s="55">
        <v>7</v>
      </c>
      <c r="C50" s="55">
        <v>67</v>
      </c>
      <c r="D50" s="55">
        <f>C50-C56</f>
        <v>-6.7999999999999972</v>
      </c>
      <c r="E50" s="55">
        <f t="shared" si="0"/>
        <v>46.239999999999959</v>
      </c>
      <c r="H50" s="110" t="s">
        <v>84</v>
      </c>
      <c r="I50" s="110"/>
      <c r="J50" s="110"/>
    </row>
    <row r="51" spans="1:14" x14ac:dyDescent="0.3">
      <c r="B51" s="55">
        <v>8</v>
      </c>
      <c r="C51" s="55">
        <v>47</v>
      </c>
      <c r="D51" s="55">
        <f>C51-C56</f>
        <v>-26.799999999999997</v>
      </c>
      <c r="E51" s="55">
        <f t="shared" si="0"/>
        <v>718.2399999999999</v>
      </c>
      <c r="H51" s="110" t="s">
        <v>85</v>
      </c>
      <c r="I51" s="110"/>
      <c r="J51" s="110"/>
    </row>
    <row r="52" spans="1:14" x14ac:dyDescent="0.3">
      <c r="B52" s="55">
        <v>9</v>
      </c>
      <c r="C52" s="55">
        <v>89</v>
      </c>
      <c r="D52" s="55">
        <f>C52-C56</f>
        <v>15.200000000000003</v>
      </c>
      <c r="E52" s="55">
        <f t="shared" si="0"/>
        <v>231.04000000000008</v>
      </c>
      <c r="H52" s="111"/>
      <c r="I52" s="111"/>
      <c r="J52" s="111"/>
    </row>
    <row r="53" spans="1:14" x14ac:dyDescent="0.3">
      <c r="A53" s="51" t="s">
        <v>86</v>
      </c>
      <c r="B53" s="55">
        <v>10</v>
      </c>
      <c r="C53" s="55">
        <v>79</v>
      </c>
      <c r="D53" s="55">
        <f>C53-C56</f>
        <v>5.2000000000000028</v>
      </c>
      <c r="E53" s="55">
        <f t="shared" si="0"/>
        <v>27.040000000000031</v>
      </c>
      <c r="H53" s="111"/>
      <c r="I53" s="111"/>
      <c r="J53" s="111"/>
    </row>
    <row r="54" spans="1:14" x14ac:dyDescent="0.3">
      <c r="A54" s="51" t="s">
        <v>87</v>
      </c>
      <c r="B54" s="52"/>
      <c r="C54" s="53">
        <f>SUM(C44:C53)</f>
        <v>738</v>
      </c>
      <c r="D54" s="53">
        <f>SUM(D44:D53)</f>
        <v>2.8421709430404007E-14</v>
      </c>
      <c r="E54" s="53">
        <f>SUM(E44:E53)</f>
        <v>6889.5999999999995</v>
      </c>
      <c r="H54" s="111"/>
      <c r="I54" s="111"/>
      <c r="J54" s="111"/>
    </row>
    <row r="55" spans="1:14" x14ac:dyDescent="0.3">
      <c r="A55" s="51" t="s">
        <v>88</v>
      </c>
      <c r="B55" s="52"/>
      <c r="C55" s="53">
        <f>COUNT(C44:C53)</f>
        <v>10</v>
      </c>
      <c r="D55" s="53">
        <f>COUNT(D44:D53)</f>
        <v>10</v>
      </c>
      <c r="E55" s="53">
        <f>COUNT(E44:E53)</f>
        <v>10</v>
      </c>
      <c r="H55" s="111"/>
      <c r="I55" s="111"/>
      <c r="J55" s="111"/>
    </row>
    <row r="56" spans="1:14" x14ac:dyDescent="0.3">
      <c r="A56" s="51" t="s">
        <v>89</v>
      </c>
      <c r="B56" s="52"/>
      <c r="C56" s="53">
        <f>AVERAGE(C44:C53)</f>
        <v>73.8</v>
      </c>
      <c r="D56" s="53"/>
      <c r="E56" s="53"/>
      <c r="H56" s="111"/>
      <c r="I56" s="111"/>
      <c r="J56" s="111"/>
    </row>
    <row r="57" spans="1:14" x14ac:dyDescent="0.3">
      <c r="A57" s="51" t="s">
        <v>90</v>
      </c>
      <c r="B57" s="52"/>
      <c r="C57" s="53"/>
      <c r="D57" s="53"/>
      <c r="E57" s="53">
        <f>E54/(E55-1)</f>
        <v>765.51111111111106</v>
      </c>
      <c r="H57" s="111"/>
      <c r="I57" s="111"/>
      <c r="J57" s="111"/>
    </row>
    <row r="58" spans="1:14" x14ac:dyDescent="0.3">
      <c r="B58" s="52"/>
      <c r="C58" s="53"/>
      <c r="D58" s="53"/>
      <c r="E58" s="53">
        <f>E57^0.5</f>
        <v>27.667871459711371</v>
      </c>
      <c r="H58" s="111"/>
      <c r="I58" s="111"/>
      <c r="J58" s="111"/>
    </row>
    <row r="59" spans="1:14" x14ac:dyDescent="0.3">
      <c r="H59" s="111"/>
      <c r="I59" s="111"/>
      <c r="J59" s="111"/>
    </row>
    <row r="60" spans="1:14" x14ac:dyDescent="0.3">
      <c r="A60" s="119" t="s">
        <v>91</v>
      </c>
      <c r="B60" s="119"/>
      <c r="C60" s="119"/>
      <c r="D60" s="119"/>
      <c r="H60" s="111"/>
      <c r="I60" s="111"/>
      <c r="J60" s="111"/>
    </row>
    <row r="61" spans="1:14" x14ac:dyDescent="0.3">
      <c r="A61" s="118" t="s">
        <v>92</v>
      </c>
      <c r="B61" s="118"/>
      <c r="C61" s="118"/>
      <c r="D61" s="118"/>
      <c r="F61" s="64" t="s">
        <v>93</v>
      </c>
      <c r="G61" s="64" t="s">
        <v>94</v>
      </c>
      <c r="H61" s="116" t="s">
        <v>95</v>
      </c>
      <c r="I61" s="116"/>
      <c r="J61" s="116"/>
      <c r="K61" s="64" t="s">
        <v>96</v>
      </c>
      <c r="L61" s="64" t="s">
        <v>97</v>
      </c>
      <c r="M61" s="64" t="s">
        <v>98</v>
      </c>
      <c r="N61" s="64" t="s">
        <v>99</v>
      </c>
    </row>
    <row r="62" spans="1:14" x14ac:dyDescent="0.3">
      <c r="A62" s="62" t="s">
        <v>100</v>
      </c>
      <c r="B62" s="62" t="s">
        <v>101</v>
      </c>
      <c r="C62" s="62" t="s">
        <v>102</v>
      </c>
      <c r="D62" s="62" t="s">
        <v>103</v>
      </c>
      <c r="F62" s="117" t="s">
        <v>104</v>
      </c>
      <c r="G62" s="117"/>
      <c r="H62" s="117"/>
      <c r="I62" s="117"/>
      <c r="J62" s="117"/>
      <c r="K62" s="117"/>
      <c r="L62" s="117"/>
      <c r="M62" s="117"/>
      <c r="N62" s="117"/>
    </row>
    <row r="63" spans="1:14" x14ac:dyDescent="0.3">
      <c r="A63" s="63">
        <v>4</v>
      </c>
      <c r="B63" s="63" t="s">
        <v>105</v>
      </c>
      <c r="C63" s="63">
        <v>1993</v>
      </c>
      <c r="D63" s="63" t="s">
        <v>106</v>
      </c>
      <c r="H63" s="111"/>
      <c r="I63" s="111"/>
      <c r="J63" s="111"/>
    </row>
    <row r="64" spans="1:14" x14ac:dyDescent="0.3">
      <c r="A64" s="27"/>
      <c r="B64" s="27"/>
      <c r="C64" s="27"/>
      <c r="D64" s="27"/>
      <c r="H64" s="111"/>
      <c r="I64" s="111"/>
      <c r="J64" s="111"/>
    </row>
    <row r="65" spans="1:10" x14ac:dyDescent="0.3">
      <c r="A65" s="65" t="s">
        <v>107</v>
      </c>
      <c r="B65" s="27"/>
      <c r="C65" s="27"/>
      <c r="D65" s="27"/>
      <c r="H65" s="111"/>
      <c r="I65" s="111"/>
      <c r="J65" s="111"/>
    </row>
    <row r="66" spans="1:10" ht="43.2" x14ac:dyDescent="0.3">
      <c r="A66" s="66" t="s">
        <v>108</v>
      </c>
      <c r="B66" s="26"/>
      <c r="C66" s="26"/>
      <c r="D66" s="26"/>
      <c r="H66" s="111"/>
      <c r="I66" s="111"/>
      <c r="J66" s="111"/>
    </row>
    <row r="67" spans="1:10" x14ac:dyDescent="0.3">
      <c r="A67" s="26"/>
      <c r="B67" s="26"/>
      <c r="C67" s="26"/>
      <c r="D67" s="26"/>
      <c r="H67" s="111"/>
      <c r="I67" s="111"/>
      <c r="J67" s="111"/>
    </row>
    <row r="68" spans="1:10" x14ac:dyDescent="0.3">
      <c r="A68" s="26"/>
      <c r="B68" s="26"/>
      <c r="C68" s="26"/>
      <c r="D68" s="26"/>
      <c r="H68" s="111"/>
      <c r="I68" s="111"/>
      <c r="J68" s="111"/>
    </row>
    <row r="69" spans="1:10" x14ac:dyDescent="0.3">
      <c r="A69" s="26"/>
      <c r="B69" s="26"/>
      <c r="C69" s="26"/>
      <c r="D69" s="26"/>
      <c r="H69" s="111"/>
      <c r="I69" s="111"/>
      <c r="J69" s="111"/>
    </row>
    <row r="70" spans="1:10" x14ac:dyDescent="0.3">
      <c r="A70" s="26"/>
      <c r="B70" s="26"/>
      <c r="C70" s="26"/>
      <c r="D70" s="26"/>
      <c r="H70" s="111"/>
      <c r="I70" s="111"/>
      <c r="J70" s="111"/>
    </row>
    <row r="71" spans="1:10" x14ac:dyDescent="0.3">
      <c r="A71" s="26"/>
      <c r="B71" s="26"/>
      <c r="C71" s="26"/>
      <c r="D71" s="26"/>
      <c r="H71" s="111"/>
      <c r="I71" s="111"/>
      <c r="J71" s="111"/>
    </row>
    <row r="72" spans="1:10" x14ac:dyDescent="0.3">
      <c r="A72" s="26"/>
      <c r="B72" s="26"/>
      <c r="C72" s="26"/>
      <c r="D72" s="26"/>
      <c r="H72" s="111"/>
      <c r="I72" s="111"/>
      <c r="J72" s="111"/>
    </row>
    <row r="73" spans="1:10" x14ac:dyDescent="0.3">
      <c r="A73" s="26"/>
      <c r="B73" s="26"/>
      <c r="C73" s="26"/>
      <c r="D73" s="26"/>
      <c r="H73" s="111"/>
      <c r="I73" s="111"/>
      <c r="J73" s="111"/>
    </row>
    <row r="74" spans="1:10" x14ac:dyDescent="0.3">
      <c r="A74" s="26"/>
      <c r="B74" s="26"/>
      <c r="C74" s="26"/>
      <c r="D74" s="26"/>
      <c r="H74" s="111"/>
      <c r="I74" s="111"/>
      <c r="J74" s="111"/>
    </row>
    <row r="75" spans="1:10" x14ac:dyDescent="0.3">
      <c r="A75" s="26"/>
      <c r="B75" s="26"/>
      <c r="C75" s="26"/>
      <c r="D75" s="26"/>
      <c r="H75" s="111"/>
      <c r="I75" s="111"/>
      <c r="J75" s="111"/>
    </row>
    <row r="76" spans="1:10" x14ac:dyDescent="0.3">
      <c r="A76" s="26"/>
      <c r="B76" s="26"/>
      <c r="C76" s="26"/>
      <c r="D76" s="26"/>
      <c r="H76" s="111"/>
      <c r="I76" s="111"/>
      <c r="J76" s="111"/>
    </row>
    <row r="77" spans="1:10" x14ac:dyDescent="0.3">
      <c r="H77" s="111"/>
      <c r="I77" s="111"/>
      <c r="J77" s="111"/>
    </row>
    <row r="78" spans="1:10" x14ac:dyDescent="0.3">
      <c r="H78" s="111"/>
      <c r="I78" s="111"/>
      <c r="J78" s="111"/>
    </row>
    <row r="79" spans="1:10" x14ac:dyDescent="0.3">
      <c r="H79" s="111"/>
      <c r="I79" s="111"/>
      <c r="J79" s="111"/>
    </row>
    <row r="80" spans="1:10" x14ac:dyDescent="0.3">
      <c r="H80" s="111"/>
      <c r="I80" s="111"/>
      <c r="J80" s="111"/>
    </row>
    <row r="81" spans="8:10" x14ac:dyDescent="0.3">
      <c r="H81" s="111"/>
      <c r="I81" s="111"/>
      <c r="J81" s="111"/>
    </row>
    <row r="82" spans="8:10" x14ac:dyDescent="0.3">
      <c r="H82" s="111"/>
      <c r="I82" s="111"/>
      <c r="J82" s="111"/>
    </row>
    <row r="83" spans="8:10" x14ac:dyDescent="0.3">
      <c r="H83" s="111"/>
      <c r="I83" s="111"/>
      <c r="J83" s="111"/>
    </row>
    <row r="84" spans="8:10" x14ac:dyDescent="0.3">
      <c r="H84" s="111"/>
      <c r="I84" s="111"/>
      <c r="J84" s="111"/>
    </row>
    <row r="85" spans="8:10" x14ac:dyDescent="0.3">
      <c r="H85" s="111"/>
      <c r="I85" s="111"/>
      <c r="J85" s="111"/>
    </row>
    <row r="86" spans="8:10" x14ac:dyDescent="0.3">
      <c r="H86" s="111"/>
      <c r="I86" s="111"/>
      <c r="J86" s="111"/>
    </row>
    <row r="87" spans="8:10" x14ac:dyDescent="0.3">
      <c r="H87" s="111"/>
      <c r="I87" s="111"/>
      <c r="J87" s="111"/>
    </row>
    <row r="88" spans="8:10" x14ac:dyDescent="0.3">
      <c r="H88" s="111"/>
      <c r="I88" s="111"/>
      <c r="J88" s="111"/>
    </row>
    <row r="89" spans="8:10" x14ac:dyDescent="0.3">
      <c r="H89" s="111"/>
      <c r="I89" s="111"/>
      <c r="J89" s="111"/>
    </row>
    <row r="90" spans="8:10" x14ac:dyDescent="0.3">
      <c r="H90" s="111"/>
      <c r="I90" s="111"/>
      <c r="J90" s="111"/>
    </row>
    <row r="91" spans="8:10" x14ac:dyDescent="0.3">
      <c r="H91" s="111"/>
      <c r="I91" s="111"/>
      <c r="J91" s="111"/>
    </row>
    <row r="92" spans="8:10" x14ac:dyDescent="0.3">
      <c r="H92" s="111"/>
      <c r="I92" s="111"/>
      <c r="J92" s="111"/>
    </row>
    <row r="93" spans="8:10" x14ac:dyDescent="0.3">
      <c r="H93" s="111"/>
      <c r="I93" s="111"/>
      <c r="J93" s="111"/>
    </row>
    <row r="94" spans="8:10" x14ac:dyDescent="0.3">
      <c r="H94" s="111"/>
      <c r="I94" s="111"/>
      <c r="J94" s="111"/>
    </row>
    <row r="95" spans="8:10" x14ac:dyDescent="0.3">
      <c r="H95" s="111"/>
      <c r="I95" s="111"/>
      <c r="J95" s="111"/>
    </row>
    <row r="96" spans="8:10" x14ac:dyDescent="0.3">
      <c r="H96" s="111"/>
      <c r="I96" s="111"/>
      <c r="J96" s="111"/>
    </row>
    <row r="97" spans="8:10" x14ac:dyDescent="0.3">
      <c r="H97" s="111"/>
      <c r="I97" s="111"/>
      <c r="J97" s="111"/>
    </row>
    <row r="98" spans="8:10" x14ac:dyDescent="0.3">
      <c r="H98" s="111"/>
      <c r="I98" s="111"/>
      <c r="J98" s="111"/>
    </row>
    <row r="99" spans="8:10" x14ac:dyDescent="0.3">
      <c r="H99" s="111"/>
      <c r="I99" s="111"/>
      <c r="J99" s="111"/>
    </row>
    <row r="100" spans="8:10" x14ac:dyDescent="0.3">
      <c r="H100" s="111"/>
      <c r="I100" s="111"/>
      <c r="J100" s="111"/>
    </row>
    <row r="101" spans="8:10" x14ac:dyDescent="0.3">
      <c r="H101" s="111"/>
      <c r="I101" s="111"/>
      <c r="J101" s="111"/>
    </row>
    <row r="102" spans="8:10" x14ac:dyDescent="0.3">
      <c r="H102" s="111"/>
      <c r="I102" s="111"/>
      <c r="J102" s="111"/>
    </row>
    <row r="103" spans="8:10" x14ac:dyDescent="0.3">
      <c r="H103" s="111"/>
      <c r="I103" s="111"/>
      <c r="J103" s="111"/>
    </row>
    <row r="104" spans="8:10" x14ac:dyDescent="0.3">
      <c r="H104" s="111"/>
      <c r="I104" s="111"/>
      <c r="J104" s="111"/>
    </row>
    <row r="105" spans="8:10" x14ac:dyDescent="0.3">
      <c r="H105" s="111"/>
      <c r="I105" s="111"/>
      <c r="J105" s="111"/>
    </row>
    <row r="106" spans="8:10" x14ac:dyDescent="0.3">
      <c r="H106" s="111"/>
      <c r="I106" s="111"/>
      <c r="J106" s="111"/>
    </row>
    <row r="107" spans="8:10" x14ac:dyDescent="0.3">
      <c r="H107" s="111"/>
      <c r="I107" s="111"/>
      <c r="J107" s="111"/>
    </row>
    <row r="108" spans="8:10" x14ac:dyDescent="0.3">
      <c r="H108" s="111"/>
      <c r="I108" s="111"/>
      <c r="J108" s="111"/>
    </row>
    <row r="109" spans="8:10" x14ac:dyDescent="0.3">
      <c r="H109" s="111"/>
      <c r="I109" s="111"/>
      <c r="J109" s="111"/>
    </row>
    <row r="110" spans="8:10" x14ac:dyDescent="0.3">
      <c r="H110" s="111"/>
      <c r="I110" s="111"/>
      <c r="J110" s="111"/>
    </row>
    <row r="111" spans="8:10" x14ac:dyDescent="0.3">
      <c r="H111" s="111"/>
      <c r="I111" s="111"/>
      <c r="J111" s="111"/>
    </row>
    <row r="112" spans="8:10" x14ac:dyDescent="0.3">
      <c r="H112" s="111"/>
      <c r="I112" s="111"/>
      <c r="J112" s="111"/>
    </row>
    <row r="113" spans="8:10" x14ac:dyDescent="0.3">
      <c r="H113" s="111"/>
      <c r="I113" s="111"/>
      <c r="J113" s="111"/>
    </row>
    <row r="114" spans="8:10" x14ac:dyDescent="0.3">
      <c r="H114" s="111"/>
      <c r="I114" s="111"/>
      <c r="J114" s="111"/>
    </row>
    <row r="115" spans="8:10" x14ac:dyDescent="0.3">
      <c r="H115" s="111"/>
      <c r="I115" s="111"/>
      <c r="J115" s="111"/>
    </row>
    <row r="116" spans="8:10" x14ac:dyDescent="0.3">
      <c r="H116" s="111"/>
      <c r="I116" s="111"/>
      <c r="J116" s="111"/>
    </row>
    <row r="117" spans="8:10" x14ac:dyDescent="0.3">
      <c r="H117" s="111"/>
      <c r="I117" s="111"/>
      <c r="J117" s="111"/>
    </row>
    <row r="118" spans="8:10" x14ac:dyDescent="0.3">
      <c r="H118" s="111"/>
      <c r="I118" s="111"/>
      <c r="J118" s="111"/>
    </row>
    <row r="119" spans="8:10" x14ac:dyDescent="0.3">
      <c r="H119" s="111"/>
      <c r="I119" s="111"/>
      <c r="J119" s="111"/>
    </row>
    <row r="120" spans="8:10" x14ac:dyDescent="0.3">
      <c r="H120" s="111"/>
      <c r="I120" s="111"/>
      <c r="J120" s="111"/>
    </row>
    <row r="121" spans="8:10" x14ac:dyDescent="0.3">
      <c r="H121" s="111"/>
      <c r="I121" s="111"/>
      <c r="J121" s="111"/>
    </row>
    <row r="122" spans="8:10" x14ac:dyDescent="0.3">
      <c r="H122" s="111"/>
      <c r="I122" s="111"/>
      <c r="J122" s="111"/>
    </row>
    <row r="123" spans="8:10" x14ac:dyDescent="0.3">
      <c r="H123" s="111"/>
      <c r="I123" s="111"/>
      <c r="J123" s="111"/>
    </row>
    <row r="124" spans="8:10" x14ac:dyDescent="0.3">
      <c r="H124" s="111"/>
      <c r="I124" s="111"/>
      <c r="J124" s="111"/>
    </row>
    <row r="125" spans="8:10" x14ac:dyDescent="0.3">
      <c r="H125" s="111"/>
      <c r="I125" s="111"/>
      <c r="J125" s="111"/>
    </row>
    <row r="126" spans="8:10" x14ac:dyDescent="0.3">
      <c r="H126" s="111"/>
      <c r="I126" s="111"/>
      <c r="J126" s="111"/>
    </row>
    <row r="127" spans="8:10" x14ac:dyDescent="0.3">
      <c r="H127" s="111"/>
      <c r="I127" s="111"/>
      <c r="J127" s="111"/>
    </row>
    <row r="128" spans="8:10" x14ac:dyDescent="0.3">
      <c r="H128" s="111"/>
      <c r="I128" s="111"/>
      <c r="J128" s="111"/>
    </row>
    <row r="129" spans="8:10" x14ac:dyDescent="0.3">
      <c r="H129" s="111"/>
      <c r="I129" s="111"/>
      <c r="J129" s="111"/>
    </row>
    <row r="130" spans="8:10" x14ac:dyDescent="0.3">
      <c r="H130" s="111"/>
      <c r="I130" s="111"/>
      <c r="J130" s="111"/>
    </row>
    <row r="131" spans="8:10" x14ac:dyDescent="0.3">
      <c r="H131" s="111"/>
      <c r="I131" s="111"/>
      <c r="J131" s="111"/>
    </row>
    <row r="132" spans="8:10" x14ac:dyDescent="0.3">
      <c r="H132" s="111"/>
      <c r="I132" s="111"/>
      <c r="J132" s="111"/>
    </row>
    <row r="133" spans="8:10" x14ac:dyDescent="0.3">
      <c r="H133" s="111"/>
      <c r="I133" s="111"/>
      <c r="J133" s="111"/>
    </row>
    <row r="134" spans="8:10" x14ac:dyDescent="0.3">
      <c r="H134" s="111"/>
      <c r="I134" s="111"/>
      <c r="J134" s="111"/>
    </row>
    <row r="135" spans="8:10" x14ac:dyDescent="0.3">
      <c r="H135" s="111"/>
      <c r="I135" s="111"/>
      <c r="J135" s="111"/>
    </row>
    <row r="136" spans="8:10" x14ac:dyDescent="0.3">
      <c r="H136" s="111"/>
      <c r="I136" s="111"/>
      <c r="J136" s="111"/>
    </row>
    <row r="137" spans="8:10" x14ac:dyDescent="0.3">
      <c r="H137" s="111"/>
      <c r="I137" s="111"/>
      <c r="J137" s="111"/>
    </row>
    <row r="138" spans="8:10" x14ac:dyDescent="0.3">
      <c r="H138" s="111"/>
      <c r="I138" s="111"/>
      <c r="J138" s="111"/>
    </row>
    <row r="139" spans="8:10" x14ac:dyDescent="0.3">
      <c r="H139" s="111"/>
      <c r="I139" s="111"/>
      <c r="J139" s="111"/>
    </row>
    <row r="140" spans="8:10" x14ac:dyDescent="0.3">
      <c r="H140" s="111"/>
      <c r="I140" s="111"/>
      <c r="J140" s="111"/>
    </row>
    <row r="141" spans="8:10" x14ac:dyDescent="0.3">
      <c r="H141" s="111"/>
      <c r="I141" s="111"/>
      <c r="J141" s="111"/>
    </row>
    <row r="142" spans="8:10" x14ac:dyDescent="0.3">
      <c r="H142" s="111"/>
      <c r="I142" s="111"/>
      <c r="J142" s="111"/>
    </row>
    <row r="143" spans="8:10" x14ac:dyDescent="0.3">
      <c r="H143" s="111"/>
      <c r="I143" s="111"/>
      <c r="J143" s="111"/>
    </row>
    <row r="144" spans="8:10" x14ac:dyDescent="0.3">
      <c r="H144" s="111"/>
      <c r="I144" s="111"/>
      <c r="J144" s="111"/>
    </row>
    <row r="145" spans="8:10" x14ac:dyDescent="0.3">
      <c r="H145" s="111"/>
      <c r="I145" s="111"/>
      <c r="J145" s="111"/>
    </row>
    <row r="146" spans="8:10" x14ac:dyDescent="0.3">
      <c r="H146" s="111"/>
      <c r="I146" s="111"/>
      <c r="J146" s="111"/>
    </row>
    <row r="147" spans="8:10" x14ac:dyDescent="0.3">
      <c r="H147" s="111"/>
      <c r="I147" s="111"/>
      <c r="J147" s="111"/>
    </row>
    <row r="148" spans="8:10" x14ac:dyDescent="0.3">
      <c r="H148" s="111"/>
      <c r="I148" s="111"/>
      <c r="J148" s="111"/>
    </row>
    <row r="149" spans="8:10" x14ac:dyDescent="0.3">
      <c r="H149" s="111"/>
      <c r="I149" s="111"/>
      <c r="J149" s="111"/>
    </row>
    <row r="150" spans="8:10" x14ac:dyDescent="0.3">
      <c r="H150" s="111"/>
      <c r="I150" s="111"/>
      <c r="J150" s="111"/>
    </row>
    <row r="151" spans="8:10" x14ac:dyDescent="0.3">
      <c r="H151" s="111"/>
      <c r="I151" s="111"/>
      <c r="J151" s="111"/>
    </row>
  </sheetData>
  <sortState xmlns:xlrd2="http://schemas.microsoft.com/office/spreadsheetml/2017/richdata2" ref="F21:I24">
    <sortCondition descending="1" ref="F21:F24"/>
  </sortState>
  <mergeCells count="120">
    <mergeCell ref="A61:D61"/>
    <mergeCell ref="A60:D60"/>
    <mergeCell ref="H148:J148"/>
    <mergeCell ref="H149:J149"/>
    <mergeCell ref="H150:J150"/>
    <mergeCell ref="H151:J151"/>
    <mergeCell ref="H143:J143"/>
    <mergeCell ref="H144:J144"/>
    <mergeCell ref="H145:J145"/>
    <mergeCell ref="H146:J146"/>
    <mergeCell ref="H147:J147"/>
    <mergeCell ref="H138:J138"/>
    <mergeCell ref="H139:J139"/>
    <mergeCell ref="H140:J140"/>
    <mergeCell ref="H141:J141"/>
    <mergeCell ref="H142:J142"/>
    <mergeCell ref="H133:J133"/>
    <mergeCell ref="H134:J134"/>
    <mergeCell ref="H135:J135"/>
    <mergeCell ref="H136:J136"/>
    <mergeCell ref="H137:J137"/>
    <mergeCell ref="H128:J128"/>
    <mergeCell ref="H129:J129"/>
    <mergeCell ref="H130:J130"/>
    <mergeCell ref="H131:J131"/>
    <mergeCell ref="H132:J132"/>
    <mergeCell ref="H123:J123"/>
    <mergeCell ref="H124:J124"/>
    <mergeCell ref="H125:J125"/>
    <mergeCell ref="H126:J126"/>
    <mergeCell ref="H127:J127"/>
    <mergeCell ref="H118:J118"/>
    <mergeCell ref="H119:J119"/>
    <mergeCell ref="H120:J120"/>
    <mergeCell ref="H121:J121"/>
    <mergeCell ref="H122:J122"/>
    <mergeCell ref="H113:J113"/>
    <mergeCell ref="H114:J114"/>
    <mergeCell ref="H115:J115"/>
    <mergeCell ref="H116:J116"/>
    <mergeCell ref="H117:J117"/>
    <mergeCell ref="H108:J108"/>
    <mergeCell ref="H109:J109"/>
    <mergeCell ref="H110:J110"/>
    <mergeCell ref="H111:J111"/>
    <mergeCell ref="H112:J112"/>
    <mergeCell ref="H103:J103"/>
    <mergeCell ref="H104:J104"/>
    <mergeCell ref="H105:J105"/>
    <mergeCell ref="H106:J106"/>
    <mergeCell ref="H107:J107"/>
    <mergeCell ref="H98:J98"/>
    <mergeCell ref="H99:J99"/>
    <mergeCell ref="H100:J100"/>
    <mergeCell ref="H101:J101"/>
    <mergeCell ref="H102:J102"/>
    <mergeCell ref="H93:J93"/>
    <mergeCell ref="H94:J94"/>
    <mergeCell ref="H95:J95"/>
    <mergeCell ref="H96:J96"/>
    <mergeCell ref="H97:J97"/>
    <mergeCell ref="H88:J88"/>
    <mergeCell ref="H89:J89"/>
    <mergeCell ref="H90:J90"/>
    <mergeCell ref="H91:J91"/>
    <mergeCell ref="H92:J92"/>
    <mergeCell ref="H83:J83"/>
    <mergeCell ref="H84:J84"/>
    <mergeCell ref="H85:J85"/>
    <mergeCell ref="H86:J86"/>
    <mergeCell ref="H87:J87"/>
    <mergeCell ref="H78:J78"/>
    <mergeCell ref="H79:J79"/>
    <mergeCell ref="H80:J80"/>
    <mergeCell ref="H81:J81"/>
    <mergeCell ref="H82:J82"/>
    <mergeCell ref="H73:J73"/>
    <mergeCell ref="H74:J74"/>
    <mergeCell ref="H75:J75"/>
    <mergeCell ref="H76:J76"/>
    <mergeCell ref="H77:J77"/>
    <mergeCell ref="H68:J68"/>
    <mergeCell ref="H69:J69"/>
    <mergeCell ref="H70:J70"/>
    <mergeCell ref="H71:J71"/>
    <mergeCell ref="H72:J72"/>
    <mergeCell ref="H64:J64"/>
    <mergeCell ref="H65:J65"/>
    <mergeCell ref="H66:J66"/>
    <mergeCell ref="H67:J67"/>
    <mergeCell ref="H61:J61"/>
    <mergeCell ref="H63:J63"/>
    <mergeCell ref="H56:J56"/>
    <mergeCell ref="H57:J57"/>
    <mergeCell ref="H58:J58"/>
    <mergeCell ref="H59:J59"/>
    <mergeCell ref="H60:J60"/>
    <mergeCell ref="F62:N62"/>
    <mergeCell ref="H51:J51"/>
    <mergeCell ref="H52:J52"/>
    <mergeCell ref="H53:J53"/>
    <mergeCell ref="H54:J54"/>
    <mergeCell ref="H55:J55"/>
    <mergeCell ref="H46:J46"/>
    <mergeCell ref="H47:J47"/>
    <mergeCell ref="H48:J48"/>
    <mergeCell ref="H49:J49"/>
    <mergeCell ref="H50:J50"/>
    <mergeCell ref="H45:J45"/>
    <mergeCell ref="H41:J41"/>
    <mergeCell ref="H26:J26"/>
    <mergeCell ref="H27:J27"/>
    <mergeCell ref="H28:J28"/>
    <mergeCell ref="H29:J29"/>
    <mergeCell ref="B25:F25"/>
    <mergeCell ref="F1:N1"/>
    <mergeCell ref="H42:J42"/>
    <mergeCell ref="H43:J43"/>
    <mergeCell ref="H44:J44"/>
    <mergeCell ref="H25:J25"/>
  </mergeCells>
  <conditionalFormatting sqref="B3">
    <cfRule type="iconSet" priority="3">
      <iconSet iconSet="3Symbols2">
        <cfvo type="percent" val="0"/>
        <cfvo type="percent" val="33"/>
        <cfvo type="percent" val="67"/>
      </iconSet>
    </cfRule>
  </conditionalFormatting>
  <conditionalFormatting sqref="J21:J24">
    <cfRule type="iconSet" priority="1">
      <iconSet iconSet="3Arrows">
        <cfvo type="percent" val="0"/>
        <cfvo type="percent" val="33"/>
        <cfvo type="percent" val="67"/>
      </iconSet>
    </cfRule>
  </conditionalFormatting>
  <dataValidations count="2">
    <dataValidation type="whole" errorStyle="warning" allowBlank="1" showInputMessage="1" showErrorMessage="1" errorTitle="Data enter is not valid" error="please enter emp-id between 10000-11000" sqref="F61 F63:F69" xr:uid="{556C694E-9FEF-44EE-B00D-C97BE0F94C8F}">
      <formula1>10000</formula1>
      <formula2>11000</formula2>
    </dataValidation>
    <dataValidation type="whole" errorStyle="warning" allowBlank="1" showInputMessage="1" showErrorMessage="1" errorTitle="Data enter is not valid" error="please enter emp-id between 10000-11000" promptTitle="NUMBER RANGE" prompt="ENTER BETWEEN 10000-11000" sqref="F62" xr:uid="{B2070379-FCD6-42F1-9641-3F7DFC87B4C8}">
      <formula1>10000</formula1>
      <formula2>11000</formula2>
    </dataValidation>
  </dataValidations>
  <hyperlinks>
    <hyperlink ref="B26" r:id="rId1" xr:uid="{289C6354-4D8B-458C-B1F0-82EB2E4F42A7}"/>
    <hyperlink ref="B28" r:id="rId2" xr:uid="{EE0F709D-485C-4225-98E5-E8EC2220CD18}"/>
  </hyperlinks>
  <pageMargins left="0.7" right="0.7" top="0.75" bottom="0.75" header="0.3" footer="0.3"/>
  <tableParts count="2">
    <tablePart r:id="rId3"/>
    <tablePart r:id="rId4"/>
  </tableParts>
  <extLst>
    <ext xmlns:x14="http://schemas.microsoft.com/office/spreadsheetml/2009/9/main" uri="{CCE6A557-97BC-4b89-ADB6-D9C93CAAB3DF}">
      <x14:dataValidations xmlns:xm="http://schemas.microsoft.com/office/excel/2006/main" count="4">
        <x14:dataValidation type="list" errorStyle="warning" allowBlank="1" showInputMessage="1" showErrorMessage="1" errorTitle="SELECT FROM DROP-DOWN LIST " error="ENTER VALID INPUT" promptTitle="OPTION" prompt="SELECT FROM DROP-DOWN LIST" xr:uid="{B0546E07-8582-4CDB-8FF1-14A46506DA29}">
          <x14:formula1>
            <xm:f>pivot_table!$A$2:$A$32</xm:f>
          </x14:formula1>
          <xm:sqref>A63</xm:sqref>
        </x14:dataValidation>
        <x14:dataValidation type="list" errorStyle="warning" allowBlank="1" showInputMessage="1" showErrorMessage="1" errorTitle="INVALID INPUT" error="SELECT FROM DROP-DOWN LIST" promptTitle="OPTION" prompt="SELECT FROM DROP-DOWN LIST" xr:uid="{48994702-1502-4AE3-B349-511DF76FE107}">
          <x14:formula1>
            <xm:f>pivot_table!$E$2:$E$13</xm:f>
          </x14:formula1>
          <xm:sqref>B63</xm:sqref>
        </x14:dataValidation>
        <x14:dataValidation type="list" errorStyle="warning" allowBlank="1" showInputMessage="1" showErrorMessage="1" errorTitle="VALID INPUT" error="Seelct from drop-down list" promptTitle="OPTION" prompt="Select from drop-down list" xr:uid="{97DDF314-9060-46FF-8C59-225018DC60C0}">
          <x14:formula1>
            <xm:f>pivot_table!$G$2:$G$36</xm:f>
          </x14:formula1>
          <xm:sqref>C63</xm:sqref>
        </x14:dataValidation>
        <x14:dataValidation type="list" errorStyle="warning" allowBlank="1" showInputMessage="1" showErrorMessage="1" errorTitle="VALID INPUT" error="Select from drop-down list" promptTitle="OPTION" prompt="Select from drop-down list" xr:uid="{EBA95968-5A22-4AB9-A253-149A923EEA09}">
          <x14:formula1>
            <xm:f>pivot_table!$C$2:$C$8</xm:f>
          </x14:formula1>
          <xm:sqref>D63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A2D8-E178-446C-B2A4-7E415C695380}">
  <dimension ref="A1:M10"/>
  <sheetViews>
    <sheetView tabSelected="1" topLeftCell="F1" workbookViewId="0">
      <selection activeCell="O3" sqref="O3"/>
    </sheetView>
  </sheetViews>
  <sheetFormatPr defaultRowHeight="14.4" x14ac:dyDescent="0.3"/>
  <sheetData>
    <row r="1" spans="1:13" ht="28.8" x14ac:dyDescent="0.3">
      <c r="A1" s="121" t="s">
        <v>426</v>
      </c>
      <c r="B1" s="122"/>
      <c r="C1" s="122"/>
      <c r="D1" s="122"/>
      <c r="E1" s="122"/>
      <c r="F1" s="123"/>
      <c r="H1" s="108" t="s">
        <v>429</v>
      </c>
      <c r="I1" s="108" t="s">
        <v>430</v>
      </c>
      <c r="J1" s="108" t="s">
        <v>431</v>
      </c>
      <c r="K1" s="108" t="s">
        <v>432</v>
      </c>
      <c r="L1" s="108" t="s">
        <v>433</v>
      </c>
      <c r="M1" s="109"/>
    </row>
    <row r="2" spans="1:13" ht="57.6" x14ac:dyDescent="0.3">
      <c r="A2" s="124" t="s">
        <v>426</v>
      </c>
      <c r="B2" s="124"/>
      <c r="C2" s="124"/>
      <c r="D2" s="124"/>
      <c r="E2" s="124"/>
      <c r="F2" s="124"/>
      <c r="H2" s="106" t="s">
        <v>434</v>
      </c>
      <c r="I2" s="106" t="s">
        <v>435</v>
      </c>
      <c r="J2" s="106" t="s">
        <v>436</v>
      </c>
      <c r="K2" s="106" t="s">
        <v>437</v>
      </c>
      <c r="L2" s="107">
        <v>5000</v>
      </c>
      <c r="M2" s="106" t="s">
        <v>438</v>
      </c>
    </row>
    <row r="3" spans="1:13" ht="86.4" x14ac:dyDescent="0.3">
      <c r="A3" s="120" t="s">
        <v>427</v>
      </c>
      <c r="B3" s="120"/>
      <c r="C3" s="120"/>
      <c r="D3" s="120"/>
      <c r="E3" s="120"/>
      <c r="F3" s="120"/>
      <c r="H3" s="106" t="s">
        <v>439</v>
      </c>
      <c r="I3" s="106" t="s">
        <v>440</v>
      </c>
      <c r="J3" s="106" t="s">
        <v>441</v>
      </c>
      <c r="K3" s="106" t="s">
        <v>442</v>
      </c>
      <c r="L3" s="107">
        <v>4000</v>
      </c>
      <c r="M3" s="106" t="s">
        <v>443</v>
      </c>
    </row>
    <row r="4" spans="1:13" ht="86.4" x14ac:dyDescent="0.3">
      <c r="A4" s="125" t="s">
        <v>428</v>
      </c>
      <c r="B4" s="120"/>
      <c r="C4" s="120"/>
      <c r="D4" s="120"/>
      <c r="E4" s="120"/>
      <c r="F4" s="120"/>
      <c r="H4" s="106" t="s">
        <v>444</v>
      </c>
      <c r="I4" s="106" t="s">
        <v>445</v>
      </c>
      <c r="J4" s="106" t="s">
        <v>446</v>
      </c>
      <c r="K4" s="106" t="s">
        <v>447</v>
      </c>
      <c r="L4" s="107">
        <v>3000</v>
      </c>
      <c r="M4" s="106" t="s">
        <v>448</v>
      </c>
    </row>
    <row r="5" spans="1:13" ht="57.6" x14ac:dyDescent="0.3">
      <c r="A5" s="125"/>
      <c r="B5" s="120"/>
      <c r="C5" s="120"/>
      <c r="D5" s="120"/>
      <c r="E5" s="120"/>
      <c r="F5" s="120"/>
      <c r="H5" s="106" t="s">
        <v>434</v>
      </c>
      <c r="I5" s="106" t="s">
        <v>435</v>
      </c>
      <c r="J5" s="106" t="s">
        <v>436</v>
      </c>
      <c r="K5" s="106" t="s">
        <v>437</v>
      </c>
      <c r="L5" s="107">
        <v>2000</v>
      </c>
      <c r="M5" s="106" t="s">
        <v>449</v>
      </c>
    </row>
    <row r="6" spans="1:13" ht="86.4" x14ac:dyDescent="0.3">
      <c r="A6" s="125"/>
      <c r="B6" s="120"/>
      <c r="C6" s="120"/>
      <c r="D6" s="120"/>
      <c r="E6" s="120"/>
      <c r="F6" s="120"/>
      <c r="H6" s="106" t="s">
        <v>439</v>
      </c>
      <c r="I6" s="106" t="s">
        <v>440</v>
      </c>
      <c r="J6" s="106" t="s">
        <v>441</v>
      </c>
      <c r="K6" s="106" t="s">
        <v>442</v>
      </c>
      <c r="L6" s="107">
        <v>1000</v>
      </c>
      <c r="M6" s="106" t="s">
        <v>450</v>
      </c>
    </row>
    <row r="7" spans="1:13" x14ac:dyDescent="0.3">
      <c r="A7" s="125"/>
      <c r="B7" s="120"/>
      <c r="C7" s="120"/>
      <c r="D7" s="120"/>
      <c r="E7" s="120"/>
      <c r="F7" s="120"/>
    </row>
    <row r="8" spans="1:13" x14ac:dyDescent="0.3">
      <c r="A8" s="125"/>
      <c r="B8" s="120"/>
      <c r="C8" s="120"/>
      <c r="D8" s="120"/>
      <c r="E8" s="120"/>
      <c r="F8" s="120"/>
    </row>
    <row r="9" spans="1:13" x14ac:dyDescent="0.3">
      <c r="A9" s="125"/>
      <c r="B9" s="120"/>
      <c r="C9" s="120"/>
      <c r="D9" s="120"/>
      <c r="E9" s="120"/>
      <c r="F9" s="120"/>
    </row>
    <row r="10" spans="1:13" x14ac:dyDescent="0.3">
      <c r="A10" s="125"/>
      <c r="B10" s="120"/>
      <c r="C10" s="120"/>
      <c r="D10" s="120"/>
      <c r="E10" s="120"/>
      <c r="F10" s="120"/>
    </row>
  </sheetData>
  <mergeCells count="11">
    <mergeCell ref="B10:F10"/>
    <mergeCell ref="A1:F1"/>
    <mergeCell ref="A2:F2"/>
    <mergeCell ref="A3:F3"/>
    <mergeCell ref="A4:A10"/>
    <mergeCell ref="B4:F4"/>
    <mergeCell ref="B5:F5"/>
    <mergeCell ref="B6:F6"/>
    <mergeCell ref="B7:F7"/>
    <mergeCell ref="B8:F8"/>
    <mergeCell ref="B9:F9"/>
  </mergeCells>
  <phoneticPr fontId="2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01D81-F93F-444C-87F3-F0DC11AC0FF3}">
  <dimension ref="A1:T90"/>
  <sheetViews>
    <sheetView topLeftCell="B1" zoomScaleNormal="100" workbookViewId="0">
      <selection activeCell="F43" sqref="F43"/>
    </sheetView>
  </sheetViews>
  <sheetFormatPr defaultRowHeight="14.4" x14ac:dyDescent="0.3"/>
  <cols>
    <col min="1" max="1" width="13.77734375" customWidth="1"/>
    <col min="5" max="5" width="11.88671875" customWidth="1"/>
    <col min="9" max="9" width="15.44140625" bestFit="1" customWidth="1"/>
    <col min="10" max="10" width="11.5546875" bestFit="1" customWidth="1"/>
    <col min="11" max="11" width="22.6640625" bestFit="1" customWidth="1"/>
    <col min="12" max="12" width="11.44140625" customWidth="1"/>
    <col min="13" max="13" width="14.77734375" customWidth="1"/>
    <col min="14" max="14" width="13.77734375" customWidth="1"/>
    <col min="15" max="15" width="11.88671875" customWidth="1"/>
    <col min="16" max="16" width="14.44140625" customWidth="1"/>
    <col min="19" max="19" width="18.44140625" bestFit="1" customWidth="1"/>
    <col min="20" max="20" width="16.77734375" bestFit="1" customWidth="1"/>
    <col min="21" max="21" width="16.109375" bestFit="1" customWidth="1"/>
    <col min="22" max="22" width="28.5546875" bestFit="1" customWidth="1"/>
  </cols>
  <sheetData>
    <row r="1" spans="1:20" x14ac:dyDescent="0.3">
      <c r="A1" s="67" t="s">
        <v>103</v>
      </c>
      <c r="B1" s="67"/>
      <c r="C1" s="67" t="s">
        <v>101</v>
      </c>
      <c r="D1" s="67"/>
      <c r="E1" s="67" t="s">
        <v>101</v>
      </c>
      <c r="F1" s="67"/>
      <c r="G1" s="67" t="s">
        <v>102</v>
      </c>
      <c r="I1" t="s">
        <v>109</v>
      </c>
    </row>
    <row r="2" spans="1:20" ht="39.6" customHeight="1" x14ac:dyDescent="0.3">
      <c r="A2" s="68">
        <v>1</v>
      </c>
      <c r="B2" s="68"/>
      <c r="C2" s="68" t="s">
        <v>110</v>
      </c>
      <c r="D2" s="68"/>
      <c r="E2" s="68" t="s">
        <v>111</v>
      </c>
      <c r="F2" s="68"/>
      <c r="G2" s="68">
        <v>1990</v>
      </c>
      <c r="N2" s="69"/>
      <c r="O2" s="91"/>
      <c r="P2" s="27"/>
    </row>
    <row r="3" spans="1:20" x14ac:dyDescent="0.3">
      <c r="A3" s="68">
        <v>2</v>
      </c>
      <c r="B3" s="68"/>
      <c r="C3" s="68" t="s">
        <v>112</v>
      </c>
      <c r="D3" s="68"/>
      <c r="E3" s="68" t="s">
        <v>113</v>
      </c>
      <c r="F3" s="68"/>
      <c r="G3" s="68">
        <v>1991</v>
      </c>
    </row>
    <row r="4" spans="1:20" x14ac:dyDescent="0.3">
      <c r="A4" s="68">
        <v>3</v>
      </c>
      <c r="B4" s="68"/>
      <c r="C4" s="68" t="s">
        <v>106</v>
      </c>
      <c r="D4" s="68"/>
      <c r="E4" s="68" t="s">
        <v>114</v>
      </c>
      <c r="F4" s="68"/>
      <c r="G4" s="68">
        <v>1992</v>
      </c>
    </row>
    <row r="5" spans="1:20" ht="15" thickBot="1" x14ac:dyDescent="0.35">
      <c r="A5" s="68">
        <v>4</v>
      </c>
      <c r="B5" s="68"/>
      <c r="C5" s="68" t="s">
        <v>115</v>
      </c>
      <c r="D5" s="68"/>
      <c r="E5" s="68" t="s">
        <v>105</v>
      </c>
      <c r="F5" s="68"/>
      <c r="G5" s="68">
        <v>1993</v>
      </c>
    </row>
    <row r="6" spans="1:20" ht="24" x14ac:dyDescent="0.3">
      <c r="A6" s="68">
        <v>5</v>
      </c>
      <c r="B6" s="68"/>
      <c r="C6" s="68" t="s">
        <v>116</v>
      </c>
      <c r="D6" s="68"/>
      <c r="E6" s="68" t="s">
        <v>117</v>
      </c>
      <c r="F6" s="68"/>
      <c r="G6" s="68">
        <v>1994</v>
      </c>
      <c r="K6" s="126" t="s">
        <v>186</v>
      </c>
      <c r="L6" s="128" t="s">
        <v>300</v>
      </c>
      <c r="M6" s="126" t="s">
        <v>301</v>
      </c>
      <c r="N6" s="70" t="s">
        <v>302</v>
      </c>
      <c r="O6" s="126" t="s">
        <v>100</v>
      </c>
      <c r="P6" s="70" t="s">
        <v>304</v>
      </c>
      <c r="Q6" s="126"/>
    </row>
    <row r="7" spans="1:20" ht="29.4" thickBot="1" x14ac:dyDescent="0.35">
      <c r="A7" s="68">
        <v>6</v>
      </c>
      <c r="B7" s="68"/>
      <c r="C7" s="68" t="s">
        <v>118</v>
      </c>
      <c r="D7" s="68"/>
      <c r="E7" s="68" t="s">
        <v>119</v>
      </c>
      <c r="F7" s="68"/>
      <c r="G7" s="68">
        <v>1995</v>
      </c>
      <c r="K7" s="127"/>
      <c r="L7" s="129"/>
      <c r="M7" s="127"/>
      <c r="N7" s="71" t="s">
        <v>303</v>
      </c>
      <c r="O7" s="127"/>
      <c r="P7" s="72" t="s">
        <v>305</v>
      </c>
      <c r="Q7" s="127"/>
    </row>
    <row r="8" spans="1:20" ht="29.4" thickBot="1" x14ac:dyDescent="0.35">
      <c r="A8" s="68">
        <v>7</v>
      </c>
      <c r="B8" s="68"/>
      <c r="C8" s="68" t="s">
        <v>120</v>
      </c>
      <c r="D8" s="68"/>
      <c r="E8" s="68" t="s">
        <v>121</v>
      </c>
      <c r="F8" s="68"/>
      <c r="G8" s="68">
        <v>1996</v>
      </c>
      <c r="K8" s="73" t="s">
        <v>306</v>
      </c>
      <c r="L8" s="74" t="s">
        <v>307</v>
      </c>
      <c r="M8" s="75">
        <v>8055978000</v>
      </c>
      <c r="N8" s="76">
        <v>1</v>
      </c>
      <c r="O8" s="77">
        <v>45163</v>
      </c>
      <c r="P8" s="78" t="s">
        <v>308</v>
      </c>
      <c r="Q8" s="79"/>
    </row>
    <row r="9" spans="1:20" ht="29.4" thickBot="1" x14ac:dyDescent="0.35">
      <c r="A9" s="68">
        <v>8</v>
      </c>
      <c r="B9" s="68"/>
      <c r="C9" s="68"/>
      <c r="D9" s="68"/>
      <c r="E9" s="68" t="s">
        <v>122</v>
      </c>
      <c r="F9" s="68"/>
      <c r="G9" s="68">
        <v>1997</v>
      </c>
      <c r="K9" s="73">
        <v>1</v>
      </c>
      <c r="L9" s="78" t="s">
        <v>309</v>
      </c>
      <c r="M9" s="80">
        <v>1411750000</v>
      </c>
      <c r="N9" s="81">
        <v>0.17499999999999999</v>
      </c>
      <c r="O9" s="82">
        <v>44926</v>
      </c>
      <c r="P9" s="78" t="s">
        <v>310</v>
      </c>
      <c r="Q9" s="83" t="s">
        <v>311</v>
      </c>
    </row>
    <row r="10" spans="1:20" ht="29.4" thickBot="1" x14ac:dyDescent="0.35">
      <c r="A10" s="68">
        <v>9</v>
      </c>
      <c r="B10" s="68"/>
      <c r="C10" s="68"/>
      <c r="D10" s="68"/>
      <c r="E10" s="68" t="s">
        <v>123</v>
      </c>
      <c r="F10" s="68"/>
      <c r="G10" s="68">
        <v>1998</v>
      </c>
      <c r="K10" s="73">
        <v>2</v>
      </c>
      <c r="L10" s="78" t="s">
        <v>312</v>
      </c>
      <c r="M10" s="80">
        <v>1392329000</v>
      </c>
      <c r="N10" s="81">
        <v>0.17299999999999999</v>
      </c>
      <c r="O10" s="82">
        <v>45108</v>
      </c>
      <c r="P10" s="78" t="s">
        <v>313</v>
      </c>
      <c r="Q10" s="83" t="s">
        <v>314</v>
      </c>
    </row>
    <row r="11" spans="1:20" ht="43.8" thickBot="1" x14ac:dyDescent="0.35">
      <c r="A11" s="68">
        <v>10</v>
      </c>
      <c r="B11" s="68"/>
      <c r="C11" s="68"/>
      <c r="D11" s="68"/>
      <c r="E11" s="68" t="s">
        <v>124</v>
      </c>
      <c r="F11" s="68"/>
      <c r="G11" s="68">
        <v>1999</v>
      </c>
      <c r="K11" s="73">
        <v>3</v>
      </c>
      <c r="L11" s="78" t="s">
        <v>315</v>
      </c>
      <c r="M11" s="80">
        <v>335305000</v>
      </c>
      <c r="N11" s="81">
        <v>4.2000000000000003E-2</v>
      </c>
      <c r="O11" s="82">
        <v>45163</v>
      </c>
      <c r="P11" s="78" t="s">
        <v>316</v>
      </c>
      <c r="Q11" s="83" t="s">
        <v>317</v>
      </c>
    </row>
    <row r="12" spans="1:20" ht="29.4" thickBot="1" x14ac:dyDescent="0.35">
      <c r="A12" s="68">
        <v>11</v>
      </c>
      <c r="B12" s="68"/>
      <c r="C12" s="68"/>
      <c r="D12" s="68"/>
      <c r="E12" s="68" t="s">
        <v>125</v>
      </c>
      <c r="F12" s="68"/>
      <c r="G12" s="68">
        <v>2000</v>
      </c>
      <c r="K12" s="73">
        <v>4</v>
      </c>
      <c r="L12" s="78" t="s">
        <v>318</v>
      </c>
      <c r="M12" s="80">
        <v>277749853</v>
      </c>
      <c r="N12" s="81">
        <v>3.4000000000000002E-2</v>
      </c>
      <c r="O12" s="82">
        <v>44926</v>
      </c>
      <c r="P12" s="78" t="s">
        <v>319</v>
      </c>
      <c r="Q12" s="79"/>
    </row>
    <row r="13" spans="1:20" ht="29.4" thickBot="1" x14ac:dyDescent="0.35">
      <c r="A13" s="68">
        <v>12</v>
      </c>
      <c r="B13" s="68"/>
      <c r="C13" s="68"/>
      <c r="D13" s="68"/>
      <c r="E13" s="68" t="s">
        <v>126</v>
      </c>
      <c r="F13" s="68"/>
      <c r="G13" s="68">
        <v>2001</v>
      </c>
      <c r="K13" s="73">
        <v>5</v>
      </c>
      <c r="L13" s="78" t="s">
        <v>320</v>
      </c>
      <c r="M13" s="80">
        <v>241499431</v>
      </c>
      <c r="N13" s="81">
        <v>0.03</v>
      </c>
      <c r="O13" s="82">
        <v>44986</v>
      </c>
      <c r="P13" s="78" t="s">
        <v>321</v>
      </c>
      <c r="Q13" s="83" t="s">
        <v>322</v>
      </c>
    </row>
    <row r="14" spans="1:20" ht="29.4" thickBot="1" x14ac:dyDescent="0.35">
      <c r="A14" s="68">
        <v>13</v>
      </c>
      <c r="B14" s="68"/>
      <c r="C14" s="68"/>
      <c r="D14" s="68"/>
      <c r="E14" s="68"/>
      <c r="F14" s="68"/>
      <c r="G14" s="68">
        <v>2002</v>
      </c>
      <c r="K14" s="73">
        <v>6</v>
      </c>
      <c r="L14" s="78" t="s">
        <v>323</v>
      </c>
      <c r="M14" s="80">
        <v>216783400</v>
      </c>
      <c r="N14" s="81">
        <v>2.7E-2</v>
      </c>
      <c r="O14" s="82">
        <v>44641</v>
      </c>
      <c r="P14" s="78" t="s">
        <v>324</v>
      </c>
      <c r="Q14" s="79"/>
    </row>
    <row r="15" spans="1:20" ht="29.4" thickBot="1" x14ac:dyDescent="0.35">
      <c r="A15" s="68">
        <v>14</v>
      </c>
      <c r="B15" s="68"/>
      <c r="C15" s="68"/>
      <c r="D15" s="68"/>
      <c r="E15" s="68"/>
      <c r="F15" s="68"/>
      <c r="G15" s="68">
        <v>2003</v>
      </c>
      <c r="K15" s="73">
        <v>7</v>
      </c>
      <c r="L15" s="78" t="s">
        <v>325</v>
      </c>
      <c r="M15" s="80">
        <v>203062512</v>
      </c>
      <c r="N15" s="81">
        <v>2.5000000000000001E-2</v>
      </c>
      <c r="O15" s="82">
        <v>44774</v>
      </c>
      <c r="P15" s="78" t="s">
        <v>326</v>
      </c>
      <c r="Q15" s="84"/>
      <c r="S15" s="86" t="s">
        <v>387</v>
      </c>
      <c r="T15" t="s">
        <v>390</v>
      </c>
    </row>
    <row r="16" spans="1:20" ht="29.4" thickBot="1" x14ac:dyDescent="0.35">
      <c r="A16" s="68">
        <v>15</v>
      </c>
      <c r="B16" s="68"/>
      <c r="C16" s="68"/>
      <c r="D16" s="68"/>
      <c r="E16" s="68"/>
      <c r="F16" s="68"/>
      <c r="G16" s="68">
        <v>2004</v>
      </c>
      <c r="K16" s="73">
        <v>8</v>
      </c>
      <c r="L16" s="78" t="s">
        <v>327</v>
      </c>
      <c r="M16" s="80">
        <v>169828911</v>
      </c>
      <c r="N16" s="81">
        <v>2.1000000000000001E-2</v>
      </c>
      <c r="O16" s="82">
        <v>44726</v>
      </c>
      <c r="P16" s="78" t="s">
        <v>328</v>
      </c>
      <c r="Q16" s="79"/>
      <c r="S16" s="87">
        <v>1</v>
      </c>
      <c r="T16" s="88">
        <v>1411750000</v>
      </c>
    </row>
    <row r="17" spans="1:20" ht="29.4" thickBot="1" x14ac:dyDescent="0.35">
      <c r="A17" s="68">
        <v>16</v>
      </c>
      <c r="B17" s="68"/>
      <c r="C17" s="68"/>
      <c r="D17" s="68"/>
      <c r="E17" s="68"/>
      <c r="F17" s="68"/>
      <c r="G17" s="68">
        <v>2005</v>
      </c>
      <c r="K17" s="73">
        <v>9</v>
      </c>
      <c r="L17" s="78" t="s">
        <v>329</v>
      </c>
      <c r="M17" s="80">
        <v>146424729</v>
      </c>
      <c r="N17" s="81">
        <v>1.7999999999999999E-2</v>
      </c>
      <c r="O17" s="82">
        <v>44927</v>
      </c>
      <c r="P17" s="78" t="s">
        <v>330</v>
      </c>
      <c r="Q17" s="83" t="s">
        <v>331</v>
      </c>
      <c r="S17" s="89" t="s">
        <v>309</v>
      </c>
      <c r="T17" s="88">
        <v>1411750000</v>
      </c>
    </row>
    <row r="18" spans="1:20" ht="43.8" thickBot="1" x14ac:dyDescent="0.35">
      <c r="A18" s="68">
        <v>17</v>
      </c>
      <c r="B18" s="68"/>
      <c r="C18" s="68"/>
      <c r="D18" s="68"/>
      <c r="E18" s="68"/>
      <c r="F18" s="68"/>
      <c r="G18" s="68">
        <v>2006</v>
      </c>
      <c r="K18" s="73">
        <v>10</v>
      </c>
      <c r="L18" s="78" t="s">
        <v>332</v>
      </c>
      <c r="M18" s="80">
        <v>129035733</v>
      </c>
      <c r="N18" s="81">
        <v>1.6E-2</v>
      </c>
      <c r="O18" s="82">
        <v>45016</v>
      </c>
      <c r="P18" s="78" t="s">
        <v>333</v>
      </c>
      <c r="Q18" s="79"/>
      <c r="S18" s="87">
        <v>2</v>
      </c>
      <c r="T18" s="88">
        <v>1392329000</v>
      </c>
    </row>
    <row r="19" spans="1:20" ht="29.4" thickBot="1" x14ac:dyDescent="0.35">
      <c r="A19" s="68">
        <v>18</v>
      </c>
      <c r="B19" s="68"/>
      <c r="C19" s="68"/>
      <c r="D19" s="68"/>
      <c r="E19" s="68"/>
      <c r="F19" s="68"/>
      <c r="G19" s="68">
        <v>2007</v>
      </c>
      <c r="K19" s="73">
        <v>11</v>
      </c>
      <c r="L19" s="78" t="s">
        <v>334</v>
      </c>
      <c r="M19" s="80">
        <v>124560000</v>
      </c>
      <c r="N19" s="81">
        <v>1.4999999999999999E-2</v>
      </c>
      <c r="O19" s="82">
        <v>45108</v>
      </c>
      <c r="P19" s="78" t="s">
        <v>335</v>
      </c>
      <c r="Q19" s="79"/>
      <c r="S19" s="89" t="s">
        <v>312</v>
      </c>
      <c r="T19" s="88">
        <v>1392329000</v>
      </c>
    </row>
    <row r="20" spans="1:20" ht="43.8" thickBot="1" x14ac:dyDescent="0.35">
      <c r="A20" s="68">
        <v>19</v>
      </c>
      <c r="B20" s="68"/>
      <c r="C20" s="68"/>
      <c r="D20" s="68"/>
      <c r="E20" s="68"/>
      <c r="F20" s="68"/>
      <c r="G20" s="68">
        <v>2008</v>
      </c>
      <c r="K20" s="73">
        <v>12</v>
      </c>
      <c r="L20" s="78" t="s">
        <v>336</v>
      </c>
      <c r="M20" s="80">
        <v>110682000</v>
      </c>
      <c r="N20" s="81">
        <v>1.4E-2</v>
      </c>
      <c r="O20" s="82">
        <v>45163</v>
      </c>
      <c r="P20" s="78" t="s">
        <v>337</v>
      </c>
      <c r="Q20" s="79"/>
      <c r="S20" s="87">
        <v>3</v>
      </c>
      <c r="T20" s="88">
        <v>335305000</v>
      </c>
    </row>
    <row r="21" spans="1:20" ht="43.8" thickBot="1" x14ac:dyDescent="0.35">
      <c r="A21" s="68">
        <v>20</v>
      </c>
      <c r="B21" s="68"/>
      <c r="C21" s="68"/>
      <c r="D21" s="68"/>
      <c r="E21" s="68"/>
      <c r="F21" s="68"/>
      <c r="G21" s="68">
        <v>2009</v>
      </c>
      <c r="K21" s="73">
        <v>13</v>
      </c>
      <c r="L21" s="78" t="s">
        <v>338</v>
      </c>
      <c r="M21" s="80">
        <v>105223000</v>
      </c>
      <c r="N21" s="81">
        <v>1.2999999999999999E-2</v>
      </c>
      <c r="O21" s="82">
        <v>45163</v>
      </c>
      <c r="P21" s="78" t="s">
        <v>339</v>
      </c>
      <c r="Q21" s="79"/>
      <c r="S21" s="89" t="s">
        <v>315</v>
      </c>
      <c r="T21" s="88">
        <v>335305000</v>
      </c>
    </row>
    <row r="22" spans="1:20" ht="29.4" thickBot="1" x14ac:dyDescent="0.35">
      <c r="A22" s="68">
        <v>21</v>
      </c>
      <c r="B22" s="68"/>
      <c r="C22" s="68"/>
      <c r="D22" s="68"/>
      <c r="E22" s="68"/>
      <c r="F22" s="68"/>
      <c r="G22" s="68">
        <v>2010</v>
      </c>
      <c r="K22" s="73">
        <v>14</v>
      </c>
      <c r="L22" s="78" t="s">
        <v>340</v>
      </c>
      <c r="M22" s="80">
        <v>105163988</v>
      </c>
      <c r="N22" s="81">
        <v>1.2999999999999999E-2</v>
      </c>
      <c r="O22" s="82">
        <v>44743</v>
      </c>
      <c r="P22" s="78" t="s">
        <v>341</v>
      </c>
      <c r="Q22" s="79"/>
      <c r="S22" s="87">
        <v>4</v>
      </c>
      <c r="T22" s="88">
        <v>277749853</v>
      </c>
    </row>
    <row r="23" spans="1:20" ht="29.4" thickBot="1" x14ac:dyDescent="0.35">
      <c r="A23" s="68">
        <v>22</v>
      </c>
      <c r="B23" s="68"/>
      <c r="C23" s="68"/>
      <c r="D23" s="68"/>
      <c r="E23" s="68"/>
      <c r="F23" s="68"/>
      <c r="G23" s="68">
        <v>2011</v>
      </c>
      <c r="K23" s="73">
        <v>15</v>
      </c>
      <c r="L23" s="78" t="s">
        <v>342</v>
      </c>
      <c r="M23" s="80">
        <v>100000000</v>
      </c>
      <c r="N23" s="81">
        <v>1.2E-2</v>
      </c>
      <c r="O23" s="85">
        <v>45017</v>
      </c>
      <c r="P23" s="78" t="s">
        <v>343</v>
      </c>
      <c r="Q23" s="79"/>
      <c r="S23" s="89" t="s">
        <v>318</v>
      </c>
      <c r="T23" s="88">
        <v>277749853</v>
      </c>
    </row>
    <row r="24" spans="1:20" ht="29.4" thickBot="1" x14ac:dyDescent="0.35">
      <c r="A24" s="68">
        <v>23</v>
      </c>
      <c r="B24" s="68"/>
      <c r="C24" s="68"/>
      <c r="D24" s="68"/>
      <c r="E24" s="68"/>
      <c r="F24" s="68"/>
      <c r="G24" s="68">
        <v>2012</v>
      </c>
      <c r="K24" s="73">
        <v>16</v>
      </c>
      <c r="L24" s="78" t="s">
        <v>344</v>
      </c>
      <c r="M24" s="80">
        <v>95370000</v>
      </c>
      <c r="N24" s="81">
        <v>1.2E-2</v>
      </c>
      <c r="O24" s="82">
        <v>43647</v>
      </c>
      <c r="P24" s="78" t="s">
        <v>345</v>
      </c>
      <c r="Q24" s="84"/>
      <c r="S24" s="87">
        <v>5</v>
      </c>
      <c r="T24" s="88">
        <v>241499431</v>
      </c>
    </row>
    <row r="25" spans="1:20" ht="29.4" thickBot="1" x14ac:dyDescent="0.35">
      <c r="A25" s="68">
        <v>24</v>
      </c>
      <c r="B25" s="68"/>
      <c r="C25" s="68"/>
      <c r="D25" s="68"/>
      <c r="E25" s="68"/>
      <c r="F25" s="68"/>
      <c r="G25" s="68">
        <v>2013</v>
      </c>
      <c r="K25" s="73">
        <v>17</v>
      </c>
      <c r="L25" s="78" t="s">
        <v>346</v>
      </c>
      <c r="M25" s="80">
        <v>85279553</v>
      </c>
      <c r="N25" s="81">
        <v>1.0999999999999999E-2</v>
      </c>
      <c r="O25" s="82">
        <v>44926</v>
      </c>
      <c r="P25" s="78" t="s">
        <v>347</v>
      </c>
      <c r="Q25" s="79"/>
      <c r="S25" s="89" t="s">
        <v>320</v>
      </c>
      <c r="T25" s="88">
        <v>241499431</v>
      </c>
    </row>
    <row r="26" spans="1:20" ht="43.8" thickBot="1" x14ac:dyDescent="0.35">
      <c r="A26" s="68">
        <v>25</v>
      </c>
      <c r="B26" s="68"/>
      <c r="C26" s="68"/>
      <c r="D26" s="68"/>
      <c r="E26" s="68"/>
      <c r="F26" s="68"/>
      <c r="G26" s="68">
        <v>2014</v>
      </c>
      <c r="K26" s="73">
        <v>18</v>
      </c>
      <c r="L26" s="78" t="s">
        <v>348</v>
      </c>
      <c r="M26" s="80">
        <v>85227900</v>
      </c>
      <c r="N26" s="81">
        <v>1.0999999999999999E-2</v>
      </c>
      <c r="O26" s="82">
        <v>45163</v>
      </c>
      <c r="P26" s="78" t="s">
        <v>349</v>
      </c>
      <c r="Q26" s="79"/>
      <c r="S26" s="87">
        <v>6</v>
      </c>
      <c r="T26" s="88">
        <v>216783400</v>
      </c>
    </row>
    <row r="27" spans="1:20" ht="43.8" thickBot="1" x14ac:dyDescent="0.35">
      <c r="A27" s="68">
        <v>26</v>
      </c>
      <c r="B27" s="68"/>
      <c r="C27" s="68"/>
      <c r="D27" s="68"/>
      <c r="E27" s="68"/>
      <c r="F27" s="68"/>
      <c r="G27" s="68">
        <v>2015</v>
      </c>
      <c r="K27" s="73">
        <v>19</v>
      </c>
      <c r="L27" s="78" t="s">
        <v>350</v>
      </c>
      <c r="M27" s="80">
        <v>84432670</v>
      </c>
      <c r="N27" s="81">
        <v>0.01</v>
      </c>
      <c r="O27" s="82">
        <v>45016</v>
      </c>
      <c r="P27" s="78" t="s">
        <v>351</v>
      </c>
      <c r="Q27" s="79"/>
      <c r="S27" s="89" t="s">
        <v>323</v>
      </c>
      <c r="T27" s="88">
        <v>216783400</v>
      </c>
    </row>
    <row r="28" spans="1:20" ht="29.4" thickBot="1" x14ac:dyDescent="0.35">
      <c r="A28" s="68">
        <v>27</v>
      </c>
      <c r="B28" s="68"/>
      <c r="C28" s="68"/>
      <c r="D28" s="68"/>
      <c r="E28" s="68"/>
      <c r="F28" s="68"/>
      <c r="G28" s="68">
        <v>2016</v>
      </c>
      <c r="K28" s="73">
        <v>20</v>
      </c>
      <c r="L28" s="78" t="s">
        <v>352</v>
      </c>
      <c r="M28" s="80">
        <v>68263022</v>
      </c>
      <c r="N28" s="81">
        <v>8.0000000000000002E-3</v>
      </c>
      <c r="O28" s="82">
        <v>44378</v>
      </c>
      <c r="P28" s="78" t="s">
        <v>353</v>
      </c>
      <c r="Q28" s="79"/>
      <c r="S28" s="87">
        <v>7</v>
      </c>
      <c r="T28" s="88">
        <v>203062512</v>
      </c>
    </row>
    <row r="29" spans="1:20" ht="43.8" thickBot="1" x14ac:dyDescent="0.35">
      <c r="A29" s="68">
        <v>28</v>
      </c>
      <c r="B29" s="68"/>
      <c r="C29" s="68"/>
      <c r="D29" s="68"/>
      <c r="E29" s="68"/>
      <c r="F29" s="68"/>
      <c r="G29" s="68">
        <v>2017</v>
      </c>
      <c r="K29" s="73">
        <v>21</v>
      </c>
      <c r="L29" s="78" t="s">
        <v>354</v>
      </c>
      <c r="M29" s="80">
        <v>68128000</v>
      </c>
      <c r="N29" s="81">
        <v>8.0000000000000002E-3</v>
      </c>
      <c r="O29" s="82">
        <v>45108</v>
      </c>
      <c r="P29" s="78" t="s">
        <v>355</v>
      </c>
      <c r="Q29" s="83" t="s">
        <v>356</v>
      </c>
      <c r="S29" s="89" t="s">
        <v>325</v>
      </c>
      <c r="T29" s="88">
        <v>203062512</v>
      </c>
    </row>
    <row r="30" spans="1:20" ht="29.4" thickBot="1" x14ac:dyDescent="0.35">
      <c r="A30" s="68">
        <v>29</v>
      </c>
      <c r="B30" s="68"/>
      <c r="C30" s="68"/>
      <c r="D30" s="68"/>
      <c r="E30" s="68"/>
      <c r="F30" s="68"/>
      <c r="G30" s="68">
        <v>2018</v>
      </c>
      <c r="K30" s="73">
        <v>22</v>
      </c>
      <c r="L30" s="78" t="s">
        <v>357</v>
      </c>
      <c r="M30" s="80">
        <v>67026292</v>
      </c>
      <c r="N30" s="81">
        <v>8.0000000000000002E-3</v>
      </c>
      <c r="O30" s="82">
        <v>44377</v>
      </c>
      <c r="P30" s="78" t="s">
        <v>358</v>
      </c>
      <c r="Q30" s="83" t="s">
        <v>359</v>
      </c>
      <c r="S30" s="87">
        <v>8</v>
      </c>
      <c r="T30" s="88">
        <v>169828911</v>
      </c>
    </row>
    <row r="31" spans="1:20" ht="29.4" thickBot="1" x14ac:dyDescent="0.35">
      <c r="A31" s="68">
        <v>30</v>
      </c>
      <c r="B31" s="68"/>
      <c r="C31" s="68"/>
      <c r="D31" s="68"/>
      <c r="E31" s="68"/>
      <c r="F31" s="68"/>
      <c r="G31" s="68">
        <v>2019</v>
      </c>
      <c r="K31" s="73">
        <v>23</v>
      </c>
      <c r="L31" s="78" t="s">
        <v>360</v>
      </c>
      <c r="M31" s="80">
        <v>61741120</v>
      </c>
      <c r="N31" s="81">
        <v>8.0000000000000002E-3</v>
      </c>
      <c r="O31" s="82">
        <v>44796</v>
      </c>
      <c r="P31" s="78" t="s">
        <v>361</v>
      </c>
      <c r="Q31" s="83" t="s">
        <v>362</v>
      </c>
      <c r="S31" s="89" t="s">
        <v>327</v>
      </c>
      <c r="T31" s="88">
        <v>169828911</v>
      </c>
    </row>
    <row r="32" spans="1:20" ht="29.4" thickBot="1" x14ac:dyDescent="0.35">
      <c r="A32" s="68">
        <v>31</v>
      </c>
      <c r="B32" s="68"/>
      <c r="C32" s="68"/>
      <c r="D32" s="68"/>
      <c r="E32" s="68"/>
      <c r="F32" s="68"/>
      <c r="G32" s="68">
        <v>2020</v>
      </c>
      <c r="K32" s="73">
        <v>24</v>
      </c>
      <c r="L32" s="78" t="s">
        <v>363</v>
      </c>
      <c r="M32" s="80">
        <v>60604992</v>
      </c>
      <c r="N32" s="81">
        <v>8.0000000000000002E-3</v>
      </c>
      <c r="O32" s="82">
        <v>44743</v>
      </c>
      <c r="P32" s="78" t="s">
        <v>364</v>
      </c>
      <c r="Q32" s="84"/>
      <c r="S32" s="87">
        <v>9</v>
      </c>
      <c r="T32" s="88">
        <v>146424729</v>
      </c>
    </row>
    <row r="33" spans="1:20" ht="43.8" thickBot="1" x14ac:dyDescent="0.35">
      <c r="A33" s="68"/>
      <c r="B33" s="68"/>
      <c r="C33" s="68"/>
      <c r="D33" s="68"/>
      <c r="E33" s="68"/>
      <c r="F33" s="68"/>
      <c r="G33" s="68">
        <v>2021</v>
      </c>
      <c r="K33" s="73">
        <v>25</v>
      </c>
      <c r="L33" s="78" t="s">
        <v>365</v>
      </c>
      <c r="M33" s="80">
        <v>58784790</v>
      </c>
      <c r="N33" s="81">
        <v>7.0000000000000001E-3</v>
      </c>
      <c r="O33" s="82">
        <v>45077</v>
      </c>
      <c r="P33" s="78" t="s">
        <v>366</v>
      </c>
      <c r="Q33" s="79"/>
      <c r="S33" s="89" t="s">
        <v>329</v>
      </c>
      <c r="T33" s="88">
        <v>146424729</v>
      </c>
    </row>
    <row r="34" spans="1:20" ht="29.4" thickBot="1" x14ac:dyDescent="0.35">
      <c r="A34" s="68"/>
      <c r="B34" s="68"/>
      <c r="C34" s="68"/>
      <c r="D34" s="68"/>
      <c r="E34" s="68"/>
      <c r="F34" s="68"/>
      <c r="G34" s="68">
        <v>2022</v>
      </c>
      <c r="K34" s="73">
        <v>26</v>
      </c>
      <c r="L34" s="78" t="s">
        <v>367</v>
      </c>
      <c r="M34" s="80">
        <v>55770232</v>
      </c>
      <c r="N34" s="81">
        <v>7.0000000000000001E-3</v>
      </c>
      <c r="O34" s="82">
        <v>44743</v>
      </c>
      <c r="P34" s="78" t="s">
        <v>368</v>
      </c>
      <c r="Q34" s="79"/>
      <c r="S34" s="87">
        <v>10</v>
      </c>
      <c r="T34" s="88">
        <v>129035733</v>
      </c>
    </row>
    <row r="35" spans="1:20" ht="29.4" thickBot="1" x14ac:dyDescent="0.35">
      <c r="A35" s="68"/>
      <c r="B35" s="68"/>
      <c r="C35" s="68"/>
      <c r="D35" s="68"/>
      <c r="E35" s="68"/>
      <c r="F35" s="68"/>
      <c r="G35" s="68">
        <v>2023</v>
      </c>
      <c r="K35" s="73">
        <v>27</v>
      </c>
      <c r="L35" s="78" t="s">
        <v>369</v>
      </c>
      <c r="M35" s="80">
        <v>52215503</v>
      </c>
      <c r="N35" s="81">
        <v>6.0000000000000001E-3</v>
      </c>
      <c r="O35" s="82">
        <v>45107</v>
      </c>
      <c r="P35" s="78" t="s">
        <v>370</v>
      </c>
      <c r="Q35" s="79"/>
      <c r="S35" s="89" t="s">
        <v>332</v>
      </c>
      <c r="T35" s="88">
        <v>129035733</v>
      </c>
    </row>
    <row r="36" spans="1:20" ht="29.4" thickBot="1" x14ac:dyDescent="0.35">
      <c r="A36" s="68"/>
      <c r="B36" s="68"/>
      <c r="C36" s="68"/>
      <c r="D36" s="68"/>
      <c r="E36" s="68"/>
      <c r="F36" s="68"/>
      <c r="G36" s="68">
        <v>2024</v>
      </c>
      <c r="K36" s="73">
        <v>28</v>
      </c>
      <c r="L36" s="78" t="s">
        <v>371</v>
      </c>
      <c r="M36" s="80">
        <v>51526000</v>
      </c>
      <c r="N36" s="81">
        <v>6.0000000000000001E-3</v>
      </c>
      <c r="O36" s="82">
        <v>44927</v>
      </c>
      <c r="P36" s="78" t="s">
        <v>372</v>
      </c>
      <c r="Q36" s="79"/>
      <c r="S36" s="87">
        <v>11</v>
      </c>
      <c r="T36" s="88">
        <v>124560000</v>
      </c>
    </row>
    <row r="37" spans="1:20" ht="29.4" thickBot="1" x14ac:dyDescent="0.35">
      <c r="A37" s="26"/>
      <c r="B37" s="26"/>
      <c r="C37" s="26"/>
      <c r="D37" s="26"/>
      <c r="E37" s="26"/>
      <c r="F37" s="26"/>
      <c r="G37" s="26"/>
      <c r="K37" s="73">
        <v>29</v>
      </c>
      <c r="L37" s="78" t="s">
        <v>373</v>
      </c>
      <c r="M37" s="80">
        <v>51439038</v>
      </c>
      <c r="N37" s="81">
        <v>6.0000000000000001E-3</v>
      </c>
      <c r="O37" s="82">
        <v>44926</v>
      </c>
      <c r="P37" s="78" t="s">
        <v>374</v>
      </c>
      <c r="Q37" s="79"/>
      <c r="S37" s="89" t="s">
        <v>334</v>
      </c>
      <c r="T37" s="88">
        <v>124560000</v>
      </c>
    </row>
    <row r="38" spans="1:20" ht="29.4" thickBot="1" x14ac:dyDescent="0.35">
      <c r="K38" s="73">
        <v>30</v>
      </c>
      <c r="L38" s="78" t="s">
        <v>375</v>
      </c>
      <c r="M38" s="80">
        <v>48345223</v>
      </c>
      <c r="N38" s="81">
        <v>6.0000000000000001E-3</v>
      </c>
      <c r="O38" s="82">
        <v>45108</v>
      </c>
      <c r="P38" s="78" t="s">
        <v>376</v>
      </c>
      <c r="Q38" s="79"/>
      <c r="S38" s="87">
        <v>12</v>
      </c>
      <c r="T38" s="88">
        <v>110682000</v>
      </c>
    </row>
    <row r="39" spans="1:20" ht="29.4" thickBot="1" x14ac:dyDescent="0.35">
      <c r="K39" s="73">
        <v>31</v>
      </c>
      <c r="L39" s="78" t="s">
        <v>377</v>
      </c>
      <c r="M39" s="80">
        <v>46044703</v>
      </c>
      <c r="N39" s="81">
        <v>6.0000000000000001E-3</v>
      </c>
      <c r="O39" s="82">
        <v>44699</v>
      </c>
      <c r="P39" s="78" t="s">
        <v>378</v>
      </c>
      <c r="Q39" s="79"/>
      <c r="S39" s="89" t="s">
        <v>336</v>
      </c>
      <c r="T39" s="88">
        <v>110682000</v>
      </c>
    </row>
    <row r="40" spans="1:20" ht="29.4" thickBot="1" x14ac:dyDescent="0.35">
      <c r="K40" s="73">
        <v>32</v>
      </c>
      <c r="L40" s="78" t="s">
        <v>379</v>
      </c>
      <c r="M40" s="80">
        <v>45400000</v>
      </c>
      <c r="N40" s="81">
        <v>6.0000000000000001E-3</v>
      </c>
      <c r="O40" s="82">
        <v>44562</v>
      </c>
      <c r="P40" s="78" t="s">
        <v>380</v>
      </c>
      <c r="Q40" s="79"/>
      <c r="S40" s="87">
        <v>13</v>
      </c>
      <c r="T40" s="88">
        <v>105223000</v>
      </c>
    </row>
    <row r="41" spans="1:20" ht="29.4" thickBot="1" x14ac:dyDescent="0.35">
      <c r="K41" s="73">
        <v>33</v>
      </c>
      <c r="L41" s="78" t="s">
        <v>381</v>
      </c>
      <c r="M41" s="80">
        <v>43324000</v>
      </c>
      <c r="N41" s="81">
        <v>5.0000000000000001E-3</v>
      </c>
      <c r="O41" s="82">
        <v>45108</v>
      </c>
      <c r="P41" s="78" t="s">
        <v>382</v>
      </c>
      <c r="Q41" s="79"/>
      <c r="S41" s="89" t="s">
        <v>338</v>
      </c>
      <c r="T41" s="88">
        <v>105223000</v>
      </c>
    </row>
    <row r="42" spans="1:20" ht="29.4" thickBot="1" x14ac:dyDescent="0.35">
      <c r="K42" s="73">
        <v>34</v>
      </c>
      <c r="L42" s="78" t="s">
        <v>383</v>
      </c>
      <c r="M42" s="80">
        <v>42885900</v>
      </c>
      <c r="N42" s="81">
        <v>5.0000000000000001E-3</v>
      </c>
      <c r="O42" s="82">
        <v>44378</v>
      </c>
      <c r="P42" s="78" t="s">
        <v>384</v>
      </c>
      <c r="Q42" s="79"/>
      <c r="S42" s="87">
        <v>14</v>
      </c>
      <c r="T42" s="88">
        <v>105163988</v>
      </c>
    </row>
    <row r="43" spans="1:20" ht="29.4" thickBot="1" x14ac:dyDescent="0.35">
      <c r="K43" s="73">
        <v>35</v>
      </c>
      <c r="L43" s="78" t="s">
        <v>385</v>
      </c>
      <c r="M43" s="80">
        <v>41984500</v>
      </c>
      <c r="N43" s="81">
        <v>5.0000000000000001E-3</v>
      </c>
      <c r="O43" s="82">
        <v>43282</v>
      </c>
      <c r="P43" s="78" t="s">
        <v>386</v>
      </c>
      <c r="Q43" s="84"/>
      <c r="S43" s="89" t="s">
        <v>340</v>
      </c>
      <c r="T43" s="88">
        <v>105163988</v>
      </c>
    </row>
    <row r="44" spans="1:20" x14ac:dyDescent="0.3">
      <c r="S44" s="87">
        <v>15</v>
      </c>
      <c r="T44" s="88">
        <v>100000000</v>
      </c>
    </row>
    <row r="45" spans="1:20" ht="28.8" x14ac:dyDescent="0.3">
      <c r="A45" t="e">
        <f>VLOOKUP(G46,D45:E51,2,FALSE)</f>
        <v>#N/A</v>
      </c>
      <c r="D45" s="93" t="s">
        <v>391</v>
      </c>
      <c r="E45" s="93" t="s">
        <v>392</v>
      </c>
      <c r="F45" s="93" t="s">
        <v>393</v>
      </c>
      <c r="G45" s="93" t="s">
        <v>394</v>
      </c>
      <c r="I45" s="96" t="s">
        <v>387</v>
      </c>
      <c r="J45" s="96" t="s">
        <v>413</v>
      </c>
      <c r="S45" s="89" t="s">
        <v>342</v>
      </c>
      <c r="T45" s="88">
        <v>100000000</v>
      </c>
    </row>
    <row r="46" spans="1:20" ht="28.8" x14ac:dyDescent="0.3">
      <c r="A46" t="e">
        <f>VLOOKUP(G47,D46:E52,2,FALSE)</f>
        <v>#N/A</v>
      </c>
      <c r="D46" s="92" t="s">
        <v>395</v>
      </c>
      <c r="E46" s="92" t="s">
        <v>396</v>
      </c>
      <c r="F46" s="100">
        <v>12</v>
      </c>
      <c r="G46" s="92" t="s">
        <v>397</v>
      </c>
      <c r="I46" s="97" t="s">
        <v>395</v>
      </c>
      <c r="J46" s="98">
        <v>12</v>
      </c>
      <c r="S46" s="87">
        <v>16</v>
      </c>
      <c r="T46" s="88">
        <v>95370000</v>
      </c>
    </row>
    <row r="47" spans="1:20" x14ac:dyDescent="0.3">
      <c r="D47" s="92" t="s">
        <v>398</v>
      </c>
      <c r="E47" s="92" t="s">
        <v>399</v>
      </c>
      <c r="F47" s="100">
        <v>8</v>
      </c>
      <c r="G47" s="92" t="s">
        <v>400</v>
      </c>
      <c r="I47" s="99" t="s">
        <v>397</v>
      </c>
      <c r="J47" s="98">
        <v>12</v>
      </c>
      <c r="S47" s="89" t="s">
        <v>344</v>
      </c>
      <c r="T47" s="88">
        <v>95370000</v>
      </c>
    </row>
    <row r="48" spans="1:20" ht="28.8" x14ac:dyDescent="0.3">
      <c r="D48" s="92" t="s">
        <v>401</v>
      </c>
      <c r="E48" s="92" t="s">
        <v>402</v>
      </c>
      <c r="F48" s="100">
        <v>10</v>
      </c>
      <c r="G48" s="92" t="s">
        <v>403</v>
      </c>
      <c r="I48" s="97" t="s">
        <v>410</v>
      </c>
      <c r="J48" s="98">
        <v>10</v>
      </c>
      <c r="S48" s="87">
        <v>17</v>
      </c>
      <c r="T48" s="88">
        <v>85279553</v>
      </c>
    </row>
    <row r="49" spans="4:20" ht="28.8" x14ac:dyDescent="0.3">
      <c r="D49" s="92" t="s">
        <v>404</v>
      </c>
      <c r="E49" s="92" t="s">
        <v>405</v>
      </c>
      <c r="F49" s="100">
        <v>25</v>
      </c>
      <c r="G49" s="92" t="s">
        <v>406</v>
      </c>
      <c r="I49" s="99" t="s">
        <v>412</v>
      </c>
      <c r="J49" s="98">
        <v>10</v>
      </c>
      <c r="S49" s="89" t="s">
        <v>346</v>
      </c>
      <c r="T49" s="88">
        <v>85279553</v>
      </c>
    </row>
    <row r="50" spans="4:20" ht="28.8" x14ac:dyDescent="0.3">
      <c r="D50" s="92" t="s">
        <v>407</v>
      </c>
      <c r="E50" s="92" t="s">
        <v>408</v>
      </c>
      <c r="F50" s="100">
        <v>15</v>
      </c>
      <c r="G50" s="92" t="s">
        <v>409</v>
      </c>
      <c r="I50" s="97" t="s">
        <v>404</v>
      </c>
      <c r="J50" s="98">
        <v>25</v>
      </c>
      <c r="S50" s="87">
        <v>18</v>
      </c>
      <c r="T50" s="88">
        <v>85227900</v>
      </c>
    </row>
    <row r="51" spans="4:20" ht="28.8" x14ac:dyDescent="0.3">
      <c r="D51" s="92" t="s">
        <v>410</v>
      </c>
      <c r="E51" s="92" t="s">
        <v>411</v>
      </c>
      <c r="F51" s="100">
        <v>10</v>
      </c>
      <c r="G51" s="92" t="s">
        <v>412</v>
      </c>
      <c r="I51" s="99" t="s">
        <v>406</v>
      </c>
      <c r="J51" s="98">
        <v>25</v>
      </c>
      <c r="S51" s="89" t="s">
        <v>348</v>
      </c>
      <c r="T51" s="88">
        <v>85227900</v>
      </c>
    </row>
    <row r="52" spans="4:20" x14ac:dyDescent="0.3">
      <c r="I52" s="97" t="s">
        <v>407</v>
      </c>
      <c r="J52" s="98">
        <v>15</v>
      </c>
      <c r="S52" s="87">
        <v>19</v>
      </c>
      <c r="T52" s="88">
        <v>84432670</v>
      </c>
    </row>
    <row r="53" spans="4:20" x14ac:dyDescent="0.3">
      <c r="I53" s="99" t="s">
        <v>409</v>
      </c>
      <c r="J53" s="98">
        <v>15</v>
      </c>
      <c r="S53" s="89" t="s">
        <v>350</v>
      </c>
      <c r="T53" s="88">
        <v>84432670</v>
      </c>
    </row>
    <row r="54" spans="4:20" x14ac:dyDescent="0.3">
      <c r="I54" s="97" t="s">
        <v>401</v>
      </c>
      <c r="J54" s="98">
        <v>10</v>
      </c>
      <c r="S54" s="87">
        <v>20</v>
      </c>
      <c r="T54" s="88">
        <v>68263022</v>
      </c>
    </row>
    <row r="55" spans="4:20" x14ac:dyDescent="0.3">
      <c r="I55" s="99" t="s">
        <v>403</v>
      </c>
      <c r="J55" s="98">
        <v>10</v>
      </c>
      <c r="S55" s="89" t="s">
        <v>352</v>
      </c>
      <c r="T55" s="88">
        <v>68263022</v>
      </c>
    </row>
    <row r="56" spans="4:20" x14ac:dyDescent="0.3">
      <c r="I56" s="97" t="s">
        <v>398</v>
      </c>
      <c r="J56" s="98">
        <v>8</v>
      </c>
      <c r="S56" s="87">
        <v>21</v>
      </c>
      <c r="T56" s="88">
        <v>68128000</v>
      </c>
    </row>
    <row r="57" spans="4:20" x14ac:dyDescent="0.3">
      <c r="I57" s="99" t="s">
        <v>400</v>
      </c>
      <c r="J57" s="98">
        <v>8</v>
      </c>
      <c r="S57" s="89" t="s">
        <v>354</v>
      </c>
      <c r="T57" s="88">
        <v>68128000</v>
      </c>
    </row>
    <row r="58" spans="4:20" x14ac:dyDescent="0.3">
      <c r="I58" s="94" t="s">
        <v>388</v>
      </c>
      <c r="J58" s="95">
        <v>80</v>
      </c>
      <c r="S58" s="87">
        <v>22</v>
      </c>
      <c r="T58" s="88">
        <v>67026292</v>
      </c>
    </row>
    <row r="59" spans="4:20" x14ac:dyDescent="0.3">
      <c r="S59" s="89" t="s">
        <v>357</v>
      </c>
      <c r="T59" s="88">
        <v>67026292</v>
      </c>
    </row>
    <row r="60" spans="4:20" x14ac:dyDescent="0.3">
      <c r="S60" s="87">
        <v>23</v>
      </c>
      <c r="T60" s="88">
        <v>61741120</v>
      </c>
    </row>
    <row r="61" spans="4:20" x14ac:dyDescent="0.3">
      <c r="S61" s="89" t="s">
        <v>360</v>
      </c>
      <c r="T61" s="88">
        <v>61741120</v>
      </c>
    </row>
    <row r="62" spans="4:20" x14ac:dyDescent="0.3">
      <c r="S62" s="87">
        <v>24</v>
      </c>
      <c r="T62" s="88">
        <v>60604992</v>
      </c>
    </row>
    <row r="63" spans="4:20" x14ac:dyDescent="0.3">
      <c r="S63" s="89" t="s">
        <v>363</v>
      </c>
      <c r="T63" s="88">
        <v>60604992</v>
      </c>
    </row>
    <row r="64" spans="4:20" x14ac:dyDescent="0.3">
      <c r="S64" s="87">
        <v>25</v>
      </c>
      <c r="T64" s="88">
        <v>58784790</v>
      </c>
    </row>
    <row r="65" spans="19:20" x14ac:dyDescent="0.3">
      <c r="S65" s="89" t="s">
        <v>365</v>
      </c>
      <c r="T65" s="88">
        <v>58784790</v>
      </c>
    </row>
    <row r="66" spans="19:20" x14ac:dyDescent="0.3">
      <c r="S66" s="87">
        <v>26</v>
      </c>
      <c r="T66" s="88">
        <v>55770232</v>
      </c>
    </row>
    <row r="67" spans="19:20" x14ac:dyDescent="0.3">
      <c r="S67" s="89" t="s">
        <v>367</v>
      </c>
      <c r="T67" s="88">
        <v>55770232</v>
      </c>
    </row>
    <row r="68" spans="19:20" x14ac:dyDescent="0.3">
      <c r="S68" s="87">
        <v>27</v>
      </c>
      <c r="T68" s="88">
        <v>52215503</v>
      </c>
    </row>
    <row r="69" spans="19:20" x14ac:dyDescent="0.3">
      <c r="S69" s="89" t="s">
        <v>369</v>
      </c>
      <c r="T69" s="88">
        <v>52215503</v>
      </c>
    </row>
    <row r="70" spans="19:20" x14ac:dyDescent="0.3">
      <c r="S70" s="87">
        <v>28</v>
      </c>
      <c r="T70" s="88">
        <v>51526000</v>
      </c>
    </row>
    <row r="71" spans="19:20" x14ac:dyDescent="0.3">
      <c r="S71" s="89" t="s">
        <v>371</v>
      </c>
      <c r="T71" s="88">
        <v>51526000</v>
      </c>
    </row>
    <row r="72" spans="19:20" x14ac:dyDescent="0.3">
      <c r="S72" s="87">
        <v>29</v>
      </c>
      <c r="T72" s="88">
        <v>51439038</v>
      </c>
    </row>
    <row r="73" spans="19:20" x14ac:dyDescent="0.3">
      <c r="S73" s="89" t="s">
        <v>373</v>
      </c>
      <c r="T73" s="88">
        <v>51439038</v>
      </c>
    </row>
    <row r="74" spans="19:20" x14ac:dyDescent="0.3">
      <c r="S74" s="87">
        <v>30</v>
      </c>
      <c r="T74" s="88">
        <v>48345223</v>
      </c>
    </row>
    <row r="75" spans="19:20" x14ac:dyDescent="0.3">
      <c r="S75" s="89" t="s">
        <v>375</v>
      </c>
      <c r="T75" s="88">
        <v>48345223</v>
      </c>
    </row>
    <row r="76" spans="19:20" x14ac:dyDescent="0.3">
      <c r="S76" s="87">
        <v>31</v>
      </c>
      <c r="T76" s="88">
        <v>46044703</v>
      </c>
    </row>
    <row r="77" spans="19:20" x14ac:dyDescent="0.3">
      <c r="S77" s="89" t="s">
        <v>377</v>
      </c>
      <c r="T77" s="88">
        <v>46044703</v>
      </c>
    </row>
    <row r="78" spans="19:20" x14ac:dyDescent="0.3">
      <c r="S78" s="87">
        <v>32</v>
      </c>
      <c r="T78" s="88">
        <v>45400000</v>
      </c>
    </row>
    <row r="79" spans="19:20" x14ac:dyDescent="0.3">
      <c r="S79" s="89" t="s">
        <v>379</v>
      </c>
      <c r="T79" s="88">
        <v>45400000</v>
      </c>
    </row>
    <row r="80" spans="19:20" x14ac:dyDescent="0.3">
      <c r="S80" s="87">
        <v>33</v>
      </c>
      <c r="T80" s="88">
        <v>43324000</v>
      </c>
    </row>
    <row r="81" spans="19:20" x14ac:dyDescent="0.3">
      <c r="S81" s="89" t="s">
        <v>381</v>
      </c>
      <c r="T81" s="88">
        <v>43324000</v>
      </c>
    </row>
    <row r="82" spans="19:20" x14ac:dyDescent="0.3">
      <c r="S82" s="87">
        <v>34</v>
      </c>
      <c r="T82" s="88">
        <v>42885900</v>
      </c>
    </row>
    <row r="83" spans="19:20" x14ac:dyDescent="0.3">
      <c r="S83" s="89" t="s">
        <v>383</v>
      </c>
      <c r="T83" s="88">
        <v>42885900</v>
      </c>
    </row>
    <row r="84" spans="19:20" x14ac:dyDescent="0.3">
      <c r="S84" s="87">
        <v>35</v>
      </c>
      <c r="T84" s="88">
        <v>41984500</v>
      </c>
    </row>
    <row r="85" spans="19:20" x14ac:dyDescent="0.3">
      <c r="S85" s="89" t="s">
        <v>385</v>
      </c>
      <c r="T85" s="88">
        <v>41984500</v>
      </c>
    </row>
    <row r="86" spans="19:20" x14ac:dyDescent="0.3">
      <c r="S86" s="87" t="s">
        <v>306</v>
      </c>
      <c r="T86" s="88">
        <v>8055978000</v>
      </c>
    </row>
    <row r="87" spans="19:20" x14ac:dyDescent="0.3">
      <c r="S87" s="89" t="s">
        <v>307</v>
      </c>
      <c r="T87" s="88">
        <v>8055978000</v>
      </c>
    </row>
    <row r="88" spans="19:20" x14ac:dyDescent="0.3">
      <c r="S88" s="87" t="s">
        <v>389</v>
      </c>
      <c r="T88" s="88"/>
    </row>
    <row r="89" spans="19:20" x14ac:dyDescent="0.3">
      <c r="S89" s="89" t="s">
        <v>389</v>
      </c>
      <c r="T89" s="88"/>
    </row>
    <row r="90" spans="19:20" x14ac:dyDescent="0.3">
      <c r="S90" s="87" t="s">
        <v>388</v>
      </c>
      <c r="T90" s="88">
        <v>14339168995</v>
      </c>
    </row>
  </sheetData>
  <mergeCells count="5">
    <mergeCell ref="K6:K7"/>
    <mergeCell ref="L6:L7"/>
    <mergeCell ref="M6:M7"/>
    <mergeCell ref="O6:O7"/>
    <mergeCell ref="Q6:Q7"/>
  </mergeCells>
  <conditionalFormatting sqref="N8:N43">
    <cfRule type="dataBar" priority="2">
      <dataBar>
        <cfvo type="min"/>
        <cfvo type="max"/>
        <color rgb="FF638EC6"/>
      </dataBar>
      <extLst>
        <ext xmlns:x14="http://schemas.microsoft.com/office/spreadsheetml/2009/9/main" uri="{B025F937-C7B1-47D3-B67F-A62EFF666E3E}">
          <x14:id>{0DC94CF7-35E5-4CB0-895D-BD203806F660}</x14:id>
        </ext>
      </extLst>
    </cfRule>
  </conditionalFormatting>
  <conditionalFormatting sqref="D45:G51">
    <cfRule type="iconSet" priority="1">
      <iconSet iconSet="3Arrows">
        <cfvo type="percent" val="0"/>
        <cfvo type="percent" val="33"/>
        <cfvo type="percent" val="67"/>
      </iconSet>
    </cfRule>
  </conditionalFormatting>
  <dataValidations count="1">
    <dataValidation type="list" errorStyle="warning" allowBlank="1" showInputMessage="1" showErrorMessage="1" errorTitle="Invalid Data" error="Please select from drop down only..." promptTitle="OPTION" prompt="select from drop-down only" sqref="A2" xr:uid="{DAB8BCAE-80E4-4B9E-9FD4-04133EC812B3}">
      <formula1>$A$2:$A$32</formula1>
    </dataValidation>
  </dataValidations>
  <hyperlinks>
    <hyperlink ref="P7" r:id="rId3" tooltip="United Nations" display="https://en.wikipedia.org/wiki/United_Nations" xr:uid="{30B96F9D-648E-4EE3-BF99-6250EF65D88D}"/>
    <hyperlink ref="P8" r:id="rId4" location="cite_note-unpop-4" display="https://en.wikipedia.org/wiki/List_of_countries_and_dependencies_by_population - cite_note-unpop-4" xr:uid="{92D69018-583D-4B00-BD31-704BA56535DC}"/>
    <hyperlink ref="L9" r:id="rId5" tooltip="China" display="https://en.wikipedia.org/wiki/China" xr:uid="{D0A95FA4-75A9-4012-B6CF-21AA7AB34B6B}"/>
    <hyperlink ref="P9" r:id="rId6" location="cite_note-5" display="https://en.wikipedia.org/wiki/List_of_countries_and_dependencies_by_population - cite_note-5" xr:uid="{FA9AB3D5-7A19-4674-B1EC-03A527C03FAE}"/>
    <hyperlink ref="Q9" r:id="rId7" location="cite_note-6" display="https://en.wikipedia.org/wiki/List_of_countries_and_dependencies_by_population - cite_note-6" xr:uid="{C02548A1-DFAA-402E-A539-5ECC960071A7}"/>
    <hyperlink ref="L10" r:id="rId8" tooltip="India" display="https://en.wikipedia.org/wiki/India" xr:uid="{712250C4-F325-4D05-B463-1AC0E88B7757}"/>
    <hyperlink ref="P10" r:id="rId9" location="cite_note-7" display="https://en.wikipedia.org/wiki/List_of_countries_and_dependencies_by_population - cite_note-7" xr:uid="{81A53E93-0E68-4767-A06D-3478C9D63E76}"/>
    <hyperlink ref="Q10" r:id="rId10" location="cite_note-9" display="https://en.wikipedia.org/wiki/List_of_countries_and_dependencies_by_population - cite_note-9" xr:uid="{E6BB73E3-4AAE-4D4D-80C5-5F406E184837}"/>
    <hyperlink ref="L11" r:id="rId11" tooltip="United States" display="https://en.wikipedia.org/wiki/United_States" xr:uid="{0524703B-43D2-4B1D-973B-DCE4EBEF4A07}"/>
    <hyperlink ref="P11" r:id="rId12" location="cite_note-10" display="https://en.wikipedia.org/wiki/List_of_countries_and_dependencies_by_population - cite_note-10" xr:uid="{B026E697-3AFE-4B62-BA82-9A6D7E51B3CD}"/>
    <hyperlink ref="Q11" r:id="rId13" location="cite_note-11" display="https://en.wikipedia.org/wiki/List_of_countries_and_dependencies_by_population - cite_note-11" xr:uid="{BD330FD7-DD86-4F6C-BC09-42F95E962157}"/>
    <hyperlink ref="L12" r:id="rId14" tooltip="Indonesia" display="https://en.wikipedia.org/wiki/Indonesia" xr:uid="{7A78B035-8F27-4FBC-B65D-934DA8435BCE}"/>
    <hyperlink ref="P12" r:id="rId15" location="cite_note-12" display="https://en.wikipedia.org/wiki/List_of_countries_and_dependencies_by_population - cite_note-12" xr:uid="{CDE32980-69A7-434F-B256-8D81C8D94DB7}"/>
    <hyperlink ref="L13" r:id="rId16" tooltip="Pakistan" display="https://en.wikipedia.org/wiki/Pakistan" xr:uid="{00BD3426-BA74-468D-9255-F8861DE596A1}"/>
    <hyperlink ref="P13" r:id="rId17" location="cite_note-13" display="https://en.wikipedia.org/wiki/List_of_countries_and_dependencies_by_population - cite_note-13" xr:uid="{E7FE43F5-5462-4B0D-9980-3132B1B4F291}"/>
    <hyperlink ref="Q13" r:id="rId18" location="cite_note-14" display="https://en.wikipedia.org/wiki/List_of_countries_and_dependencies_by_population - cite_note-14" xr:uid="{C2BACBC6-E87E-48AC-9733-AC70A0B1C1A3}"/>
    <hyperlink ref="L14" r:id="rId19" tooltip="Nigeria" display="https://en.wikipedia.org/wiki/Nigeria" xr:uid="{F5DD09A9-151B-40FA-A064-BD6A0FC568EE}"/>
    <hyperlink ref="P14" r:id="rId20" location="cite_note-15" display="https://en.wikipedia.org/wiki/List_of_countries_and_dependencies_by_population - cite_note-15" xr:uid="{9CF1B2C6-5511-4ECD-910D-90519DD8686D}"/>
    <hyperlink ref="L15" r:id="rId21" tooltip="Brazil" display="https://en.wikipedia.org/wiki/Brazil" xr:uid="{B6FFDDB9-59DE-4CA8-8404-27C3ADA2FB2A}"/>
    <hyperlink ref="P15" r:id="rId22" location="cite_note-16" display="https://en.wikipedia.org/wiki/List_of_countries_and_dependencies_by_population - cite_note-16" xr:uid="{7B735F30-39DC-4456-AC76-8F6335CAB606}"/>
    <hyperlink ref="L16" r:id="rId23" tooltip="Bangladesh" display="https://en.wikipedia.org/wiki/Bangladesh" xr:uid="{EB6EE9DB-7A90-4806-BE4C-9931BFEFCDF0}"/>
    <hyperlink ref="P16" r:id="rId24" location="cite_note-17" display="https://en.wikipedia.org/wiki/List_of_countries_and_dependencies_by_population - cite_note-17" xr:uid="{7C70174E-08E3-4905-9660-941DB8598275}"/>
    <hyperlink ref="L17" r:id="rId25" tooltip="Russia" display="https://en.wikipedia.org/wiki/Russia" xr:uid="{5BB762E4-3697-4530-B08F-88DEF2EC5A52}"/>
    <hyperlink ref="P17" r:id="rId26" location="cite_note-18" display="https://en.wikipedia.org/wiki/List_of_countries_and_dependencies_by_population - cite_note-18" xr:uid="{BB9370BE-8045-4063-A583-4014AC1798D3}"/>
    <hyperlink ref="Q17" r:id="rId27" location="cite_note-19" display="https://en.wikipedia.org/wiki/List_of_countries_and_dependencies_by_population - cite_note-19" xr:uid="{56A5676B-E807-4E7E-BFB4-8A1990661EE5}"/>
    <hyperlink ref="L18" r:id="rId28" tooltip="Mexico" display="https://en.wikipedia.org/wiki/Mexico" xr:uid="{7851E019-EEFD-4E47-9A8E-A545FFCEDC1A}"/>
    <hyperlink ref="P18" r:id="rId29" location="cite_note-20" display="https://en.wikipedia.org/wiki/List_of_countries_and_dependencies_by_population - cite_note-20" xr:uid="{DCAC9F05-AD15-42CA-BCDE-AA1DB1CFD8A4}"/>
    <hyperlink ref="L19" r:id="rId30" tooltip="Japan" display="https://en.wikipedia.org/wiki/Japan" xr:uid="{134A904C-67AA-46C4-89C2-F46A5D328D87}"/>
    <hyperlink ref="P19" r:id="rId31" location="cite_note-21" display="https://en.wikipedia.org/wiki/List_of_countries_and_dependencies_by_population - cite_note-21" xr:uid="{848D72E1-DCC4-4D37-AFCB-656D8F974DD0}"/>
    <hyperlink ref="L20" r:id="rId32" tooltip="Philippines" display="https://en.wikipedia.org/wiki/Philippines" xr:uid="{16FD6CC8-E7ED-45ED-9A94-9CE90576F1B8}"/>
    <hyperlink ref="P20" r:id="rId33" location="cite_note-22" display="https://en.wikipedia.org/wiki/List_of_countries_and_dependencies_by_population - cite_note-22" xr:uid="{2309DF7E-E9BD-447A-8DC6-AA9F9D0F91DF}"/>
    <hyperlink ref="L21" r:id="rId34" tooltip="Egypt" display="https://en.wikipedia.org/wiki/Egypt" xr:uid="{D0F4BD86-660D-4E61-A969-D09A1A836927}"/>
    <hyperlink ref="P21" r:id="rId35" location="cite_note-23" display="https://en.wikipedia.org/wiki/List_of_countries_and_dependencies_by_population - cite_note-23" xr:uid="{B5286EA4-5D85-4948-BB68-7E82B1DB901D}"/>
    <hyperlink ref="L22" r:id="rId36" tooltip="Ethiopia" display="https://en.wikipedia.org/wiki/Ethiopia" xr:uid="{8CC85491-1C9C-4A5B-8122-F865F3168EFB}"/>
    <hyperlink ref="P22" r:id="rId37" location="cite_note-24" display="https://en.wikipedia.org/wiki/List_of_countries_and_dependencies_by_population - cite_note-24" xr:uid="{B7F91BFC-41E1-4276-A54D-4F94745D3F27}"/>
    <hyperlink ref="L23" r:id="rId38" tooltip="Vietnam" display="https://en.wikipedia.org/wiki/Vietnam" xr:uid="{8707D191-8CFC-42B7-9EAA-5420AF3A5D78}"/>
    <hyperlink ref="P23" r:id="rId39" location="cite_note-gso-pop-25" display="https://en.wikipedia.org/wiki/List_of_countries_and_dependencies_by_population - cite_note-gso-pop-25" xr:uid="{FD76A631-1F7C-4974-AB60-8A20220B1C32}"/>
    <hyperlink ref="L24" r:id="rId40" tooltip="Democratic Republic of the Congo" display="https://en.wikipedia.org/wiki/Democratic_Republic_of_the_Congo" xr:uid="{F5D75BA6-7A7C-4562-884D-4CFE3E88673E}"/>
    <hyperlink ref="P24" r:id="rId41" location="cite_note-26" display="https://en.wikipedia.org/wiki/List_of_countries_and_dependencies_by_population - cite_note-26" xr:uid="{2BF4E2CD-084D-481F-961C-9A8891448B02}"/>
    <hyperlink ref="L25" r:id="rId42" tooltip="Turkey" display="https://en.wikipedia.org/wiki/Turkey" xr:uid="{A964FD3C-8E22-45BB-B48A-23F7433A7C6F}"/>
    <hyperlink ref="P25" r:id="rId43" location="cite_note-27" display="https://en.wikipedia.org/wiki/List_of_countries_and_dependencies_by_population - cite_note-27" xr:uid="{75512208-033B-4249-A121-547E3D77D128}"/>
    <hyperlink ref="L26" r:id="rId44" tooltip="Iran" display="https://en.wikipedia.org/wiki/Iran" xr:uid="{8211AEF4-C426-4D97-9215-44AE943E2E76}"/>
    <hyperlink ref="P26" r:id="rId45" location="cite_note-28" display="https://en.wikipedia.org/wiki/List_of_countries_and_dependencies_by_population - cite_note-28" xr:uid="{4BA4054A-81C4-4E1D-89CA-33E0140683F7}"/>
    <hyperlink ref="L27" r:id="rId46" tooltip="Germany" display="https://en.wikipedia.org/wiki/Germany" xr:uid="{F03E0218-B18A-4811-AC7A-92D120F98137}"/>
    <hyperlink ref="P27" r:id="rId47" location="cite_note-29" display="https://en.wikipedia.org/wiki/List_of_countries_and_dependencies_by_population - cite_note-29" xr:uid="{1935BCEA-E9E0-423D-B490-8B619C612228}"/>
    <hyperlink ref="L28" r:id="rId48" tooltip="Thailand" display="https://en.wikipedia.org/wiki/Thailand" xr:uid="{21B6D104-DEE3-416B-B0FC-93F99899BE28}"/>
    <hyperlink ref="P28" r:id="rId49" location="cite_note-30" display="https://en.wikipedia.org/wiki/List_of_countries_and_dependencies_by_population - cite_note-30" xr:uid="{A3AE18A4-7D23-476A-A8DB-10EF8E5D6036}"/>
    <hyperlink ref="L29" r:id="rId50" tooltip="France" display="https://en.wikipedia.org/wiki/France" xr:uid="{DAAFB975-7F9C-4411-AA9E-91B25919F0F3}"/>
    <hyperlink ref="P29" r:id="rId51" location="cite_note-31" display="https://en.wikipedia.org/wiki/List_of_countries_and_dependencies_by_population - cite_note-31" xr:uid="{DA323500-84A9-4449-A390-D6A1204B4E65}"/>
    <hyperlink ref="Q29" r:id="rId52" location="cite_note-32" display="https://en.wikipedia.org/wiki/List_of_countries_and_dependencies_by_population - cite_note-32" xr:uid="{31C15548-2F06-4E02-9CD8-30ECF0C4D573}"/>
    <hyperlink ref="L30" r:id="rId53" tooltip="United Kingdom" display="https://en.wikipedia.org/wiki/United_Kingdom" xr:uid="{23F92BB4-AF9B-4142-A758-981883004613}"/>
    <hyperlink ref="P30" r:id="rId54" location="cite_note-33" display="https://en.wikipedia.org/wiki/List_of_countries_and_dependencies_by_population - cite_note-33" xr:uid="{0CD158C0-6874-4DB5-BF6E-9BACE8409CA7}"/>
    <hyperlink ref="Q30" r:id="rId55" location="cite_note-34" display="https://en.wikipedia.org/wiki/List_of_countries_and_dependencies_by_population - cite_note-34" xr:uid="{FA44EEBF-71AF-4F19-9C54-241B322A4604}"/>
    <hyperlink ref="L31" r:id="rId56" tooltip="Tanzania" display="https://en.wikipedia.org/wiki/Tanzania" xr:uid="{7A7D3BCC-C94E-4458-BFDF-E30A0111E81F}"/>
    <hyperlink ref="P31" r:id="rId57" location="cite_note-35" display="https://en.wikipedia.org/wiki/List_of_countries_and_dependencies_by_population - cite_note-35" xr:uid="{322B912E-9DB4-41DE-9A81-7D5B075D7AE5}"/>
    <hyperlink ref="Q31" r:id="rId58" location="cite_note-36" display="https://en.wikipedia.org/wiki/List_of_countries_and_dependencies_by_population - cite_note-36" xr:uid="{21D1A944-3CAA-488E-8D4A-2B3BB7A26FE6}"/>
    <hyperlink ref="L32" r:id="rId59" tooltip="South Africa" display="https://en.wikipedia.org/wiki/South_Africa" xr:uid="{4BE8356B-7A15-448D-AAF3-C7AC22B38685}"/>
    <hyperlink ref="P32" r:id="rId60" location="cite_note-37" display="https://en.wikipedia.org/wiki/List_of_countries_and_dependencies_by_population - cite_note-37" xr:uid="{13065DCB-B339-48DE-BFA9-DA77C341B498}"/>
    <hyperlink ref="L33" r:id="rId61" tooltip="Italy" display="https://en.wikipedia.org/wiki/Italy" xr:uid="{BD95BB10-90FF-480D-93A4-D451C9B2E570}"/>
    <hyperlink ref="P33" r:id="rId62" location="cite_note-38" display="https://en.wikipedia.org/wiki/List_of_countries_and_dependencies_by_population - cite_note-38" xr:uid="{A825AD40-C70E-42CF-9C74-73211E65A341}"/>
    <hyperlink ref="L34" r:id="rId63" tooltip="Myanmar" display="https://en.wikipedia.org/wiki/Myanmar" xr:uid="{82614690-E2A7-455F-94A9-331F92C8704E}"/>
    <hyperlink ref="P34" r:id="rId64" location="cite_note-39" display="https://en.wikipedia.org/wiki/List_of_countries_and_dependencies_by_population - cite_note-39" xr:uid="{8FDC9610-3A4A-4209-9652-F62B235C4D22}"/>
    <hyperlink ref="L35" r:id="rId65" tooltip="Colombia" display="https://en.wikipedia.org/wiki/Colombia" xr:uid="{6358E335-F3BB-4612-8ECE-3741BBF41FD6}"/>
    <hyperlink ref="P35" r:id="rId66" location="cite_note-40" display="https://en.wikipedia.org/wiki/List_of_countries_and_dependencies_by_population - cite_note-40" xr:uid="{BB7F928F-C990-4EE2-A807-E41AA79FF4B6}"/>
    <hyperlink ref="L36" r:id="rId67" tooltip="Kenya" display="https://en.wikipedia.org/wiki/Kenya" xr:uid="{EDF1893D-75E6-4DE5-B0C8-3548D21E349D}"/>
    <hyperlink ref="P36" r:id="rId68" location="cite_note-41" display="https://en.wikipedia.org/wiki/List_of_countries_and_dependencies_by_population - cite_note-41" xr:uid="{528F247D-472C-4E26-B153-C9657A06A4B2}"/>
    <hyperlink ref="L37" r:id="rId69" tooltip="South Korea" display="https://en.wikipedia.org/wiki/South_Korea" xr:uid="{0D15F263-C967-4510-9856-72ADECEA73C3}"/>
    <hyperlink ref="P37" r:id="rId70" location="cite_note-42" display="https://en.wikipedia.org/wiki/List_of_countries_and_dependencies_by_population - cite_note-42" xr:uid="{56CE7B94-5B18-4F33-86CA-216491C651E2}"/>
    <hyperlink ref="L38" r:id="rId71" tooltip="Spain" display="https://en.wikipedia.org/wiki/Spain" xr:uid="{16A5D9E6-4549-4634-872E-A1BF4388716B}"/>
    <hyperlink ref="P38" r:id="rId72" location="cite_note-43" display="https://en.wikipedia.org/wiki/List_of_countries_and_dependencies_by_population - cite_note-43" xr:uid="{9F31B83F-BA57-41B5-A62F-59E3F733BB17}"/>
    <hyperlink ref="L39" r:id="rId73" tooltip="Argentina" display="https://en.wikipedia.org/wiki/Argentina" xr:uid="{27E7B55C-943B-4544-846B-C77A705209CF}"/>
    <hyperlink ref="P39" r:id="rId74" location="cite_note-44" display="https://en.wikipedia.org/wiki/List_of_countries_and_dependencies_by_population - cite_note-44" xr:uid="{62A830AD-8888-47D5-A941-F1D54BDE9FB5}"/>
    <hyperlink ref="L40" r:id="rId75" tooltip="Algeria" display="https://en.wikipedia.org/wiki/Algeria" xr:uid="{BE838B2A-6B4F-48F6-81A1-9BCE5C58FC46}"/>
    <hyperlink ref="P40" r:id="rId76" location="cite_note-45" display="https://en.wikipedia.org/wiki/List_of_countries_and_dependencies_by_population - cite_note-45" xr:uid="{A402F6A5-E554-4EF7-8992-21F18B7DBB81}"/>
    <hyperlink ref="L41" r:id="rId77" tooltip="Iraq" display="https://en.wikipedia.org/wiki/Iraq" xr:uid="{310ACEA3-1A46-4CA8-9DFE-28FE7EAEC309}"/>
    <hyperlink ref="P41" r:id="rId78" location="cite_note-46" display="https://en.wikipedia.org/wiki/List_of_countries_and_dependencies_by_population - cite_note-46" xr:uid="{CEA9FDBB-3509-44A4-897A-DE80CEACC272}"/>
    <hyperlink ref="L42" r:id="rId79" tooltip="Uganda" display="https://en.wikipedia.org/wiki/Uganda" xr:uid="{B431D34B-C2CF-479E-98E4-8A991D73BAC0}"/>
    <hyperlink ref="P42" r:id="rId80" location="cite_note-47" display="https://en.wikipedia.org/wiki/List_of_countries_and_dependencies_by_population - cite_note-47" xr:uid="{1D525A11-CB08-4F48-B5EF-5D4DBB35590C}"/>
    <hyperlink ref="L43" r:id="rId81" tooltip="Sudan" display="https://en.wikipedia.org/wiki/Sudan" xr:uid="{D4717514-3F78-43E4-A24A-94C8D991CF44}"/>
    <hyperlink ref="P43" r:id="rId82" location="cite_note-48" display="https://en.wikipedia.org/wiki/List_of_countries_and_dependencies_by_population - cite_note-48" xr:uid="{FBD2FC2B-6949-406B-9F1D-DB959647D4FA}"/>
  </hyperlinks>
  <pageMargins left="0.7" right="0.7" top="0.75" bottom="0.75" header="0.3" footer="0.3"/>
  <colBreaks count="1" manualBreakCount="1">
    <brk id="8" max="1048575" man="1"/>
  </colBreaks>
  <ignoredErrors>
    <ignoredError sqref="A45" evalError="1"/>
  </ignoredErrors>
  <drawing r:id="rId83"/>
  <extLst>
    <ext xmlns:x14="http://schemas.microsoft.com/office/spreadsheetml/2009/9/main" uri="{78C0D931-6437-407d-A8EE-F0AAD7539E65}">
      <x14:conditionalFormattings>
        <x14:conditionalFormatting xmlns:xm="http://schemas.microsoft.com/office/excel/2006/main">
          <x14:cfRule type="dataBar" id="{0DC94CF7-35E5-4CB0-895D-BD203806F660}">
            <x14:dataBar minLength="0" maxLength="100" gradient="0">
              <x14:cfvo type="autoMin"/>
              <x14:cfvo type="autoMax"/>
              <x14:negativeFillColor rgb="FFFF0000"/>
              <x14:axisColor rgb="FF000000"/>
            </x14:dataBar>
          </x14:cfRule>
          <xm:sqref>N8:N43</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span" xr2:uid="{430ED40D-C628-46D7-A5BB-DE55B805FE8F}">
          <x14:colorSeries rgb="FF376092"/>
          <x14:colorNegative rgb="FFD00000"/>
          <x14:colorAxis rgb="FF000000"/>
          <x14:colorMarkers rgb="FFD00000"/>
          <x14:colorFirst rgb="FFD00000"/>
          <x14:colorLast rgb="FFD00000"/>
          <x14:colorHigh rgb="FFD00000"/>
          <x14:colorLow rgb="FFD00000"/>
          <x14:sparklines>
            <x14:sparkline>
              <xm:f>pivot_table!N8:N8</xm:f>
              <xm:sqref>O8</xm:sqref>
            </x14:sparkline>
            <x14:sparkline>
              <xm:f>pivot_table!N9:N9</xm:f>
              <xm:sqref>O9</xm:sqref>
            </x14:sparkline>
            <x14:sparkline>
              <xm:f>pivot_table!N10:N10</xm:f>
              <xm:sqref>O10</xm:sqref>
            </x14:sparkline>
            <x14:sparkline>
              <xm:f>pivot_table!N11:N11</xm:f>
              <xm:sqref>O11</xm:sqref>
            </x14:sparkline>
            <x14:sparkline>
              <xm:f>pivot_table!N12:N12</xm:f>
              <xm:sqref>O12</xm:sqref>
            </x14:sparkline>
            <x14:sparkline>
              <xm:f>pivot_table!N13:N13</xm:f>
              <xm:sqref>O13</xm:sqref>
            </x14:sparkline>
            <x14:sparkline>
              <xm:f>pivot_table!N14:N14</xm:f>
              <xm:sqref>O14</xm:sqref>
            </x14:sparkline>
            <x14:sparkline>
              <xm:f>pivot_table!N15:N15</xm:f>
              <xm:sqref>O15</xm:sqref>
            </x14:sparkline>
            <x14:sparkline>
              <xm:f>pivot_table!N16:N16</xm:f>
              <xm:sqref>O16</xm:sqref>
            </x14:sparkline>
            <x14:sparkline>
              <xm:f>pivot_table!N17:N17</xm:f>
              <xm:sqref>O17</xm:sqref>
            </x14:sparkline>
            <x14:sparkline>
              <xm:f>pivot_table!N18:N18</xm:f>
              <xm:sqref>O18</xm:sqref>
            </x14:sparkline>
            <x14:sparkline>
              <xm:f>pivot_table!N19:N19</xm:f>
              <xm:sqref>O19</xm:sqref>
            </x14:sparkline>
            <x14:sparkline>
              <xm:f>pivot_table!N20:N20</xm:f>
              <xm:sqref>O20</xm:sqref>
            </x14:sparkline>
            <x14:sparkline>
              <xm:f>pivot_table!N21:N21</xm:f>
              <xm:sqref>O21</xm:sqref>
            </x14:sparkline>
            <x14:sparkline>
              <xm:f>pivot_table!N22:N22</xm:f>
              <xm:sqref>O22</xm:sqref>
            </x14:sparkline>
            <x14:sparkline>
              <xm:f>pivot_table!N23:N23</xm:f>
              <xm:sqref>O23</xm:sqref>
            </x14:sparkline>
            <x14:sparkline>
              <xm:f>pivot_table!N24:N24</xm:f>
              <xm:sqref>O24</xm:sqref>
            </x14:sparkline>
            <x14:sparkline>
              <xm:f>pivot_table!N25:N25</xm:f>
              <xm:sqref>O25</xm:sqref>
            </x14:sparkline>
            <x14:sparkline>
              <xm:f>pivot_table!N26:N26</xm:f>
              <xm:sqref>O26</xm:sqref>
            </x14:sparkline>
            <x14:sparkline>
              <xm:f>pivot_table!N27:N27</xm:f>
              <xm:sqref>O27</xm:sqref>
            </x14:sparkline>
            <x14:sparkline>
              <xm:f>pivot_table!N28:N28</xm:f>
              <xm:sqref>O28</xm:sqref>
            </x14:sparkline>
            <x14:sparkline>
              <xm:f>pivot_table!N29:N29</xm:f>
              <xm:sqref>O29</xm:sqref>
            </x14:sparkline>
            <x14:sparkline>
              <xm:f>pivot_table!N30:N30</xm:f>
              <xm:sqref>O30</xm:sqref>
            </x14:sparkline>
            <x14:sparkline>
              <xm:f>pivot_table!N31:N31</xm:f>
              <xm:sqref>O31</xm:sqref>
            </x14:sparkline>
            <x14:sparkline>
              <xm:f>pivot_table!N32:N32</xm:f>
              <xm:sqref>O32</xm:sqref>
            </x14:sparkline>
            <x14:sparkline>
              <xm:f>pivot_table!N33:N33</xm:f>
              <xm:sqref>O33</xm:sqref>
            </x14:sparkline>
            <x14:sparkline>
              <xm:f>pivot_table!N34:N34</xm:f>
              <xm:sqref>O34</xm:sqref>
            </x14:sparkline>
            <x14:sparkline>
              <xm:f>pivot_table!N35:N35</xm:f>
              <xm:sqref>O35</xm:sqref>
            </x14:sparkline>
            <x14:sparkline>
              <xm:f>pivot_table!N36:N36</xm:f>
              <xm:sqref>O36</xm:sqref>
            </x14:sparkline>
            <x14:sparkline>
              <xm:f>pivot_table!N37:N37</xm:f>
              <xm:sqref>O37</xm:sqref>
            </x14:sparkline>
            <x14:sparkline>
              <xm:f>pivot_table!N38:N38</xm:f>
              <xm:sqref>O38</xm:sqref>
            </x14:sparkline>
            <x14:sparkline>
              <xm:f>pivot_table!N39:N39</xm:f>
              <xm:sqref>O39</xm:sqref>
            </x14:sparkline>
            <x14:sparkline>
              <xm:f>pivot_table!N40:N40</xm:f>
              <xm:sqref>O40</xm:sqref>
            </x14:sparkline>
            <x14:sparkline>
              <xm:f>pivot_table!N41:N41</xm:f>
              <xm:sqref>O41</xm:sqref>
            </x14:sparkline>
            <x14:sparkline>
              <xm:f>pivot_table!N42:N42</xm:f>
              <xm:sqref>O42</xm:sqref>
            </x14:sparkline>
            <x14:sparkline>
              <xm:f>pivot_table!N43:N43</xm:f>
              <xm:sqref>O43</xm:sqref>
            </x14:sparkline>
            <x14:sparkline>
              <xm:f>pivot_table!N44:N44</xm:f>
              <xm:sqref>O44</xm:sqref>
            </x14:sparkline>
          </x14:sparklines>
        </x14:sparklineGroup>
        <x14:sparklineGroup manualMax="0" manualMin="0" type="column" displayEmptyCellsAs="span" xr2:uid="{4B124498-8507-486C-841D-BBEE1E4D95AA}">
          <x14:colorSeries rgb="FF376092"/>
          <x14:colorNegative rgb="FFD00000"/>
          <x14:colorAxis rgb="FF000000"/>
          <x14:colorMarkers rgb="FFD00000"/>
          <x14:colorFirst rgb="FFD00000"/>
          <x14:colorLast rgb="FFD00000"/>
          <x14:colorHigh rgb="FFD00000"/>
          <x14:colorLow rgb="FFD00000"/>
          <x14:sparklines>
            <x14:sparkline>
              <xm:f>pivot_table!M8:M8</xm:f>
              <xm:sqref>N8</xm:sqref>
            </x14:sparkline>
            <x14:sparkline>
              <xm:f>pivot_table!M9:M9</xm:f>
              <xm:sqref>N9</xm:sqref>
            </x14:sparkline>
            <x14:sparkline>
              <xm:f>pivot_table!M10:M10</xm:f>
              <xm:sqref>N10</xm:sqref>
            </x14:sparkline>
            <x14:sparkline>
              <xm:f>pivot_table!M11:M11</xm:f>
              <xm:sqref>N11</xm:sqref>
            </x14:sparkline>
            <x14:sparkline>
              <xm:f>pivot_table!M12:M12</xm:f>
              <xm:sqref>N12</xm:sqref>
            </x14:sparkline>
            <x14:sparkline>
              <xm:f>pivot_table!M13:M13</xm:f>
              <xm:sqref>N13</xm:sqref>
            </x14:sparkline>
            <x14:sparkline>
              <xm:f>pivot_table!M14:M14</xm:f>
              <xm:sqref>N14</xm:sqref>
            </x14:sparkline>
            <x14:sparkline>
              <xm:f>pivot_table!M15:M15</xm:f>
              <xm:sqref>N15</xm:sqref>
            </x14:sparkline>
            <x14:sparkline>
              <xm:f>pivot_table!M16:M16</xm:f>
              <xm:sqref>N16</xm:sqref>
            </x14:sparkline>
            <x14:sparkline>
              <xm:f>pivot_table!M17:M17</xm:f>
              <xm:sqref>N17</xm:sqref>
            </x14:sparkline>
            <x14:sparkline>
              <xm:f>pivot_table!M18:M18</xm:f>
              <xm:sqref>N18</xm:sqref>
            </x14:sparkline>
            <x14:sparkline>
              <xm:f>pivot_table!M19:M19</xm:f>
              <xm:sqref>N19</xm:sqref>
            </x14:sparkline>
            <x14:sparkline>
              <xm:f>pivot_table!M20:M20</xm:f>
              <xm:sqref>N20</xm:sqref>
            </x14:sparkline>
            <x14:sparkline>
              <xm:f>pivot_table!M21:M21</xm:f>
              <xm:sqref>N21</xm:sqref>
            </x14:sparkline>
            <x14:sparkline>
              <xm:f>pivot_table!M22:M22</xm:f>
              <xm:sqref>N22</xm:sqref>
            </x14:sparkline>
            <x14:sparkline>
              <xm:f>pivot_table!M23:M23</xm:f>
              <xm:sqref>N23</xm:sqref>
            </x14:sparkline>
            <x14:sparkline>
              <xm:f>pivot_table!M24:M24</xm:f>
              <xm:sqref>N24</xm:sqref>
            </x14:sparkline>
            <x14:sparkline>
              <xm:f>pivot_table!M25:M25</xm:f>
              <xm:sqref>N25</xm:sqref>
            </x14:sparkline>
            <x14:sparkline>
              <xm:f>pivot_table!M26:M26</xm:f>
              <xm:sqref>N26</xm:sqref>
            </x14:sparkline>
            <x14:sparkline>
              <xm:f>pivot_table!M27:M27</xm:f>
              <xm:sqref>N27</xm:sqref>
            </x14:sparkline>
            <x14:sparkline>
              <xm:f>pivot_table!M28:M28</xm:f>
              <xm:sqref>N28</xm:sqref>
            </x14:sparkline>
            <x14:sparkline>
              <xm:f>pivot_table!M29:M29</xm:f>
              <xm:sqref>N29</xm:sqref>
            </x14:sparkline>
            <x14:sparkline>
              <xm:f>pivot_table!M30:M30</xm:f>
              <xm:sqref>N30</xm:sqref>
            </x14:sparkline>
            <x14:sparkline>
              <xm:f>pivot_table!M31:M31</xm:f>
              <xm:sqref>N31</xm:sqref>
            </x14:sparkline>
            <x14:sparkline>
              <xm:f>pivot_table!M32:M32</xm:f>
              <xm:sqref>N32</xm:sqref>
            </x14:sparkline>
            <x14:sparkline>
              <xm:f>pivot_table!M33:M33</xm:f>
              <xm:sqref>N33</xm:sqref>
            </x14:sparkline>
            <x14:sparkline>
              <xm:f>pivot_table!M34:M34</xm:f>
              <xm:sqref>N34</xm:sqref>
            </x14:sparkline>
            <x14:sparkline>
              <xm:f>pivot_table!M35:M35</xm:f>
              <xm:sqref>N35</xm:sqref>
            </x14:sparkline>
            <x14:sparkline>
              <xm:f>pivot_table!M36:M36</xm:f>
              <xm:sqref>N36</xm:sqref>
            </x14:sparkline>
            <x14:sparkline>
              <xm:f>pivot_table!M37:M37</xm:f>
              <xm:sqref>N37</xm:sqref>
            </x14:sparkline>
            <x14:sparkline>
              <xm:f>pivot_table!M38:M38</xm:f>
              <xm:sqref>N38</xm:sqref>
            </x14:sparkline>
            <x14:sparkline>
              <xm:f>pivot_table!M39:M39</xm:f>
              <xm:sqref>N39</xm:sqref>
            </x14:sparkline>
            <x14:sparkline>
              <xm:f>pivot_table!M40:M40</xm:f>
              <xm:sqref>N40</xm:sqref>
            </x14:sparkline>
            <x14:sparkline>
              <xm:f>pivot_table!M41:M41</xm:f>
              <xm:sqref>N41</xm:sqref>
            </x14:sparkline>
            <x14:sparkline>
              <xm:f>pivot_table!M42:M42</xm:f>
              <xm:sqref>N42</xm:sqref>
            </x14:sparkline>
            <x14:sparkline>
              <xm:f>pivot_table!M43:M43</xm:f>
              <xm:sqref>N43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E1:V29"/>
  <sheetViews>
    <sheetView zoomScale="77" workbookViewId="0">
      <selection activeCell="W8" sqref="W8"/>
    </sheetView>
  </sheetViews>
  <sheetFormatPr defaultRowHeight="14.4" x14ac:dyDescent="0.3"/>
  <cols>
    <col min="5" max="5" width="12.33203125" customWidth="1"/>
    <col min="11" max="11" width="9.6640625" bestFit="1" customWidth="1"/>
    <col min="12" max="12" width="11.109375" customWidth="1"/>
    <col min="13" max="13" width="16.109375" customWidth="1"/>
    <col min="14" max="14" width="10.109375" customWidth="1"/>
    <col min="17" max="17" width="8.5546875" customWidth="1"/>
    <col min="18" max="18" width="10.109375" customWidth="1"/>
    <col min="19" max="19" width="27.109375" customWidth="1"/>
    <col min="20" max="20" width="15.109375" customWidth="1"/>
    <col min="21" max="21" width="13.88671875" customWidth="1"/>
    <col min="22" max="22" width="11.44140625" bestFit="1" customWidth="1"/>
  </cols>
  <sheetData>
    <row r="1" spans="11:22" x14ac:dyDescent="0.3">
      <c r="K1" s="3" t="s">
        <v>127</v>
      </c>
      <c r="L1" s="3" t="s">
        <v>128</v>
      </c>
      <c r="M1" s="3" t="s">
        <v>129</v>
      </c>
      <c r="N1" s="3" t="s">
        <v>130</v>
      </c>
      <c r="O1" s="3" t="s">
        <v>131</v>
      </c>
    </row>
    <row r="2" spans="11:22" s="6" customFormat="1" ht="26.25" customHeight="1" x14ac:dyDescent="0.3">
      <c r="K2" s="7">
        <v>1</v>
      </c>
      <c r="L2" s="7" t="s">
        <v>132</v>
      </c>
      <c r="M2" s="7" t="s">
        <v>133</v>
      </c>
      <c r="N2" s="8">
        <v>44969</v>
      </c>
      <c r="O2" s="9" t="s">
        <v>134</v>
      </c>
      <c r="Q2" s="130" t="s">
        <v>135</v>
      </c>
      <c r="R2" s="130"/>
      <c r="S2" s="130"/>
      <c r="T2" s="130"/>
      <c r="U2" s="130"/>
      <c r="V2" s="130"/>
    </row>
    <row r="3" spans="11:22" s="6" customFormat="1" ht="21" customHeight="1" x14ac:dyDescent="0.3">
      <c r="K3" s="7"/>
      <c r="L3" s="7"/>
      <c r="M3" s="7"/>
      <c r="N3" s="8"/>
      <c r="O3" s="9"/>
      <c r="Q3" s="131" t="s">
        <v>136</v>
      </c>
      <c r="R3" s="131"/>
      <c r="S3" s="131"/>
      <c r="T3" s="131"/>
      <c r="U3" s="131"/>
      <c r="V3" s="131"/>
    </row>
    <row r="4" spans="11:22" x14ac:dyDescent="0.3">
      <c r="K4" s="4">
        <v>2</v>
      </c>
      <c r="L4" s="4" t="s">
        <v>137</v>
      </c>
      <c r="M4" s="4" t="s">
        <v>138</v>
      </c>
      <c r="N4" s="5">
        <v>44970</v>
      </c>
      <c r="O4" s="2" t="s">
        <v>139</v>
      </c>
      <c r="Q4" s="10" t="s">
        <v>140</v>
      </c>
      <c r="R4" s="10" t="s">
        <v>141</v>
      </c>
      <c r="S4" s="10" t="s">
        <v>142</v>
      </c>
      <c r="T4" s="10" t="s">
        <v>143</v>
      </c>
      <c r="U4" s="10" t="s">
        <v>144</v>
      </c>
      <c r="V4" s="10" t="s">
        <v>145</v>
      </c>
    </row>
    <row r="5" spans="11:22" x14ac:dyDescent="0.3">
      <c r="K5" s="4">
        <v>3</v>
      </c>
      <c r="L5" s="4" t="s">
        <v>146</v>
      </c>
      <c r="M5" s="4" t="s">
        <v>147</v>
      </c>
      <c r="N5" s="5">
        <v>44971</v>
      </c>
      <c r="O5" s="2" t="s">
        <v>148</v>
      </c>
      <c r="Q5" s="11">
        <v>1</v>
      </c>
      <c r="R5" s="11">
        <v>2</v>
      </c>
      <c r="S5" s="11">
        <v>3</v>
      </c>
      <c r="T5" s="11">
        <v>4</v>
      </c>
      <c r="U5" s="11">
        <v>5</v>
      </c>
      <c r="V5" s="11">
        <v>6</v>
      </c>
    </row>
    <row r="6" spans="11:22" x14ac:dyDescent="0.3">
      <c r="K6" s="4">
        <v>4</v>
      </c>
      <c r="L6" s="4" t="s">
        <v>149</v>
      </c>
      <c r="M6" s="4" t="s">
        <v>150</v>
      </c>
      <c r="N6" s="5">
        <v>44972</v>
      </c>
      <c r="O6" s="2" t="s">
        <v>151</v>
      </c>
      <c r="Q6" s="11">
        <v>7</v>
      </c>
      <c r="R6" s="11">
        <v>8</v>
      </c>
      <c r="S6" s="11">
        <v>9</v>
      </c>
      <c r="T6" s="11">
        <v>10</v>
      </c>
      <c r="U6" s="11">
        <v>11</v>
      </c>
      <c r="V6" s="11">
        <v>12</v>
      </c>
    </row>
    <row r="7" spans="11:22" x14ac:dyDescent="0.3">
      <c r="K7" s="4">
        <v>5</v>
      </c>
      <c r="L7" s="4" t="s">
        <v>152</v>
      </c>
      <c r="M7" s="4" t="s">
        <v>153</v>
      </c>
      <c r="N7" s="5">
        <v>44973</v>
      </c>
      <c r="O7" s="2" t="s">
        <v>154</v>
      </c>
      <c r="Q7" s="11">
        <v>13</v>
      </c>
      <c r="R7" s="11">
        <v>14</v>
      </c>
      <c r="S7" s="11">
        <v>15</v>
      </c>
      <c r="T7" s="11">
        <v>16</v>
      </c>
      <c r="U7" s="11">
        <v>17</v>
      </c>
      <c r="V7" s="11">
        <v>18</v>
      </c>
    </row>
    <row r="8" spans="11:22" x14ac:dyDescent="0.3">
      <c r="K8" s="4">
        <v>6</v>
      </c>
      <c r="L8" s="4" t="s">
        <v>155</v>
      </c>
      <c r="M8" s="4" t="s">
        <v>156</v>
      </c>
      <c r="N8" s="5">
        <v>44974</v>
      </c>
      <c r="O8" s="2" t="s">
        <v>157</v>
      </c>
      <c r="Q8" s="11">
        <v>19</v>
      </c>
      <c r="R8" s="11">
        <v>20</v>
      </c>
      <c r="S8" s="11">
        <v>21</v>
      </c>
      <c r="T8" s="11">
        <v>22</v>
      </c>
      <c r="U8" s="11">
        <v>23</v>
      </c>
      <c r="V8" s="11">
        <v>24</v>
      </c>
    </row>
    <row r="9" spans="11:22" x14ac:dyDescent="0.3">
      <c r="K9" s="4">
        <v>7</v>
      </c>
      <c r="L9" s="4" t="s">
        <v>158</v>
      </c>
      <c r="M9" s="4" t="s">
        <v>159</v>
      </c>
      <c r="N9" s="5">
        <v>44975</v>
      </c>
      <c r="O9" s="2" t="s">
        <v>160</v>
      </c>
      <c r="Q9" s="11">
        <v>25</v>
      </c>
      <c r="R9" s="11">
        <v>26</v>
      </c>
      <c r="S9" s="11">
        <v>27</v>
      </c>
      <c r="T9" s="11">
        <v>28</v>
      </c>
      <c r="U9" s="11">
        <v>29</v>
      </c>
      <c r="V9" s="11">
        <v>30</v>
      </c>
    </row>
    <row r="10" spans="11:22" x14ac:dyDescent="0.3">
      <c r="K10" s="4">
        <v>8</v>
      </c>
      <c r="L10" s="4" t="s">
        <v>161</v>
      </c>
      <c r="M10" s="4" t="s">
        <v>133</v>
      </c>
      <c r="N10" s="5">
        <v>44976</v>
      </c>
      <c r="O10" s="2" t="s">
        <v>162</v>
      </c>
    </row>
    <row r="11" spans="11:22" x14ac:dyDescent="0.3">
      <c r="K11" s="4"/>
      <c r="L11" s="4"/>
      <c r="M11" s="4"/>
      <c r="N11" s="5"/>
      <c r="O11" s="2"/>
      <c r="Q11" s="13" t="s">
        <v>127</v>
      </c>
      <c r="R11" s="13" t="s">
        <v>25</v>
      </c>
      <c r="S11" s="13" t="s">
        <v>163</v>
      </c>
      <c r="T11" s="13" t="s">
        <v>164</v>
      </c>
      <c r="U11" s="132" t="s">
        <v>165</v>
      </c>
      <c r="V11" s="132"/>
    </row>
    <row r="12" spans="11:22" x14ac:dyDescent="0.3">
      <c r="K12" s="4">
        <v>9</v>
      </c>
      <c r="L12" s="4" t="s">
        <v>166</v>
      </c>
      <c r="M12" s="4" t="s">
        <v>138</v>
      </c>
      <c r="N12" s="5">
        <v>44977</v>
      </c>
      <c r="O12" s="2" t="s">
        <v>167</v>
      </c>
      <c r="Q12" s="12">
        <v>1</v>
      </c>
      <c r="R12" s="12" t="s">
        <v>168</v>
      </c>
      <c r="S12" s="12" t="s">
        <v>169</v>
      </c>
      <c r="T12" s="12" t="s">
        <v>164</v>
      </c>
      <c r="U12" s="12" t="str">
        <f>_xlfn.CONCAT(R12:T12)</f>
        <v>FRUTI@gmail.com</v>
      </c>
      <c r="V12" s="12"/>
    </row>
    <row r="13" spans="11:22" x14ac:dyDescent="0.3">
      <c r="K13" s="4">
        <v>10</v>
      </c>
      <c r="L13" s="4" t="s">
        <v>170</v>
      </c>
      <c r="M13" s="4" t="s">
        <v>147</v>
      </c>
      <c r="N13" s="5">
        <v>44978</v>
      </c>
      <c r="O13" s="2" t="s">
        <v>171</v>
      </c>
      <c r="Q13" s="12">
        <v>2</v>
      </c>
      <c r="R13" s="12" t="s">
        <v>172</v>
      </c>
      <c r="S13" s="12" t="s">
        <v>169</v>
      </c>
      <c r="T13" s="12" t="s">
        <v>164</v>
      </c>
      <c r="U13" s="12" t="str">
        <f>_xlfn.CONCAT(R13:T13)</f>
        <v>MANGO@gmail.com</v>
      </c>
      <c r="V13" s="12"/>
    </row>
    <row r="14" spans="11:22" x14ac:dyDescent="0.3">
      <c r="K14" s="4">
        <v>11</v>
      </c>
      <c r="L14" s="4" t="s">
        <v>173</v>
      </c>
      <c r="M14" s="4" t="s">
        <v>150</v>
      </c>
      <c r="N14" s="5">
        <v>44979</v>
      </c>
      <c r="O14" s="2" t="s">
        <v>174</v>
      </c>
      <c r="Q14" s="12">
        <v>3</v>
      </c>
      <c r="R14" s="12" t="s">
        <v>175</v>
      </c>
      <c r="S14" s="12" t="s">
        <v>169</v>
      </c>
      <c r="T14" s="12" t="s">
        <v>164</v>
      </c>
      <c r="U14" s="12" t="str">
        <f>_xlfn.CONCAT(R14:T14)</f>
        <v>BANANA@gmail.com</v>
      </c>
      <c r="V14" s="12"/>
    </row>
    <row r="15" spans="11:22" x14ac:dyDescent="0.3">
      <c r="K15" s="4">
        <v>12</v>
      </c>
      <c r="L15" s="4" t="s">
        <v>176</v>
      </c>
      <c r="M15" s="4" t="s">
        <v>153</v>
      </c>
      <c r="N15" s="5">
        <v>44980</v>
      </c>
      <c r="O15" s="2" t="s">
        <v>177</v>
      </c>
      <c r="Q15" s="12">
        <v>4</v>
      </c>
      <c r="R15" s="12" t="s">
        <v>178</v>
      </c>
      <c r="S15" s="12" t="s">
        <v>169</v>
      </c>
      <c r="T15" s="12" t="s">
        <v>164</v>
      </c>
      <c r="U15" s="12" t="str">
        <f>_xlfn.CONCAT(R15:T15)</f>
        <v>APPLE@gmail.com</v>
      </c>
      <c r="V15" s="12"/>
    </row>
    <row r="16" spans="11:22" x14ac:dyDescent="0.3">
      <c r="K16" s="4"/>
      <c r="L16" s="4"/>
      <c r="M16" s="4"/>
      <c r="N16" s="4"/>
      <c r="O16" s="2"/>
      <c r="Q16" s="12">
        <v>5</v>
      </c>
      <c r="R16" s="12" t="s">
        <v>179</v>
      </c>
      <c r="S16" s="12" t="s">
        <v>169</v>
      </c>
      <c r="T16" s="12" t="s">
        <v>164</v>
      </c>
      <c r="U16" s="12" t="str">
        <f>_xlfn.CONCAT(R16:T16)</f>
        <v>GRAPES@gmail.com</v>
      </c>
      <c r="V16" s="12"/>
    </row>
    <row r="17" spans="5:22" x14ac:dyDescent="0.3">
      <c r="E17" s="1"/>
    </row>
    <row r="18" spans="5:22" ht="18" x14ac:dyDescent="0.35">
      <c r="K18">
        <v>434543</v>
      </c>
      <c r="L18" s="14">
        <v>567666</v>
      </c>
      <c r="M18">
        <v>787877</v>
      </c>
    </row>
    <row r="19" spans="5:22" ht="18" x14ac:dyDescent="0.35">
      <c r="L19" s="14"/>
    </row>
    <row r="20" spans="5:22" x14ac:dyDescent="0.3">
      <c r="K20" s="1" t="s">
        <v>180</v>
      </c>
      <c r="L20" s="1" t="s">
        <v>181</v>
      </c>
      <c r="M20" s="1" t="str">
        <f>UPPER("responsibility")</f>
        <v>RESPONSIBILITY</v>
      </c>
      <c r="N20" s="1" t="s">
        <v>182</v>
      </c>
      <c r="O20" s="1" t="s">
        <v>183</v>
      </c>
    </row>
    <row r="21" spans="5:22" x14ac:dyDescent="0.3">
      <c r="K21">
        <v>1</v>
      </c>
      <c r="L21" t="s">
        <v>132</v>
      </c>
      <c r="M21" t="s">
        <v>184</v>
      </c>
      <c r="N21" t="s">
        <v>185</v>
      </c>
      <c r="O21" t="str">
        <f t="shared" ref="O21:O28" si="0">IFERROR(VLOOKUP(N21,M21:M29,1,"FALSE"),"NOOT FOUND")</f>
        <v>water</v>
      </c>
      <c r="R21" s="1" t="s">
        <v>186</v>
      </c>
      <c r="S21" s="1" t="s">
        <v>187</v>
      </c>
      <c r="T21" s="1" t="s">
        <v>188</v>
      </c>
      <c r="U21" s="1" t="s">
        <v>189</v>
      </c>
      <c r="V21" s="1" t="s">
        <v>87</v>
      </c>
    </row>
    <row r="22" spans="5:22" x14ac:dyDescent="0.3">
      <c r="K22">
        <v>2</v>
      </c>
      <c r="L22" t="s">
        <v>137</v>
      </c>
      <c r="M22" t="s">
        <v>190</v>
      </c>
      <c r="N22" t="s">
        <v>191</v>
      </c>
      <c r="O22" t="str">
        <f t="shared" si="0"/>
        <v>NOOT FOUND</v>
      </c>
      <c r="R22">
        <v>1</v>
      </c>
      <c r="S22" s="15" t="s">
        <v>192</v>
      </c>
      <c r="T22" t="s">
        <v>193</v>
      </c>
      <c r="U22" t="s">
        <v>194</v>
      </c>
      <c r="V22">
        <f>COUNTA(Table1[[#This Row],[NO.]:[LAST NAME]])</f>
        <v>4</v>
      </c>
    </row>
    <row r="23" spans="5:22" x14ac:dyDescent="0.3">
      <c r="K23">
        <v>3</v>
      </c>
      <c r="L23" t="s">
        <v>146</v>
      </c>
      <c r="M23" t="s">
        <v>195</v>
      </c>
      <c r="N23" t="s">
        <v>196</v>
      </c>
      <c r="O23" t="str">
        <f t="shared" si="0"/>
        <v>NOOT FOUND</v>
      </c>
      <c r="R23">
        <v>2</v>
      </c>
      <c r="S23" s="15" t="s">
        <v>197</v>
      </c>
      <c r="T23" t="s">
        <v>198</v>
      </c>
      <c r="U23" t="s">
        <v>199</v>
      </c>
      <c r="V23">
        <f>COUNTA(Table1[[#This Row],[NO.]:[LAST NAME]])</f>
        <v>4</v>
      </c>
    </row>
    <row r="24" spans="5:22" x14ac:dyDescent="0.3">
      <c r="K24">
        <v>4</v>
      </c>
      <c r="L24" t="s">
        <v>149</v>
      </c>
      <c r="M24" t="s">
        <v>200</v>
      </c>
      <c r="N24" t="s">
        <v>201</v>
      </c>
      <c r="O24" t="str">
        <f t="shared" si="0"/>
        <v>JOY</v>
      </c>
      <c r="R24">
        <v>3</v>
      </c>
      <c r="S24" s="15" t="s">
        <v>202</v>
      </c>
      <c r="T24" t="s">
        <v>203</v>
      </c>
      <c r="U24" t="s">
        <v>204</v>
      </c>
      <c r="V24">
        <f>COUNTA(Table1[[#This Row],[NO.]:[LAST NAME]])</f>
        <v>4</v>
      </c>
    </row>
    <row r="25" spans="5:22" x14ac:dyDescent="0.3">
      <c r="K25">
        <v>5</v>
      </c>
      <c r="L25" t="s">
        <v>152</v>
      </c>
      <c r="M25" t="s">
        <v>201</v>
      </c>
      <c r="N25" t="s">
        <v>205</v>
      </c>
      <c r="O25" t="str">
        <f t="shared" si="0"/>
        <v>everyday</v>
      </c>
      <c r="R25">
        <v>4</v>
      </c>
      <c r="S25" s="15" t="s">
        <v>206</v>
      </c>
      <c r="T25" t="s">
        <v>207</v>
      </c>
      <c r="U25" t="s">
        <v>208</v>
      </c>
      <c r="V25">
        <f>COUNTA(Table1[[#This Row],[NO.]:[LAST NAME]])</f>
        <v>4</v>
      </c>
    </row>
    <row r="26" spans="5:22" x14ac:dyDescent="0.3">
      <c r="K26">
        <v>6</v>
      </c>
      <c r="L26" t="s">
        <v>155</v>
      </c>
      <c r="M26" t="s">
        <v>209</v>
      </c>
      <c r="N26" t="s">
        <v>210</v>
      </c>
      <c r="O26" t="str">
        <f t="shared" si="0"/>
        <v>NOOT FOUND</v>
      </c>
      <c r="R26">
        <v>5</v>
      </c>
      <c r="S26" s="15" t="s">
        <v>211</v>
      </c>
      <c r="T26" t="s">
        <v>212</v>
      </c>
      <c r="U26" t="s">
        <v>213</v>
      </c>
      <c r="V26">
        <f>COUNTA(Table1[[#This Row],[NO.]:[LAST NAME]])</f>
        <v>4</v>
      </c>
    </row>
    <row r="27" spans="5:22" x14ac:dyDescent="0.3">
      <c r="K27">
        <v>7</v>
      </c>
      <c r="L27" t="s">
        <v>158</v>
      </c>
      <c r="M27" t="s">
        <v>205</v>
      </c>
      <c r="N27" t="s">
        <v>214</v>
      </c>
      <c r="O27" t="str">
        <f t="shared" si="0"/>
        <v>NOOT FOUND</v>
      </c>
      <c r="S27" s="15" t="s">
        <v>215</v>
      </c>
      <c r="U27" t="s">
        <v>216</v>
      </c>
      <c r="V27">
        <f>COUNTA(Table1[[#This Row],[NO.]:[LAST NAME]])</f>
        <v>2</v>
      </c>
    </row>
    <row r="28" spans="5:22" x14ac:dyDescent="0.3">
      <c r="K28">
        <v>8</v>
      </c>
      <c r="L28" t="s">
        <v>161</v>
      </c>
      <c r="M28" t="s">
        <v>217</v>
      </c>
      <c r="N28" t="s">
        <v>200</v>
      </c>
      <c r="O28" t="str">
        <f t="shared" si="0"/>
        <v>NOOT FOUND</v>
      </c>
      <c r="R28">
        <v>7</v>
      </c>
      <c r="S28" s="15" t="s">
        <v>218</v>
      </c>
      <c r="T28" t="s">
        <v>219</v>
      </c>
      <c r="U28" t="s">
        <v>220</v>
      </c>
      <c r="V28">
        <f>COUNTA(Table1[[#This Row],[NO.]:[LAST NAME]])</f>
        <v>4</v>
      </c>
    </row>
    <row r="29" spans="5:22" x14ac:dyDescent="0.3">
      <c r="K29">
        <v>10</v>
      </c>
      <c r="L29" t="s">
        <v>170</v>
      </c>
      <c r="M29" t="s">
        <v>221</v>
      </c>
      <c r="N29" t="s">
        <v>222</v>
      </c>
      <c r="O29" t="str">
        <f>IFERROR(VLOOKUP(N29,M29:M38,1,"FALSE"),"NOOT FOUND")</f>
        <v>NOOT FOUND</v>
      </c>
      <c r="R29">
        <v>9</v>
      </c>
      <c r="S29" s="15" t="s">
        <v>223</v>
      </c>
      <c r="U29" t="s">
        <v>224</v>
      </c>
      <c r="V29">
        <f>COUNTA(Table1[[#This Row],[NO.]:[LAST NAME]])</f>
        <v>3</v>
      </c>
    </row>
  </sheetData>
  <mergeCells count="3">
    <mergeCell ref="Q2:V2"/>
    <mergeCell ref="Q3:V3"/>
    <mergeCell ref="U11:V11"/>
  </mergeCells>
  <hyperlinks>
    <hyperlink ref="Q2:V9" r:id="rId1" display="JULY" xr:uid="{6DC55C55-0B59-4AC8-A03D-044BB8BF9626}"/>
    <hyperlink ref="Q2:V2" r:id="rId2" display="CALENDER" xr:uid="{1B79BA8A-322B-411B-BB58-5A63A9A5098E}"/>
    <hyperlink ref="S22" r:id="rId3" xr:uid="{DDC26C11-6A99-4E8E-AC06-DC530123AA2B}"/>
    <hyperlink ref="S23" r:id="rId4" xr:uid="{5243432A-FD92-4A56-A5D8-B5AD1D6A0B71}"/>
    <hyperlink ref="S24" r:id="rId5" xr:uid="{A9D1ABB6-487A-4114-B6F9-BB927F36EB47}"/>
    <hyperlink ref="S25" r:id="rId6" xr:uid="{8BF002F1-21B9-42A8-9B4E-4B0DFCE48B10}"/>
    <hyperlink ref="S26" r:id="rId7" xr:uid="{681DBC01-17FD-4A3B-8C2B-ABA3AA8E61A6}"/>
    <hyperlink ref="S27" r:id="rId8" xr:uid="{E82AEF77-6C40-4BD7-A7C9-C4DF909FC544}"/>
    <hyperlink ref="S28" r:id="rId9" xr:uid="{2BBB9780-FE2D-4091-95B6-43B771D114CC}"/>
    <hyperlink ref="S29" r:id="rId10" xr:uid="{BD5637A4-3056-4D6B-9820-70AFAEEF4F7F}"/>
  </hyperlinks>
  <pageMargins left="0.7" right="0.7" top="0.75" bottom="0.75" header="0.3" footer="0.3"/>
  <drawing r:id="rId11"/>
  <tableParts count="2">
    <tablePart r:id="rId12"/>
    <tablePart r:id="rId1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40ECE-EF9F-4588-85E7-2B427AC688ED}">
  <dimension ref="A2:I82"/>
  <sheetViews>
    <sheetView zoomScale="85" zoomScaleNormal="85" workbookViewId="0">
      <selection activeCell="D75" sqref="D75"/>
    </sheetView>
  </sheetViews>
  <sheetFormatPr defaultRowHeight="14.4" x14ac:dyDescent="0.3"/>
  <cols>
    <col min="1" max="1" width="9.5546875" customWidth="1"/>
    <col min="2" max="2" width="39.109375" customWidth="1"/>
    <col min="3" max="3" width="19.44140625" customWidth="1"/>
    <col min="4" max="4" width="7.44140625" customWidth="1"/>
    <col min="5" max="5" width="19.44140625" customWidth="1"/>
    <col min="9" max="9" width="14" customWidth="1"/>
  </cols>
  <sheetData>
    <row r="2" spans="1:9" x14ac:dyDescent="0.3">
      <c r="B2" s="20" t="s">
        <v>225</v>
      </c>
      <c r="C2" s="18"/>
      <c r="D2" s="18"/>
    </row>
    <row r="3" spans="1:9" x14ac:dyDescent="0.3">
      <c r="B3" s="21" t="e">
        <v>#VALUE!</v>
      </c>
      <c r="C3" s="21"/>
      <c r="D3" s="19"/>
    </row>
    <row r="4" spans="1:9" x14ac:dyDescent="0.3">
      <c r="B4" s="22" t="e">
        <v>#VALUE!</v>
      </c>
    </row>
    <row r="5" spans="1:9" x14ac:dyDescent="0.3">
      <c r="B5" s="21" t="e">
        <v>#VALUE!</v>
      </c>
      <c r="C5" s="19"/>
      <c r="D5" s="19"/>
    </row>
    <row r="6" spans="1:9" x14ac:dyDescent="0.3">
      <c r="B6" s="22" t="e">
        <v>#VALUE!</v>
      </c>
    </row>
    <row r="7" spans="1:9" x14ac:dyDescent="0.3">
      <c r="B7" s="21" t="e">
        <v>#VALUE!</v>
      </c>
      <c r="C7" s="19"/>
      <c r="D7" s="19"/>
    </row>
    <row r="8" spans="1:9" x14ac:dyDescent="0.3">
      <c r="B8" s="22" t="e">
        <v>#VALUE!</v>
      </c>
    </row>
    <row r="9" spans="1:9" x14ac:dyDescent="0.3">
      <c r="B9" s="23" t="e">
        <v>#VALUE!</v>
      </c>
    </row>
    <row r="10" spans="1:9" x14ac:dyDescent="0.3">
      <c r="B10" s="24" t="e">
        <v>#VALUE!</v>
      </c>
    </row>
    <row r="12" spans="1:9" x14ac:dyDescent="0.3">
      <c r="A12" s="115" t="s">
        <v>226</v>
      </c>
      <c r="B12" s="115"/>
      <c r="C12" s="115"/>
      <c r="D12" s="114"/>
      <c r="E12" s="114"/>
      <c r="F12" s="114"/>
    </row>
    <row r="13" spans="1:9" x14ac:dyDescent="0.3">
      <c r="A13" s="103" t="s">
        <v>227</v>
      </c>
      <c r="B13" s="103" t="s">
        <v>228</v>
      </c>
      <c r="C13" s="103" t="s">
        <v>229</v>
      </c>
      <c r="D13" s="104" t="s">
        <v>230</v>
      </c>
      <c r="E13" s="90"/>
      <c r="F13" s="133" t="s">
        <v>414</v>
      </c>
      <c r="G13" s="133"/>
      <c r="H13" s="133"/>
      <c r="I13" s="133"/>
    </row>
    <row r="14" spans="1:9" x14ac:dyDescent="0.3">
      <c r="A14" s="43">
        <v>1</v>
      </c>
      <c r="B14" s="43" t="s">
        <v>231</v>
      </c>
      <c r="C14" s="44" t="s">
        <v>232</v>
      </c>
      <c r="D14" s="105">
        <v>1</v>
      </c>
      <c r="F14" s="39" t="s">
        <v>421</v>
      </c>
      <c r="G14" s="39" t="s">
        <v>422</v>
      </c>
      <c r="H14" s="39"/>
      <c r="I14" s="39" t="s">
        <v>423</v>
      </c>
    </row>
    <row r="15" spans="1:9" x14ac:dyDescent="0.3">
      <c r="A15" s="43">
        <v>2</v>
      </c>
      <c r="B15" s="43" t="s">
        <v>233</v>
      </c>
      <c r="C15" s="44">
        <v>4.1666666666666699E-2</v>
      </c>
      <c r="D15" s="101">
        <v>1</v>
      </c>
      <c r="F15" s="101">
        <v>1</v>
      </c>
      <c r="G15" s="43" t="s">
        <v>221</v>
      </c>
      <c r="H15" s="43"/>
      <c r="I15" s="102">
        <v>0.45</v>
      </c>
    </row>
    <row r="16" spans="1:9" x14ac:dyDescent="0.3">
      <c r="A16" s="43">
        <v>3</v>
      </c>
      <c r="B16" s="43" t="s">
        <v>234</v>
      </c>
      <c r="C16" s="44">
        <v>8.3333333333333301E-2</v>
      </c>
      <c r="D16" s="101">
        <v>1</v>
      </c>
      <c r="F16" s="101">
        <v>2</v>
      </c>
      <c r="G16" s="43" t="s">
        <v>415</v>
      </c>
      <c r="H16" s="43"/>
      <c r="I16" s="102">
        <v>0.32</v>
      </c>
    </row>
    <row r="17" spans="1:9" x14ac:dyDescent="0.3">
      <c r="A17" s="43">
        <v>4</v>
      </c>
      <c r="B17" s="43" t="s">
        <v>235</v>
      </c>
      <c r="C17" s="44">
        <v>0.125</v>
      </c>
      <c r="D17" s="101">
        <v>1</v>
      </c>
      <c r="F17" s="101">
        <v>3</v>
      </c>
      <c r="G17" s="43" t="s">
        <v>416</v>
      </c>
      <c r="H17" s="43"/>
      <c r="I17" s="102">
        <v>0.67</v>
      </c>
    </row>
    <row r="18" spans="1:9" x14ac:dyDescent="0.3">
      <c r="A18" s="43">
        <v>5</v>
      </c>
      <c r="B18" s="43" t="s">
        <v>236</v>
      </c>
      <c r="C18" s="44">
        <v>0.16666666666666699</v>
      </c>
      <c r="D18" s="101">
        <v>1</v>
      </c>
      <c r="F18" s="101">
        <v>4</v>
      </c>
      <c r="G18" s="43" t="s">
        <v>417</v>
      </c>
      <c r="H18" s="43"/>
      <c r="I18" s="102">
        <v>0.79</v>
      </c>
    </row>
    <row r="19" spans="1:9" x14ac:dyDescent="0.3">
      <c r="A19" s="43">
        <v>6</v>
      </c>
      <c r="B19" s="43" t="s">
        <v>237</v>
      </c>
      <c r="C19" s="44">
        <v>0.20833333333333301</v>
      </c>
      <c r="D19" s="101">
        <v>1</v>
      </c>
      <c r="F19" s="101">
        <v>5</v>
      </c>
      <c r="G19" s="43" t="s">
        <v>418</v>
      </c>
      <c r="H19" s="43"/>
      <c r="I19" s="102">
        <v>0.12</v>
      </c>
    </row>
    <row r="20" spans="1:9" x14ac:dyDescent="0.3">
      <c r="A20" s="43">
        <v>7</v>
      </c>
      <c r="B20" s="43" t="s">
        <v>238</v>
      </c>
      <c r="C20" s="44">
        <v>0.25</v>
      </c>
      <c r="D20" s="101">
        <v>1</v>
      </c>
      <c r="F20" s="101">
        <v>6</v>
      </c>
      <c r="G20" s="43" t="s">
        <v>424</v>
      </c>
      <c r="H20" s="43"/>
      <c r="I20" s="102">
        <v>0.01</v>
      </c>
    </row>
    <row r="21" spans="1:9" x14ac:dyDescent="0.3">
      <c r="A21" s="43">
        <v>8</v>
      </c>
      <c r="B21" s="43" t="s">
        <v>239</v>
      </c>
      <c r="C21" s="44">
        <v>0.29166666666666702</v>
      </c>
      <c r="D21" s="101">
        <v>1</v>
      </c>
      <c r="F21" s="101">
        <v>7</v>
      </c>
      <c r="G21" s="43" t="s">
        <v>425</v>
      </c>
      <c r="H21" s="43"/>
      <c r="I21" s="102">
        <v>0.34</v>
      </c>
    </row>
    <row r="22" spans="1:9" x14ac:dyDescent="0.3">
      <c r="A22" s="43">
        <v>9</v>
      </c>
      <c r="B22" s="43" t="s">
        <v>240</v>
      </c>
      <c r="C22" s="44">
        <v>0.33333333333333298</v>
      </c>
      <c r="D22" s="101">
        <v>1</v>
      </c>
      <c r="F22" s="101">
        <v>8</v>
      </c>
      <c r="G22" s="43" t="s">
        <v>419</v>
      </c>
      <c r="H22" s="43"/>
      <c r="I22" s="102">
        <v>0.45</v>
      </c>
    </row>
    <row r="23" spans="1:9" x14ac:dyDescent="0.3">
      <c r="A23" s="43">
        <v>10</v>
      </c>
      <c r="B23" s="43" t="s">
        <v>241</v>
      </c>
      <c r="C23" s="44">
        <v>0.375</v>
      </c>
      <c r="D23" s="101">
        <v>1</v>
      </c>
      <c r="F23" s="101">
        <v>9</v>
      </c>
      <c r="G23" s="43" t="s">
        <v>420</v>
      </c>
      <c r="H23" s="43"/>
      <c r="I23" s="102">
        <v>0.12</v>
      </c>
    </row>
    <row r="24" spans="1:9" x14ac:dyDescent="0.3">
      <c r="A24" s="43">
        <v>11</v>
      </c>
      <c r="B24" s="43" t="s">
        <v>242</v>
      </c>
      <c r="C24" s="44">
        <v>0.41666666666666702</v>
      </c>
      <c r="D24" s="101">
        <v>1</v>
      </c>
    </row>
    <row r="25" spans="1:9" x14ac:dyDescent="0.3">
      <c r="A25" s="43">
        <v>12</v>
      </c>
      <c r="B25" s="43" t="s">
        <v>243</v>
      </c>
      <c r="C25" s="44">
        <v>0.45833333333333298</v>
      </c>
      <c r="D25" s="101">
        <v>1</v>
      </c>
    </row>
    <row r="26" spans="1:9" x14ac:dyDescent="0.3">
      <c r="A26" s="43">
        <v>13</v>
      </c>
      <c r="B26" s="43" t="s">
        <v>244</v>
      </c>
      <c r="C26" s="44">
        <v>0.5</v>
      </c>
      <c r="D26" s="101">
        <v>1</v>
      </c>
    </row>
    <row r="27" spans="1:9" x14ac:dyDescent="0.3">
      <c r="A27" s="43">
        <v>14</v>
      </c>
      <c r="B27" s="43" t="s">
        <v>245</v>
      </c>
      <c r="C27" s="44">
        <v>0.54166666666666696</v>
      </c>
      <c r="D27" s="101">
        <v>1</v>
      </c>
    </row>
    <row r="28" spans="1:9" x14ac:dyDescent="0.3">
      <c r="A28" s="43">
        <v>15</v>
      </c>
      <c r="B28" s="43" t="s">
        <v>246</v>
      </c>
      <c r="C28" s="44">
        <v>0.58333333333333404</v>
      </c>
      <c r="D28" s="101">
        <v>1</v>
      </c>
    </row>
    <row r="29" spans="1:9" x14ac:dyDescent="0.3">
      <c r="A29" s="43">
        <v>16</v>
      </c>
      <c r="B29" s="43" t="s">
        <v>247</v>
      </c>
      <c r="C29" s="44">
        <v>0.625</v>
      </c>
      <c r="D29" s="101">
        <v>1</v>
      </c>
    </row>
    <row r="30" spans="1:9" x14ac:dyDescent="0.3">
      <c r="A30" s="43">
        <v>17</v>
      </c>
      <c r="B30" s="43" t="s">
        <v>248</v>
      </c>
      <c r="C30" s="44">
        <v>0.66666666666666696</v>
      </c>
      <c r="D30" s="101">
        <v>1</v>
      </c>
    </row>
    <row r="31" spans="1:9" x14ac:dyDescent="0.3">
      <c r="A31" s="43">
        <v>18</v>
      </c>
      <c r="B31" s="43" t="s">
        <v>249</v>
      </c>
      <c r="C31" s="44">
        <v>0.70833333333333404</v>
      </c>
      <c r="D31" s="101">
        <v>1</v>
      </c>
    </row>
    <row r="32" spans="1:9" x14ac:dyDescent="0.3">
      <c r="A32" s="43">
        <v>19</v>
      </c>
      <c r="B32" s="43" t="s">
        <v>250</v>
      </c>
      <c r="C32" s="44">
        <v>0.750000000000001</v>
      </c>
      <c r="D32" s="101">
        <v>1</v>
      </c>
    </row>
    <row r="33" spans="1:4" x14ac:dyDescent="0.3">
      <c r="A33" s="43">
        <v>20</v>
      </c>
      <c r="B33" s="43" t="s">
        <v>251</v>
      </c>
      <c r="C33" s="44">
        <v>0.79166666666666696</v>
      </c>
      <c r="D33" s="101">
        <v>1</v>
      </c>
    </row>
    <row r="34" spans="1:4" x14ac:dyDescent="0.3">
      <c r="A34" s="43">
        <v>21</v>
      </c>
      <c r="B34" s="43" t="s">
        <v>252</v>
      </c>
      <c r="C34" s="44">
        <v>0.83333333333333404</v>
      </c>
      <c r="D34" s="101">
        <v>1</v>
      </c>
    </row>
    <row r="35" spans="1:4" x14ac:dyDescent="0.3">
      <c r="A35" s="43">
        <v>22</v>
      </c>
      <c r="B35" s="43" t="s">
        <v>253</v>
      </c>
      <c r="C35" s="44">
        <v>0.875000000000001</v>
      </c>
      <c r="D35" s="101">
        <v>1</v>
      </c>
    </row>
    <row r="36" spans="1:4" x14ac:dyDescent="0.3">
      <c r="A36" s="43">
        <v>23</v>
      </c>
      <c r="B36" s="43" t="s">
        <v>254</v>
      </c>
      <c r="C36" s="44">
        <v>0.91666666666666696</v>
      </c>
      <c r="D36" s="101">
        <v>1</v>
      </c>
    </row>
    <row r="37" spans="1:4" x14ac:dyDescent="0.3">
      <c r="A37" s="43">
        <v>24</v>
      </c>
      <c r="B37" s="43" t="s">
        <v>255</v>
      </c>
      <c r="C37" s="44">
        <v>0.95833333333333404</v>
      </c>
      <c r="D37" s="101">
        <v>1</v>
      </c>
    </row>
    <row r="38" spans="1:4" x14ac:dyDescent="0.3">
      <c r="A38" s="43">
        <v>25</v>
      </c>
      <c r="B38" s="43" t="s">
        <v>256</v>
      </c>
      <c r="C38" s="44">
        <v>1</v>
      </c>
      <c r="D38" s="101">
        <v>1</v>
      </c>
    </row>
    <row r="39" spans="1:4" x14ac:dyDescent="0.3">
      <c r="A39" s="43">
        <v>26</v>
      </c>
      <c r="B39" s="43" t="s">
        <v>257</v>
      </c>
      <c r="C39" s="44">
        <v>1.0416666666666701</v>
      </c>
      <c r="D39" s="101">
        <v>1</v>
      </c>
    </row>
    <row r="40" spans="1:4" x14ac:dyDescent="0.3">
      <c r="A40" s="43">
        <v>27</v>
      </c>
      <c r="B40" s="43" t="s">
        <v>258</v>
      </c>
      <c r="C40" s="44">
        <v>1.0833333333333299</v>
      </c>
      <c r="D40" s="101">
        <v>1</v>
      </c>
    </row>
    <row r="41" spans="1:4" x14ac:dyDescent="0.3">
      <c r="A41" s="43">
        <v>28</v>
      </c>
      <c r="B41" s="43" t="s">
        <v>259</v>
      </c>
      <c r="C41" s="44">
        <v>1.125</v>
      </c>
      <c r="D41" s="101">
        <v>1</v>
      </c>
    </row>
    <row r="42" spans="1:4" x14ac:dyDescent="0.3">
      <c r="A42" s="43">
        <v>29</v>
      </c>
      <c r="B42" s="43" t="s">
        <v>260</v>
      </c>
      <c r="C42" s="44">
        <v>1.1666666666666701</v>
      </c>
      <c r="D42" s="101">
        <v>1</v>
      </c>
    </row>
    <row r="43" spans="1:4" x14ac:dyDescent="0.3">
      <c r="A43" s="43">
        <v>30</v>
      </c>
      <c r="B43" s="43" t="s">
        <v>261</v>
      </c>
      <c r="C43" s="44">
        <v>1.2083333333333299</v>
      </c>
      <c r="D43" s="101">
        <v>1</v>
      </c>
    </row>
    <row r="44" spans="1:4" x14ac:dyDescent="0.3">
      <c r="A44" s="43">
        <v>31</v>
      </c>
      <c r="B44" s="43" t="s">
        <v>262</v>
      </c>
      <c r="C44" s="44">
        <v>1.25</v>
      </c>
      <c r="D44" s="101">
        <v>1</v>
      </c>
    </row>
    <row r="45" spans="1:4" x14ac:dyDescent="0.3">
      <c r="A45" s="43">
        <v>32</v>
      </c>
      <c r="B45" s="43" t="s">
        <v>263</v>
      </c>
      <c r="C45" s="44">
        <v>1.2916666666666701</v>
      </c>
      <c r="D45" s="101">
        <v>1</v>
      </c>
    </row>
    <row r="46" spans="1:4" x14ac:dyDescent="0.3">
      <c r="A46" s="43">
        <v>33</v>
      </c>
      <c r="B46" s="43" t="s">
        <v>264</v>
      </c>
      <c r="C46" s="44">
        <v>1.3333333333333299</v>
      </c>
      <c r="D46" s="101">
        <v>1</v>
      </c>
    </row>
    <row r="47" spans="1:4" x14ac:dyDescent="0.3">
      <c r="A47" s="43">
        <v>34</v>
      </c>
      <c r="B47" s="43" t="s">
        <v>265</v>
      </c>
      <c r="C47" s="44">
        <v>1.375</v>
      </c>
      <c r="D47" s="101">
        <v>1</v>
      </c>
    </row>
    <row r="48" spans="1:4" x14ac:dyDescent="0.3">
      <c r="A48" s="43">
        <v>35</v>
      </c>
      <c r="B48" s="43" t="s">
        <v>266</v>
      </c>
      <c r="C48" s="44">
        <v>1.4166666666666701</v>
      </c>
      <c r="D48" s="101">
        <v>1</v>
      </c>
    </row>
    <row r="49" spans="1:4" x14ac:dyDescent="0.3">
      <c r="A49" s="43">
        <v>36</v>
      </c>
      <c r="B49" s="43" t="s">
        <v>267</v>
      </c>
      <c r="C49" s="44">
        <v>1.4583333333333299</v>
      </c>
      <c r="D49" s="101">
        <v>1</v>
      </c>
    </row>
    <row r="50" spans="1:4" x14ac:dyDescent="0.3">
      <c r="A50" s="43">
        <v>37</v>
      </c>
      <c r="B50" s="43" t="s">
        <v>268</v>
      </c>
      <c r="C50" s="44">
        <v>1.5</v>
      </c>
      <c r="D50" s="101">
        <v>1</v>
      </c>
    </row>
    <row r="51" spans="1:4" x14ac:dyDescent="0.3">
      <c r="A51" s="43">
        <v>38</v>
      </c>
      <c r="B51" s="43" t="s">
        <v>269</v>
      </c>
      <c r="C51" s="44">
        <v>1.5416666666666701</v>
      </c>
      <c r="D51" s="101">
        <v>1</v>
      </c>
    </row>
    <row r="52" spans="1:4" x14ac:dyDescent="0.3">
      <c r="A52" s="43">
        <v>39</v>
      </c>
      <c r="B52" s="43" t="s">
        <v>270</v>
      </c>
      <c r="C52" s="44">
        <v>1.5833333333333299</v>
      </c>
      <c r="D52" s="101">
        <v>1</v>
      </c>
    </row>
    <row r="53" spans="1:4" x14ac:dyDescent="0.3">
      <c r="A53" s="43">
        <v>40</v>
      </c>
      <c r="B53" s="43" t="s">
        <v>271</v>
      </c>
      <c r="C53" s="44">
        <v>1.625</v>
      </c>
      <c r="D53" s="101">
        <v>1</v>
      </c>
    </row>
    <row r="54" spans="1:4" x14ac:dyDescent="0.3">
      <c r="A54" s="43">
        <v>41</v>
      </c>
      <c r="B54" s="43" t="s">
        <v>272</v>
      </c>
      <c r="C54" s="44">
        <v>1.6666666666666601</v>
      </c>
      <c r="D54" s="101">
        <v>1</v>
      </c>
    </row>
    <row r="55" spans="1:4" x14ac:dyDescent="0.3">
      <c r="A55" s="43">
        <v>42</v>
      </c>
      <c r="B55" s="43" t="s">
        <v>273</v>
      </c>
      <c r="C55" s="44">
        <v>1.7083333333333299</v>
      </c>
      <c r="D55" s="101">
        <v>1</v>
      </c>
    </row>
    <row r="56" spans="1:4" x14ac:dyDescent="0.3">
      <c r="A56" s="43">
        <v>43</v>
      </c>
      <c r="B56" s="43" t="s">
        <v>274</v>
      </c>
      <c r="C56" s="44">
        <v>1.75</v>
      </c>
      <c r="D56" s="101">
        <v>1</v>
      </c>
    </row>
    <row r="57" spans="1:4" x14ac:dyDescent="0.3">
      <c r="A57" s="43">
        <v>44</v>
      </c>
      <c r="B57" s="43" t="s">
        <v>275</v>
      </c>
      <c r="C57" s="44">
        <v>1.7916666666666601</v>
      </c>
      <c r="D57" s="101">
        <v>1</v>
      </c>
    </row>
    <row r="58" spans="1:4" x14ac:dyDescent="0.3">
      <c r="A58" s="43">
        <v>45</v>
      </c>
      <c r="B58" s="43" t="s">
        <v>276</v>
      </c>
      <c r="C58" s="44">
        <v>1.8333333333333299</v>
      </c>
      <c r="D58" s="101">
        <v>1</v>
      </c>
    </row>
    <row r="59" spans="1:4" x14ac:dyDescent="0.3">
      <c r="A59" s="43">
        <v>46</v>
      </c>
      <c r="B59" s="43" t="s">
        <v>277</v>
      </c>
      <c r="C59" s="44">
        <v>1.875</v>
      </c>
      <c r="D59" s="101">
        <v>1</v>
      </c>
    </row>
    <row r="60" spans="1:4" x14ac:dyDescent="0.3">
      <c r="A60" s="43">
        <v>47</v>
      </c>
      <c r="B60" s="43" t="s">
        <v>278</v>
      </c>
      <c r="C60" s="44">
        <v>1.9166666666666601</v>
      </c>
      <c r="D60" s="101">
        <v>1</v>
      </c>
    </row>
    <row r="61" spans="1:4" x14ac:dyDescent="0.3">
      <c r="A61" s="43">
        <v>48</v>
      </c>
      <c r="B61" s="43" t="s">
        <v>279</v>
      </c>
      <c r="C61" s="44">
        <v>1.9583333333333299</v>
      </c>
      <c r="D61" s="101">
        <v>1</v>
      </c>
    </row>
    <row r="62" spans="1:4" x14ac:dyDescent="0.3">
      <c r="A62" s="43">
        <v>49</v>
      </c>
      <c r="B62" s="43" t="s">
        <v>280</v>
      </c>
      <c r="C62" s="44">
        <v>2</v>
      </c>
      <c r="D62" s="101">
        <v>1</v>
      </c>
    </row>
    <row r="63" spans="1:4" x14ac:dyDescent="0.3">
      <c r="A63" s="43">
        <v>50</v>
      </c>
      <c r="B63" s="43" t="s">
        <v>281</v>
      </c>
      <c r="C63" s="44">
        <v>2.0416666666666599</v>
      </c>
      <c r="D63" s="101">
        <v>1</v>
      </c>
    </row>
    <row r="64" spans="1:4" x14ac:dyDescent="0.3">
      <c r="A64" s="43">
        <v>51</v>
      </c>
      <c r="B64" s="43" t="s">
        <v>282</v>
      </c>
      <c r="C64" s="44">
        <v>2.0833333333333299</v>
      </c>
      <c r="D64" s="101">
        <v>1</v>
      </c>
    </row>
    <row r="65" spans="1:4" x14ac:dyDescent="0.3">
      <c r="A65" s="43">
        <v>52</v>
      </c>
      <c r="B65" s="43" t="s">
        <v>283</v>
      </c>
      <c r="C65" s="44">
        <v>2.125</v>
      </c>
      <c r="D65" s="101">
        <v>1</v>
      </c>
    </row>
    <row r="66" spans="1:4" x14ac:dyDescent="0.3">
      <c r="A66" s="43">
        <v>53</v>
      </c>
      <c r="B66" s="43" t="s">
        <v>284</v>
      </c>
      <c r="C66" s="44">
        <v>2.1666666666666599</v>
      </c>
      <c r="D66" s="101">
        <v>1</v>
      </c>
    </row>
    <row r="67" spans="1:4" x14ac:dyDescent="0.3">
      <c r="A67" s="43">
        <v>54</v>
      </c>
      <c r="B67" s="43" t="s">
        <v>285</v>
      </c>
      <c r="C67" s="44">
        <v>2.2083333333333299</v>
      </c>
      <c r="D67" s="101">
        <v>1</v>
      </c>
    </row>
    <row r="68" spans="1:4" x14ac:dyDescent="0.3">
      <c r="A68" s="43">
        <v>55</v>
      </c>
      <c r="B68" s="43" t="s">
        <v>286</v>
      </c>
      <c r="C68" s="44">
        <v>2.25</v>
      </c>
      <c r="D68" s="101">
        <v>1</v>
      </c>
    </row>
    <row r="69" spans="1:4" x14ac:dyDescent="0.3">
      <c r="A69" s="43">
        <v>56</v>
      </c>
      <c r="B69" s="43" t="s">
        <v>287</v>
      </c>
      <c r="C69" s="44">
        <v>2.2916666666666599</v>
      </c>
      <c r="D69" s="101">
        <v>1</v>
      </c>
    </row>
    <row r="70" spans="1:4" x14ac:dyDescent="0.3">
      <c r="A70" s="43">
        <v>57</v>
      </c>
      <c r="B70" s="43" t="s">
        <v>288</v>
      </c>
      <c r="C70" s="44">
        <v>2.3333333333333299</v>
      </c>
      <c r="D70" s="101">
        <v>1</v>
      </c>
    </row>
    <row r="71" spans="1:4" x14ac:dyDescent="0.3">
      <c r="A71" s="43">
        <v>58</v>
      </c>
      <c r="B71" s="43" t="s">
        <v>289</v>
      </c>
      <c r="C71" s="44">
        <v>2.375</v>
      </c>
      <c r="D71" s="101"/>
    </row>
    <row r="72" spans="1:4" x14ac:dyDescent="0.3">
      <c r="A72" s="43">
        <v>59</v>
      </c>
      <c r="B72" s="43" t="s">
        <v>290</v>
      </c>
      <c r="C72" s="44">
        <v>2.4166666666666599</v>
      </c>
      <c r="D72" s="101"/>
    </row>
    <row r="73" spans="1:4" x14ac:dyDescent="0.3">
      <c r="A73" s="43">
        <v>60</v>
      </c>
      <c r="B73" s="43" t="s">
        <v>291</v>
      </c>
      <c r="C73" s="44">
        <v>2.4583333333333299</v>
      </c>
      <c r="D73" s="101"/>
    </row>
    <row r="74" spans="1:4" x14ac:dyDescent="0.3">
      <c r="A74" s="43">
        <v>61</v>
      </c>
      <c r="B74" s="43" t="s">
        <v>292</v>
      </c>
      <c r="C74" s="44">
        <v>2.5</v>
      </c>
      <c r="D74" s="101"/>
    </row>
    <row r="75" spans="1:4" x14ac:dyDescent="0.3">
      <c r="A75" s="43">
        <v>62</v>
      </c>
      <c r="B75" s="43" t="s">
        <v>291</v>
      </c>
      <c r="C75" s="44">
        <v>2.5416666666666599</v>
      </c>
      <c r="D75" s="101"/>
    </row>
    <row r="76" spans="1:4" x14ac:dyDescent="0.3">
      <c r="A76" s="43">
        <v>63</v>
      </c>
      <c r="B76" s="43" t="s">
        <v>293</v>
      </c>
      <c r="C76" s="44">
        <v>2.5833333333333299</v>
      </c>
      <c r="D76" s="101"/>
    </row>
    <row r="77" spans="1:4" x14ac:dyDescent="0.3">
      <c r="A77" s="43">
        <v>64</v>
      </c>
      <c r="B77" s="43" t="s">
        <v>294</v>
      </c>
      <c r="C77" s="44">
        <v>2.625</v>
      </c>
      <c r="D77" s="101"/>
    </row>
    <row r="78" spans="1:4" x14ac:dyDescent="0.3">
      <c r="A78" s="43">
        <v>65</v>
      </c>
      <c r="B78" s="43" t="s">
        <v>295</v>
      </c>
      <c r="C78" s="44">
        <v>2.6666666666666599</v>
      </c>
      <c r="D78" s="101"/>
    </row>
    <row r="79" spans="1:4" x14ac:dyDescent="0.3">
      <c r="A79" s="43">
        <v>66</v>
      </c>
      <c r="B79" s="43" t="s">
        <v>296</v>
      </c>
      <c r="C79" s="44">
        <v>2.7083333333333299</v>
      </c>
      <c r="D79" s="101"/>
    </row>
    <row r="80" spans="1:4" x14ac:dyDescent="0.3">
      <c r="A80" s="43">
        <v>67</v>
      </c>
      <c r="B80" s="43" t="s">
        <v>297</v>
      </c>
      <c r="C80" s="44">
        <v>2.75</v>
      </c>
      <c r="D80" s="101"/>
    </row>
    <row r="81" spans="1:4" x14ac:dyDescent="0.3">
      <c r="A81" s="43">
        <v>68</v>
      </c>
      <c r="B81" s="43" t="s">
        <v>298</v>
      </c>
      <c r="C81" s="44">
        <v>2.7916666666666599</v>
      </c>
      <c r="D81" s="101"/>
    </row>
    <row r="82" spans="1:4" x14ac:dyDescent="0.3">
      <c r="A82" s="43">
        <v>69</v>
      </c>
      <c r="B82" s="43" t="s">
        <v>299</v>
      </c>
      <c r="C82" s="44">
        <v>2.8333333333333299</v>
      </c>
      <c r="D82" s="101"/>
    </row>
  </sheetData>
  <mergeCells count="3">
    <mergeCell ref="A12:C12"/>
    <mergeCell ref="D12:F12"/>
    <mergeCell ref="F13:I13"/>
  </mergeCells>
  <conditionalFormatting sqref="D14:D51">
    <cfRule type="iconSet" priority="7">
      <iconSet iconSet="3Symbols2">
        <cfvo type="percent" val="0"/>
        <cfvo type="percent" val="33"/>
        <cfvo type="percent" val="67"/>
      </iconSet>
    </cfRule>
  </conditionalFormatting>
  <conditionalFormatting sqref="E14:E18 F15:F23">
    <cfRule type="iconSet" priority="6">
      <iconSet iconSet="3Symbols2">
        <cfvo type="percent" val="0"/>
        <cfvo type="percent" val="33"/>
        <cfvo type="percent" val="67"/>
      </iconSet>
    </cfRule>
  </conditionalFormatting>
  <conditionalFormatting sqref="D14:D51">
    <cfRule type="iconSet" priority="5">
      <iconSet iconSet="3Symbols2">
        <cfvo type="percent" val="0"/>
        <cfvo type="percent" val="33"/>
        <cfvo type="percent" val="67"/>
      </iconSet>
    </cfRule>
  </conditionalFormatting>
  <conditionalFormatting sqref="D52:D57">
    <cfRule type="iconSet" priority="4">
      <iconSet iconSet="3Symbols2">
        <cfvo type="percent" val="0"/>
        <cfvo type="percent" val="33"/>
        <cfvo type="percent" val="67"/>
      </iconSet>
    </cfRule>
  </conditionalFormatting>
  <conditionalFormatting sqref="D59:D70">
    <cfRule type="iconSet" priority="3">
      <iconSet iconSet="3Symbols2">
        <cfvo type="percent" val="0"/>
        <cfvo type="percent" val="33"/>
        <cfvo type="percent" val="67"/>
      </iconSet>
    </cfRule>
  </conditionalFormatting>
  <conditionalFormatting sqref="J15">
    <cfRule type="dataBar" priority="2">
      <dataBar>
        <cfvo type="min"/>
        <cfvo type="max"/>
        <color rgb="FF638EC6"/>
      </dataBar>
      <extLst>
        <ext xmlns:x14="http://schemas.microsoft.com/office/spreadsheetml/2009/9/main" uri="{B025F937-C7B1-47D3-B67F-A62EFF666E3E}">
          <x14:id>{893E230D-5E19-423F-BBB2-6623E1FFEF44}</x14:id>
        </ext>
      </extLst>
    </cfRule>
  </conditionalFormatting>
  <conditionalFormatting sqref="I15:I23">
    <cfRule type="dataBar" priority="1">
      <dataBar>
        <cfvo type="min"/>
        <cfvo type="max"/>
        <color rgb="FF638EC6"/>
      </dataBar>
      <extLst>
        <ext xmlns:x14="http://schemas.microsoft.com/office/spreadsheetml/2009/9/main" uri="{B025F937-C7B1-47D3-B67F-A62EFF666E3E}">
          <x14:id>{ACAD35A8-80AE-4439-A3DB-11AEAAE8851E}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93E230D-5E19-423F-BBB2-6623E1FFEF44}">
            <x14:dataBar minLength="0" maxLength="100" border="1" negativeBarBorderColorSameAsPositive="0">
              <x14:cfvo type="autoMin"/>
              <x14:cfvo type="autoMax"/>
              <x14:borderColor rgb="FF638EC6"/>
              <x14:negativeFillColor rgb="FFFF0000"/>
              <x14:negativeBorderColor rgb="FFFF0000"/>
              <x14:axisColor rgb="FF000000"/>
            </x14:dataBar>
          </x14:cfRule>
          <xm:sqref>J15</xm:sqref>
        </x14:conditionalFormatting>
        <x14:conditionalFormatting xmlns:xm="http://schemas.microsoft.com/office/excel/2006/main">
          <x14:cfRule type="dataBar" id="{ACAD35A8-80AE-4439-A3DB-11AEAAE8851E}">
            <x14:dataBar minLength="0" maxLength="100" gradient="0">
              <x14:cfvo type="autoMin"/>
              <x14:cfvo type="autoMax"/>
              <x14:negativeFillColor rgb="FFFF0000"/>
              <x14:axisColor rgb="FF000000"/>
            </x14:dataBar>
          </x14:cfRule>
          <xm:sqref>I15:I23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styles</vt:lpstr>
      <vt:lpstr>trail</vt:lpstr>
      <vt:lpstr>pivot_table</vt:lpstr>
      <vt:lpstr>random</vt:lpstr>
      <vt:lpstr>to-do-list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Dimpal Karena</cp:lastModifiedBy>
  <cp:revision/>
  <dcterms:created xsi:type="dcterms:W3CDTF">2023-08-15T12:40:45Z</dcterms:created>
  <dcterms:modified xsi:type="dcterms:W3CDTF">2023-08-28T13:37:31Z</dcterms:modified>
  <cp:category/>
  <cp:contentStatus/>
</cp:coreProperties>
</file>