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aswanthsaireddy/Desktop/"/>
    </mc:Choice>
  </mc:AlternateContent>
  <xr:revisionPtr revIDLastSave="0" documentId="8_{6B3E9BC4-6A83-0E47-BEDE-C6CA61DBAAE7}" xr6:coauthVersionLast="47" xr6:coauthVersionMax="47" xr10:uidLastSave="{00000000-0000-0000-0000-000000000000}"/>
  <bookViews>
    <workbookView xWindow="180" yWindow="500" windowWidth="19840" windowHeight="11240" firstSheet="2" activeTab="7" xr2:uid="{39197EDB-690F-7D4B-B33D-25861FEC636F}"/>
  </bookViews>
  <sheets>
    <sheet name="raw data" sheetId="11" r:id="rId1"/>
    <sheet name="raw_data" sheetId="12" r:id="rId2"/>
    <sheet name="zone-wise summary" sheetId="13" r:id="rId3"/>
    <sheet name="top 10 states by total cases" sheetId="18" r:id="rId4"/>
    <sheet name="Active ratio by zone" sheetId="19" r:id="rId5"/>
    <sheet name="Zone_Cases" sheetId="22" r:id="rId6"/>
    <sheet name="KPI _CARDS" sheetId="20" r:id="rId7"/>
    <sheet name="Dashboard" sheetId="23" r:id="rId8"/>
  </sheets>
  <calcPr calcId="181029"/>
  <pivotCaches>
    <pivotCache cacheId="36" r:id="rId9"/>
    <pivotCache cacheId="3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0" l="1"/>
  <c r="B12" i="20"/>
  <c r="B10" i="20"/>
  <c r="B8" i="20"/>
  <c r="B6" i="20"/>
  <c r="B4" i="20"/>
  <c r="L37" i="12"/>
  <c r="J37" i="12"/>
  <c r="H37" i="12"/>
  <c r="L36" i="12"/>
  <c r="J36" i="12"/>
  <c r="H36" i="12"/>
  <c r="L35" i="12"/>
  <c r="J35" i="12"/>
  <c r="H35" i="12"/>
  <c r="L34" i="12"/>
  <c r="J34" i="12"/>
  <c r="H34" i="12"/>
  <c r="L33" i="12"/>
  <c r="J33" i="12"/>
  <c r="H33" i="12"/>
  <c r="L32" i="12"/>
  <c r="J32" i="12"/>
  <c r="H32" i="12"/>
  <c r="L31" i="12"/>
  <c r="J31" i="12"/>
  <c r="H31" i="12"/>
  <c r="L30" i="12"/>
  <c r="J30" i="12"/>
  <c r="H30" i="12"/>
  <c r="I30" i="12" s="1"/>
  <c r="L29" i="12"/>
  <c r="J29" i="12"/>
  <c r="H29" i="12"/>
  <c r="L28" i="12"/>
  <c r="J28" i="12"/>
  <c r="H28" i="12"/>
  <c r="L27" i="12"/>
  <c r="J27" i="12"/>
  <c r="H27" i="12"/>
  <c r="L26" i="12"/>
  <c r="J26" i="12"/>
  <c r="H26" i="12"/>
  <c r="L25" i="12"/>
  <c r="J25" i="12"/>
  <c r="H25" i="12"/>
  <c r="L24" i="12"/>
  <c r="J24" i="12"/>
  <c r="H24" i="12"/>
  <c r="L23" i="12"/>
  <c r="J23" i="12"/>
  <c r="H23" i="12"/>
  <c r="L22" i="12"/>
  <c r="J22" i="12"/>
  <c r="H22" i="12"/>
  <c r="I22" i="12" s="1"/>
  <c r="L21" i="12"/>
  <c r="J21" i="12"/>
  <c r="H21" i="12"/>
  <c r="L20" i="12"/>
  <c r="J20" i="12"/>
  <c r="H20" i="12"/>
  <c r="L19" i="12"/>
  <c r="J19" i="12"/>
  <c r="H19" i="12"/>
  <c r="L18" i="12"/>
  <c r="J18" i="12"/>
  <c r="H18" i="12"/>
  <c r="L17" i="12"/>
  <c r="J17" i="12"/>
  <c r="H17" i="12"/>
  <c r="L16" i="12"/>
  <c r="J16" i="12"/>
  <c r="H16" i="12"/>
  <c r="L15" i="12"/>
  <c r="J15" i="12"/>
  <c r="H15" i="12"/>
  <c r="I15" i="12" s="1"/>
  <c r="L14" i="12"/>
  <c r="J14" i="12"/>
  <c r="H14" i="12"/>
  <c r="I14" i="12" s="1"/>
  <c r="L13" i="12"/>
  <c r="J13" i="12"/>
  <c r="H13" i="12"/>
  <c r="L12" i="12"/>
  <c r="J12" i="12"/>
  <c r="H12" i="12"/>
  <c r="L11" i="12"/>
  <c r="J11" i="12"/>
  <c r="H11" i="12"/>
  <c r="L10" i="12"/>
  <c r="J10" i="12"/>
  <c r="H10" i="12"/>
  <c r="L9" i="12"/>
  <c r="J9" i="12"/>
  <c r="H9" i="12"/>
  <c r="L8" i="12"/>
  <c r="J8" i="12"/>
  <c r="H8" i="12"/>
  <c r="L7" i="12"/>
  <c r="J7" i="12"/>
  <c r="H7" i="12"/>
  <c r="I7" i="12" s="1"/>
  <c r="L6" i="12"/>
  <c r="J6" i="12"/>
  <c r="H6" i="12"/>
  <c r="L5" i="12"/>
  <c r="J5" i="12"/>
  <c r="H5" i="12"/>
  <c r="L4" i="12"/>
  <c r="J4" i="12"/>
  <c r="H4" i="12"/>
  <c r="I4" i="12" s="1"/>
  <c r="L3" i="12"/>
  <c r="J3" i="12"/>
  <c r="H3" i="12"/>
  <c r="L2" i="12"/>
  <c r="J2" i="12"/>
  <c r="H2" i="12"/>
  <c r="N2" i="12" s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N6" i="11"/>
  <c r="N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2" i="11"/>
  <c r="I23" i="12" l="1"/>
  <c r="K28" i="12"/>
  <c r="I31" i="12"/>
  <c r="I13" i="12"/>
  <c r="I32" i="12"/>
  <c r="K37" i="12"/>
  <c r="I36" i="12"/>
  <c r="I28" i="12"/>
  <c r="I20" i="12"/>
  <c r="I12" i="12"/>
  <c r="I26" i="12"/>
  <c r="I18" i="12"/>
  <c r="I10" i="12"/>
  <c r="I33" i="12"/>
  <c r="I25" i="12"/>
  <c r="I17" i="12"/>
  <c r="I9" i="12"/>
  <c r="I34" i="12"/>
  <c r="I6" i="12"/>
  <c r="I5" i="12"/>
  <c r="I21" i="12"/>
  <c r="I29" i="12"/>
  <c r="I37" i="12"/>
  <c r="I8" i="12"/>
  <c r="I16" i="12"/>
  <c r="I24" i="12"/>
  <c r="I3" i="12"/>
  <c r="I11" i="12"/>
  <c r="I19" i="12"/>
  <c r="I27" i="12"/>
  <c r="I35" i="12"/>
  <c r="N6" i="12"/>
  <c r="K11" i="12" s="1"/>
  <c r="I2" i="12"/>
  <c r="K22" i="12" l="1"/>
  <c r="K20" i="12"/>
  <c r="K27" i="12"/>
  <c r="K5" i="12"/>
  <c r="K2" i="12"/>
  <c r="K17" i="12"/>
  <c r="K34" i="12"/>
  <c r="K26" i="12"/>
  <c r="K18" i="12"/>
  <c r="K10" i="12"/>
  <c r="K4" i="12"/>
  <c r="K32" i="12"/>
  <c r="K24" i="12"/>
  <c r="K16" i="12"/>
  <c r="K8" i="12"/>
  <c r="K31" i="12"/>
  <c r="K23" i="12"/>
  <c r="K7" i="12"/>
  <c r="K15" i="12"/>
  <c r="K13" i="12"/>
  <c r="K21" i="12"/>
  <c r="K25" i="12"/>
  <c r="K36" i="12"/>
  <c r="K9" i="12"/>
  <c r="K3" i="12"/>
  <c r="K14" i="12"/>
  <c r="K29" i="12"/>
  <c r="K6" i="12"/>
  <c r="K33" i="12"/>
  <c r="K19" i="12"/>
  <c r="K12" i="12"/>
  <c r="K30" i="12"/>
  <c r="K35" i="12"/>
</calcChain>
</file>

<file path=xl/sharedStrings.xml><?xml version="1.0" encoding="utf-8"?>
<sst xmlns="http://schemas.openxmlformats.org/spreadsheetml/2006/main" count="232" uniqueCount="80">
  <si>
    <t>State/UTs</t>
  </si>
  <si>
    <t>Zone</t>
  </si>
  <si>
    <t>Total Cases</t>
  </si>
  <si>
    <t>Active</t>
  </si>
  <si>
    <t>Discharged</t>
  </si>
  <si>
    <t>Deaths</t>
  </si>
  <si>
    <t>Active Ratio</t>
  </si>
  <si>
    <t>Discharge Ratio</t>
  </si>
  <si>
    <t>Discharge Avg</t>
  </si>
  <si>
    <t>Death Ratio</t>
  </si>
  <si>
    <t>Death Avg</t>
  </si>
  <si>
    <t>Population</t>
  </si>
  <si>
    <t>Andaman and Nicobar</t>
  </si>
  <si>
    <t>South</t>
  </si>
  <si>
    <t>Andhra Pradesh</t>
  </si>
  <si>
    <t>Arunachal Pradesh</t>
  </si>
  <si>
    <t>East</t>
  </si>
  <si>
    <t>Assam</t>
  </si>
  <si>
    <t>Bihar</t>
  </si>
  <si>
    <t>Chandigarh</t>
  </si>
  <si>
    <t>North</t>
  </si>
  <si>
    <t>Chhattisgarh</t>
  </si>
  <si>
    <t>Daman and Diu</t>
  </si>
  <si>
    <t>West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</si>
  <si>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</si>
  <si>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</si>
  <si>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</si>
  <si>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</si>
  <si>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</si>
  <si>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</si>
  <si>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</si>
  <si>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</si>
  <si>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</si>
  <si>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</si>
  <si>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</si>
  <si>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</si>
  <si>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</si>
  <si>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</si>
  <si>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</si>
  <si>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</si>
  <si>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</si>
  <si>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</si>
  <si>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</si>
  <si>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</si>
  <si>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</si>
  <si>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</si>
  <si>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</si>
  <si>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</si>
  <si>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</si>
  <si>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</si>
  <si>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</si>
  <si>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</si>
  <si>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Row Labels</t>
  </si>
  <si>
    <t>Grand Total</t>
  </si>
  <si>
    <t>Sum of Total Cases</t>
  </si>
  <si>
    <t>Sum of Discharged</t>
  </si>
  <si>
    <t>Sum of Deaths</t>
  </si>
  <si>
    <t>Discharge ratio average</t>
  </si>
  <si>
    <t>Death ratio average</t>
  </si>
  <si>
    <t>Average of Active Ratio</t>
  </si>
  <si>
    <t>Total cases(india)</t>
  </si>
  <si>
    <t>Total Deaths</t>
  </si>
  <si>
    <t>Average Active Ratio</t>
  </si>
  <si>
    <t>State with Highest Deaths</t>
  </si>
  <si>
    <t>Zone with highest Cases</t>
  </si>
  <si>
    <t>Total Discharged</t>
  </si>
  <si>
    <t>KPI</t>
  </si>
  <si>
    <t>Description</t>
  </si>
  <si>
    <t>Formula</t>
  </si>
  <si>
    <t>Total reported COVID cases</t>
  </si>
  <si>
    <t>SUM(Raw_Data!C2:C40)</t>
  </si>
  <si>
    <t>SUM(Raw_Data!E2:E37)</t>
  </si>
  <si>
    <t>Total discharged patients</t>
  </si>
  <si>
    <t>Total COVID Deaths</t>
  </si>
  <si>
    <t>SUM(Raw_Data!F2:F37)</t>
  </si>
  <si>
    <t>State that had most death</t>
  </si>
  <si>
    <t>INDEX(Raw_Data!A2:A37, MATCH(MAX(Raw_Data!F2:F37), Raw_Data!F2:F37, 0))</t>
  </si>
  <si>
    <t>Zone with Highest Cases</t>
  </si>
  <si>
    <t>Zone with most total Cases</t>
  </si>
  <si>
    <t>INDEX(Zone_Cases!A3:A7, MATCH(MAX(Zone_Cases!B3:B7), Zone_Cases!B3:B7,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</si>
</sst>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000000"/>
      <name val="-webkit-standard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rgb="FF000000"/>
      <name val="-webkit-standard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4" fillId="0" borderId="0" xfId="0" applyFont="1"/>
    <xf numFmtId="0" fontId="1" fillId="0" borderId="0" xfId="2"/>
    <xf numFmtId="0" fontId="1" fillId="0" borderId="0" xfId="2" applyAlignment="1">
      <alignment horizontal="left"/>
    </xf>
    <xf numFmtId="0" fontId="1" fillId="0" borderId="0" xfId="2" pivotButton="1"/>
    <xf numFmtId="0" fontId="2" fillId="2" borderId="0" xfId="0" applyFont="1" applyFill="1"/>
    <xf numFmtId="0" fontId="0" fillId="4" borderId="0" xfId="0" applyFill="1"/>
    <xf numFmtId="10" fontId="2" fillId="3" borderId="0" xfId="0" applyNumberFormat="1" applyFon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5" fillId="0" borderId="0" xfId="0" applyFont="1"/>
  </cellXfs>
  <cellStyles count="3">
    <cellStyle name="Normal" xfId="0" builtinId="0"/>
    <cellStyle name="Normal 2" xfId="2" xr:uid="{50A964BC-7DC4-B144-8361-2080A3963ACB}"/>
    <cellStyle name="Per 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</dxf>
  </dxfs>
  <tableStyles count="0" defaultTableStyle="TableStyleMedium2" defaultPivotStyle="PivotStyleLight16"/>
  <colors>
    <mruColors>
      <color rgb="FF440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.xsls.xlsx]zone-wise summary!PivotTable4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'zone-wise summary'!$B$3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summary'!$B$4:$B$8</c:f>
              <c:numCache>
                <c:formatCode>General</c:formatCode>
                <c:ptCount val="4"/>
                <c:pt idx="0">
                  <c:v>5884786</c:v>
                </c:pt>
                <c:pt idx="1">
                  <c:v>5515107</c:v>
                </c:pt>
                <c:pt idx="2">
                  <c:v>13650538</c:v>
                </c:pt>
                <c:pt idx="3">
                  <c:v>9386876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2B41-8E31-1651DE013578}"/>
            </c:ext>
          </c:extLst>
        </c:ser>
        <c:ser>
          <c:idx val="1"/>
          <c:order val="1"/>
          <c:tx>
            <c:strRef>
              <c:f>'zone-wise summary'!$C$3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summary'!$C$4:$C$8</c:f>
              <c:numCache>
                <c:formatCode>General</c:formatCode>
                <c:ptCount val="4"/>
                <c:pt idx="0">
                  <c:v>68173</c:v>
                </c:pt>
                <c:pt idx="1">
                  <c:v>91317</c:v>
                </c:pt>
                <c:pt idx="2">
                  <c:v>130529</c:v>
                </c:pt>
                <c:pt idx="3">
                  <c:v>173511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9-2B41-8E31-1651DE013578}"/>
            </c:ext>
          </c:extLst>
        </c:ser>
        <c:ser>
          <c:idx val="2"/>
          <c:order val="2"/>
          <c:tx>
            <c:strRef>
              <c:f>'zone-wise summary'!$D$3</c:f>
              <c:strCache>
                <c:ptCount val="1"/>
                <c:pt idx="0">
                  <c:v>Sum of Discharged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summary'!$D$4:$D$8</c:f>
              <c:numCache>
                <c:formatCode>General</c:formatCode>
                <c:ptCount val="4"/>
                <c:pt idx="0">
                  <c:v>5795207</c:v>
                </c:pt>
                <c:pt idx="1">
                  <c:v>5419995</c:v>
                </c:pt>
                <c:pt idx="2">
                  <c:v>13425793</c:v>
                </c:pt>
                <c:pt idx="3">
                  <c:v>9196864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9-2B41-8E31-1651DE01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6800416"/>
        <c:axId val="2006551952"/>
      </c:barChart>
      <c:catAx>
        <c:axId val="200680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51952"/>
        <c:crosses val="autoZero"/>
        <c:auto val="1"/>
        <c:lblAlgn val="ctr"/>
        <c:lblOffset val="100"/>
        <c:noMultiLvlLbl val="0"/>
      </c:catAx>
      <c:valAx>
        <c:axId val="2006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.xsls.xlsx]top 10 states by total cases!PivotTable7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sales by total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states by total cases'!$B$3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states by total cases'!$A$4:$A$14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Karnataka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West Bengal</c:v>
                </c:pt>
                <c:pt idx="7">
                  <c:v>Delhi</c:v>
                </c:pt>
                <c:pt idx="8">
                  <c:v>Odisha</c:v>
                </c:pt>
                <c:pt idx="9">
                  <c:v>Chhattisgarh</c:v>
                </c:pt>
              </c:strCache>
            </c:strRef>
          </c:cat>
          <c:val>
            <c:numRef>
              <c:f>'top 10 states by total cases'!$B$4:$B$14</c:f>
              <c:numCache>
                <c:formatCode>General</c:formatCode>
                <c:ptCount val="10"/>
                <c:pt idx="0">
                  <c:v>6623344</c:v>
                </c:pt>
                <c:pt idx="1">
                  <c:v>5055224</c:v>
                </c:pt>
                <c:pt idx="2">
                  <c:v>2991614</c:v>
                </c:pt>
                <c:pt idx="3">
                  <c:v>2714025</c:v>
                </c:pt>
                <c:pt idx="4">
                  <c:v>2069770</c:v>
                </c:pt>
                <c:pt idx="5">
                  <c:v>1710261</c:v>
                </c:pt>
                <c:pt idx="6">
                  <c:v>1603318</c:v>
                </c:pt>
                <c:pt idx="7">
                  <c:v>1440388</c:v>
                </c:pt>
                <c:pt idx="8">
                  <c:v>1045209</c:v>
                </c:pt>
                <c:pt idx="9">
                  <c:v>1006326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3-C148-AB5C-4E30510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95744"/>
        <c:axId val="2009894832"/>
      </c:barChart>
      <c:catAx>
        <c:axId val="20169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4832"/>
        <c:crosses val="autoZero"/>
        <c:auto val="1"/>
        <c:lblAlgn val="ctr"/>
        <c:lblOffset val="100"/>
        <c:noMultiLvlLbl val="0"/>
      </c:catAx>
      <c:valAx>
        <c:axId val="2009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.xsls.xlsx]Active ratio by zone!PivotTable8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'Active ratio by zone'!$B$3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81-E64C-8028-A2C266AD1A77}"/>
              </c:ext>
            </c:extLst>
          </c:dPt>
          <c:cat>
            <c:strRef>
              <c:f>'Active ratio by zone'!$A$4:$A$8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'Active ratio by zone'!$B$4:$B$8</c:f>
              <c:numCache>
                <c:formatCode>0.00%</c:formatCode>
                <c:ptCount val="4"/>
                <c:pt idx="0">
                  <c:v>0.60072374234646164</c:v>
                </c:pt>
                <c:pt idx="1">
                  <c:v>0.20372642970192789</c:v>
                </c:pt>
                <c:pt idx="2">
                  <c:v>0.37633047035475919</c:v>
                </c:pt>
                <c:pt idx="3">
                  <c:v>7.1856626350083996E-2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1-E64C-8028-A2C266AD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.xsls.xlsx]zone-wise summary!PivotTable4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'zone-wise summary'!$B$3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summary'!$B$4:$B$8</c:f>
              <c:numCache>
                <c:formatCode>General</c:formatCode>
                <c:ptCount val="4"/>
                <c:pt idx="0">
                  <c:v>5884786</c:v>
                </c:pt>
                <c:pt idx="1">
                  <c:v>5515107</c:v>
                </c:pt>
                <c:pt idx="2">
                  <c:v>13650538</c:v>
                </c:pt>
                <c:pt idx="3">
                  <c:v>9386876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4-284F-AEB6-3B1EF912D288}"/>
            </c:ext>
          </c:extLst>
        </c:ser>
        <c:ser>
          <c:idx val="1"/>
          <c:order val="1"/>
          <c:tx>
            <c:strRef>
              <c:f>'zone-wise summary'!$C$3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summary'!$C$4:$C$8</c:f>
              <c:numCache>
                <c:formatCode>General</c:formatCode>
                <c:ptCount val="4"/>
                <c:pt idx="0">
                  <c:v>68173</c:v>
                </c:pt>
                <c:pt idx="1">
                  <c:v>91317</c:v>
                </c:pt>
                <c:pt idx="2">
                  <c:v>130529</c:v>
                </c:pt>
                <c:pt idx="3">
                  <c:v>173511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4-284F-AEB6-3B1EF912D288}"/>
            </c:ext>
          </c:extLst>
        </c:ser>
        <c:ser>
          <c:idx val="2"/>
          <c:order val="2"/>
          <c:tx>
            <c:strRef>
              <c:f>'zone-wise summary'!$D$3</c:f>
              <c:strCache>
                <c:ptCount val="1"/>
                <c:pt idx="0">
                  <c:v>Sum of Discharged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'zone-wise summary'!$A$4:$A$8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'zone-wise summary'!$D$4:$D$8</c:f>
              <c:numCache>
                <c:formatCode>General</c:formatCode>
                <c:ptCount val="4"/>
                <c:pt idx="0">
                  <c:v>5795207</c:v>
                </c:pt>
                <c:pt idx="1">
                  <c:v>5419995</c:v>
                </c:pt>
                <c:pt idx="2">
                  <c:v>13425793</c:v>
                </c:pt>
                <c:pt idx="3">
                  <c:v>9196864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4-284F-AEB6-3B1EF912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6800416"/>
        <c:axId val="2006551952"/>
      </c:barChart>
      <c:catAx>
        <c:axId val="200680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51952"/>
        <c:crosses val="autoZero"/>
        <c:auto val="1"/>
        <c:lblAlgn val="ctr"/>
        <c:lblOffset val="100"/>
        <c:noMultiLvlLbl val="0"/>
      </c:catAx>
      <c:valAx>
        <c:axId val="2006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.xsls.xlsx]top 10 states by total cases!PivotTable7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sales by total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states by total cases'!$B$3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states by total cases'!$A$4:$A$14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Karnataka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West Bengal</c:v>
                </c:pt>
                <c:pt idx="7">
                  <c:v>Delhi</c:v>
                </c:pt>
                <c:pt idx="8">
                  <c:v>Odisha</c:v>
                </c:pt>
                <c:pt idx="9">
                  <c:v>Chhattisgarh</c:v>
                </c:pt>
              </c:strCache>
            </c:strRef>
          </c:cat>
          <c:val>
            <c:numRef>
              <c:f>'top 10 states by total cases'!$B$4:$B$14</c:f>
              <c:numCache>
                <c:formatCode>General</c:formatCode>
                <c:ptCount val="10"/>
                <c:pt idx="0">
                  <c:v>6623344</c:v>
                </c:pt>
                <c:pt idx="1">
                  <c:v>5055224</c:v>
                </c:pt>
                <c:pt idx="2">
                  <c:v>2991614</c:v>
                </c:pt>
                <c:pt idx="3">
                  <c:v>2714025</c:v>
                </c:pt>
                <c:pt idx="4">
                  <c:v>2069770</c:v>
                </c:pt>
                <c:pt idx="5">
                  <c:v>1710261</c:v>
                </c:pt>
                <c:pt idx="6">
                  <c:v>1603318</c:v>
                </c:pt>
                <c:pt idx="7">
                  <c:v>1440388</c:v>
                </c:pt>
                <c:pt idx="8">
                  <c:v>1045209</c:v>
                </c:pt>
                <c:pt idx="9">
                  <c:v>1006326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2540-9DA9-F71F1A30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95744"/>
        <c:axId val="2009894832"/>
      </c:barChart>
      <c:catAx>
        <c:axId val="20169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4832"/>
        <c:crosses val="autoZero"/>
        <c:auto val="1"/>
        <c:lblAlgn val="ctr"/>
        <c:lblOffset val="100"/>
        <c:noMultiLvlLbl val="0"/>
      </c:catAx>
      <c:valAx>
        <c:axId val="2009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dataset .xsls.xlsx]Active ratio by zone!PivotTable8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'Active ratio by zone'!$B$3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4-CA4C-8CAA-F21C144D7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4-CA4C-8CAA-F21C144D7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4-CA4C-8CAA-F21C144D7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04-CA4C-8CAA-F21C144D7720}"/>
              </c:ext>
            </c:extLst>
          </c:dPt>
          <c:cat>
            <c:strRef>
              <c:f>'Active ratio by zone'!$A$4:$A$8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'Active ratio by zone'!$B$4:$B$8</c:f>
              <c:numCache>
                <c:formatCode>0.00%</c:formatCode>
                <c:ptCount val="4"/>
                <c:pt idx="0">
                  <c:v>0.60072374234646164</c:v>
                </c:pt>
                <c:pt idx="1">
                  <c:v>0.20372642970192789</c:v>
                </c:pt>
                <c:pt idx="2">
                  <c:v>0.37633047035475919</c:v>
                </c:pt>
                <c:pt idx="3">
                  <c:v>7.1856626350083996E-2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04-CA4C-8CAA-F21C144D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57150</xdr:rowOff>
    </xdr:from>
    <xdr:to>
      <xdr:col>10</xdr:col>
      <xdr:colOff>241300</xdr:colOff>
      <xdr:row>15</xdr:row>
      <xdr:rowOff>158750</xdr:rowOff>
    </xdr:to>
    <xdr:graphicFrame macro="">
      <xdr:nvGraphicFramePr>
        <xdr:cNvPr id="2" name="Zone -wise summary">
          <a:extLst>
            <a:ext uri="{FF2B5EF4-FFF2-40B4-BE49-F238E27FC236}">
              <a16:creationId xmlns:a16="http://schemas.microsoft.com/office/drawing/2014/main" id="{7CB13DA2-B25F-1124-9892-D907988EF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171450</xdr:rowOff>
    </xdr:from>
    <xdr:to>
      <xdr:col>9</xdr:col>
      <xdr:colOff>552450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0F62-1F83-D0B3-B5FA-A79B18C2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82550</xdr:rowOff>
    </xdr:from>
    <xdr:to>
      <xdr:col>9</xdr:col>
      <xdr:colOff>133350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014BF-6AC8-770D-0D29-2F4758FC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88900</xdr:rowOff>
    </xdr:from>
    <xdr:to>
      <xdr:col>2</xdr:col>
      <xdr:colOff>647700</xdr:colOff>
      <xdr:row>20</xdr:row>
      <xdr:rowOff>190500</xdr:rowOff>
    </xdr:to>
    <xdr:graphicFrame macro="">
      <xdr:nvGraphicFramePr>
        <xdr:cNvPr id="2" name="Zone -wise summary">
          <a:extLst>
            <a:ext uri="{FF2B5EF4-FFF2-40B4-BE49-F238E27FC236}">
              <a16:creationId xmlns:a16="http://schemas.microsoft.com/office/drawing/2014/main" id="{6F789659-EFD3-6C4A-8C32-3AE27CE6F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7</xdr:row>
      <xdr:rowOff>88900</xdr:rowOff>
    </xdr:from>
    <xdr:to>
      <xdr:col>2</xdr:col>
      <xdr:colOff>5295900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5DB4B-4A95-F74C-9580-9B4AD2C7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38100</xdr:rowOff>
    </xdr:from>
    <xdr:to>
      <xdr:col>2</xdr:col>
      <xdr:colOff>647700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D9D4-8523-F348-9110-896C3A9A6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hi Reddy" refreshedDate="45797.685050925924" createdVersion="8" refreshedVersion="8" minRefreshableVersion="3" recordCount="36" xr:uid="{CED7DF78-781E-644F-876C-291687054B11}">
  <cacheSource type="worksheet">
    <worksheetSource name="Table5"/>
  </cacheSource>
  <cacheFields count="12">
    <cacheField name="State/UTs" numFmtId="0">
      <sharedItems count="36">
        <s v="Andaman and Nicobar"/>
        <s v="Andhra Pradesh"/>
        <s v="Arunachal Pradesh"/>
        <s v="Assam"/>
        <s v="Bihar"/>
        <s v="Chandigarh"/>
        <s v="Chhattisgarh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engana"/>
        <s v="Tripura"/>
        <s v="Uttar Pradesh"/>
        <s v="Uttarakhand"/>
        <s v="West Bengal"/>
      </sharedItems>
    </cacheField>
    <cacheField name="Zone" numFmtId="0">
      <sharedItems count="4">
        <s v="South"/>
        <s v="East"/>
        <s v="North"/>
        <s v="West"/>
      </sharedItems>
    </cacheField>
    <cacheField name="Total Cases" numFmtId="0">
      <sharedItems containsSemiMixedTypes="0" containsString="0" containsNumber="1" containsInteger="1" minValue="7670" maxValue="6623344"/>
    </cacheField>
    <cacheField name="Active" numFmtId="0">
      <sharedItems containsSemiMixedTypes="0" containsString="0" containsNumber="1" containsInteger="1" minValue="0" maxValue="69258"/>
    </cacheField>
    <cacheField name="Discharged" numFmtId="0">
      <sharedItems containsSemiMixedTypes="0" containsString="0" containsNumber="1" containsInteger="1" minValue="7534" maxValue="6466913"/>
    </cacheField>
    <cacheField name="Deaths" numFmtId="0">
      <sharedItems containsSemiMixedTypes="0" containsString="0" containsNumber="1" containsInteger="1" minValue="4" maxValue="140565"/>
    </cacheField>
    <cacheField name="Population" numFmtId="0">
      <sharedItems containsSemiMixedTypes="0" containsString="0" containsNumber="1" containsInteger="1" minValue="66001" maxValue="231502578"/>
    </cacheField>
    <cacheField name="Discharge Ratio" numFmtId="10">
      <sharedItems containsSemiMixedTypes="0" containsString="0" containsNumber="1" minValue="95.248981369164255" maxValue="99.962553828870995"/>
    </cacheField>
    <cacheField name="Discharge Avg" numFmtId="0">
      <sharedItems/>
    </cacheField>
    <cacheField name="Death Ratio" numFmtId="10">
      <sharedItems containsSemiMixedTypes="0" containsString="0" containsNumber="1" minValue="3.7446171129002059E-2" maxValue="2.7491049772884879"/>
    </cacheField>
    <cacheField name="Death Avg" numFmtId="0">
      <sharedItems/>
    </cacheField>
    <cacheField name="Active Ratio" numFmtId="10">
      <sharedItems containsSemiMixedTypes="0" containsString="0" containsNumber="1" minValue="0" maxValue="4.3941090479300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thi Reddy" refreshedDate="45797.74202928241" createdVersion="8" refreshedVersion="8" minRefreshableVersion="3" recordCount="36" xr:uid="{A3A65F8E-B9BC-F742-A7EC-42645C99EEF8}">
  <cacheSource type="worksheet">
    <worksheetSource ref="A1:L37" sheet="raw data"/>
  </cacheSource>
  <cacheFields count="12">
    <cacheField name="State/UTs" numFmtId="0">
      <sharedItems/>
    </cacheField>
    <cacheField name="Zone" numFmtId="0">
      <sharedItems count="4">
        <s v="South"/>
        <s v="East"/>
        <s v="North"/>
        <s v="West"/>
      </sharedItems>
    </cacheField>
    <cacheField name="Total Cases" numFmtId="0">
      <sharedItems containsSemiMixedTypes="0" containsString="0" containsNumber="1" containsInteger="1" minValue="7670" maxValue="6623344"/>
    </cacheField>
    <cacheField name="Active" numFmtId="0">
      <sharedItems containsSemiMixedTypes="0" containsString="0" containsNumber="1" containsInteger="1" minValue="0" maxValue="69258"/>
    </cacheField>
    <cacheField name="Discharged" numFmtId="0">
      <sharedItems containsSemiMixedTypes="0" containsString="0" containsNumber="1" containsInteger="1" minValue="7534" maxValue="6466913"/>
    </cacheField>
    <cacheField name="Deaths" numFmtId="0">
      <sharedItems containsSemiMixedTypes="0" containsString="0" containsNumber="1" containsInteger="1" minValue="4" maxValue="140565"/>
    </cacheField>
    <cacheField name="Population" numFmtId="0">
      <sharedItems containsSemiMixedTypes="0" containsString="0" containsNumber="1" containsInteger="1" minValue="66001" maxValue="231502578"/>
    </cacheField>
    <cacheField name="Discharge Ratio" numFmtId="10">
      <sharedItems containsSemiMixedTypes="0" containsString="0" containsNumber="1" minValue="95.248981369164255" maxValue="99.962553828870995"/>
    </cacheField>
    <cacheField name="Discharge Avg" numFmtId="0">
      <sharedItems/>
    </cacheField>
    <cacheField name="Death Ratio" numFmtId="10">
      <sharedItems containsSemiMixedTypes="0" containsString="0" containsNumber="1" minValue="3.7446171129002059E-2" maxValue="2.7491049772884879"/>
    </cacheField>
    <cacheField name="Death Avg" numFmtId="0">
      <sharedItems/>
    </cacheField>
    <cacheField name="Active Ratio" numFmtId="10">
      <sharedItems containsSemiMixedTypes="0" containsString="0" containsNumber="1" minValue="0" maxValue="4.3941090479300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7670"/>
    <n v="7"/>
    <n v="7534"/>
    <n v="129"/>
    <n v="399001"/>
    <n v="98.226857887874843"/>
    <s v="Below Average"/>
    <n v="1.6818774445893092"/>
    <s v="Above Average"/>
    <n v="9.126466753585398E-2"/>
  </r>
  <r>
    <x v="1"/>
    <x v="0"/>
    <n v="2069770"/>
    <n v="3128"/>
    <n v="2052230"/>
    <n v="14412"/>
    <n v="91702478"/>
    <n v="99.152562845147045"/>
    <s v="Above Average"/>
    <n v="0.69630925175261016"/>
    <s v="Below Average"/>
    <n v="0.15112790310034446"/>
  </r>
  <r>
    <x v="2"/>
    <x v="1"/>
    <n v="55216"/>
    <n v="42"/>
    <n v="54894"/>
    <n v="280"/>
    <n v="1711947"/>
    <n v="99.416835699797161"/>
    <s v="Above Average"/>
    <n v="0.50709939148073024"/>
    <s v="Below Average"/>
    <n v="7.6064908722109525E-2"/>
  </r>
  <r>
    <x v="3"/>
    <x v="1"/>
    <n v="613784"/>
    <n v="3272"/>
    <n v="604465"/>
    <n v="6047"/>
    <n v="35998752"/>
    <n v="98.481713436648718"/>
    <s v="Above Average"/>
    <n v="0.98520000521356044"/>
    <s v="Below Average"/>
    <n v="0.53308655813771622"/>
  </r>
  <r>
    <x v="4"/>
    <x v="1"/>
    <n v="726153"/>
    <n v="29"/>
    <n v="716462"/>
    <n v="9662"/>
    <n v="128500364"/>
    <n v="98.665432766923772"/>
    <s v="Above Average"/>
    <n v="1.3305735843548123"/>
    <s v="Above Average"/>
    <n v="3.9936487214127054E-3"/>
  </r>
  <r>
    <x v="5"/>
    <x v="2"/>
    <n v="65380"/>
    <n v="24"/>
    <n v="64536"/>
    <n v="820"/>
    <n v="1158040"/>
    <n v="98.709085347200983"/>
    <s v="Above Average"/>
    <n v="1.2542061792597126"/>
    <s v="Below Average"/>
    <n v="3.6708473539308659E-2"/>
  </r>
  <r>
    <x v="6"/>
    <x v="1"/>
    <n v="1006326"/>
    <n v="230"/>
    <n v="992508"/>
    <n v="13588"/>
    <n v="32199722"/>
    <n v="98.626886317157656"/>
    <s v="Above Average"/>
    <n v="1.3502582662079683"/>
    <s v="Above Average"/>
    <n v="2.2855416634370969E-2"/>
  </r>
  <r>
    <x v="7"/>
    <x v="3"/>
    <n v="10682"/>
    <n v="0"/>
    <n v="10678"/>
    <n v="4"/>
    <n v="773997"/>
    <n v="99.962553828870995"/>
    <s v="Above Average"/>
    <n v="3.7446171129002059E-2"/>
    <s v="Below Average"/>
    <n v="0"/>
  </r>
  <r>
    <x v="8"/>
    <x v="2"/>
    <n v="1440388"/>
    <n v="361"/>
    <n v="1414934"/>
    <n v="25093"/>
    <n v="19301096"/>
    <n v="98.23283726329295"/>
    <s v="Below Average"/>
    <n v="1.742100045265581"/>
    <s v="Above Average"/>
    <n v="2.5062691441472714E-2"/>
  </r>
  <r>
    <x v="9"/>
    <x v="3"/>
    <n v="178467"/>
    <n v="263"/>
    <n v="174830"/>
    <n v="3374"/>
    <n v="1521992"/>
    <n v="97.962088229196425"/>
    <s v="Below Average"/>
    <n v="1.8905455910616529"/>
    <s v="Above Average"/>
    <n v="0.14736617974191307"/>
  </r>
  <r>
    <x v="10"/>
    <x v="3"/>
    <n v="826924"/>
    <n v="226"/>
    <n v="816608"/>
    <n v="10090"/>
    <n v="70400153"/>
    <n v="98.752485113504989"/>
    <s v="Above Average"/>
    <n v="1.2201846844450035"/>
    <s v="Below Average"/>
    <n v="2.7330202050007014E-2"/>
  </r>
  <r>
    <x v="11"/>
    <x v="2"/>
    <n v="771420"/>
    <n v="140"/>
    <n v="761230"/>
    <n v="10050"/>
    <n v="28900667"/>
    <n v="98.679059396956262"/>
    <s v="Above Average"/>
    <n v="1.3027922532472582"/>
    <s v="Above Average"/>
    <n v="1.8148349796479221E-2"/>
  </r>
  <r>
    <x v="12"/>
    <x v="2"/>
    <n v="225712"/>
    <n v="1100"/>
    <n v="220800"/>
    <n v="3812"/>
    <n v="7503010"/>
    <n v="97.823775430637269"/>
    <s v="Below Average"/>
    <n v="1.6888778620542992"/>
    <s v="Above Average"/>
    <n v="0.48734670730842844"/>
  </r>
  <r>
    <x v="13"/>
    <x v="2"/>
    <n v="334006"/>
    <n v="1450"/>
    <n v="328108"/>
    <n v="4448"/>
    <n v="14999397"/>
    <n v="98.234163458141467"/>
    <s v="Below Average"/>
    <n v="1.3317126039651981"/>
    <s v="Above Average"/>
    <n v="0.43412393789333131"/>
  </r>
  <r>
    <x v="14"/>
    <x v="1"/>
    <n v="348992"/>
    <n v="141"/>
    <n v="343713"/>
    <n v="5138"/>
    <n v="40100376"/>
    <n v="98.48735787639832"/>
    <s v="Above Average"/>
    <n v="1.4722400513478819"/>
    <s v="Above Average"/>
    <n v="4.0402072253805245E-2"/>
  </r>
  <r>
    <x v="15"/>
    <x v="0"/>
    <n v="2991614"/>
    <n v="8056"/>
    <n v="2945415"/>
    <n v="38143"/>
    <n v="69599762"/>
    <n v="98.455716546319138"/>
    <s v="Above Average"/>
    <n v="1.2749973759983741"/>
    <s v="Below Average"/>
    <n v="0.26928607768248175"/>
  </r>
  <r>
    <x v="16"/>
    <x v="0"/>
    <n v="5055224"/>
    <n v="69258"/>
    <n v="4950281"/>
    <n v="35685"/>
    <n v="34698876"/>
    <n v="97.924068250981549"/>
    <s v="Below Average"/>
    <n v="0.7059034377111677"/>
    <s v="Below Average"/>
    <n v="1.3700283113072733"/>
  </r>
  <r>
    <x v="17"/>
    <x v="2"/>
    <n v="21148"/>
    <n v="154"/>
    <n v="20783"/>
    <n v="211"/>
    <n v="290492"/>
    <n v="98.274068469831661"/>
    <s v="Below Average"/>
    <n v="0.99773028182334034"/>
    <s v="Below Average"/>
    <n v="0.72820124834499722"/>
  </r>
  <r>
    <x v="18"/>
    <x v="0"/>
    <n v="10365"/>
    <n v="0"/>
    <n v="10314"/>
    <n v="51"/>
    <n v="66001"/>
    <n v="99.507959479015923"/>
    <s v="Above Average"/>
    <n v="0.49204052098408108"/>
    <s v="Below Average"/>
    <n v="0"/>
  </r>
  <r>
    <x v="19"/>
    <x v="3"/>
    <n v="792956"/>
    <n v="75"/>
    <n v="782357"/>
    <n v="10524"/>
    <n v="85002417"/>
    <n v="98.663355848243782"/>
    <s v="Above Average"/>
    <n v="1.3271858715994331"/>
    <s v="Above Average"/>
    <n v="9.4582801567804527E-3"/>
  </r>
  <r>
    <x v="20"/>
    <x v="3"/>
    <n v="6623344"/>
    <n v="15866"/>
    <n v="6466913"/>
    <n v="140565"/>
    <n v="124904071"/>
    <n v="97.638186994364176"/>
    <s v="Below Average"/>
    <n v="2.1222663355549702"/>
    <s v="Above Average"/>
    <n v="0.23954667008085342"/>
  </r>
  <r>
    <x v="21"/>
    <x v="1"/>
    <n v="124432"/>
    <n v="799"/>
    <n v="121687"/>
    <n v="1946"/>
    <n v="3436948"/>
    <n v="97.793975826154039"/>
    <s v="Below Average"/>
    <n v="1.5639063906390638"/>
    <s v="Above Average"/>
    <n v="0.64211778320689206"/>
  </r>
  <r>
    <x v="22"/>
    <x v="1"/>
    <n v="84013"/>
    <n v="277"/>
    <n v="82274"/>
    <n v="1462"/>
    <n v="3772103"/>
    <n v="97.930082249175726"/>
    <s v="Below Average"/>
    <n v="1.7402068727458846"/>
    <s v="Above Average"/>
    <n v="0.32971087807839261"/>
  </r>
  <r>
    <x v="23"/>
    <x v="1"/>
    <n v="128604"/>
    <n v="5651"/>
    <n v="122494"/>
    <n v="459"/>
    <n v="1308967"/>
    <n v="95.248981369164255"/>
    <s v="Below Average"/>
    <n v="0.35690958290566388"/>
    <s v="Below Average"/>
    <n v="4.3941090479300806"/>
  </r>
  <r>
    <x v="24"/>
    <x v="1"/>
    <n v="31978"/>
    <n v="163"/>
    <n v="31123"/>
    <n v="692"/>
    <n v="2073074"/>
    <n v="97.326286822190255"/>
    <s v="Below Average"/>
    <n v="2.1639877415723308"/>
    <s v="Above Average"/>
    <n v="0.50972543623741318"/>
  </r>
  <r>
    <x v="25"/>
    <x v="1"/>
    <n v="1045209"/>
    <n v="2534"/>
    <n v="1034300"/>
    <n v="8375"/>
    <n v="47099270"/>
    <n v="98.956285297964328"/>
    <s v="Above Average"/>
    <n v="0.80127515166823104"/>
    <s v="Below Average"/>
    <n v="0.2424395503674385"/>
  </r>
  <r>
    <x v="26"/>
    <x v="0"/>
    <n v="128401"/>
    <n v="275"/>
    <n v="126263"/>
    <n v="1863"/>
    <n v="1646050"/>
    <n v="98.334903933769994"/>
    <s v="Below Average"/>
    <n v="1.4509232794137117"/>
    <s v="Above Average"/>
    <n v="0.21417278681630206"/>
  </r>
  <r>
    <x v="27"/>
    <x v="2"/>
    <n v="602778"/>
    <n v="318"/>
    <n v="585889"/>
    <n v="16571"/>
    <n v="30501026"/>
    <n v="97.198139281791967"/>
    <s v="Below Average"/>
    <n v="2.7491049772884879"/>
    <s v="Above Average"/>
    <n v="5.2755740919542514E-2"/>
  </r>
  <r>
    <x v="28"/>
    <x v="3"/>
    <n v="954503"/>
    <n v="71"/>
    <n v="945478"/>
    <n v="8954"/>
    <n v="79502477"/>
    <n v="99.054481756474317"/>
    <s v="Above Average"/>
    <n v="0.93807981745473823"/>
    <s v="Below Average"/>
    <n v="7.4384260709500129E-3"/>
  </r>
  <r>
    <x v="29"/>
    <x v="1"/>
    <n v="32096"/>
    <n v="121"/>
    <n v="31575"/>
    <n v="400"/>
    <n v="658019"/>
    <n v="98.376744765702895"/>
    <s v="Above Average"/>
    <n v="1.2462612163509472"/>
    <s v="Below Average"/>
    <n v="0.3769940179461615"/>
  </r>
  <r>
    <x v="30"/>
    <x v="0"/>
    <n v="2714025"/>
    <n v="9751"/>
    <n v="2668001"/>
    <n v="36273"/>
    <n v="83697770"/>
    <n v="98.304216062858671"/>
    <s v="Below Average"/>
    <n v="1.33650205875038"/>
    <s v="Above Average"/>
    <n v="0.35928187839095072"/>
  </r>
  <r>
    <x v="31"/>
    <x v="0"/>
    <n v="673469"/>
    <n v="3741"/>
    <n v="665755"/>
    <n v="3973"/>
    <n v="38157311"/>
    <n v="98.854587219307788"/>
    <s v="Above Average"/>
    <n v="0.58993064268733963"/>
    <s v="Below Average"/>
    <n v="0.55548213800486734"/>
  </r>
  <r>
    <x v="32"/>
    <x v="1"/>
    <n v="84665"/>
    <n v="116"/>
    <n v="83732"/>
    <n v="817"/>
    <n v="4184959"/>
    <n v="98.898009803342589"/>
    <s v="Above Average"/>
    <n v="0.96497962558318073"/>
    <s v="Below Average"/>
    <n v="0.13701057107423376"/>
  </r>
  <r>
    <x v="33"/>
    <x v="2"/>
    <n v="1710261"/>
    <n v="90"/>
    <n v="1687262"/>
    <n v="22909"/>
    <n v="231502578"/>
    <n v="98.65523449344866"/>
    <s v="Above Average"/>
    <n v="1.3395031518581082"/>
    <s v="Above Average"/>
    <n v="5.2623546932310337E-3"/>
  </r>
  <r>
    <x v="34"/>
    <x v="2"/>
    <n v="344014"/>
    <n v="158"/>
    <n v="336453"/>
    <n v="7403"/>
    <n v="11700099"/>
    <n v="97.802124332149276"/>
    <s v="Below Average"/>
    <n v="2.1519473044701671"/>
    <s v="Above Average"/>
    <n v="4.5928363380560097E-2"/>
  </r>
  <r>
    <x v="35"/>
    <x v="1"/>
    <n v="1603318"/>
    <n v="8031"/>
    <n v="1575980"/>
    <n v="19307"/>
    <n v="100896618"/>
    <n v="98.294910928462102"/>
    <s v="Below Average"/>
    <n v="1.2041903103439242"/>
    <s v="Below Average"/>
    <n v="0.500898761193973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ndaman and Nicobar"/>
    <x v="0"/>
    <n v="7670"/>
    <n v="7"/>
    <n v="7534"/>
    <n v="129"/>
    <n v="399001"/>
    <n v="98.226857887874843"/>
    <s v="Below Average"/>
    <n v="1.6818774445893092"/>
    <s v="Above Average"/>
    <n v="9.126466753585398E-2"/>
  </r>
  <r>
    <s v="Andhra Pradesh"/>
    <x v="0"/>
    <n v="2069770"/>
    <n v="3128"/>
    <n v="2052230"/>
    <n v="14412"/>
    <n v="91702478"/>
    <n v="99.152562845147045"/>
    <s v="Above Average"/>
    <n v="0.69630925175261016"/>
    <s v="Below Average"/>
    <n v="0.15112790310034446"/>
  </r>
  <r>
    <s v="Arunachal Pradesh"/>
    <x v="1"/>
    <n v="55216"/>
    <n v="42"/>
    <n v="54894"/>
    <n v="280"/>
    <n v="1711947"/>
    <n v="99.416835699797161"/>
    <s v="Above Average"/>
    <n v="0.50709939148073024"/>
    <s v="Below Average"/>
    <n v="7.6064908722109525E-2"/>
  </r>
  <r>
    <s v="Assam"/>
    <x v="1"/>
    <n v="613784"/>
    <n v="3272"/>
    <n v="604465"/>
    <n v="6047"/>
    <n v="35998752"/>
    <n v="98.481713436648718"/>
    <s v="Above Average"/>
    <n v="0.98520000521356044"/>
    <s v="Below Average"/>
    <n v="0.53308655813771622"/>
  </r>
  <r>
    <s v="Bihar"/>
    <x v="1"/>
    <n v="726153"/>
    <n v="29"/>
    <n v="716462"/>
    <n v="9662"/>
    <n v="128500364"/>
    <n v="98.665432766923772"/>
    <s v="Above Average"/>
    <n v="1.3305735843548123"/>
    <s v="Above Average"/>
    <n v="3.9936487214127054E-3"/>
  </r>
  <r>
    <s v="Chandigarh"/>
    <x v="2"/>
    <n v="65380"/>
    <n v="24"/>
    <n v="64536"/>
    <n v="820"/>
    <n v="1158040"/>
    <n v="98.709085347200983"/>
    <s v="Above Average"/>
    <n v="1.2542061792597126"/>
    <s v="Below Average"/>
    <n v="3.6708473539308659E-2"/>
  </r>
  <r>
    <s v="Chhattisgarh"/>
    <x v="1"/>
    <n v="1006326"/>
    <n v="230"/>
    <n v="992508"/>
    <n v="13588"/>
    <n v="32199722"/>
    <n v="98.626886317157656"/>
    <s v="Above Average"/>
    <n v="1.3502582662079683"/>
    <s v="Above Average"/>
    <n v="2.2855416634370969E-2"/>
  </r>
  <r>
    <s v="Daman and Diu"/>
    <x v="3"/>
    <n v="10682"/>
    <n v="0"/>
    <n v="10678"/>
    <n v="4"/>
    <n v="773997"/>
    <n v="99.962553828870995"/>
    <s v="Above Average"/>
    <n v="3.7446171129002059E-2"/>
    <s v="Below Average"/>
    <n v="0"/>
  </r>
  <r>
    <s v="Delhi"/>
    <x v="2"/>
    <n v="1440388"/>
    <n v="361"/>
    <n v="1414934"/>
    <n v="25093"/>
    <n v="19301096"/>
    <n v="98.23283726329295"/>
    <s v="Below Average"/>
    <n v="1.742100045265581"/>
    <s v="Above Average"/>
    <n v="2.5062691441472714E-2"/>
  </r>
  <r>
    <s v="Goa"/>
    <x v="3"/>
    <n v="178467"/>
    <n v="263"/>
    <n v="174830"/>
    <n v="3374"/>
    <n v="1521992"/>
    <n v="97.962088229196425"/>
    <s v="Below Average"/>
    <n v="1.8905455910616529"/>
    <s v="Above Average"/>
    <n v="0.14736617974191307"/>
  </r>
  <r>
    <s v="Gujarat"/>
    <x v="3"/>
    <n v="826924"/>
    <n v="226"/>
    <n v="816608"/>
    <n v="10090"/>
    <n v="70400153"/>
    <n v="98.752485113504989"/>
    <s v="Above Average"/>
    <n v="1.2201846844450035"/>
    <s v="Below Average"/>
    <n v="2.7330202050007014E-2"/>
  </r>
  <r>
    <s v="Haryana"/>
    <x v="2"/>
    <n v="771420"/>
    <n v="140"/>
    <n v="761230"/>
    <n v="10050"/>
    <n v="28900667"/>
    <n v="98.679059396956262"/>
    <s v="Above Average"/>
    <n v="1.3027922532472582"/>
    <s v="Above Average"/>
    <n v="1.8148349796479221E-2"/>
  </r>
  <r>
    <s v="Himachal Pradesh"/>
    <x v="2"/>
    <n v="225712"/>
    <n v="1100"/>
    <n v="220800"/>
    <n v="3812"/>
    <n v="7503010"/>
    <n v="97.823775430637269"/>
    <s v="Below Average"/>
    <n v="1.6888778620542992"/>
    <s v="Above Average"/>
    <n v="0.48734670730842844"/>
  </r>
  <r>
    <s v="Jammu and Kashmir"/>
    <x v="2"/>
    <n v="334006"/>
    <n v="1450"/>
    <n v="328108"/>
    <n v="4448"/>
    <n v="14999397"/>
    <n v="98.234163458141467"/>
    <s v="Below Average"/>
    <n v="1.3317126039651981"/>
    <s v="Above Average"/>
    <n v="0.43412393789333131"/>
  </r>
  <r>
    <s v="Jharkhand"/>
    <x v="1"/>
    <n v="348992"/>
    <n v="141"/>
    <n v="343713"/>
    <n v="5138"/>
    <n v="40100376"/>
    <n v="98.48735787639832"/>
    <s v="Above Average"/>
    <n v="1.4722400513478819"/>
    <s v="Above Average"/>
    <n v="4.0402072253805245E-2"/>
  </r>
  <r>
    <s v="Karnataka"/>
    <x v="0"/>
    <n v="2991614"/>
    <n v="8056"/>
    <n v="2945415"/>
    <n v="38143"/>
    <n v="69599762"/>
    <n v="98.455716546319138"/>
    <s v="Above Average"/>
    <n v="1.2749973759983741"/>
    <s v="Below Average"/>
    <n v="0.26928607768248175"/>
  </r>
  <r>
    <s v="Kerala"/>
    <x v="0"/>
    <n v="5055224"/>
    <n v="69258"/>
    <n v="4950281"/>
    <n v="35685"/>
    <n v="34698876"/>
    <n v="97.924068250981549"/>
    <s v="Below Average"/>
    <n v="0.7059034377111677"/>
    <s v="Below Average"/>
    <n v="1.3700283113072733"/>
  </r>
  <r>
    <s v="Ladakh"/>
    <x v="2"/>
    <n v="21148"/>
    <n v="154"/>
    <n v="20783"/>
    <n v="211"/>
    <n v="290492"/>
    <n v="98.274068469831661"/>
    <s v="Below Average"/>
    <n v="0.99773028182334034"/>
    <s v="Below Average"/>
    <n v="0.72820124834499722"/>
  </r>
  <r>
    <s v="Lakshadweep"/>
    <x v="0"/>
    <n v="10365"/>
    <n v="0"/>
    <n v="10314"/>
    <n v="51"/>
    <n v="66001"/>
    <n v="99.507959479015923"/>
    <s v="Above Average"/>
    <n v="0.49204052098408108"/>
    <s v="Below Average"/>
    <n v="0"/>
  </r>
  <r>
    <s v="Madhya Pradesh"/>
    <x v="3"/>
    <n v="792956"/>
    <n v="75"/>
    <n v="782357"/>
    <n v="10524"/>
    <n v="85002417"/>
    <n v="98.663355848243782"/>
    <s v="Above Average"/>
    <n v="1.3271858715994331"/>
    <s v="Above Average"/>
    <n v="9.4582801567804527E-3"/>
  </r>
  <r>
    <s v="Maharashtra"/>
    <x v="3"/>
    <n v="6623344"/>
    <n v="15866"/>
    <n v="6466913"/>
    <n v="140565"/>
    <n v="124904071"/>
    <n v="97.638186994364176"/>
    <s v="Below Average"/>
    <n v="2.1222663355549702"/>
    <s v="Above Average"/>
    <n v="0.23954667008085342"/>
  </r>
  <r>
    <s v="Manipur"/>
    <x v="1"/>
    <n v="124432"/>
    <n v="799"/>
    <n v="121687"/>
    <n v="1946"/>
    <n v="3436948"/>
    <n v="97.793975826154039"/>
    <s v="Below Average"/>
    <n v="1.5639063906390638"/>
    <s v="Above Average"/>
    <n v="0.64211778320689206"/>
  </r>
  <r>
    <s v="Meghalaya"/>
    <x v="1"/>
    <n v="84013"/>
    <n v="277"/>
    <n v="82274"/>
    <n v="1462"/>
    <n v="3772103"/>
    <n v="97.930082249175726"/>
    <s v="Below Average"/>
    <n v="1.7402068727458846"/>
    <s v="Above Average"/>
    <n v="0.32971087807839261"/>
  </r>
  <r>
    <s v="Mizoram"/>
    <x v="1"/>
    <n v="128604"/>
    <n v="5651"/>
    <n v="122494"/>
    <n v="459"/>
    <n v="1308967"/>
    <n v="95.248981369164255"/>
    <s v="Below Average"/>
    <n v="0.35690958290566388"/>
    <s v="Below Average"/>
    <n v="4.3941090479300806"/>
  </r>
  <r>
    <s v="Nagaland"/>
    <x v="1"/>
    <n v="31978"/>
    <n v="163"/>
    <n v="31123"/>
    <n v="692"/>
    <n v="2073074"/>
    <n v="97.326286822190255"/>
    <s v="Below Average"/>
    <n v="2.1639877415723308"/>
    <s v="Above Average"/>
    <n v="0.50972543623741318"/>
  </r>
  <r>
    <s v="Odisha"/>
    <x v="1"/>
    <n v="1045209"/>
    <n v="2534"/>
    <n v="1034300"/>
    <n v="8375"/>
    <n v="47099270"/>
    <n v="98.956285297964328"/>
    <s v="Above Average"/>
    <n v="0.80127515166823104"/>
    <s v="Below Average"/>
    <n v="0.2424395503674385"/>
  </r>
  <r>
    <s v="Puducherry"/>
    <x v="0"/>
    <n v="128401"/>
    <n v="275"/>
    <n v="126263"/>
    <n v="1863"/>
    <n v="1646050"/>
    <n v="98.334903933769994"/>
    <s v="Below Average"/>
    <n v="1.4509232794137117"/>
    <s v="Above Average"/>
    <n v="0.21417278681630206"/>
  </r>
  <r>
    <s v="Punjab"/>
    <x v="2"/>
    <n v="602778"/>
    <n v="318"/>
    <n v="585889"/>
    <n v="16571"/>
    <n v="30501026"/>
    <n v="97.198139281791967"/>
    <s v="Below Average"/>
    <n v="2.7491049772884879"/>
    <s v="Above Average"/>
    <n v="5.2755740919542514E-2"/>
  </r>
  <r>
    <s v="Rajasthan"/>
    <x v="3"/>
    <n v="954503"/>
    <n v="71"/>
    <n v="945478"/>
    <n v="8954"/>
    <n v="79502477"/>
    <n v="99.054481756474317"/>
    <s v="Above Average"/>
    <n v="0.93807981745473823"/>
    <s v="Below Average"/>
    <n v="7.4384260709500129E-3"/>
  </r>
  <r>
    <s v="Sikkim"/>
    <x v="1"/>
    <n v="32096"/>
    <n v="121"/>
    <n v="31575"/>
    <n v="400"/>
    <n v="658019"/>
    <n v="98.376744765702895"/>
    <s v="Above Average"/>
    <n v="1.2462612163509472"/>
    <s v="Below Average"/>
    <n v="0.3769940179461615"/>
  </r>
  <r>
    <s v="Tamil Nadu"/>
    <x v="0"/>
    <n v="2714025"/>
    <n v="9751"/>
    <n v="2668001"/>
    <n v="36273"/>
    <n v="83697770"/>
    <n v="98.304216062858671"/>
    <s v="Below Average"/>
    <n v="1.33650205875038"/>
    <s v="Above Average"/>
    <n v="0.35928187839095072"/>
  </r>
  <r>
    <s v="Telengana"/>
    <x v="0"/>
    <n v="673469"/>
    <n v="3741"/>
    <n v="665755"/>
    <n v="3973"/>
    <n v="38157311"/>
    <n v="98.854587219307788"/>
    <s v="Above Average"/>
    <n v="0.58993064268733963"/>
    <s v="Below Average"/>
    <n v="0.55548213800486734"/>
  </r>
  <r>
    <s v="Tripura"/>
    <x v="1"/>
    <n v="84665"/>
    <n v="116"/>
    <n v="83732"/>
    <n v="817"/>
    <n v="4184959"/>
    <n v="98.898009803342589"/>
    <s v="Above Average"/>
    <n v="0.96497962558318073"/>
    <s v="Below Average"/>
    <n v="0.13701057107423376"/>
  </r>
  <r>
    <s v="Uttar Pradesh"/>
    <x v="2"/>
    <n v="1710261"/>
    <n v="90"/>
    <n v="1687262"/>
    <n v="22909"/>
    <n v="231502578"/>
    <n v="98.65523449344866"/>
    <s v="Above Average"/>
    <n v="1.3395031518581082"/>
    <s v="Above Average"/>
    <n v="5.2623546932310337E-3"/>
  </r>
  <r>
    <s v="Uttarakhand"/>
    <x v="2"/>
    <n v="344014"/>
    <n v="158"/>
    <n v="336453"/>
    <n v="7403"/>
    <n v="11700099"/>
    <n v="97.802124332149276"/>
    <s v="Below Average"/>
    <n v="2.1519473044701671"/>
    <s v="Above Average"/>
    <n v="4.5928363380560097E-2"/>
  </r>
  <r>
    <s v="West Bengal"/>
    <x v="1"/>
    <n v="1603318"/>
    <n v="8031"/>
    <n v="1575980"/>
    <n v="19307"/>
    <n v="100896618"/>
    <n v="98.294910928462102"/>
    <s v="Below Average"/>
    <n v="1.2041903103439242"/>
    <s v="Below Average"/>
    <n v="0.500898761193973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245F0-206C-3C46-94AA-283838C93895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0" firstDataRow="1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dataField="1" showAll="0"/>
    <pivotField dataField="1" showAll="0"/>
    <pivotField showAll="0"/>
    <pivotField numFmtId="10" showAll="0"/>
    <pivotField showAll="0"/>
    <pivotField numFmtId="10" showAll="0"/>
    <pivotField showAll="0"/>
    <pivotField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ases" fld="2" baseField="0" baseItem="0"/>
    <dataField name="Sum of Deaths" fld="5" baseField="0" baseItem="0"/>
    <dataField name="Sum of Discharged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41E19-3DA0-D849-9907-D7429A13B008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2"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numFmtId="10" showAll="0"/>
  </pivotFields>
  <rowFields count="1">
    <field x="0"/>
  </rowFields>
  <rowItems count="11">
    <i>
      <x v="20"/>
    </i>
    <i>
      <x v="16"/>
    </i>
    <i>
      <x v="15"/>
    </i>
    <i>
      <x v="30"/>
    </i>
    <i>
      <x v="1"/>
    </i>
    <i>
      <x v="33"/>
    </i>
    <i>
      <x v="35"/>
    </i>
    <i>
      <x v="8"/>
    </i>
    <i>
      <x v="25"/>
    </i>
    <i>
      <x v="6"/>
    </i>
    <i t="grand">
      <x/>
    </i>
  </rowItems>
  <colItems count="1">
    <i/>
  </colItems>
  <dataFields count="1">
    <dataField name="Sum of Total Cas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15E25-BF19-C648-A410-EC4163F0FD80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dataField="1"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ctive Ratio" fld="11" subtotal="average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00460-2CA7-CC4A-AC15-E747EED15FE2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  <pivotField numFmtId="10" showAll="0"/>
    <pivotField showAll="0"/>
    <pivotField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F1634F-0E61-454E-B208-EFECBAC64307}" name="Table5" displayName="Table5" ref="A1:L37" totalsRowShown="0" headerRowDxfId="0">
  <tableColumns count="12">
    <tableColumn id="1" xr3:uid="{BA3FBCD9-10C6-E14B-8F47-8CAC827A84B2}" name="State/UTs"/>
    <tableColumn id="2" xr3:uid="{3AD14D39-C607-3549-9BD7-925B6473C015}" name="Zone"/>
    <tableColumn id="3" xr3:uid="{5AB17846-0A8F-4D4F-8C55-BA59AB1AFB4C}" name="Total Cases"/>
    <tableColumn id="4" xr3:uid="{0B0C9941-F621-8645-852E-0A2C744C118B}" name="Active"/>
    <tableColumn id="5" xr3:uid="{8EC5FFE9-084E-0546-987C-6F398BEDA7B2}" name="Discharged"/>
    <tableColumn id="6" xr3:uid="{0465F4A0-369B-0B46-A357-71B0D60CBB22}" name="Deaths"/>
    <tableColumn id="7" xr3:uid="{88A4DB9B-ED55-4D44-800D-5B56D5621284}" name="Population"/>
    <tableColumn id="8" xr3:uid="{FFB8F542-22B6-2B45-AFB1-E6A6E6A12B34}" name="Discharge Ratio" dataDxfId="3" dataCellStyle="Per cent">
      <calculatedColumnFormula>E2/C2*100</calculatedColumnFormula>
    </tableColumn>
    <tableColumn id="9" xr3:uid="{5C7694E7-41DA-9C4A-A388-798EDE38A448}" name="Discharge Avg"/>
    <tableColumn id="10" xr3:uid="{48C065EE-2CAE-6344-A565-6F0E272693A7}" name="Death Ratio" dataDxfId="2">
      <calculatedColumnFormula>F2/C2*100</calculatedColumnFormula>
    </tableColumn>
    <tableColumn id="11" xr3:uid="{5C05A9A0-6DF0-BC47-88B5-9F2F22B4465C}" name="Death Avg"/>
    <tableColumn id="12" xr3:uid="{D0DA4406-B671-B542-AB0B-46E005AF6EFA}" name="Active Ratio" dataDxfId="1">
      <calculatedColumnFormula>D2/C2*100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9499-FB65-A146-9126-527C7C18A876}">
  <dimension ref="A1:N37"/>
  <sheetViews>
    <sheetView workbookViewId="0">
      <selection activeCell="H11" sqref="H11"/>
    </sheetView>
  </sheetViews>
  <sheetFormatPr baseColWidth="10" defaultRowHeight="16"/>
  <cols>
    <col min="1" max="1" width="19" customWidth="1"/>
    <col min="3" max="3" width="15.33203125" customWidth="1"/>
    <col min="4" max="4" width="14" customWidth="1"/>
    <col min="5" max="5" width="16.33203125" customWidth="1"/>
    <col min="7" max="7" width="14.1640625" customWidth="1"/>
    <col min="8" max="8" width="17.33203125" customWidth="1"/>
    <col min="9" max="9" width="16.33203125" customWidth="1"/>
    <col min="10" max="10" width="19.1640625" customWidth="1"/>
    <col min="11" max="11" width="14.33203125" customWidth="1"/>
    <col min="12" max="12" width="13.5" customWidth="1"/>
    <col min="14" max="14" width="22.5" customWidth="1"/>
  </cols>
  <sheetData>
    <row r="1" spans="1:14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N1" s="8" t="s">
        <v>57</v>
      </c>
    </row>
    <row r="2" spans="1:14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399001</v>
      </c>
      <c r="H2" s="7">
        <f>E2/C2*100</f>
        <v>98.226857887874843</v>
      </c>
      <c r="I2" t="str">
        <f>IF(H2&gt;N2,"Above Average","Below Average")</f>
        <v>Below Average</v>
      </c>
      <c r="J2" s="6">
        <f>F2/C2*100</f>
        <v>1.6818774445893092</v>
      </c>
      <c r="K2" t="str">
        <f>IF(J2&gt;N6,"Above Average","Below Average")</f>
        <v>Above Average</v>
      </c>
      <c r="L2" s="6">
        <f>D2/C2*100</f>
        <v>9.126466753585398E-2</v>
      </c>
      <c r="N2" s="6">
        <f>AVERAGE(H2:H40)</f>
        <v>98.358500406346153</v>
      </c>
    </row>
    <row r="3" spans="1:14">
      <c r="A3" t="s">
        <v>14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91702478</v>
      </c>
      <c r="H3" s="7">
        <f t="shared" ref="H3:H37" si="0">E3/C3*100</f>
        <v>99.152562845147045</v>
      </c>
      <c r="I3" t="str">
        <f>IF(H3&gt;N2,"Above Average","Below Average")</f>
        <v>Above Average</v>
      </c>
      <c r="J3" s="6">
        <f t="shared" ref="J3:J37" si="1">F3/C3*100</f>
        <v>0.69630925175261016</v>
      </c>
      <c r="K3" t="str">
        <f>IF(J3&gt;N6,"Above Average","Below Average")</f>
        <v>Below Average</v>
      </c>
      <c r="L3" s="6">
        <f t="shared" ref="L3:L37" si="2">D3/C3*100</f>
        <v>0.15112790310034446</v>
      </c>
    </row>
    <row r="4" spans="1:14">
      <c r="A4" t="s">
        <v>15</v>
      </c>
      <c r="B4" t="s">
        <v>16</v>
      </c>
      <c r="C4">
        <v>55216</v>
      </c>
      <c r="D4">
        <v>42</v>
      </c>
      <c r="E4">
        <v>54894</v>
      </c>
      <c r="F4">
        <v>280</v>
      </c>
      <c r="G4">
        <v>1711947</v>
      </c>
      <c r="H4" s="7">
        <f t="shared" si="0"/>
        <v>99.416835699797161</v>
      </c>
      <c r="I4" t="str">
        <f>IF(H4&gt;N2,"Above Average","Below Average")</f>
        <v>Above Average</v>
      </c>
      <c r="J4" s="6">
        <f t="shared" si="1"/>
        <v>0.50709939148073024</v>
      </c>
      <c r="K4" t="str">
        <f>IF(J4&gt;N6,"Above Average","Below Average")</f>
        <v>Below Average</v>
      </c>
      <c r="L4" s="6">
        <f t="shared" si="2"/>
        <v>7.6064908722109525E-2</v>
      </c>
      <c r="N4" s="6"/>
    </row>
    <row r="5" spans="1:14">
      <c r="A5" t="s">
        <v>17</v>
      </c>
      <c r="B5" t="s">
        <v>16</v>
      </c>
      <c r="C5">
        <v>613784</v>
      </c>
      <c r="D5">
        <v>3272</v>
      </c>
      <c r="E5">
        <v>604465</v>
      </c>
      <c r="F5">
        <v>6047</v>
      </c>
      <c r="G5">
        <v>35998752</v>
      </c>
      <c r="H5" s="7">
        <f t="shared" si="0"/>
        <v>98.481713436648718</v>
      </c>
      <c r="I5" t="str">
        <f>IF(H5&gt;N2,"Above Average","Below Average")</f>
        <v>Above Average</v>
      </c>
      <c r="J5" s="6">
        <f t="shared" si="1"/>
        <v>0.98520000521356044</v>
      </c>
      <c r="K5" t="str">
        <f>IF(J5&gt;N6,"Above Average","Below Average")</f>
        <v>Below Average</v>
      </c>
      <c r="L5" s="6">
        <f t="shared" si="2"/>
        <v>0.53308655813771622</v>
      </c>
      <c r="N5" s="8" t="s">
        <v>58</v>
      </c>
    </row>
    <row r="6" spans="1:14">
      <c r="A6" t="s">
        <v>18</v>
      </c>
      <c r="B6" t="s">
        <v>16</v>
      </c>
      <c r="C6">
        <v>726153</v>
      </c>
      <c r="D6">
        <v>29</v>
      </c>
      <c r="E6">
        <v>716462</v>
      </c>
      <c r="F6">
        <v>9662</v>
      </c>
      <c r="G6">
        <v>128500364</v>
      </c>
      <c r="H6" s="7">
        <f t="shared" si="0"/>
        <v>98.665432766923772</v>
      </c>
      <c r="I6" t="str">
        <f>IF(H6&gt;N2,"Above Average","Below Average")</f>
        <v>Above Average</v>
      </c>
      <c r="J6" s="6">
        <f t="shared" si="1"/>
        <v>1.3305735843548123</v>
      </c>
      <c r="K6" t="str">
        <f>IF(J6&gt;N6,"Above Average","Below Average")</f>
        <v>Above Average</v>
      </c>
      <c r="L6" s="6">
        <f t="shared" si="2"/>
        <v>3.9936487214127054E-3</v>
      </c>
      <c r="N6" s="6">
        <f>AVERAGE(J2:J40)</f>
        <v>1.2780348703549476</v>
      </c>
    </row>
    <row r="7" spans="1:14">
      <c r="A7" t="s">
        <v>19</v>
      </c>
      <c r="B7" t="s">
        <v>20</v>
      </c>
      <c r="C7">
        <v>65380</v>
      </c>
      <c r="D7">
        <v>24</v>
      </c>
      <c r="E7">
        <v>64536</v>
      </c>
      <c r="F7">
        <v>820</v>
      </c>
      <c r="G7">
        <v>1158040</v>
      </c>
      <c r="H7" s="7">
        <f t="shared" si="0"/>
        <v>98.709085347200983</v>
      </c>
      <c r="I7" t="str">
        <f>IF(H7&gt;N2,"Above Average","Below Average")</f>
        <v>Above Average</v>
      </c>
      <c r="J7" s="6">
        <f t="shared" si="1"/>
        <v>1.2542061792597126</v>
      </c>
      <c r="K7" t="str">
        <f>IF(J7&gt;N6,"Above Average","Below Average")</f>
        <v>Below Average</v>
      </c>
      <c r="L7" s="6">
        <f t="shared" si="2"/>
        <v>3.6708473539308659E-2</v>
      </c>
    </row>
    <row r="8" spans="1:14">
      <c r="A8" t="s">
        <v>21</v>
      </c>
      <c r="B8" t="s">
        <v>16</v>
      </c>
      <c r="C8">
        <v>1006326</v>
      </c>
      <c r="D8">
        <v>230</v>
      </c>
      <c r="E8">
        <v>992508</v>
      </c>
      <c r="F8">
        <v>13588</v>
      </c>
      <c r="G8">
        <v>32199722</v>
      </c>
      <c r="H8" s="7">
        <f t="shared" si="0"/>
        <v>98.626886317157656</v>
      </c>
      <c r="I8" t="str">
        <f>IF(H8&gt;N2,"Above Average","Below Average")</f>
        <v>Above Average</v>
      </c>
      <c r="J8" s="6">
        <f t="shared" si="1"/>
        <v>1.3502582662079683</v>
      </c>
      <c r="K8" t="str">
        <f>IF(J8&gt;N6,"Above Average","Below Average")</f>
        <v>Above Average</v>
      </c>
      <c r="L8" s="6">
        <f t="shared" si="2"/>
        <v>2.2855416634370969E-2</v>
      </c>
    </row>
    <row r="9" spans="1:14">
      <c r="A9" t="s">
        <v>22</v>
      </c>
      <c r="B9" t="s">
        <v>23</v>
      </c>
      <c r="C9">
        <v>10682</v>
      </c>
      <c r="D9">
        <v>0</v>
      </c>
      <c r="E9">
        <v>10678</v>
      </c>
      <c r="F9">
        <v>4</v>
      </c>
      <c r="G9">
        <v>773997</v>
      </c>
      <c r="H9" s="7">
        <f t="shared" si="0"/>
        <v>99.962553828870995</v>
      </c>
      <c r="I9" t="str">
        <f>IF(H9&gt;N2,"Above Average","Below Average")</f>
        <v>Above Average</v>
      </c>
      <c r="J9" s="6">
        <f t="shared" si="1"/>
        <v>3.7446171129002059E-2</v>
      </c>
      <c r="K9" t="str">
        <f>IF(J9&gt;N6,"Above Average","Below Average")</f>
        <v>Below Average</v>
      </c>
      <c r="L9" s="6">
        <f t="shared" si="2"/>
        <v>0</v>
      </c>
    </row>
    <row r="10" spans="1:14">
      <c r="A10" t="s">
        <v>24</v>
      </c>
      <c r="B10" t="s">
        <v>20</v>
      </c>
      <c r="C10">
        <v>1440388</v>
      </c>
      <c r="D10">
        <v>361</v>
      </c>
      <c r="E10">
        <v>1414934</v>
      </c>
      <c r="F10">
        <v>25093</v>
      </c>
      <c r="G10">
        <v>19301096</v>
      </c>
      <c r="H10" s="7">
        <f t="shared" si="0"/>
        <v>98.23283726329295</v>
      </c>
      <c r="I10" t="str">
        <f>IF(H10&gt;N2,"Above Average","Below Average")</f>
        <v>Below Average</v>
      </c>
      <c r="J10" s="6">
        <f t="shared" si="1"/>
        <v>1.742100045265581</v>
      </c>
      <c r="K10" t="str">
        <f>IF(J10&gt;N6,"Above Average","Below Average")</f>
        <v>Above Average</v>
      </c>
      <c r="L10" s="6">
        <f t="shared" si="2"/>
        <v>2.5062691441472714E-2</v>
      </c>
    </row>
    <row r="11" spans="1:14">
      <c r="A11" t="s">
        <v>25</v>
      </c>
      <c r="B11" t="s">
        <v>23</v>
      </c>
      <c r="C11">
        <v>178467</v>
      </c>
      <c r="D11">
        <v>263</v>
      </c>
      <c r="E11">
        <v>174830</v>
      </c>
      <c r="F11">
        <v>3374</v>
      </c>
      <c r="G11">
        <v>1521992</v>
      </c>
      <c r="H11" s="7">
        <f t="shared" si="0"/>
        <v>97.962088229196425</v>
      </c>
      <c r="I11" t="str">
        <f>IF(H11&gt;N2,"Above Average","Below Average")</f>
        <v>Below Average</v>
      </c>
      <c r="J11" s="6">
        <f t="shared" si="1"/>
        <v>1.8905455910616529</v>
      </c>
      <c r="K11" t="str">
        <f>IF(J11&gt;N6,"Above Average","Below Average")</f>
        <v>Above Average</v>
      </c>
      <c r="L11" s="6">
        <f t="shared" si="2"/>
        <v>0.14736617974191307</v>
      </c>
    </row>
    <row r="12" spans="1:14">
      <c r="A12" t="s">
        <v>26</v>
      </c>
      <c r="B12" t="s">
        <v>23</v>
      </c>
      <c r="C12">
        <v>826924</v>
      </c>
      <c r="D12">
        <v>226</v>
      </c>
      <c r="E12">
        <v>816608</v>
      </c>
      <c r="F12">
        <v>10090</v>
      </c>
      <c r="G12">
        <v>70400153</v>
      </c>
      <c r="H12" s="7">
        <f t="shared" si="0"/>
        <v>98.752485113504989</v>
      </c>
      <c r="I12" t="str">
        <f>IF(H12&gt;N2,"Above Average","Below Average")</f>
        <v>Above Average</v>
      </c>
      <c r="J12" s="6">
        <f t="shared" si="1"/>
        <v>1.2201846844450035</v>
      </c>
      <c r="K12" t="str">
        <f>IF(J12&gt;N6,"Above Average","Below Average")</f>
        <v>Below Average</v>
      </c>
      <c r="L12" s="6">
        <f t="shared" si="2"/>
        <v>2.7330202050007014E-2</v>
      </c>
    </row>
    <row r="13" spans="1:14">
      <c r="A13" t="s">
        <v>27</v>
      </c>
      <c r="B13" t="s">
        <v>20</v>
      </c>
      <c r="C13">
        <v>771420</v>
      </c>
      <c r="D13">
        <v>140</v>
      </c>
      <c r="E13">
        <v>761230</v>
      </c>
      <c r="F13">
        <v>10050</v>
      </c>
      <c r="G13">
        <v>28900667</v>
      </c>
      <c r="H13" s="7">
        <f t="shared" si="0"/>
        <v>98.679059396956262</v>
      </c>
      <c r="I13" t="str">
        <f>IF(H13&gt;N2,"Above Average","Below Average")</f>
        <v>Above Average</v>
      </c>
      <c r="J13" s="6">
        <f t="shared" si="1"/>
        <v>1.3027922532472582</v>
      </c>
      <c r="K13" t="str">
        <f>IF(J13&gt;N6,"Above Average","Below Average")</f>
        <v>Above Average</v>
      </c>
      <c r="L13" s="6">
        <f t="shared" si="2"/>
        <v>1.8148349796479221E-2</v>
      </c>
    </row>
    <row r="14" spans="1:14">
      <c r="A14" t="s">
        <v>28</v>
      </c>
      <c r="B14" t="s">
        <v>20</v>
      </c>
      <c r="C14">
        <v>225712</v>
      </c>
      <c r="D14">
        <v>1100</v>
      </c>
      <c r="E14">
        <v>220800</v>
      </c>
      <c r="F14">
        <v>3812</v>
      </c>
      <c r="G14">
        <v>7503010</v>
      </c>
      <c r="H14" s="7">
        <f t="shared" si="0"/>
        <v>97.823775430637269</v>
      </c>
      <c r="I14" t="str">
        <f>IF(H14&gt;N2,"Above Average","Below Average")</f>
        <v>Below Average</v>
      </c>
      <c r="J14" s="6">
        <f t="shared" si="1"/>
        <v>1.6888778620542992</v>
      </c>
      <c r="K14" t="str">
        <f>IF(J14&gt;N6,"Above Average","Below Average")</f>
        <v>Above Average</v>
      </c>
      <c r="L14" s="6">
        <f t="shared" si="2"/>
        <v>0.48734670730842844</v>
      </c>
    </row>
    <row r="15" spans="1:14">
      <c r="A15" t="s">
        <v>29</v>
      </c>
      <c r="B15" t="s">
        <v>20</v>
      </c>
      <c r="C15">
        <v>334006</v>
      </c>
      <c r="D15">
        <v>1450</v>
      </c>
      <c r="E15">
        <v>328108</v>
      </c>
      <c r="F15">
        <v>4448</v>
      </c>
      <c r="G15">
        <v>14999397</v>
      </c>
      <c r="H15" s="7">
        <f t="shared" si="0"/>
        <v>98.234163458141467</v>
      </c>
      <c r="I15" t="str">
        <f>IF(H15&gt;N2,"Above Average","Below Average")</f>
        <v>Below Average</v>
      </c>
      <c r="J15" s="6">
        <f t="shared" si="1"/>
        <v>1.3317126039651981</v>
      </c>
      <c r="K15" t="str">
        <f>IF(J15&gt;N6,"Above Average","Below Average")</f>
        <v>Above Average</v>
      </c>
      <c r="L15" s="6">
        <f t="shared" si="2"/>
        <v>0.43412393789333131</v>
      </c>
    </row>
    <row r="16" spans="1:14">
      <c r="A16" t="s">
        <v>30</v>
      </c>
      <c r="B16" t="s">
        <v>16</v>
      </c>
      <c r="C16">
        <v>348992</v>
      </c>
      <c r="D16">
        <v>141</v>
      </c>
      <c r="E16">
        <v>343713</v>
      </c>
      <c r="F16">
        <v>5138</v>
      </c>
      <c r="G16">
        <v>40100376</v>
      </c>
      <c r="H16" s="7">
        <f t="shared" si="0"/>
        <v>98.48735787639832</v>
      </c>
      <c r="I16" t="str">
        <f>IF(H16&gt;N2,"Above Average","Below Average")</f>
        <v>Above Average</v>
      </c>
      <c r="J16" s="6">
        <f t="shared" si="1"/>
        <v>1.4722400513478819</v>
      </c>
      <c r="K16" t="str">
        <f>IF(J16&gt;N6,"Above Average","Below Average")</f>
        <v>Above Average</v>
      </c>
      <c r="L16" s="6">
        <f t="shared" si="2"/>
        <v>4.0402072253805245E-2</v>
      </c>
    </row>
    <row r="17" spans="1:12">
      <c r="A17" t="s">
        <v>31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69599762</v>
      </c>
      <c r="H17" s="7">
        <f t="shared" si="0"/>
        <v>98.455716546319138</v>
      </c>
      <c r="I17" t="str">
        <f>IF(H17&gt;N2,"Above Average","Below Average")</f>
        <v>Above Average</v>
      </c>
      <c r="J17" s="6">
        <f t="shared" si="1"/>
        <v>1.2749973759983741</v>
      </c>
      <c r="K17" t="str">
        <f>IF(J17&gt;N6,"Above Average","Below Average")</f>
        <v>Below Average</v>
      </c>
      <c r="L17" s="6">
        <f t="shared" si="2"/>
        <v>0.26928607768248175</v>
      </c>
    </row>
    <row r="18" spans="1:12">
      <c r="A18" t="s">
        <v>32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34698876</v>
      </c>
      <c r="H18" s="7">
        <f t="shared" si="0"/>
        <v>97.924068250981549</v>
      </c>
      <c r="I18" t="str">
        <f>IF(H18&gt;N2,"Above Average","Below Average")</f>
        <v>Below Average</v>
      </c>
      <c r="J18" s="6">
        <f t="shared" si="1"/>
        <v>0.7059034377111677</v>
      </c>
      <c r="K18" t="str">
        <f>IF(J18&gt;N6,"Above Average","Below Average")</f>
        <v>Below Average</v>
      </c>
      <c r="L18" s="6">
        <f t="shared" si="2"/>
        <v>1.3700283113072733</v>
      </c>
    </row>
    <row r="19" spans="1:12">
      <c r="A19" t="s">
        <v>33</v>
      </c>
      <c r="B19" t="s">
        <v>20</v>
      </c>
      <c r="C19">
        <v>21148</v>
      </c>
      <c r="D19">
        <v>154</v>
      </c>
      <c r="E19">
        <v>20783</v>
      </c>
      <c r="F19">
        <v>211</v>
      </c>
      <c r="G19">
        <v>290492</v>
      </c>
      <c r="H19" s="7">
        <f t="shared" si="0"/>
        <v>98.274068469831661</v>
      </c>
      <c r="I19" t="str">
        <f>IF(H19&gt;N2,"Above Average","Below Average")</f>
        <v>Below Average</v>
      </c>
      <c r="J19" s="6">
        <f t="shared" si="1"/>
        <v>0.99773028182334034</v>
      </c>
      <c r="K19" t="str">
        <f>IF(J19&gt;N6,"Above Average","Below Average")</f>
        <v>Below Average</v>
      </c>
      <c r="L19" s="6">
        <f t="shared" si="2"/>
        <v>0.72820124834499722</v>
      </c>
    </row>
    <row r="20" spans="1:12">
      <c r="A20" t="s">
        <v>34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66001</v>
      </c>
      <c r="H20" s="7">
        <f t="shared" si="0"/>
        <v>99.507959479015923</v>
      </c>
      <c r="I20" t="str">
        <f>IF(H20&gt;N2,"Above Average","Below Average")</f>
        <v>Above Average</v>
      </c>
      <c r="J20" s="6">
        <f t="shared" si="1"/>
        <v>0.49204052098408108</v>
      </c>
      <c r="K20" t="str">
        <f>IF(J20&gt;N6,"Above Average","Below Average")</f>
        <v>Below Average</v>
      </c>
      <c r="L20" s="6">
        <f t="shared" si="2"/>
        <v>0</v>
      </c>
    </row>
    <row r="21" spans="1:12">
      <c r="A21" t="s">
        <v>35</v>
      </c>
      <c r="B21" t="s">
        <v>23</v>
      </c>
      <c r="C21">
        <v>792956</v>
      </c>
      <c r="D21">
        <v>75</v>
      </c>
      <c r="E21">
        <v>782357</v>
      </c>
      <c r="F21">
        <v>10524</v>
      </c>
      <c r="G21">
        <v>85002417</v>
      </c>
      <c r="H21" s="7">
        <f t="shared" si="0"/>
        <v>98.663355848243782</v>
      </c>
      <c r="I21" t="str">
        <f>IF(H21&gt;N2,"Above Average","Below Average")</f>
        <v>Above Average</v>
      </c>
      <c r="J21" s="6">
        <f t="shared" si="1"/>
        <v>1.3271858715994331</v>
      </c>
      <c r="K21" t="str">
        <f>IF(J21&gt;N6,"Above Average","Below Average")</f>
        <v>Above Average</v>
      </c>
      <c r="L21" s="6">
        <f t="shared" si="2"/>
        <v>9.4582801567804527E-3</v>
      </c>
    </row>
    <row r="22" spans="1:12">
      <c r="A22" t="s">
        <v>36</v>
      </c>
      <c r="B22" t="s">
        <v>23</v>
      </c>
      <c r="C22">
        <v>6623344</v>
      </c>
      <c r="D22">
        <v>15866</v>
      </c>
      <c r="E22">
        <v>6466913</v>
      </c>
      <c r="F22">
        <v>140565</v>
      </c>
      <c r="G22">
        <v>124904071</v>
      </c>
      <c r="H22" s="7">
        <f t="shared" si="0"/>
        <v>97.638186994364176</v>
      </c>
      <c r="I22" t="str">
        <f>IF(H22&gt;N2,"Above Average","Below Average")</f>
        <v>Below Average</v>
      </c>
      <c r="J22" s="6">
        <f t="shared" si="1"/>
        <v>2.1222663355549702</v>
      </c>
      <c r="K22" t="str">
        <f>IF(J22&gt;N6,"Above Average","Below Average")</f>
        <v>Above Average</v>
      </c>
      <c r="L22" s="6">
        <f t="shared" si="2"/>
        <v>0.23954667008085342</v>
      </c>
    </row>
    <row r="23" spans="1:12">
      <c r="A23" t="s">
        <v>37</v>
      </c>
      <c r="B23" t="s">
        <v>16</v>
      </c>
      <c r="C23">
        <v>124432</v>
      </c>
      <c r="D23">
        <v>799</v>
      </c>
      <c r="E23">
        <v>121687</v>
      </c>
      <c r="F23">
        <v>1946</v>
      </c>
      <c r="G23">
        <v>3436948</v>
      </c>
      <c r="H23" s="7">
        <f t="shared" si="0"/>
        <v>97.793975826154039</v>
      </c>
      <c r="I23" t="str">
        <f>IF(H23&gt;N2,"Above Average","Below Average")</f>
        <v>Below Average</v>
      </c>
      <c r="J23" s="6">
        <f t="shared" si="1"/>
        <v>1.5639063906390638</v>
      </c>
      <c r="K23" t="str">
        <f>IF(J23&gt;N6,"Above Average","Below Average")</f>
        <v>Above Average</v>
      </c>
      <c r="L23" s="6">
        <f t="shared" si="2"/>
        <v>0.64211778320689206</v>
      </c>
    </row>
    <row r="24" spans="1:12">
      <c r="A24" t="s">
        <v>38</v>
      </c>
      <c r="B24" t="s">
        <v>16</v>
      </c>
      <c r="C24">
        <v>84013</v>
      </c>
      <c r="D24">
        <v>277</v>
      </c>
      <c r="E24">
        <v>82274</v>
      </c>
      <c r="F24">
        <v>1462</v>
      </c>
      <c r="G24">
        <v>3772103</v>
      </c>
      <c r="H24" s="7">
        <f t="shared" si="0"/>
        <v>97.930082249175726</v>
      </c>
      <c r="I24" t="str">
        <f>IF(H24&gt;N2,"Above Average","Below Average")</f>
        <v>Below Average</v>
      </c>
      <c r="J24" s="6">
        <f t="shared" si="1"/>
        <v>1.7402068727458846</v>
      </c>
      <c r="K24" t="str">
        <f>IF(J24&gt;N6,"Above Average","Below Average")</f>
        <v>Above Average</v>
      </c>
      <c r="L24" s="6">
        <f t="shared" si="2"/>
        <v>0.32971087807839261</v>
      </c>
    </row>
    <row r="25" spans="1:12">
      <c r="A25" t="s">
        <v>39</v>
      </c>
      <c r="B25" t="s">
        <v>16</v>
      </c>
      <c r="C25">
        <v>128604</v>
      </c>
      <c r="D25">
        <v>5651</v>
      </c>
      <c r="E25">
        <v>122494</v>
      </c>
      <c r="F25">
        <v>459</v>
      </c>
      <c r="G25">
        <v>1308967</v>
      </c>
      <c r="H25" s="7">
        <f t="shared" si="0"/>
        <v>95.248981369164255</v>
      </c>
      <c r="I25" t="str">
        <f>IF(H25&gt;N2,"Above Average","Below Average")</f>
        <v>Below Average</v>
      </c>
      <c r="J25" s="6">
        <f t="shared" si="1"/>
        <v>0.35690958290566388</v>
      </c>
      <c r="K25" t="str">
        <f>IF(J25&gt;N6,"Above Average","Below Average")</f>
        <v>Below Average</v>
      </c>
      <c r="L25" s="6">
        <f t="shared" si="2"/>
        <v>4.3941090479300806</v>
      </c>
    </row>
    <row r="26" spans="1:12">
      <c r="A26" t="s">
        <v>40</v>
      </c>
      <c r="B26" t="s">
        <v>16</v>
      </c>
      <c r="C26">
        <v>31978</v>
      </c>
      <c r="D26">
        <v>163</v>
      </c>
      <c r="E26">
        <v>31123</v>
      </c>
      <c r="F26">
        <v>692</v>
      </c>
      <c r="G26">
        <v>2073074</v>
      </c>
      <c r="H26" s="7">
        <f t="shared" si="0"/>
        <v>97.326286822190255</v>
      </c>
      <c r="I26" t="str">
        <f>IF(H26&gt;N2,"Above Average","Below Average")</f>
        <v>Below Average</v>
      </c>
      <c r="J26" s="6">
        <f t="shared" si="1"/>
        <v>2.1639877415723308</v>
      </c>
      <c r="K26" t="str">
        <f>IF(J26&gt;N6,"Above Average","Below Average")</f>
        <v>Above Average</v>
      </c>
      <c r="L26" s="6">
        <f t="shared" si="2"/>
        <v>0.50972543623741318</v>
      </c>
    </row>
    <row r="27" spans="1:12">
      <c r="A27" t="s">
        <v>41</v>
      </c>
      <c r="B27" t="s">
        <v>16</v>
      </c>
      <c r="C27">
        <v>1045209</v>
      </c>
      <c r="D27">
        <v>2534</v>
      </c>
      <c r="E27">
        <v>1034300</v>
      </c>
      <c r="F27">
        <v>8375</v>
      </c>
      <c r="G27">
        <v>47099270</v>
      </c>
      <c r="H27" s="7">
        <f t="shared" si="0"/>
        <v>98.956285297964328</v>
      </c>
      <c r="I27" t="str">
        <f>IF(H27&gt;N2,"Above Average","Below Average")</f>
        <v>Above Average</v>
      </c>
      <c r="J27" s="6">
        <f t="shared" si="1"/>
        <v>0.80127515166823104</v>
      </c>
      <c r="K27" t="str">
        <f>IF(J27&gt;N6,"Above Average","Below Average")</f>
        <v>Below Average</v>
      </c>
      <c r="L27" s="6">
        <f t="shared" si="2"/>
        <v>0.2424395503674385</v>
      </c>
    </row>
    <row r="28" spans="1:12">
      <c r="A28" t="s">
        <v>42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1646050</v>
      </c>
      <c r="H28" s="7">
        <f t="shared" si="0"/>
        <v>98.334903933769994</v>
      </c>
      <c r="I28" t="str">
        <f>IF(H28&gt;N2,"Above Average","Below Average")</f>
        <v>Below Average</v>
      </c>
      <c r="J28" s="6">
        <f t="shared" si="1"/>
        <v>1.4509232794137117</v>
      </c>
      <c r="K28" t="str">
        <f>IF(J28&gt;N6,"Above Average","Below Average")</f>
        <v>Above Average</v>
      </c>
      <c r="L28" s="6">
        <f t="shared" si="2"/>
        <v>0.21417278681630206</v>
      </c>
    </row>
    <row r="29" spans="1:12">
      <c r="A29" t="s">
        <v>43</v>
      </c>
      <c r="B29" t="s">
        <v>20</v>
      </c>
      <c r="C29">
        <v>602778</v>
      </c>
      <c r="D29">
        <v>318</v>
      </c>
      <c r="E29">
        <v>585889</v>
      </c>
      <c r="F29">
        <v>16571</v>
      </c>
      <c r="G29">
        <v>30501026</v>
      </c>
      <c r="H29" s="7">
        <f t="shared" si="0"/>
        <v>97.198139281791967</v>
      </c>
      <c r="I29" t="str">
        <f>IF(H29&gt;N2,"Above Average","Below Average")</f>
        <v>Below Average</v>
      </c>
      <c r="J29" s="6">
        <f t="shared" si="1"/>
        <v>2.7491049772884879</v>
      </c>
      <c r="K29" t="str">
        <f>IF(J29&gt;N6,"Above Average","Below Average")</f>
        <v>Above Average</v>
      </c>
      <c r="L29" s="6">
        <f t="shared" si="2"/>
        <v>5.2755740919542514E-2</v>
      </c>
    </row>
    <row r="30" spans="1:12">
      <c r="A30" t="s">
        <v>44</v>
      </c>
      <c r="B30" t="s">
        <v>23</v>
      </c>
      <c r="C30">
        <v>954503</v>
      </c>
      <c r="D30">
        <v>71</v>
      </c>
      <c r="E30">
        <v>945478</v>
      </c>
      <c r="F30">
        <v>8954</v>
      </c>
      <c r="G30">
        <v>79502477</v>
      </c>
      <c r="H30" s="7">
        <f t="shared" si="0"/>
        <v>99.054481756474317</v>
      </c>
      <c r="I30" t="str">
        <f>IF(H30&gt;N2,"Above Average","Below Average")</f>
        <v>Above Average</v>
      </c>
      <c r="J30" s="6">
        <f t="shared" si="1"/>
        <v>0.93807981745473823</v>
      </c>
      <c r="K30" t="str">
        <f>IF(J30&gt;N6,"Above Average","Below Average")</f>
        <v>Below Average</v>
      </c>
      <c r="L30" s="6">
        <f t="shared" si="2"/>
        <v>7.4384260709500129E-3</v>
      </c>
    </row>
    <row r="31" spans="1:12">
      <c r="A31" t="s">
        <v>45</v>
      </c>
      <c r="B31" t="s">
        <v>16</v>
      </c>
      <c r="C31">
        <v>32096</v>
      </c>
      <c r="D31">
        <v>121</v>
      </c>
      <c r="E31">
        <v>31575</v>
      </c>
      <c r="F31">
        <v>400</v>
      </c>
      <c r="G31">
        <v>658019</v>
      </c>
      <c r="H31" s="7">
        <f t="shared" si="0"/>
        <v>98.376744765702895</v>
      </c>
      <c r="I31" t="str">
        <f>IF(H31&gt;N2,"Above Average","Below Average")</f>
        <v>Above Average</v>
      </c>
      <c r="J31" s="6">
        <f t="shared" si="1"/>
        <v>1.2462612163509472</v>
      </c>
      <c r="K31" t="str">
        <f>IF(J31&gt;N6,"Above Average","Below Average")</f>
        <v>Below Average</v>
      </c>
      <c r="L31" s="6">
        <f t="shared" si="2"/>
        <v>0.3769940179461615</v>
      </c>
    </row>
    <row r="32" spans="1:12">
      <c r="A32" t="s">
        <v>46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83697770</v>
      </c>
      <c r="H32" s="7">
        <f t="shared" si="0"/>
        <v>98.304216062858671</v>
      </c>
      <c r="I32" t="str">
        <f>IF(H32&gt;N2,"Above Average","Below Average")</f>
        <v>Below Average</v>
      </c>
      <c r="J32" s="6">
        <f t="shared" si="1"/>
        <v>1.33650205875038</v>
      </c>
      <c r="K32" t="str">
        <f>IF(J32&gt;N6,"Above Average","Below Average")</f>
        <v>Above Average</v>
      </c>
      <c r="L32" s="6">
        <f t="shared" si="2"/>
        <v>0.35928187839095072</v>
      </c>
    </row>
    <row r="33" spans="1:12">
      <c r="A33" t="s">
        <v>47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38157311</v>
      </c>
      <c r="H33" s="7">
        <f t="shared" si="0"/>
        <v>98.854587219307788</v>
      </c>
      <c r="I33" t="str">
        <f>IF(H33&gt;N2,"Above Average","Below Average")</f>
        <v>Above Average</v>
      </c>
      <c r="J33" s="6">
        <f t="shared" si="1"/>
        <v>0.58993064268733963</v>
      </c>
      <c r="K33" t="str">
        <f>IF(J33&gt;N6,"Above Average","Below Average")</f>
        <v>Below Average</v>
      </c>
      <c r="L33" s="6">
        <f t="shared" si="2"/>
        <v>0.55548213800486734</v>
      </c>
    </row>
    <row r="34" spans="1:12">
      <c r="A34" t="s">
        <v>48</v>
      </c>
      <c r="B34" t="s">
        <v>16</v>
      </c>
      <c r="C34">
        <v>84665</v>
      </c>
      <c r="D34">
        <v>116</v>
      </c>
      <c r="E34">
        <v>83732</v>
      </c>
      <c r="F34">
        <v>817</v>
      </c>
      <c r="G34">
        <v>4184959</v>
      </c>
      <c r="H34" s="7">
        <f t="shared" si="0"/>
        <v>98.898009803342589</v>
      </c>
      <c r="I34" t="str">
        <f>IF(H34&gt;N2,"Above Average","Below Average")</f>
        <v>Above Average</v>
      </c>
      <c r="J34" s="6">
        <f t="shared" si="1"/>
        <v>0.96497962558318073</v>
      </c>
      <c r="K34" t="str">
        <f>IF(J34&gt;N6,"Above Average","Below Average")</f>
        <v>Below Average</v>
      </c>
      <c r="L34" s="6">
        <f t="shared" si="2"/>
        <v>0.13701057107423376</v>
      </c>
    </row>
    <row r="35" spans="1:12">
      <c r="A35" t="s">
        <v>49</v>
      </c>
      <c r="B35" t="s">
        <v>20</v>
      </c>
      <c r="C35">
        <v>1710261</v>
      </c>
      <c r="D35">
        <v>90</v>
      </c>
      <c r="E35">
        <v>1687262</v>
      </c>
      <c r="F35">
        <v>22909</v>
      </c>
      <c r="G35">
        <v>231502578</v>
      </c>
      <c r="H35" s="7">
        <f t="shared" si="0"/>
        <v>98.65523449344866</v>
      </c>
      <c r="I35" t="str">
        <f>IF(H35&gt;N2,"Above Average","Below Average")</f>
        <v>Above Average</v>
      </c>
      <c r="J35" s="6">
        <f t="shared" si="1"/>
        <v>1.3395031518581082</v>
      </c>
      <c r="K35" t="str">
        <f>IF(J35&gt;N6,"Above Average","Below Average")</f>
        <v>Above Average</v>
      </c>
      <c r="L35" s="6">
        <f t="shared" si="2"/>
        <v>5.2623546932310337E-3</v>
      </c>
    </row>
    <row r="36" spans="1:12">
      <c r="A36" t="s">
        <v>50</v>
      </c>
      <c r="B36" t="s">
        <v>20</v>
      </c>
      <c r="C36">
        <v>344014</v>
      </c>
      <c r="D36">
        <v>158</v>
      </c>
      <c r="E36">
        <v>336453</v>
      </c>
      <c r="F36">
        <v>7403</v>
      </c>
      <c r="G36">
        <v>11700099</v>
      </c>
      <c r="H36" s="7">
        <f t="shared" si="0"/>
        <v>97.802124332149276</v>
      </c>
      <c r="I36" t="str">
        <f>IF(H36&gt;N2,"Above Average","Below Average")</f>
        <v>Below Average</v>
      </c>
      <c r="J36" s="6">
        <f t="shared" si="1"/>
        <v>2.1519473044701671</v>
      </c>
      <c r="K36" t="str">
        <f>IF(J36&gt;N6,"Above Average","Below Average")</f>
        <v>Above Average</v>
      </c>
      <c r="L36" s="6">
        <f t="shared" si="2"/>
        <v>4.5928363380560097E-2</v>
      </c>
    </row>
    <row r="37" spans="1:12">
      <c r="A37" t="s">
        <v>51</v>
      </c>
      <c r="B37" t="s">
        <v>16</v>
      </c>
      <c r="C37">
        <v>1603318</v>
      </c>
      <c r="D37">
        <v>8031</v>
      </c>
      <c r="E37">
        <v>1575980</v>
      </c>
      <c r="F37">
        <v>19307</v>
      </c>
      <c r="G37">
        <v>100896618</v>
      </c>
      <c r="H37" s="7">
        <f t="shared" si="0"/>
        <v>98.294910928462102</v>
      </c>
      <c r="I37" t="str">
        <f>IF(H37&gt;N2,"Above Average","Below Average")</f>
        <v>Below Average</v>
      </c>
      <c r="J37" s="6">
        <f t="shared" si="1"/>
        <v>1.2041903103439242</v>
      </c>
      <c r="K37" t="str">
        <f>IF(J37&gt;N6,"Above Average","Below Average")</f>
        <v>Below Average</v>
      </c>
      <c r="L37" s="6">
        <f t="shared" si="2"/>
        <v>0.50089876119397392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564-D0E1-924A-B704-B88CB3808D5B}">
  <dimension ref="A1:N37"/>
  <sheetViews>
    <sheetView workbookViewId="0">
      <selection activeCell="E13" sqref="E13"/>
    </sheetView>
  </sheetViews>
  <sheetFormatPr baseColWidth="10" defaultRowHeight="16"/>
  <cols>
    <col min="1" max="1" width="19" customWidth="1"/>
    <col min="3" max="3" width="15.33203125" customWidth="1"/>
    <col min="4" max="4" width="14" customWidth="1"/>
    <col min="5" max="5" width="16.33203125" customWidth="1"/>
    <col min="7" max="7" width="14.1640625" customWidth="1"/>
    <col min="8" max="8" width="18.6640625" customWidth="1"/>
    <col min="9" max="9" width="17" customWidth="1"/>
    <col min="10" max="10" width="19.1640625" customWidth="1"/>
    <col min="11" max="11" width="14.33203125" customWidth="1"/>
    <col min="12" max="12" width="15" customWidth="1"/>
    <col min="14" max="14" width="22.5" customWidth="1"/>
  </cols>
  <sheetData>
    <row r="1" spans="1:14" ht="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N1" s="8" t="s">
        <v>57</v>
      </c>
    </row>
    <row r="2" spans="1:14">
      <c r="A2" t="s">
        <v>12</v>
      </c>
      <c r="B2" t="s">
        <v>13</v>
      </c>
      <c r="C2">
        <v>7670</v>
      </c>
      <c r="D2">
        <v>7</v>
      </c>
      <c r="E2">
        <v>7534</v>
      </c>
      <c r="F2">
        <v>129</v>
      </c>
      <c r="G2">
        <v>399001</v>
      </c>
      <c r="H2" s="7">
        <f>E2/C2*100</f>
        <v>98.226857887874843</v>
      </c>
      <c r="I2" t="str">
        <f>IF(H2&gt;N2,"Above Average","Below Average")</f>
        <v>Below Average</v>
      </c>
      <c r="J2" s="6">
        <f>F2/C2*100</f>
        <v>1.6818774445893092</v>
      </c>
      <c r="K2" t="str">
        <f>IF(J2&gt;N6,"Above Average","Below Average")</f>
        <v>Above Average</v>
      </c>
      <c r="L2" s="6">
        <f>D2/C2*100</f>
        <v>9.126466753585398E-2</v>
      </c>
      <c r="N2" s="6">
        <f>AVERAGE(H2:H40)</f>
        <v>98.358500406346153</v>
      </c>
    </row>
    <row r="3" spans="1:14">
      <c r="A3" t="s">
        <v>14</v>
      </c>
      <c r="B3" t="s">
        <v>13</v>
      </c>
      <c r="C3">
        <v>2069770</v>
      </c>
      <c r="D3">
        <v>3128</v>
      </c>
      <c r="E3">
        <v>2052230</v>
      </c>
      <c r="F3">
        <v>14412</v>
      </c>
      <c r="G3">
        <v>91702478</v>
      </c>
      <c r="H3" s="7">
        <f t="shared" ref="H3:H37" si="0">E3/C3*100</f>
        <v>99.152562845147045</v>
      </c>
      <c r="I3" t="str">
        <f>IF(H3&gt;N2,"Above Average","Below Average")</f>
        <v>Above Average</v>
      </c>
      <c r="J3" s="6">
        <f t="shared" ref="J3:J37" si="1">F3/C3*100</f>
        <v>0.69630925175261016</v>
      </c>
      <c r="K3" t="str">
        <f>IF(J3&gt;N6,"Above Average","Below Average")</f>
        <v>Below Average</v>
      </c>
      <c r="L3" s="6">
        <f t="shared" ref="L3:L37" si="2">D3/C3*100</f>
        <v>0.15112790310034446</v>
      </c>
    </row>
    <row r="4" spans="1:14">
      <c r="A4" t="s">
        <v>15</v>
      </c>
      <c r="B4" t="s">
        <v>16</v>
      </c>
      <c r="C4">
        <v>55216</v>
      </c>
      <c r="D4">
        <v>42</v>
      </c>
      <c r="E4">
        <v>54894</v>
      </c>
      <c r="F4">
        <v>280</v>
      </c>
      <c r="G4">
        <v>1711947</v>
      </c>
      <c r="H4" s="7">
        <f t="shared" si="0"/>
        <v>99.416835699797161</v>
      </c>
      <c r="I4" t="str">
        <f>IF(H4&gt;N2,"Above Average","Below Average")</f>
        <v>Above Average</v>
      </c>
      <c r="J4" s="6">
        <f t="shared" si="1"/>
        <v>0.50709939148073024</v>
      </c>
      <c r="K4" t="str">
        <f>IF(J4&gt;N6,"Above Average","Below Average")</f>
        <v>Below Average</v>
      </c>
      <c r="L4" s="6">
        <f t="shared" si="2"/>
        <v>7.6064908722109525E-2</v>
      </c>
      <c r="N4" s="6"/>
    </row>
    <row r="5" spans="1:14">
      <c r="A5" t="s">
        <v>17</v>
      </c>
      <c r="B5" t="s">
        <v>16</v>
      </c>
      <c r="C5">
        <v>613784</v>
      </c>
      <c r="D5">
        <v>3272</v>
      </c>
      <c r="E5">
        <v>604465</v>
      </c>
      <c r="F5">
        <v>6047</v>
      </c>
      <c r="G5">
        <v>35998752</v>
      </c>
      <c r="H5" s="7">
        <f t="shared" si="0"/>
        <v>98.481713436648718</v>
      </c>
      <c r="I5" t="str">
        <f>IF(H5&gt;N2,"Above Average","Below Average")</f>
        <v>Above Average</v>
      </c>
      <c r="J5" s="6">
        <f t="shared" si="1"/>
        <v>0.98520000521356044</v>
      </c>
      <c r="K5" t="str">
        <f>IF(J5&gt;N6,"Above Average","Below Average")</f>
        <v>Below Average</v>
      </c>
      <c r="L5" s="6">
        <f t="shared" si="2"/>
        <v>0.53308655813771622</v>
      </c>
      <c r="N5" s="8" t="s">
        <v>58</v>
      </c>
    </row>
    <row r="6" spans="1:14">
      <c r="A6" t="s">
        <v>18</v>
      </c>
      <c r="B6" t="s">
        <v>16</v>
      </c>
      <c r="C6">
        <v>726153</v>
      </c>
      <c r="D6">
        <v>29</v>
      </c>
      <c r="E6">
        <v>716462</v>
      </c>
      <c r="F6">
        <v>9662</v>
      </c>
      <c r="G6">
        <v>128500364</v>
      </c>
      <c r="H6" s="7">
        <f t="shared" si="0"/>
        <v>98.665432766923772</v>
      </c>
      <c r="I6" t="str">
        <f>IF(H6&gt;N2,"Above Average","Below Average")</f>
        <v>Above Average</v>
      </c>
      <c r="J6" s="6">
        <f t="shared" si="1"/>
        <v>1.3305735843548123</v>
      </c>
      <c r="K6" t="str">
        <f>IF(J6&gt;N6,"Above Average","Below Average")</f>
        <v>Above Average</v>
      </c>
      <c r="L6" s="6">
        <f t="shared" si="2"/>
        <v>3.9936487214127054E-3</v>
      </c>
      <c r="N6" s="6">
        <f>AVERAGE(J2:J40)</f>
        <v>1.2780348703549476</v>
      </c>
    </row>
    <row r="7" spans="1:14">
      <c r="A7" t="s">
        <v>19</v>
      </c>
      <c r="B7" t="s">
        <v>20</v>
      </c>
      <c r="C7">
        <v>65380</v>
      </c>
      <c r="D7">
        <v>24</v>
      </c>
      <c r="E7">
        <v>64536</v>
      </c>
      <c r="F7">
        <v>820</v>
      </c>
      <c r="G7">
        <v>1158040</v>
      </c>
      <c r="H7" s="7">
        <f t="shared" si="0"/>
        <v>98.709085347200983</v>
      </c>
      <c r="I7" t="str">
        <f>IF(H7&gt;N2,"Above Average","Below Average")</f>
        <v>Above Average</v>
      </c>
      <c r="J7" s="6">
        <f t="shared" si="1"/>
        <v>1.2542061792597126</v>
      </c>
      <c r="K7" t="str">
        <f>IF(J7&gt;N6,"Above Average","Below Average")</f>
        <v>Below Average</v>
      </c>
      <c r="L7" s="6">
        <f t="shared" si="2"/>
        <v>3.6708473539308659E-2</v>
      </c>
    </row>
    <row r="8" spans="1:14">
      <c r="A8" t="s">
        <v>21</v>
      </c>
      <c r="B8" t="s">
        <v>16</v>
      </c>
      <c r="C8">
        <v>1006326</v>
      </c>
      <c r="D8">
        <v>230</v>
      </c>
      <c r="E8">
        <v>992508</v>
      </c>
      <c r="F8">
        <v>13588</v>
      </c>
      <c r="G8">
        <v>32199722</v>
      </c>
      <c r="H8" s="7">
        <f t="shared" si="0"/>
        <v>98.626886317157656</v>
      </c>
      <c r="I8" t="str">
        <f>IF(H8&gt;N2,"Above Average","Below Average")</f>
        <v>Above Average</v>
      </c>
      <c r="J8" s="6">
        <f t="shared" si="1"/>
        <v>1.3502582662079683</v>
      </c>
      <c r="K8" t="str">
        <f>IF(J8&gt;N6,"Above Average","Below Average")</f>
        <v>Above Average</v>
      </c>
      <c r="L8" s="6">
        <f t="shared" si="2"/>
        <v>2.2855416634370969E-2</v>
      </c>
    </row>
    <row r="9" spans="1:14">
      <c r="A9" t="s">
        <v>22</v>
      </c>
      <c r="B9" t="s">
        <v>23</v>
      </c>
      <c r="C9">
        <v>10682</v>
      </c>
      <c r="D9">
        <v>0</v>
      </c>
      <c r="E9">
        <v>10678</v>
      </c>
      <c r="F9">
        <v>4</v>
      </c>
      <c r="G9">
        <v>773997</v>
      </c>
      <c r="H9" s="7">
        <f t="shared" si="0"/>
        <v>99.962553828870995</v>
      </c>
      <c r="I9" t="str">
        <f>IF(H9&gt;N2,"Above Average","Below Average")</f>
        <v>Above Average</v>
      </c>
      <c r="J9" s="6">
        <f t="shared" si="1"/>
        <v>3.7446171129002059E-2</v>
      </c>
      <c r="K9" t="str">
        <f>IF(J9&gt;N6,"Above Average","Below Average")</f>
        <v>Below Average</v>
      </c>
      <c r="L9" s="6">
        <f t="shared" si="2"/>
        <v>0</v>
      </c>
    </row>
    <row r="10" spans="1:14">
      <c r="A10" t="s">
        <v>24</v>
      </c>
      <c r="B10" t="s">
        <v>20</v>
      </c>
      <c r="C10">
        <v>1440388</v>
      </c>
      <c r="D10">
        <v>361</v>
      </c>
      <c r="E10">
        <v>1414934</v>
      </c>
      <c r="F10">
        <v>25093</v>
      </c>
      <c r="G10">
        <v>19301096</v>
      </c>
      <c r="H10" s="7">
        <f t="shared" si="0"/>
        <v>98.23283726329295</v>
      </c>
      <c r="I10" t="str">
        <f>IF(H10&gt;N2,"Above Average","Below Average")</f>
        <v>Below Average</v>
      </c>
      <c r="J10" s="6">
        <f t="shared" si="1"/>
        <v>1.742100045265581</v>
      </c>
      <c r="K10" t="str">
        <f>IF(J10&gt;N6,"Above Average","Below Average")</f>
        <v>Above Average</v>
      </c>
      <c r="L10" s="6">
        <f t="shared" si="2"/>
        <v>2.5062691441472714E-2</v>
      </c>
    </row>
    <row r="11" spans="1:14">
      <c r="A11" t="s">
        <v>25</v>
      </c>
      <c r="B11" t="s">
        <v>23</v>
      </c>
      <c r="C11">
        <v>178467</v>
      </c>
      <c r="D11">
        <v>263</v>
      </c>
      <c r="E11">
        <v>174830</v>
      </c>
      <c r="F11">
        <v>3374</v>
      </c>
      <c r="G11">
        <v>1521992</v>
      </c>
      <c r="H11" s="7">
        <f t="shared" si="0"/>
        <v>97.962088229196425</v>
      </c>
      <c r="I11" t="str">
        <f>IF(H11&gt;N2,"Above Average","Below Average")</f>
        <v>Below Average</v>
      </c>
      <c r="J11" s="6">
        <f t="shared" si="1"/>
        <v>1.8905455910616529</v>
      </c>
      <c r="K11" t="str">
        <f>IF(J11&gt;N6,"Above Average","Below Average")</f>
        <v>Above Average</v>
      </c>
      <c r="L11" s="6">
        <f t="shared" si="2"/>
        <v>0.14736617974191307</v>
      </c>
    </row>
    <row r="12" spans="1:14">
      <c r="A12" t="s">
        <v>26</v>
      </c>
      <c r="B12" t="s">
        <v>23</v>
      </c>
      <c r="C12">
        <v>826924</v>
      </c>
      <c r="D12">
        <v>226</v>
      </c>
      <c r="E12">
        <v>816608</v>
      </c>
      <c r="F12">
        <v>10090</v>
      </c>
      <c r="G12">
        <v>70400153</v>
      </c>
      <c r="H12" s="7">
        <f t="shared" si="0"/>
        <v>98.752485113504989</v>
      </c>
      <c r="I12" t="str">
        <f>IF(H12&gt;N2,"Above Average","Below Average")</f>
        <v>Above Average</v>
      </c>
      <c r="J12" s="6">
        <f t="shared" si="1"/>
        <v>1.2201846844450035</v>
      </c>
      <c r="K12" t="str">
        <f>IF(J12&gt;N6,"Above Average","Below Average")</f>
        <v>Below Average</v>
      </c>
      <c r="L12" s="6">
        <f t="shared" si="2"/>
        <v>2.7330202050007014E-2</v>
      </c>
    </row>
    <row r="13" spans="1:14">
      <c r="A13" t="s">
        <v>27</v>
      </c>
      <c r="B13" t="s">
        <v>20</v>
      </c>
      <c r="C13">
        <v>771420</v>
      </c>
      <c r="D13">
        <v>140</v>
      </c>
      <c r="E13">
        <v>761230</v>
      </c>
      <c r="F13">
        <v>10050</v>
      </c>
      <c r="G13">
        <v>28900667</v>
      </c>
      <c r="H13" s="7">
        <f t="shared" si="0"/>
        <v>98.679059396956262</v>
      </c>
      <c r="I13" t="str">
        <f>IF(H13&gt;N2,"Above Average","Below Average")</f>
        <v>Above Average</v>
      </c>
      <c r="J13" s="6">
        <f t="shared" si="1"/>
        <v>1.3027922532472582</v>
      </c>
      <c r="K13" t="str">
        <f>IF(J13&gt;N6,"Above Average","Below Average")</f>
        <v>Above Average</v>
      </c>
      <c r="L13" s="6">
        <f t="shared" si="2"/>
        <v>1.8148349796479221E-2</v>
      </c>
    </row>
    <row r="14" spans="1:14">
      <c r="A14" t="s">
        <v>28</v>
      </c>
      <c r="B14" t="s">
        <v>20</v>
      </c>
      <c r="C14">
        <v>225712</v>
      </c>
      <c r="D14">
        <v>1100</v>
      </c>
      <c r="E14">
        <v>220800</v>
      </c>
      <c r="F14">
        <v>3812</v>
      </c>
      <c r="G14">
        <v>7503010</v>
      </c>
      <c r="H14" s="7">
        <f t="shared" si="0"/>
        <v>97.823775430637269</v>
      </c>
      <c r="I14" t="str">
        <f>IF(H14&gt;N2,"Above Average","Below Average")</f>
        <v>Below Average</v>
      </c>
      <c r="J14" s="6">
        <f t="shared" si="1"/>
        <v>1.6888778620542992</v>
      </c>
      <c r="K14" t="str">
        <f>IF(J14&gt;N6,"Above Average","Below Average")</f>
        <v>Above Average</v>
      </c>
      <c r="L14" s="6">
        <f t="shared" si="2"/>
        <v>0.48734670730842844</v>
      </c>
    </row>
    <row r="15" spans="1:14">
      <c r="A15" t="s">
        <v>29</v>
      </c>
      <c r="B15" t="s">
        <v>20</v>
      </c>
      <c r="C15">
        <v>334006</v>
      </c>
      <c r="D15">
        <v>1450</v>
      </c>
      <c r="E15">
        <v>328108</v>
      </c>
      <c r="F15">
        <v>4448</v>
      </c>
      <c r="G15">
        <v>14999397</v>
      </c>
      <c r="H15" s="7">
        <f t="shared" si="0"/>
        <v>98.234163458141467</v>
      </c>
      <c r="I15" t="str">
        <f>IF(H15&gt;N2,"Above Average","Below Average")</f>
        <v>Below Average</v>
      </c>
      <c r="J15" s="6">
        <f t="shared" si="1"/>
        <v>1.3317126039651981</v>
      </c>
      <c r="K15" t="str">
        <f>IF(J15&gt;N6,"Above Average","Below Average")</f>
        <v>Above Average</v>
      </c>
      <c r="L15" s="6">
        <f t="shared" si="2"/>
        <v>0.43412393789333131</v>
      </c>
    </row>
    <row r="16" spans="1:14">
      <c r="A16" t="s">
        <v>30</v>
      </c>
      <c r="B16" t="s">
        <v>16</v>
      </c>
      <c r="C16">
        <v>348992</v>
      </c>
      <c r="D16">
        <v>141</v>
      </c>
      <c r="E16">
        <v>343713</v>
      </c>
      <c r="F16">
        <v>5138</v>
      </c>
      <c r="G16">
        <v>40100376</v>
      </c>
      <c r="H16" s="7">
        <f t="shared" si="0"/>
        <v>98.48735787639832</v>
      </c>
      <c r="I16" t="str">
        <f>IF(H16&gt;N2,"Above Average","Below Average")</f>
        <v>Above Average</v>
      </c>
      <c r="J16" s="6">
        <f t="shared" si="1"/>
        <v>1.4722400513478819</v>
      </c>
      <c r="K16" t="str">
        <f>IF(J16&gt;N6,"Above Average","Below Average")</f>
        <v>Above Average</v>
      </c>
      <c r="L16" s="6">
        <f t="shared" si="2"/>
        <v>4.0402072253805245E-2</v>
      </c>
    </row>
    <row r="17" spans="1:12">
      <c r="A17" t="s">
        <v>31</v>
      </c>
      <c r="B17" t="s">
        <v>13</v>
      </c>
      <c r="C17">
        <v>2991614</v>
      </c>
      <c r="D17">
        <v>8056</v>
      </c>
      <c r="E17">
        <v>2945415</v>
      </c>
      <c r="F17">
        <v>38143</v>
      </c>
      <c r="G17">
        <v>69599762</v>
      </c>
      <c r="H17" s="7">
        <f t="shared" si="0"/>
        <v>98.455716546319138</v>
      </c>
      <c r="I17" t="str">
        <f>IF(H17&gt;N2,"Above Average","Below Average")</f>
        <v>Above Average</v>
      </c>
      <c r="J17" s="6">
        <f t="shared" si="1"/>
        <v>1.2749973759983741</v>
      </c>
      <c r="K17" t="str">
        <f>IF(J17&gt;N6,"Above Average","Below Average")</f>
        <v>Below Average</v>
      </c>
      <c r="L17" s="6">
        <f t="shared" si="2"/>
        <v>0.26928607768248175</v>
      </c>
    </row>
    <row r="18" spans="1:12">
      <c r="A18" t="s">
        <v>32</v>
      </c>
      <c r="B18" t="s">
        <v>13</v>
      </c>
      <c r="C18">
        <v>5055224</v>
      </c>
      <c r="D18">
        <v>69258</v>
      </c>
      <c r="E18">
        <v>4950281</v>
      </c>
      <c r="F18">
        <v>35685</v>
      </c>
      <c r="G18">
        <v>34698876</v>
      </c>
      <c r="H18" s="7">
        <f t="shared" si="0"/>
        <v>97.924068250981549</v>
      </c>
      <c r="I18" t="str">
        <f>IF(H18&gt;N2,"Above Average","Below Average")</f>
        <v>Below Average</v>
      </c>
      <c r="J18" s="6">
        <f t="shared" si="1"/>
        <v>0.7059034377111677</v>
      </c>
      <c r="K18" t="str">
        <f>IF(J18&gt;N6,"Above Average","Below Average")</f>
        <v>Below Average</v>
      </c>
      <c r="L18" s="6">
        <f t="shared" si="2"/>
        <v>1.3700283113072733</v>
      </c>
    </row>
    <row r="19" spans="1:12">
      <c r="A19" t="s">
        <v>33</v>
      </c>
      <c r="B19" t="s">
        <v>20</v>
      </c>
      <c r="C19">
        <v>21148</v>
      </c>
      <c r="D19">
        <v>154</v>
      </c>
      <c r="E19">
        <v>20783</v>
      </c>
      <c r="F19">
        <v>211</v>
      </c>
      <c r="G19">
        <v>290492</v>
      </c>
      <c r="H19" s="7">
        <f t="shared" si="0"/>
        <v>98.274068469831661</v>
      </c>
      <c r="I19" t="str">
        <f>IF(H19&gt;N2,"Above Average","Below Average")</f>
        <v>Below Average</v>
      </c>
      <c r="J19" s="6">
        <f t="shared" si="1"/>
        <v>0.99773028182334034</v>
      </c>
      <c r="K19" t="str">
        <f>IF(J19&gt;N6,"Above Average","Below Average")</f>
        <v>Below Average</v>
      </c>
      <c r="L19" s="6">
        <f t="shared" si="2"/>
        <v>0.72820124834499722</v>
      </c>
    </row>
    <row r="20" spans="1:12">
      <c r="A20" t="s">
        <v>34</v>
      </c>
      <c r="B20" t="s">
        <v>13</v>
      </c>
      <c r="C20">
        <v>10365</v>
      </c>
      <c r="D20">
        <v>0</v>
      </c>
      <c r="E20">
        <v>10314</v>
      </c>
      <c r="F20">
        <v>51</v>
      </c>
      <c r="G20">
        <v>66001</v>
      </c>
      <c r="H20" s="7">
        <f t="shared" si="0"/>
        <v>99.507959479015923</v>
      </c>
      <c r="I20" t="str">
        <f>IF(H20&gt;N2,"Above Average","Below Average")</f>
        <v>Above Average</v>
      </c>
      <c r="J20" s="6">
        <f t="shared" si="1"/>
        <v>0.49204052098408108</v>
      </c>
      <c r="K20" t="str">
        <f>IF(J20&gt;N6,"Above Average","Below Average")</f>
        <v>Below Average</v>
      </c>
      <c r="L20" s="6">
        <f t="shared" si="2"/>
        <v>0</v>
      </c>
    </row>
    <row r="21" spans="1:12">
      <c r="A21" t="s">
        <v>35</v>
      </c>
      <c r="B21" t="s">
        <v>23</v>
      </c>
      <c r="C21">
        <v>792956</v>
      </c>
      <c r="D21">
        <v>75</v>
      </c>
      <c r="E21">
        <v>782357</v>
      </c>
      <c r="F21">
        <v>10524</v>
      </c>
      <c r="G21">
        <v>85002417</v>
      </c>
      <c r="H21" s="7">
        <f t="shared" si="0"/>
        <v>98.663355848243782</v>
      </c>
      <c r="I21" t="str">
        <f>IF(H21&gt;N2,"Above Average","Below Average")</f>
        <v>Above Average</v>
      </c>
      <c r="J21" s="6">
        <f t="shared" si="1"/>
        <v>1.3271858715994331</v>
      </c>
      <c r="K21" t="str">
        <f>IF(J21&gt;N6,"Above Average","Below Average")</f>
        <v>Above Average</v>
      </c>
      <c r="L21" s="6">
        <f t="shared" si="2"/>
        <v>9.4582801567804527E-3</v>
      </c>
    </row>
    <row r="22" spans="1:12">
      <c r="A22" t="s">
        <v>36</v>
      </c>
      <c r="B22" t="s">
        <v>23</v>
      </c>
      <c r="C22">
        <v>6623344</v>
      </c>
      <c r="D22">
        <v>15866</v>
      </c>
      <c r="E22">
        <v>6466913</v>
      </c>
      <c r="F22">
        <v>140565</v>
      </c>
      <c r="G22">
        <v>124904071</v>
      </c>
      <c r="H22" s="7">
        <f t="shared" si="0"/>
        <v>97.638186994364176</v>
      </c>
      <c r="I22" t="str">
        <f>IF(H22&gt;N2,"Above Average","Below Average")</f>
        <v>Below Average</v>
      </c>
      <c r="J22" s="6">
        <f t="shared" si="1"/>
        <v>2.1222663355549702</v>
      </c>
      <c r="K22" t="str">
        <f>IF(J22&gt;N6,"Above Average","Below Average")</f>
        <v>Above Average</v>
      </c>
      <c r="L22" s="6">
        <f t="shared" si="2"/>
        <v>0.23954667008085342</v>
      </c>
    </row>
    <row r="23" spans="1:12">
      <c r="A23" t="s">
        <v>37</v>
      </c>
      <c r="B23" t="s">
        <v>16</v>
      </c>
      <c r="C23">
        <v>124432</v>
      </c>
      <c r="D23">
        <v>799</v>
      </c>
      <c r="E23">
        <v>121687</v>
      </c>
      <c r="F23">
        <v>1946</v>
      </c>
      <c r="G23">
        <v>3436948</v>
      </c>
      <c r="H23" s="7">
        <f t="shared" si="0"/>
        <v>97.793975826154039</v>
      </c>
      <c r="I23" t="str">
        <f>IF(H23&gt;N2,"Above Average","Below Average")</f>
        <v>Below Average</v>
      </c>
      <c r="J23" s="6">
        <f t="shared" si="1"/>
        <v>1.5639063906390638</v>
      </c>
      <c r="K23" t="str">
        <f>IF(J23&gt;N6,"Above Average","Below Average")</f>
        <v>Above Average</v>
      </c>
      <c r="L23" s="6">
        <f t="shared" si="2"/>
        <v>0.64211778320689206</v>
      </c>
    </row>
    <row r="24" spans="1:12">
      <c r="A24" t="s">
        <v>38</v>
      </c>
      <c r="B24" t="s">
        <v>16</v>
      </c>
      <c r="C24">
        <v>84013</v>
      </c>
      <c r="D24">
        <v>277</v>
      </c>
      <c r="E24">
        <v>82274</v>
      </c>
      <c r="F24">
        <v>1462</v>
      </c>
      <c r="G24">
        <v>3772103</v>
      </c>
      <c r="H24" s="7">
        <f t="shared" si="0"/>
        <v>97.930082249175726</v>
      </c>
      <c r="I24" t="str">
        <f>IF(H24&gt;N2,"Above Average","Below Average")</f>
        <v>Below Average</v>
      </c>
      <c r="J24" s="6">
        <f t="shared" si="1"/>
        <v>1.7402068727458846</v>
      </c>
      <c r="K24" t="str">
        <f>IF(J24&gt;N6,"Above Average","Below Average")</f>
        <v>Above Average</v>
      </c>
      <c r="L24" s="6">
        <f t="shared" si="2"/>
        <v>0.32971087807839261</v>
      </c>
    </row>
    <row r="25" spans="1:12">
      <c r="A25" t="s">
        <v>39</v>
      </c>
      <c r="B25" t="s">
        <v>16</v>
      </c>
      <c r="C25">
        <v>128604</v>
      </c>
      <c r="D25">
        <v>5651</v>
      </c>
      <c r="E25">
        <v>122494</v>
      </c>
      <c r="F25">
        <v>459</v>
      </c>
      <c r="G25">
        <v>1308967</v>
      </c>
      <c r="H25" s="7">
        <f t="shared" si="0"/>
        <v>95.248981369164255</v>
      </c>
      <c r="I25" t="str">
        <f>IF(H25&gt;N2,"Above Average","Below Average")</f>
        <v>Below Average</v>
      </c>
      <c r="J25" s="6">
        <f t="shared" si="1"/>
        <v>0.35690958290566388</v>
      </c>
      <c r="K25" t="str">
        <f>IF(J25&gt;N6,"Above Average","Below Average")</f>
        <v>Below Average</v>
      </c>
      <c r="L25" s="6">
        <f t="shared" si="2"/>
        <v>4.3941090479300806</v>
      </c>
    </row>
    <row r="26" spans="1:12">
      <c r="A26" t="s">
        <v>40</v>
      </c>
      <c r="B26" t="s">
        <v>16</v>
      </c>
      <c r="C26">
        <v>31978</v>
      </c>
      <c r="D26">
        <v>163</v>
      </c>
      <c r="E26">
        <v>31123</v>
      </c>
      <c r="F26">
        <v>692</v>
      </c>
      <c r="G26">
        <v>2073074</v>
      </c>
      <c r="H26" s="7">
        <f t="shared" si="0"/>
        <v>97.326286822190255</v>
      </c>
      <c r="I26" t="str">
        <f>IF(H26&gt;N2,"Above Average","Below Average")</f>
        <v>Below Average</v>
      </c>
      <c r="J26" s="6">
        <f t="shared" si="1"/>
        <v>2.1639877415723308</v>
      </c>
      <c r="K26" t="str">
        <f>IF(J26&gt;N6,"Above Average","Below Average")</f>
        <v>Above Average</v>
      </c>
      <c r="L26" s="6">
        <f t="shared" si="2"/>
        <v>0.50972543623741318</v>
      </c>
    </row>
    <row r="27" spans="1:12">
      <c r="A27" t="s">
        <v>41</v>
      </c>
      <c r="B27" t="s">
        <v>16</v>
      </c>
      <c r="C27">
        <v>1045209</v>
      </c>
      <c r="D27">
        <v>2534</v>
      </c>
      <c r="E27">
        <v>1034300</v>
      </c>
      <c r="F27">
        <v>8375</v>
      </c>
      <c r="G27">
        <v>47099270</v>
      </c>
      <c r="H27" s="7">
        <f t="shared" si="0"/>
        <v>98.956285297964328</v>
      </c>
      <c r="I27" t="str">
        <f>IF(H27&gt;N2,"Above Average","Below Average")</f>
        <v>Above Average</v>
      </c>
      <c r="J27" s="6">
        <f t="shared" si="1"/>
        <v>0.80127515166823104</v>
      </c>
      <c r="K27" t="str">
        <f>IF(J27&gt;N6,"Above Average","Below Average")</f>
        <v>Below Average</v>
      </c>
      <c r="L27" s="6">
        <f t="shared" si="2"/>
        <v>0.2424395503674385</v>
      </c>
    </row>
    <row r="28" spans="1:12">
      <c r="A28" t="s">
        <v>42</v>
      </c>
      <c r="B28" t="s">
        <v>13</v>
      </c>
      <c r="C28">
        <v>128401</v>
      </c>
      <c r="D28">
        <v>275</v>
      </c>
      <c r="E28">
        <v>126263</v>
      </c>
      <c r="F28">
        <v>1863</v>
      </c>
      <c r="G28">
        <v>1646050</v>
      </c>
      <c r="H28" s="7">
        <f t="shared" si="0"/>
        <v>98.334903933769994</v>
      </c>
      <c r="I28" t="str">
        <f>IF(H28&gt;N2,"Above Average","Below Average")</f>
        <v>Below Average</v>
      </c>
      <c r="J28" s="6">
        <f t="shared" si="1"/>
        <v>1.4509232794137117</v>
      </c>
      <c r="K28" t="str">
        <f>IF(J28&gt;N6,"Above Average","Below Average")</f>
        <v>Above Average</v>
      </c>
      <c r="L28" s="6">
        <f t="shared" si="2"/>
        <v>0.21417278681630206</v>
      </c>
    </row>
    <row r="29" spans="1:12">
      <c r="A29" t="s">
        <v>43</v>
      </c>
      <c r="B29" t="s">
        <v>20</v>
      </c>
      <c r="C29">
        <v>602778</v>
      </c>
      <c r="D29">
        <v>318</v>
      </c>
      <c r="E29">
        <v>585889</v>
      </c>
      <c r="F29">
        <v>16571</v>
      </c>
      <c r="G29">
        <v>30501026</v>
      </c>
      <c r="H29" s="7">
        <f t="shared" si="0"/>
        <v>97.198139281791967</v>
      </c>
      <c r="I29" t="str">
        <f>IF(H29&gt;N2,"Above Average","Below Average")</f>
        <v>Below Average</v>
      </c>
      <c r="J29" s="6">
        <f t="shared" si="1"/>
        <v>2.7491049772884879</v>
      </c>
      <c r="K29" t="str">
        <f>IF(J29&gt;N6,"Above Average","Below Average")</f>
        <v>Above Average</v>
      </c>
      <c r="L29" s="6">
        <f t="shared" si="2"/>
        <v>5.2755740919542514E-2</v>
      </c>
    </row>
    <row r="30" spans="1:12">
      <c r="A30" t="s">
        <v>44</v>
      </c>
      <c r="B30" t="s">
        <v>23</v>
      </c>
      <c r="C30">
        <v>954503</v>
      </c>
      <c r="D30">
        <v>71</v>
      </c>
      <c r="E30">
        <v>945478</v>
      </c>
      <c r="F30">
        <v>8954</v>
      </c>
      <c r="G30">
        <v>79502477</v>
      </c>
      <c r="H30" s="7">
        <f t="shared" si="0"/>
        <v>99.054481756474317</v>
      </c>
      <c r="I30" t="str">
        <f>IF(H30&gt;N2,"Above Average","Below Average")</f>
        <v>Above Average</v>
      </c>
      <c r="J30" s="6">
        <f t="shared" si="1"/>
        <v>0.93807981745473823</v>
      </c>
      <c r="K30" t="str">
        <f>IF(J30&gt;N6,"Above Average","Below Average")</f>
        <v>Below Average</v>
      </c>
      <c r="L30" s="6">
        <f t="shared" si="2"/>
        <v>7.4384260709500129E-3</v>
      </c>
    </row>
    <row r="31" spans="1:12">
      <c r="A31" t="s">
        <v>45</v>
      </c>
      <c r="B31" t="s">
        <v>16</v>
      </c>
      <c r="C31">
        <v>32096</v>
      </c>
      <c r="D31">
        <v>121</v>
      </c>
      <c r="E31">
        <v>31575</v>
      </c>
      <c r="F31">
        <v>400</v>
      </c>
      <c r="G31">
        <v>658019</v>
      </c>
      <c r="H31" s="7">
        <f t="shared" si="0"/>
        <v>98.376744765702895</v>
      </c>
      <c r="I31" t="str">
        <f>IF(H31&gt;N2,"Above Average","Below Average")</f>
        <v>Above Average</v>
      </c>
      <c r="J31" s="6">
        <f t="shared" si="1"/>
        <v>1.2462612163509472</v>
      </c>
      <c r="K31" t="str">
        <f>IF(J31&gt;N6,"Above Average","Below Average")</f>
        <v>Below Average</v>
      </c>
      <c r="L31" s="6">
        <f t="shared" si="2"/>
        <v>0.3769940179461615</v>
      </c>
    </row>
    <row r="32" spans="1:12">
      <c r="A32" t="s">
        <v>46</v>
      </c>
      <c r="B32" t="s">
        <v>13</v>
      </c>
      <c r="C32">
        <v>2714025</v>
      </c>
      <c r="D32">
        <v>9751</v>
      </c>
      <c r="E32">
        <v>2668001</v>
      </c>
      <c r="F32">
        <v>36273</v>
      </c>
      <c r="G32">
        <v>83697770</v>
      </c>
      <c r="H32" s="7">
        <f t="shared" si="0"/>
        <v>98.304216062858671</v>
      </c>
      <c r="I32" t="str">
        <f>IF(H32&gt;N2,"Above Average","Below Average")</f>
        <v>Below Average</v>
      </c>
      <c r="J32" s="6">
        <f t="shared" si="1"/>
        <v>1.33650205875038</v>
      </c>
      <c r="K32" t="str">
        <f>IF(J32&gt;N6,"Above Average","Below Average")</f>
        <v>Above Average</v>
      </c>
      <c r="L32" s="6">
        <f t="shared" si="2"/>
        <v>0.35928187839095072</v>
      </c>
    </row>
    <row r="33" spans="1:12">
      <c r="A33" t="s">
        <v>47</v>
      </c>
      <c r="B33" t="s">
        <v>13</v>
      </c>
      <c r="C33">
        <v>673469</v>
      </c>
      <c r="D33">
        <v>3741</v>
      </c>
      <c r="E33">
        <v>665755</v>
      </c>
      <c r="F33">
        <v>3973</v>
      </c>
      <c r="G33">
        <v>38157311</v>
      </c>
      <c r="H33" s="7">
        <f t="shared" si="0"/>
        <v>98.854587219307788</v>
      </c>
      <c r="I33" t="str">
        <f>IF(H33&gt;N2,"Above Average","Below Average")</f>
        <v>Above Average</v>
      </c>
      <c r="J33" s="6">
        <f t="shared" si="1"/>
        <v>0.58993064268733963</v>
      </c>
      <c r="K33" t="str">
        <f>IF(J33&gt;N6,"Above Average","Below Average")</f>
        <v>Below Average</v>
      </c>
      <c r="L33" s="6">
        <f t="shared" si="2"/>
        <v>0.55548213800486734</v>
      </c>
    </row>
    <row r="34" spans="1:12">
      <c r="A34" t="s">
        <v>48</v>
      </c>
      <c r="B34" t="s">
        <v>16</v>
      </c>
      <c r="C34">
        <v>84665</v>
      </c>
      <c r="D34">
        <v>116</v>
      </c>
      <c r="E34">
        <v>83732</v>
      </c>
      <c r="F34">
        <v>817</v>
      </c>
      <c r="G34">
        <v>4184959</v>
      </c>
      <c r="H34" s="7">
        <f t="shared" si="0"/>
        <v>98.898009803342589</v>
      </c>
      <c r="I34" t="str">
        <f>IF(H34&gt;N2,"Above Average","Below Average")</f>
        <v>Above Average</v>
      </c>
      <c r="J34" s="6">
        <f t="shared" si="1"/>
        <v>0.96497962558318073</v>
      </c>
      <c r="K34" t="str">
        <f>IF(J34&gt;N6,"Above Average","Below Average")</f>
        <v>Below Average</v>
      </c>
      <c r="L34" s="6">
        <f t="shared" si="2"/>
        <v>0.13701057107423376</v>
      </c>
    </row>
    <row r="35" spans="1:12">
      <c r="A35" t="s">
        <v>49</v>
      </c>
      <c r="B35" t="s">
        <v>20</v>
      </c>
      <c r="C35">
        <v>1710261</v>
      </c>
      <c r="D35">
        <v>90</v>
      </c>
      <c r="E35">
        <v>1687262</v>
      </c>
      <c r="F35">
        <v>22909</v>
      </c>
      <c r="G35">
        <v>231502578</v>
      </c>
      <c r="H35" s="7">
        <f t="shared" si="0"/>
        <v>98.65523449344866</v>
      </c>
      <c r="I35" t="str">
        <f>IF(H35&gt;N2,"Above Average","Below Average")</f>
        <v>Above Average</v>
      </c>
      <c r="J35" s="6">
        <f t="shared" si="1"/>
        <v>1.3395031518581082</v>
      </c>
      <c r="K35" t="str">
        <f>IF(J35&gt;N6,"Above Average","Below Average")</f>
        <v>Above Average</v>
      </c>
      <c r="L35" s="6">
        <f t="shared" si="2"/>
        <v>5.2623546932310337E-3</v>
      </c>
    </row>
    <row r="36" spans="1:12">
      <c r="A36" t="s">
        <v>50</v>
      </c>
      <c r="B36" t="s">
        <v>20</v>
      </c>
      <c r="C36">
        <v>344014</v>
      </c>
      <c r="D36">
        <v>158</v>
      </c>
      <c r="E36">
        <v>336453</v>
      </c>
      <c r="F36">
        <v>7403</v>
      </c>
      <c r="G36">
        <v>11700099</v>
      </c>
      <c r="H36" s="7">
        <f t="shared" si="0"/>
        <v>97.802124332149276</v>
      </c>
      <c r="I36" t="str">
        <f>IF(H36&gt;N2,"Above Average","Below Average")</f>
        <v>Below Average</v>
      </c>
      <c r="J36" s="6">
        <f t="shared" si="1"/>
        <v>2.1519473044701671</v>
      </c>
      <c r="K36" t="str">
        <f>IF(J36&gt;N6,"Above Average","Below Average")</f>
        <v>Above Average</v>
      </c>
      <c r="L36" s="6">
        <f t="shared" si="2"/>
        <v>4.5928363380560097E-2</v>
      </c>
    </row>
    <row r="37" spans="1:12">
      <c r="A37" t="s">
        <v>51</v>
      </c>
      <c r="B37" t="s">
        <v>16</v>
      </c>
      <c r="C37">
        <v>1603318</v>
      </c>
      <c r="D37">
        <v>8031</v>
      </c>
      <c r="E37">
        <v>1575980</v>
      </c>
      <c r="F37">
        <v>19307</v>
      </c>
      <c r="G37">
        <v>100896618</v>
      </c>
      <c r="H37" s="7">
        <f t="shared" si="0"/>
        <v>98.294910928462102</v>
      </c>
      <c r="I37" t="str">
        <f>IF(H37&gt;N2,"Above Average","Below Average")</f>
        <v>Below Average</v>
      </c>
      <c r="J37" s="6">
        <f t="shared" si="1"/>
        <v>1.2041903103439242</v>
      </c>
      <c r="K37" t="str">
        <f>IF(J37&gt;N6,"Above Average","Below Average")</f>
        <v>Below Average</v>
      </c>
      <c r="L37" s="6">
        <f t="shared" si="2"/>
        <v>0.50089876119397392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6684-CF43-AD49-B5A1-B679329B74D3}">
  <dimension ref="A3:D8"/>
  <sheetViews>
    <sheetView workbookViewId="0">
      <selection activeCell="A3" sqref="A3:D8"/>
    </sheetView>
  </sheetViews>
  <sheetFormatPr baseColWidth="10" defaultRowHeight="16"/>
  <cols>
    <col min="1" max="1" width="13" bestFit="1" customWidth="1"/>
    <col min="2" max="2" width="17" bestFit="1" customWidth="1"/>
    <col min="3" max="3" width="13.1640625" bestFit="1" customWidth="1"/>
    <col min="4" max="4" width="16.83203125" bestFit="1" customWidth="1"/>
  </cols>
  <sheetData>
    <row r="3" spans="1:4">
      <c r="A3" s="3" t="s">
        <v>52</v>
      </c>
      <c r="B3" t="s">
        <v>54</v>
      </c>
      <c r="C3" t="s">
        <v>56</v>
      </c>
      <c r="D3" t="s">
        <v>55</v>
      </c>
    </row>
    <row r="4" spans="1:4">
      <c r="A4" s="4" t="s">
        <v>16</v>
      </c>
      <c r="B4" s="5">
        <v>5884786</v>
      </c>
      <c r="C4" s="5">
        <v>68173</v>
      </c>
      <c r="D4" s="5">
        <v>5795207</v>
      </c>
    </row>
    <row r="5" spans="1:4">
      <c r="A5" s="4" t="s">
        <v>20</v>
      </c>
      <c r="B5" s="5">
        <v>5515107</v>
      </c>
      <c r="C5" s="5">
        <v>91317</v>
      </c>
      <c r="D5" s="5">
        <v>5419995</v>
      </c>
    </row>
    <row r="6" spans="1:4">
      <c r="A6" s="4" t="s">
        <v>13</v>
      </c>
      <c r="B6" s="5">
        <v>13650538</v>
      </c>
      <c r="C6" s="5">
        <v>130529</v>
      </c>
      <c r="D6" s="5">
        <v>13425793</v>
      </c>
    </row>
    <row r="7" spans="1:4">
      <c r="A7" s="4" t="s">
        <v>23</v>
      </c>
      <c r="B7" s="5">
        <v>9386876</v>
      </c>
      <c r="C7" s="5">
        <v>173511</v>
      </c>
      <c r="D7" s="5">
        <v>9196864</v>
      </c>
    </row>
    <row r="8" spans="1:4">
      <c r="A8" s="4" t="s">
        <v>53</v>
      </c>
      <c r="B8" s="5">
        <v>34437307</v>
      </c>
      <c r="C8" s="5">
        <v>463530</v>
      </c>
      <c r="D8" s="5">
        <v>33837859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55C3-3506-5F46-BE40-4AFCBB0F1905}">
  <dimension ref="A3:B14"/>
  <sheetViews>
    <sheetView workbookViewId="0">
      <selection activeCell="D20" sqref="D20"/>
    </sheetView>
  </sheetViews>
  <sheetFormatPr baseColWidth="10" defaultRowHeight="16"/>
  <cols>
    <col min="1" max="1" width="13.6640625" bestFit="1" customWidth="1"/>
    <col min="2" max="2" width="17" bestFit="1" customWidth="1"/>
  </cols>
  <sheetData>
    <row r="3" spans="1:2">
      <c r="A3" s="3" t="s">
        <v>52</v>
      </c>
      <c r="B3" t="s">
        <v>54</v>
      </c>
    </row>
    <row r="4" spans="1:2">
      <c r="A4" s="4" t="s">
        <v>36</v>
      </c>
      <c r="B4" s="5">
        <v>6623344</v>
      </c>
    </row>
    <row r="5" spans="1:2">
      <c r="A5" s="4" t="s">
        <v>32</v>
      </c>
      <c r="B5" s="5">
        <v>5055224</v>
      </c>
    </row>
    <row r="6" spans="1:2">
      <c r="A6" s="4" t="s">
        <v>31</v>
      </c>
      <c r="B6" s="5">
        <v>2991614</v>
      </c>
    </row>
    <row r="7" spans="1:2">
      <c r="A7" s="4" t="s">
        <v>46</v>
      </c>
      <c r="B7" s="5">
        <v>2714025</v>
      </c>
    </row>
    <row r="8" spans="1:2">
      <c r="A8" s="4" t="s">
        <v>14</v>
      </c>
      <c r="B8" s="5">
        <v>2069770</v>
      </c>
    </row>
    <row r="9" spans="1:2">
      <c r="A9" s="4" t="s">
        <v>49</v>
      </c>
      <c r="B9" s="5">
        <v>1710261</v>
      </c>
    </row>
    <row r="10" spans="1:2">
      <c r="A10" s="4" t="s">
        <v>51</v>
      </c>
      <c r="B10" s="5">
        <v>1603318</v>
      </c>
    </row>
    <row r="11" spans="1:2">
      <c r="A11" s="4" t="s">
        <v>24</v>
      </c>
      <c r="B11" s="5">
        <v>1440388</v>
      </c>
    </row>
    <row r="12" spans="1:2">
      <c r="A12" s="4" t="s">
        <v>41</v>
      </c>
      <c r="B12" s="5">
        <v>1045209</v>
      </c>
    </row>
    <row r="13" spans="1:2">
      <c r="A13" s="4" t="s">
        <v>21</v>
      </c>
      <c r="B13" s="5">
        <v>1006326</v>
      </c>
    </row>
    <row r="14" spans="1:2">
      <c r="A14" s="4" t="s">
        <v>53</v>
      </c>
      <c r="B14" s="5">
        <v>26259479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1DB4-AD7A-8D46-B4F7-ADE1715124FD}">
  <dimension ref="A3:B8"/>
  <sheetViews>
    <sheetView topLeftCell="A2" workbookViewId="0">
      <selection activeCell="H2" sqref="H2"/>
    </sheetView>
  </sheetViews>
  <sheetFormatPr baseColWidth="10" defaultRowHeight="16"/>
  <cols>
    <col min="1" max="1" width="13" bestFit="1" customWidth="1"/>
    <col min="2" max="2" width="20.1640625" bestFit="1" customWidth="1"/>
  </cols>
  <sheetData>
    <row r="3" spans="1:2">
      <c r="A3" s="3" t="s">
        <v>52</v>
      </c>
      <c r="B3" t="s">
        <v>59</v>
      </c>
    </row>
    <row r="4" spans="1:2">
      <c r="A4" s="4" t="s">
        <v>16</v>
      </c>
      <c r="B4" s="6">
        <v>0.60072374234646164</v>
      </c>
    </row>
    <row r="5" spans="1:2">
      <c r="A5" s="4" t="s">
        <v>20</v>
      </c>
      <c r="B5" s="6">
        <v>0.20372642970192789</v>
      </c>
    </row>
    <row r="6" spans="1:2">
      <c r="A6" s="4" t="s">
        <v>13</v>
      </c>
      <c r="B6" s="6">
        <v>0.37633047035475919</v>
      </c>
    </row>
    <row r="7" spans="1:2">
      <c r="A7" s="4" t="s">
        <v>23</v>
      </c>
      <c r="B7" s="6">
        <v>7.1856626350083996E-2</v>
      </c>
    </row>
    <row r="8" spans="1:2">
      <c r="A8" s="4" t="s">
        <v>53</v>
      </c>
      <c r="B8" s="6">
        <v>0.36346472329888685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DE3E-8EAA-A041-AC41-9859BA91DF4D}">
  <dimension ref="A3:B8"/>
  <sheetViews>
    <sheetView workbookViewId="0">
      <selection activeCell="A3" sqref="A3"/>
    </sheetView>
  </sheetViews>
  <sheetFormatPr baseColWidth="10" defaultRowHeight="16"/>
  <cols>
    <col min="1" max="1" width="13" style="9" bestFit="1" customWidth="1"/>
    <col min="2" max="2" width="17" style="9" bestFit="1" customWidth="1"/>
    <col min="3" max="16384" width="10.83203125" style="9"/>
  </cols>
  <sheetData>
    <row r="3" spans="1:2">
      <c r="A3" s="11" t="s">
        <v>52</v>
      </c>
      <c r="B3" s="9" t="s">
        <v>54</v>
      </c>
    </row>
    <row r="4" spans="1:2">
      <c r="A4" s="10" t="s">
        <v>16</v>
      </c>
      <c r="B4" s="9">
        <v>5884786</v>
      </c>
    </row>
    <row r="5" spans="1:2">
      <c r="A5" s="10" t="s">
        <v>20</v>
      </c>
      <c r="B5" s="9">
        <v>5515107</v>
      </c>
    </row>
    <row r="6" spans="1:2">
      <c r="A6" s="10" t="s">
        <v>13</v>
      </c>
      <c r="B6" s="9">
        <v>13650538</v>
      </c>
    </row>
    <row r="7" spans="1:2">
      <c r="A7" s="10" t="s">
        <v>23</v>
      </c>
      <c r="B7" s="9">
        <v>9386876</v>
      </c>
    </row>
    <row r="8" spans="1:2">
      <c r="A8" s="10" t="s">
        <v>53</v>
      </c>
      <c r="B8" s="9">
        <v>34437307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7229-8A4A-FF44-8EED-147690F82FBA}">
  <dimension ref="A2:B12"/>
  <sheetViews>
    <sheetView workbookViewId="0">
      <selection activeCell="B10" sqref="B10"/>
    </sheetView>
  </sheetViews>
  <sheetFormatPr baseColWidth="10" defaultRowHeight="16"/>
  <cols>
    <col min="1" max="1" width="23" customWidth="1"/>
    <col min="2" max="2" width="14.33203125" customWidth="1"/>
  </cols>
  <sheetData>
    <row r="2" spans="1:2" ht="18">
      <c r="A2" s="8" t="s">
        <v>60</v>
      </c>
      <c r="B2" s="12">
        <f>SUM(raw_data!C2:C37)</f>
        <v>34437307</v>
      </c>
    </row>
    <row r="4" spans="1:2">
      <c r="A4" s="8" t="s">
        <v>61</v>
      </c>
      <c r="B4" s="13">
        <f>SUM(raw_data!F2:F37)</f>
        <v>463530</v>
      </c>
    </row>
    <row r="6" spans="1:2" ht="18">
      <c r="A6" s="8" t="s">
        <v>62</v>
      </c>
      <c r="B6" s="14">
        <f>AVERAGE(raw_data!L2:L37)</f>
        <v>0.3634647232988869</v>
      </c>
    </row>
    <row r="8" spans="1:2" ht="18">
      <c r="A8" s="8" t="s">
        <v>63</v>
      </c>
      <c r="B8" s="15" t="str">
        <f>INDEX(raw_data!A2:A37, MATCH(MAX(raw_data!F2:F37), raw_data!F2:F37, 0))</f>
        <v>Maharashtra</v>
      </c>
    </row>
    <row r="10" spans="1:2">
      <c r="A10" s="8" t="s">
        <v>64</v>
      </c>
      <c r="B10" s="16" t="str">
        <f>INDEX(Zone_Cases!A3:A7, MATCH(MAX(Zone_Cases!B3:B7), Zone_Cases!B3:B7, 0))</f>
        <v>South</v>
      </c>
    </row>
    <row r="12" spans="1:2">
      <c r="A12" s="8" t="s">
        <v>65</v>
      </c>
      <c r="B12" s="17">
        <f>SUM(raw_data!E2:E37)</f>
        <v>33837859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0C7-B83D-0F47-8426-911B6E961FB7}">
  <dimension ref="A1:C7"/>
  <sheetViews>
    <sheetView tabSelected="1" workbookViewId="0">
      <selection activeCell="A24" sqref="A24"/>
    </sheetView>
  </sheetViews>
  <sheetFormatPr baseColWidth="10" defaultRowHeight="16"/>
  <cols>
    <col min="1" max="1" width="22" customWidth="1"/>
    <col min="2" max="2" width="29.5" customWidth="1"/>
    <col min="3" max="3" width="86.1640625" customWidth="1"/>
  </cols>
  <sheetData>
    <row r="1" spans="1:3">
      <c r="A1" s="8" t="s">
        <v>66</v>
      </c>
      <c r="B1" s="8" t="s">
        <v>67</v>
      </c>
      <c r="C1" s="8" t="s">
        <v>68</v>
      </c>
    </row>
    <row r="3" spans="1:3" ht="18">
      <c r="A3" s="8" t="s">
        <v>2</v>
      </c>
      <c r="B3" s="1" t="s">
        <v>69</v>
      </c>
      <c r="C3" s="1" t="s">
        <v>70</v>
      </c>
    </row>
    <row r="4" spans="1:3" ht="18">
      <c r="A4" s="8" t="s">
        <v>65</v>
      </c>
      <c r="B4" s="1" t="s">
        <v>72</v>
      </c>
      <c r="C4" t="s">
        <v>71</v>
      </c>
    </row>
    <row r="5" spans="1:3" ht="18">
      <c r="A5" s="18" t="s">
        <v>61</v>
      </c>
      <c r="B5" t="s">
        <v>73</v>
      </c>
      <c r="C5" s="1" t="s">
        <v>74</v>
      </c>
    </row>
    <row r="6" spans="1:3" ht="18">
      <c r="A6" s="8" t="s">
        <v>63</v>
      </c>
      <c r="B6" t="s">
        <v>75</v>
      </c>
      <c r="C6" s="1" t="s">
        <v>76</v>
      </c>
    </row>
    <row r="7" spans="1:3">
      <c r="A7" s="8" t="s">
        <v>77</v>
      </c>
      <c r="B7" t="s">
        <v>78</v>
      </c>
      <c r="C7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raw_data</vt:lpstr>
      <vt:lpstr>zone-wise summary</vt:lpstr>
      <vt:lpstr>top 10 states by total cases</vt:lpstr>
      <vt:lpstr>Active ratio by zone</vt:lpstr>
      <vt:lpstr>Zone_Cases</vt:lpstr>
      <vt:lpstr>KPI _CARDS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Surya, Aarthi</dc:creator>
  <cp:lastModifiedBy>Surya, Aarthi</cp:lastModifiedBy>
  <dcterms:created xsi:type="dcterms:W3CDTF">2025-05-20T18:44:59Z</dcterms:created>
  <dcterms:modified xsi:type="dcterms:W3CDTF">2025-05-20T22:48:03Z</dcterms:modified>
</cp:coreProperties>
</file>