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13_ncr:1000001_{10802F04-EA2E-B34D-8590-8F92C5CDEE2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Instructions" sheetId="1" r:id="rId1"/>
    <sheet name="calculator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IPg22qkBeOPOZE5H/59LFCTNC4A=="/>
    </ext>
  </extLst>
</workbook>
</file>

<file path=xl/calcChain.xml><?xml version="1.0" encoding="utf-8"?>
<calcChain xmlns="http://schemas.openxmlformats.org/spreadsheetml/2006/main">
  <c r="C6" i="2" l="1"/>
  <c r="C7" i="2"/>
  <c r="C11" i="2"/>
  <c r="C13" i="2"/>
  <c r="C18" i="2"/>
  <c r="C19" i="2"/>
  <c r="C23" i="2"/>
  <c r="C26" i="2"/>
  <c r="C31" i="2"/>
  <c r="C34" i="2"/>
  <c r="C38" i="2"/>
  <c r="C40" i="2"/>
  <c r="D48" i="2"/>
</calcChain>
</file>

<file path=xl/sharedStrings.xml><?xml version="1.0" encoding="utf-8"?>
<sst xmlns="http://schemas.openxmlformats.org/spreadsheetml/2006/main" count="57" uniqueCount="48">
  <si>
    <t>CREATED BY</t>
  </si>
  <si>
    <t>HOW TO USE THIS CALCULATOR</t>
  </si>
  <si>
    <t>1) Fill-in the grey-cells to make the calculation</t>
  </si>
  <si>
    <t>2) Save or Print the calculator for use</t>
  </si>
  <si>
    <t>DISCLAIMER</t>
  </si>
  <si>
    <t>This document is for illustrative purposes only. Please check with your legal counsel before use.</t>
  </si>
  <si>
    <t>COST OF EMPLOYEE TURNOVER CALCULATOR</t>
  </si>
  <si>
    <t>CURRENT EMPLOYEE COST</t>
  </si>
  <si>
    <t>COST</t>
  </si>
  <si>
    <t>NOTES</t>
  </si>
  <si>
    <t>Annual Base Salary</t>
  </si>
  <si>
    <t>Annual Benefits Cost</t>
  </si>
  <si>
    <t>Estimated at 30% of base salary</t>
  </si>
  <si>
    <t>Daily Cost (Salary + Benefits)</t>
  </si>
  <si>
    <t>Based on 235 working days</t>
  </si>
  <si>
    <t>VACANCY COSTS / LOSS OF PRODUCTIVITY FROM OTHER EMPLOYEES FILLING IN FOR THE VACANT POSITION</t>
  </si>
  <si>
    <t>Daily Cost of Covering for the Position</t>
  </si>
  <si>
    <t>assumed, at 37% of Daily Cost for departing employee</t>
  </si>
  <si>
    <t># of Days Position Vacant</t>
  </si>
  <si>
    <t>Total Cost to "Cover" Position</t>
  </si>
  <si>
    <t>SEPERATION COST &amp; COST TO HIRE REPLACEMENT</t>
  </si>
  <si>
    <t>HR or Hiring Manager Salary</t>
  </si>
  <si>
    <t>HR or Hiring Manager Hourly Rate</t>
  </si>
  <si>
    <t>Based on 235 working days &amp; 7.5hrs per day</t>
  </si>
  <si>
    <t>Departing Employee - Exit Interview Cost</t>
  </si>
  <si>
    <t>assumed, 3hrs of HR managed consumed</t>
  </si>
  <si>
    <t>Departing Employee - Other Seperation Costs</t>
  </si>
  <si>
    <t>New Hire - Resume Screening (Hours)</t>
  </si>
  <si>
    <t>New Hire - Interviews (Hours)</t>
  </si>
  <si>
    <t>Total Hours to Fill Position</t>
  </si>
  <si>
    <t>New Hire - Advertising Costs</t>
  </si>
  <si>
    <t>New Hire - Other Admin Costs</t>
  </si>
  <si>
    <t>Separation Cost &amp; Cost to Hire Replacement</t>
  </si>
  <si>
    <t xml:space="preserve"> NEW HIRE TRAINING COST</t>
  </si>
  <si>
    <t>Mentor or Manager Salary</t>
  </si>
  <si>
    <t>Mentor or Manager Onboarding Daily Rate</t>
  </si>
  <si>
    <t>Total Training Days Consumed</t>
  </si>
  <si>
    <t>Other Training Costs</t>
  </si>
  <si>
    <t>Total New Hire Training Cost</t>
  </si>
  <si>
    <t>DAYS TO PREVIOUS PRODUCTIVITY</t>
  </si>
  <si>
    <t>Daily Employee Cost</t>
  </si>
  <si>
    <t>Daily Cost of new hire at same rate as departing employee</t>
  </si>
  <si>
    <t>Days to 100% Productivity</t>
  </si>
  <si>
    <t>Productivity Loss Cost</t>
  </si>
  <si>
    <t>Prior to reaching 100%, assume individual performs at 50% of replaced employee</t>
  </si>
  <si>
    <t>CALCULATION FORMULA =
(based on 90 day vacancy)</t>
  </si>
  <si>
    <t>[Cost to "Cover" Position + Cost to Hire Replacement + Vacancy Costs + New Hire Training Cost + Productivity Loss Cost]</t>
  </si>
  <si>
    <t>TOTAL COST OF 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</si>
</sst>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\ #,##0.00"/>
  </numFmts>
  <fonts count="15" x14ac:knownFonts="1">
    <font>
      <sz val="12"/>
      <color rgb="FF000000"/>
      <name val="Calibri"/>
      <scheme val="minor"/>
    </font>
    <font>
      <sz val="12"/>
      <color rgb="FF000000"/>
      <name val="Calibri"/>
    </font>
    <font>
      <b/>
      <sz val="18"/>
      <color rgb="FFFFFFFF"/>
      <name val="Helvetica Neue"/>
    </font>
    <font>
      <sz val="20"/>
      <color rgb="FF000000"/>
      <name val="Calibri"/>
    </font>
    <font>
      <sz val="19"/>
      <color rgb="FF000000"/>
      <name val="Calibri"/>
    </font>
    <font>
      <sz val="17"/>
      <color rgb="FF000000"/>
      <name val="Calibri"/>
    </font>
    <font>
      <b/>
      <sz val="24"/>
      <color rgb="FFFFFFFF"/>
      <name val="Helvetica Neue"/>
    </font>
    <font>
      <sz val="12"/>
      <name val="Calibri"/>
    </font>
    <font>
      <b/>
      <sz val="14"/>
      <color rgb="FFFFFFFF"/>
      <name val="Calibri"/>
    </font>
    <font>
      <sz val="14"/>
      <color rgb="FF000000"/>
      <name val="Calibri"/>
    </font>
    <font>
      <i/>
      <sz val="14"/>
      <color rgb="FF000000"/>
      <name val="Calibri"/>
    </font>
    <font>
      <b/>
      <sz val="14"/>
      <color rgb="FF000000"/>
      <name val="Calibri"/>
    </font>
    <font>
      <b/>
      <i/>
      <sz val="14"/>
      <color rgb="FF000000"/>
      <name val="Calibri"/>
    </font>
    <font>
      <b/>
      <sz val="16"/>
      <color rgb="FF000000"/>
      <name val="Helvetica Neue"/>
    </font>
    <font>
      <b/>
      <sz val="14"/>
      <color rgb="FF000000"/>
      <name val="Helvetica Neue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2A6F0"/>
        <bgColor rgb="FF32A6F0"/>
      </patternFill>
    </fill>
    <fill>
      <patternFill patternType="solid">
        <fgColor rgb="FFD8D8D8"/>
        <bgColor rgb="FFD8D8D8"/>
      </patternFill>
    </fill>
    <fill>
      <patternFill patternType="solid">
        <fgColor rgb="FFE2F4FE"/>
        <bgColor rgb="FFE2F4FE"/>
      </patternFill>
    </fill>
    <fill>
      <patternFill patternType="solid">
        <fgColor rgb="FFF2F2F2"/>
        <bgColor rgb="FFF2F2F2"/>
      </patternFill>
    </fill>
  </fills>
  <borders count="35">
    <border>
      <left/>
      <right/>
      <top/>
      <bottom/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/>
      <top style="thin">
        <color rgb="FFAAAAAA"/>
      </top>
      <bottom/>
      <diagonal/>
    </border>
    <border>
      <left/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AAAAAA"/>
      </right>
      <top/>
      <bottom/>
      <diagonal/>
    </border>
    <border>
      <left style="thin">
        <color rgb="FFAAAAAA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AAAAAA"/>
      </left>
      <right/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 style="thin">
        <color rgb="FFAAAAAA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AAAAA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AAAAA"/>
      </left>
      <right style="thin">
        <color rgb="FF000000"/>
      </right>
      <top/>
      <bottom style="thin">
        <color rgb="FFAAAAAA"/>
      </bottom>
      <diagonal/>
    </border>
    <border>
      <left style="thin">
        <color rgb="FF000000"/>
      </left>
      <right style="thin">
        <color rgb="FFAAAAAA"/>
      </right>
      <top/>
      <bottom style="thin">
        <color rgb="FFAAAAAA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0" xfId="0" applyFont="1" applyAlignment="1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1" fillId="2" borderId="7" xfId="0" applyFont="1" applyFill="1" applyBorder="1" applyAlignment="1"/>
    <xf numFmtId="0" fontId="1" fillId="2" borderId="8" xfId="0" applyFont="1" applyFill="1" applyBorder="1" applyAlignment="1"/>
    <xf numFmtId="49" fontId="2" fillId="3" borderId="9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/>
    <xf numFmtId="0" fontId="1" fillId="2" borderId="11" xfId="0" applyFont="1" applyFill="1" applyBorder="1" applyAlignment="1"/>
    <xf numFmtId="0" fontId="3" fillId="2" borderId="5" xfId="0" applyFont="1" applyFill="1" applyBorder="1" applyAlignment="1">
      <alignment horizontal="center"/>
    </xf>
    <xf numFmtId="49" fontId="4" fillId="2" borderId="6" xfId="0" applyNumberFormat="1" applyFont="1" applyFill="1" applyBorder="1" applyAlignment="1"/>
    <xf numFmtId="49" fontId="5" fillId="2" borderId="6" xfId="0" applyNumberFormat="1" applyFont="1" applyFill="1" applyBorder="1" applyAlignment="1"/>
    <xf numFmtId="49" fontId="2" fillId="3" borderId="12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/>
    <xf numFmtId="49" fontId="1" fillId="2" borderId="14" xfId="0" applyNumberFormat="1" applyFont="1" applyFill="1" applyBorder="1" applyAlignment="1">
      <alignment horizontal="center" wrapText="1"/>
    </xf>
    <xf numFmtId="0" fontId="1" fillId="2" borderId="14" xfId="0" applyFont="1" applyFill="1" applyBorder="1" applyAlignment="1"/>
    <xf numFmtId="0" fontId="1" fillId="2" borderId="15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164" fontId="1" fillId="2" borderId="21" xfId="0" applyNumberFormat="1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49" fontId="8" fillId="3" borderId="9" xfId="0" applyNumberFormat="1" applyFont="1" applyFill="1" applyBorder="1" applyAlignment="1">
      <alignment horizontal="center" vertical="center"/>
    </xf>
    <xf numFmtId="49" fontId="1" fillId="4" borderId="12" xfId="0" applyNumberFormat="1" applyFont="1" applyFill="1" applyBorder="1" applyAlignment="1">
      <alignment vertical="center"/>
    </xf>
    <xf numFmtId="164" fontId="9" fillId="4" borderId="12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vertical="center"/>
    </xf>
    <xf numFmtId="49" fontId="1" fillId="2" borderId="22" xfId="0" applyNumberFormat="1" applyFont="1" applyFill="1" applyBorder="1" applyAlignment="1">
      <alignment vertical="center"/>
    </xf>
    <xf numFmtId="164" fontId="9" fillId="2" borderId="22" xfId="0" applyNumberFormat="1" applyFont="1" applyFill="1" applyBorder="1" applyAlignment="1">
      <alignment horizontal="center" vertical="center"/>
    </xf>
    <xf numFmtId="49" fontId="10" fillId="2" borderId="22" xfId="0" applyNumberFormat="1" applyFont="1" applyFill="1" applyBorder="1" applyAlignment="1">
      <alignment vertical="center"/>
    </xf>
    <xf numFmtId="49" fontId="11" fillId="2" borderId="22" xfId="0" applyNumberFormat="1" applyFont="1" applyFill="1" applyBorder="1" applyAlignment="1">
      <alignment vertical="center"/>
    </xf>
    <xf numFmtId="164" fontId="11" fillId="2" borderId="22" xfId="0" applyNumberFormat="1" applyFont="1" applyFill="1" applyBorder="1" applyAlignment="1">
      <alignment horizontal="center" vertical="center"/>
    </xf>
    <xf numFmtId="49" fontId="12" fillId="2" borderId="22" xfId="0" applyNumberFormat="1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164" fontId="1" fillId="2" borderId="23" xfId="0" applyNumberFormat="1" applyFont="1" applyFill="1" applyBorder="1" applyAlignment="1">
      <alignment vertical="center"/>
    </xf>
    <xf numFmtId="49" fontId="11" fillId="5" borderId="9" xfId="0" applyNumberFormat="1" applyFont="1" applyFill="1" applyBorder="1" applyAlignment="1">
      <alignment horizontal="center" vertical="center" wrapText="1"/>
    </xf>
    <xf numFmtId="49" fontId="11" fillId="5" borderId="9" xfId="0" applyNumberFormat="1" applyFont="1" applyFill="1" applyBorder="1" applyAlignment="1">
      <alignment horizontal="center" vertical="center"/>
    </xf>
    <xf numFmtId="49" fontId="9" fillId="2" borderId="12" xfId="0" applyNumberFormat="1" applyFont="1" applyFill="1" applyBorder="1" applyAlignment="1">
      <alignment vertical="center"/>
    </xf>
    <xf numFmtId="164" fontId="9" fillId="2" borderId="12" xfId="0" applyNumberFormat="1" applyFont="1" applyFill="1" applyBorder="1" applyAlignment="1">
      <alignment horizontal="center" vertical="center"/>
    </xf>
    <xf numFmtId="49" fontId="10" fillId="2" borderId="12" xfId="0" applyNumberFormat="1" applyFont="1" applyFill="1" applyBorder="1" applyAlignment="1">
      <alignment vertical="center"/>
    </xf>
    <xf numFmtId="49" fontId="9" fillId="4" borderId="22" xfId="0" applyNumberFormat="1" applyFont="1" applyFill="1" applyBorder="1" applyAlignment="1">
      <alignment vertical="center"/>
    </xf>
    <xf numFmtId="2" fontId="9" fillId="4" borderId="22" xfId="0" applyNumberFormat="1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vertical="center"/>
    </xf>
    <xf numFmtId="0" fontId="12" fillId="2" borderId="22" xfId="0" applyFont="1" applyFill="1" applyBorder="1" applyAlignment="1">
      <alignment vertical="center"/>
    </xf>
    <xf numFmtId="49" fontId="9" fillId="4" borderId="12" xfId="0" applyNumberFormat="1" applyFont="1" applyFill="1" applyBorder="1" applyAlignment="1">
      <alignment vertical="center"/>
    </xf>
    <xf numFmtId="0" fontId="10" fillId="4" borderId="12" xfId="0" applyFont="1" applyFill="1" applyBorder="1" applyAlignment="1">
      <alignment vertical="center"/>
    </xf>
    <xf numFmtId="49" fontId="9" fillId="2" borderId="22" xfId="0" applyNumberFormat="1" applyFont="1" applyFill="1" applyBorder="1" applyAlignment="1">
      <alignment vertical="center"/>
    </xf>
    <xf numFmtId="164" fontId="9" fillId="4" borderId="22" xfId="0" applyNumberFormat="1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vertical="center"/>
    </xf>
    <xf numFmtId="2" fontId="9" fillId="2" borderId="22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vertical="center"/>
    </xf>
    <xf numFmtId="49" fontId="1" fillId="4" borderId="22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6" borderId="22" xfId="0" applyNumberFormat="1" applyFont="1" applyFill="1" applyBorder="1" applyAlignment="1">
      <alignment vertical="center"/>
    </xf>
    <xf numFmtId="2" fontId="9" fillId="6" borderId="22" xfId="0" applyNumberFormat="1" applyFont="1" applyFill="1" applyBorder="1" applyAlignment="1">
      <alignment horizontal="center" vertical="center"/>
    </xf>
    <xf numFmtId="0" fontId="10" fillId="6" borderId="22" xfId="0" applyFont="1" applyFill="1" applyBorder="1" applyAlignment="1">
      <alignment vertical="center"/>
    </xf>
    <xf numFmtId="0" fontId="1" fillId="2" borderId="33" xfId="0" applyFont="1" applyFill="1" applyBorder="1" applyAlignment="1">
      <alignment vertical="center"/>
    </xf>
    <xf numFmtId="164" fontId="6" fillId="3" borderId="9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vertical="center"/>
    </xf>
    <xf numFmtId="49" fontId="6" fillId="3" borderId="17" xfId="0" applyNumberFormat="1" applyFont="1" applyFill="1" applyBorder="1" applyAlignment="1">
      <alignment horizontal="center" vertical="center"/>
    </xf>
    <xf numFmtId="0" fontId="7" fillId="0" borderId="18" xfId="0" applyFont="1" applyBorder="1"/>
    <xf numFmtId="0" fontId="7" fillId="0" borderId="19" xfId="0" applyFont="1" applyBorder="1"/>
    <xf numFmtId="49" fontId="13" fillId="4" borderId="24" xfId="0" applyNumberFormat="1" applyFont="1" applyFill="1" applyBorder="1" applyAlignment="1">
      <alignment horizontal="center" vertical="center" wrapText="1"/>
    </xf>
    <xf numFmtId="0" fontId="7" fillId="0" borderId="25" xfId="0" applyFont="1" applyBorder="1"/>
    <xf numFmtId="0" fontId="7" fillId="0" borderId="27" xfId="0" applyFont="1" applyBorder="1"/>
    <xf numFmtId="0" fontId="7" fillId="0" borderId="28" xfId="0" applyFont="1" applyBorder="1"/>
    <xf numFmtId="0" fontId="7" fillId="0" borderId="30" xfId="0" applyFont="1" applyBorder="1"/>
    <xf numFmtId="0" fontId="7" fillId="0" borderId="31" xfId="0" applyFont="1" applyBorder="1"/>
    <xf numFmtId="49" fontId="14" fillId="4" borderId="26" xfId="0" applyNumberFormat="1" applyFont="1" applyFill="1" applyBorder="1" applyAlignment="1">
      <alignment horizontal="center" vertical="center" wrapText="1"/>
    </xf>
    <xf numFmtId="0" fontId="7" fillId="0" borderId="29" xfId="0" applyFont="1" applyBorder="1"/>
    <xf numFmtId="0" fontId="7" fillId="0" borderId="3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customschemas.google.com/relationships/workbookmetadata" Target="metadata" /><Relationship Id="rId10" Type="http://schemas.openxmlformats.org/officeDocument/2006/relationships/calcChain" Target="calcChain.xml" /><Relationship Id="rId9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571500</xdr:colOff>
      <xdr:row>3</xdr:row>
      <xdr:rowOff>38100</xdr:rowOff>
    </xdr:from>
    <xdr:ext cx="3705225" cy="1209675"/>
    <xdr:pic>
      <xdr:nvPicPr>
        <xdr:cNvPr id="2" name="image1.png" descr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/>
  </sheetViews>
  <sheetFormatPr defaultColWidth="11.21875" defaultRowHeight="15" customHeight="1" x14ac:dyDescent="0.2"/>
  <cols>
    <col min="1" max="1" width="8.875" customWidth="1"/>
    <col min="2" max="2" width="63.62890625" customWidth="1"/>
    <col min="3" max="6" width="10.8515625" customWidth="1"/>
    <col min="7" max="26" width="10.7265625" customWidth="1"/>
  </cols>
  <sheetData>
    <row r="1" spans="1:26" ht="25.5" customHeight="1" x14ac:dyDescent="0.2">
      <c r="A1" s="1"/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 x14ac:dyDescent="0.2">
      <c r="A2" s="5"/>
      <c r="B2" s="6"/>
      <c r="C2" s="7"/>
      <c r="D2" s="7"/>
      <c r="E2" s="8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4.5" customHeight="1" x14ac:dyDescent="0.2">
      <c r="A3" s="9"/>
      <c r="B3" s="10" t="s">
        <v>0</v>
      </c>
      <c r="C3" s="11"/>
      <c r="D3" s="7"/>
      <c r="E3" s="8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5.5" customHeight="1" x14ac:dyDescent="0.2">
      <c r="A4" s="5"/>
      <c r="B4" s="12"/>
      <c r="C4" s="7"/>
      <c r="D4" s="7"/>
      <c r="E4" s="8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5.5" customHeight="1" x14ac:dyDescent="0.2">
      <c r="A5" s="5"/>
      <c r="B5" s="7"/>
      <c r="C5" s="7"/>
      <c r="D5" s="7"/>
      <c r="E5" s="8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5.5" customHeight="1" x14ac:dyDescent="0.2">
      <c r="A6" s="5"/>
      <c r="B6" s="7"/>
      <c r="C6" s="7"/>
      <c r="D6" s="7"/>
      <c r="E6" s="8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5.5" customHeight="1" x14ac:dyDescent="0.35">
      <c r="A7" s="5"/>
      <c r="B7" s="13"/>
      <c r="C7" s="7"/>
      <c r="D7" s="7"/>
      <c r="E7" s="8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4.5" customHeight="1" x14ac:dyDescent="0.2">
      <c r="A8" s="9"/>
      <c r="B8" s="10" t="s">
        <v>1</v>
      </c>
      <c r="C8" s="11"/>
      <c r="D8" s="7"/>
      <c r="E8" s="8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5.5" customHeight="1" x14ac:dyDescent="0.2">
      <c r="A9" s="5"/>
      <c r="B9" s="12"/>
      <c r="C9" s="7"/>
      <c r="D9" s="7"/>
      <c r="E9" s="8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5.5" customHeight="1" x14ac:dyDescent="0.35">
      <c r="A10" s="5"/>
      <c r="B10" s="14" t="s">
        <v>2</v>
      </c>
      <c r="C10" s="7"/>
      <c r="D10" s="7"/>
      <c r="E10" s="8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5.5" customHeight="1" x14ac:dyDescent="0.3">
      <c r="A11" s="5"/>
      <c r="B11" s="15" t="s">
        <v>3</v>
      </c>
      <c r="C11" s="7"/>
      <c r="D11" s="7"/>
      <c r="E11" s="8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5.5" customHeight="1" x14ac:dyDescent="0.2">
      <c r="A12" s="5"/>
      <c r="B12" s="6"/>
      <c r="C12" s="7"/>
      <c r="D12" s="7"/>
      <c r="E12" s="8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8.25" customHeight="1" x14ac:dyDescent="0.2">
      <c r="A13" s="9"/>
      <c r="B13" s="16" t="s">
        <v>4</v>
      </c>
      <c r="C13" s="11"/>
      <c r="D13" s="7"/>
      <c r="E13" s="8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39.75" customHeight="1" x14ac:dyDescent="0.2">
      <c r="A14" s="17"/>
      <c r="B14" s="18" t="s">
        <v>5</v>
      </c>
      <c r="C14" s="19"/>
      <c r="D14" s="19"/>
      <c r="E14" s="2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5.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5.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5.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5.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5.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5.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5.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5.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5.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5.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5.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5.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5.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5.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5.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5.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25.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25.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5.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25.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25.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25.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25.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25.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5.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25.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5.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25.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25.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25.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25.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25.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25.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25.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5.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25.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25.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5.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25.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25.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5.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25.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5.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25.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25.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5.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25.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25.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25.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25.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25.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5.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25.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25.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5.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25.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25.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5.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25.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25.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5.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25.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25.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25.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25.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25.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25.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25.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25.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25.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25.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25.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25.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25.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25.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25.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25.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25.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5.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25.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25.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25.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25.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25.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25.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25.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25.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25.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25.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25.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25.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25.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25.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25.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25.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25.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25.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25.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25.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25.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25.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25.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25.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25.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25.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25.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25.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25.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25.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25.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25.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25.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25.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25.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25.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25.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25.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25.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25.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25.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25.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25.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25.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25.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25.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25.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25.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25.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25.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25.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25.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25.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25.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25.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25.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25.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25.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25.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25.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25.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25.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25.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25.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25.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25.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25.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25.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25.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25.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25.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25.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25.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25.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25.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25.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25.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25.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25.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25.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25.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25.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25.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25.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25.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25.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25.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25.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25.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25.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25.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25.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25.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25.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25.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25.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25.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25.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25.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25.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25.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25.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25.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25.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25.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25.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25.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25.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25.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25.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25.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25.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25.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25.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25.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25.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25.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25.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25.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25.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25.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25.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25.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25.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25.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25.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25.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25.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25.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25.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25.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25.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25.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25.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25.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25.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25.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25.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25.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25.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25.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25.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25.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25.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25.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25.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25.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25.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25.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25.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25.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25.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25.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25.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25.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25.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25.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25.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25.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25.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25.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25.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25.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25.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25.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25.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25.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25.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25.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25.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25.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25.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25.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25.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25.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25.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25.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25.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25.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25.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25.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25.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25.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25.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25.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25.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25.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25.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25.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25.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25.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25.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25.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25.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25.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25.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25.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25.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25.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25.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25.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25.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25.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25.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25.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25.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25.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25.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25.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25.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25.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25.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25.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25.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25.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25.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25.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25.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25.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25.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25.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25.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25.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25.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25.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25.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25.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25.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25.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25.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25.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25.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25.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25.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25.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25.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25.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25.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25.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25.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25.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25.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25.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25.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25.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25.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25.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25.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25.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25.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25.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25.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25.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25.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25.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25.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25.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25.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25.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25.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25.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25.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25.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25.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25.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25.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25.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25.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25.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25.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25.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25.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25.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25.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25.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25.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25.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25.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25.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25.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25.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25.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25.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25.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25.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25.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25.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25.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25.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25.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25.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25.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25.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25.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25.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25.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25.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25.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25.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25.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25.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25.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25.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25.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25.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25.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25.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25.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25.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25.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25.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25.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25.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25.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25.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25.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25.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25.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25.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25.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25.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25.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25.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25.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25.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25.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25.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25.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25.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25.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25.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25.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25.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25.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25.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25.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25.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25.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25.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25.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25.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25.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25.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25.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25.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25.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25.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25.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25.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25.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25.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25.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25.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25.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25.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25.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25.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25.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25.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25.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25.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25.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25.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25.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25.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25.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25.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25.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25.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25.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25.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25.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25.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25.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25.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25.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25.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25.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25.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25.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25.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25.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25.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25.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25.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25.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25.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25.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25.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25.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25.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25.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25.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25.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25.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25.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25.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25.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25.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25.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25.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25.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25.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25.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25.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25.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25.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25.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25.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25.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25.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25.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25.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25.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25.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25.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25.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25.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25.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25.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25.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25.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25.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25.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25.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25.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25.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25.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25.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25.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25.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25.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25.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25.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25.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25.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25.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25.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25.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25.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25.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25.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25.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25.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25.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25.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25.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25.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25.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25.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25.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25.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25.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25.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25.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25.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25.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25.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25.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25.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25.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25.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25.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25.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25.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25.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25.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25.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25.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25.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25.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25.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25.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25.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25.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25.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25.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25.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25.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25.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25.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25.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25.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25.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25.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25.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25.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25.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25.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25.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25.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25.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25.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25.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25.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25.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25.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25.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25.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25.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25.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25.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25.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25.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25.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25.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25.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25.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25.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25.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25.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25.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25.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25.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25.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25.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25.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25.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25.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25.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25.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25.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25.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25.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25.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25.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25.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25.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25.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25.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25.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25.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25.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25.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25.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25.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25.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25.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25.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25.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25.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25.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25.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25.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25.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25.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25.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25.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25.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25.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25.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25.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25.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25.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25.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25.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25.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25.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25.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25.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25.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25.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25.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25.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25.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25.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25.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25.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25.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25.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25.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25.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25.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25.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25.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25.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25.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25.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25.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25.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25.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25.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25.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25.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25.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25.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25.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25.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25.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25.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25.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25.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25.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25.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25.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25.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25.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25.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25.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25.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25.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25.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25.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25.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25.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25.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25.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25.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25.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25.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25.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25.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25.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25.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25.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25.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25.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25.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25.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25.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25.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25.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25.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25.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25.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25.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25.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25.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25.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25.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25.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25.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25.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25.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25.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25.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25.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25.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25.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25.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25.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25.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25.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25.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25.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25.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25.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25.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25.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25.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25.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25.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25.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25.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25.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25.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25.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25.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25.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25.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25.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25.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25.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25.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25.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25.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25.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25.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25.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25.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25.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25.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25.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25.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25.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25.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25.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25.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25.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25.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25.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25.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25.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25.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25.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25.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25.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25.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25.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25.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25.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25.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25.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25.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25.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25.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25.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25.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25.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25.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25.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25.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25.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25.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25.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25.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25.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25.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25.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25.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25.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25.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25.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25.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25.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25.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25.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25.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25.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25.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25.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25.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25.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25.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25.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25.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25.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25.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25.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25.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25.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25.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25.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25.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25.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25.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25.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25.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25.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25.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25.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25.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25.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25.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25.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25.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25.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25.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25.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25.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25.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25.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25.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25.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25.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25.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25.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25.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25.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25.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25.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25.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25.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25.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25.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25.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25.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25.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25.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25.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25.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25.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25.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25.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25.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25.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25.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25.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25.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25.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25.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25.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25.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25.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25.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25.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25.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25.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25.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25.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25.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25.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25.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25.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25.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25.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25.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25.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25.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25.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25.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25.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25.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25.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25.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25.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25.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25.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25.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25.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25.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25.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25.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25.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25.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25.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25.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25.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25.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25.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25.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25.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25.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25.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25.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25.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25.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25.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25.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25.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25.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25.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25.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25.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25.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25.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25.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25.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25.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25.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25.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25.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25.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25.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25.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25.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25.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25.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25.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25.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25.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25.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25.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25.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25.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25.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25.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25.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25.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25.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25.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25.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25.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25.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25.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25.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25.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25.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25.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25.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25.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25.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25.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25.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25.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25.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25.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25.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25.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25.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25.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25.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25.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25.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25.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25.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25.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25.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25.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25.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25.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25.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25.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25.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25.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25.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25.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25.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25.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25.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25.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25.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25.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25.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25.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25.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25.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5" right="0.75" top="1" bottom="1" header="0" footer="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1.21875" defaultRowHeight="15" customHeight="1" x14ac:dyDescent="0.2"/>
  <cols>
    <col min="1" max="1" width="4.19140625" customWidth="1"/>
    <col min="2" max="2" width="60.421875" customWidth="1"/>
    <col min="3" max="3" width="20.34375" customWidth="1"/>
    <col min="4" max="4" width="84.22265625" customWidth="1"/>
    <col min="5" max="6" width="10.8515625" customWidth="1"/>
    <col min="7" max="26" width="10.7265625" customWidth="1"/>
  </cols>
  <sheetData>
    <row r="1" spans="1:26" ht="24.75" customHeight="1" x14ac:dyDescent="0.2">
      <c r="A1" s="21"/>
      <c r="B1" s="22"/>
      <c r="C1" s="22"/>
      <c r="D1" s="22"/>
      <c r="E1" s="2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69.75" customHeight="1" x14ac:dyDescent="0.2">
      <c r="A2" s="24"/>
      <c r="B2" s="66" t="s">
        <v>6</v>
      </c>
      <c r="C2" s="67"/>
      <c r="D2" s="68"/>
      <c r="E2" s="2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9.5" customHeight="1" x14ac:dyDescent="0.2">
      <c r="A3" s="26"/>
      <c r="B3" s="27"/>
      <c r="C3" s="28"/>
      <c r="D3" s="27"/>
      <c r="E3" s="29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4.5" customHeight="1" x14ac:dyDescent="0.2">
      <c r="A4" s="24"/>
      <c r="B4" s="30" t="s">
        <v>7</v>
      </c>
      <c r="C4" s="30" t="s">
        <v>8</v>
      </c>
      <c r="D4" s="30" t="s">
        <v>9</v>
      </c>
      <c r="E4" s="2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9.5" customHeight="1" x14ac:dyDescent="0.2">
      <c r="A5" s="24"/>
      <c r="B5" s="31" t="s">
        <v>10</v>
      </c>
      <c r="C5" s="32">
        <v>100000</v>
      </c>
      <c r="D5" s="33"/>
      <c r="E5" s="2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9.5" customHeight="1" x14ac:dyDescent="0.2">
      <c r="A6" s="24"/>
      <c r="B6" s="34" t="s">
        <v>11</v>
      </c>
      <c r="C6" s="35">
        <f>0.3*C5</f>
        <v>30000</v>
      </c>
      <c r="D6" s="36" t="s">
        <v>12</v>
      </c>
      <c r="E6" s="25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9.5" customHeight="1" x14ac:dyDescent="0.2">
      <c r="A7" s="24"/>
      <c r="B7" s="37" t="s">
        <v>13</v>
      </c>
      <c r="C7" s="38">
        <f>(C5+C6)/235</f>
        <v>553.19148936170211</v>
      </c>
      <c r="D7" s="39" t="s">
        <v>14</v>
      </c>
      <c r="E7" s="2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5" customHeight="1" x14ac:dyDescent="0.2">
      <c r="A8" s="24"/>
      <c r="B8" s="40"/>
      <c r="C8" s="41"/>
      <c r="D8" s="40"/>
      <c r="E8" s="25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9.5" customHeight="1" x14ac:dyDescent="0.2">
      <c r="A9" s="26"/>
      <c r="B9" s="27"/>
      <c r="C9" s="28"/>
      <c r="D9" s="27"/>
      <c r="E9" s="29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57.75" customHeight="1" x14ac:dyDescent="0.25">
      <c r="A10" s="24"/>
      <c r="B10" s="42" t="s">
        <v>15</v>
      </c>
      <c r="C10" s="43" t="s">
        <v>8</v>
      </c>
      <c r="D10" s="43" t="s">
        <v>9</v>
      </c>
      <c r="E10" s="25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9.5" customHeight="1" x14ac:dyDescent="0.2">
      <c r="A11" s="24"/>
      <c r="B11" s="44" t="s">
        <v>16</v>
      </c>
      <c r="C11" s="45">
        <f>0.37*C7</f>
        <v>204.68085106382978</v>
      </c>
      <c r="D11" s="46" t="s">
        <v>17</v>
      </c>
      <c r="E11" s="2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9.5" customHeight="1" x14ac:dyDescent="0.2">
      <c r="A12" s="24"/>
      <c r="B12" s="47" t="s">
        <v>18</v>
      </c>
      <c r="C12" s="48">
        <v>90</v>
      </c>
      <c r="D12" s="49"/>
      <c r="E12" s="25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9.5" customHeight="1" x14ac:dyDescent="0.2">
      <c r="A13" s="24"/>
      <c r="B13" s="37" t="s">
        <v>19</v>
      </c>
      <c r="C13" s="38">
        <f>C11*C12</f>
        <v>18421.276595744679</v>
      </c>
      <c r="D13" s="50"/>
      <c r="E13" s="25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5" customHeight="1" x14ac:dyDescent="0.2">
      <c r="A14" s="24"/>
      <c r="B14" s="40"/>
      <c r="C14" s="41"/>
      <c r="D14" s="40"/>
      <c r="E14" s="2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5" customHeight="1" x14ac:dyDescent="0.2">
      <c r="A15" s="26"/>
      <c r="B15" s="27"/>
      <c r="C15" s="28"/>
      <c r="D15" s="27"/>
      <c r="E15" s="29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34.5" customHeight="1" x14ac:dyDescent="0.2">
      <c r="A16" s="24"/>
      <c r="B16" s="43" t="s">
        <v>20</v>
      </c>
      <c r="C16" s="43" t="s">
        <v>8</v>
      </c>
      <c r="D16" s="43" t="s">
        <v>9</v>
      </c>
      <c r="E16" s="2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">
      <c r="A17" s="24"/>
      <c r="B17" s="51" t="s">
        <v>21</v>
      </c>
      <c r="C17" s="32">
        <v>75000</v>
      </c>
      <c r="D17" s="52"/>
      <c r="E17" s="2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9.5" customHeight="1" x14ac:dyDescent="0.2">
      <c r="A18" s="24"/>
      <c r="B18" s="53" t="s">
        <v>22</v>
      </c>
      <c r="C18" s="35">
        <f>(C17/235)/7.5</f>
        <v>42.553191489361701</v>
      </c>
      <c r="D18" s="39" t="s">
        <v>23</v>
      </c>
      <c r="E18" s="25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">
      <c r="A19" s="24"/>
      <c r="B19" s="53" t="s">
        <v>24</v>
      </c>
      <c r="C19" s="35">
        <f>C18*3</f>
        <v>127.65957446808511</v>
      </c>
      <c r="D19" s="36" t="s">
        <v>25</v>
      </c>
      <c r="E19" s="2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9.5" customHeight="1" x14ac:dyDescent="0.2">
      <c r="A20" s="24"/>
      <c r="B20" s="47" t="s">
        <v>26</v>
      </c>
      <c r="C20" s="54">
        <v>500</v>
      </c>
      <c r="D20" s="55"/>
      <c r="E20" s="25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9.5" customHeight="1" x14ac:dyDescent="0.2">
      <c r="A21" s="24"/>
      <c r="B21" s="47" t="s">
        <v>27</v>
      </c>
      <c r="C21" s="48">
        <v>20</v>
      </c>
      <c r="D21" s="49"/>
      <c r="E21" s="25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9.5" customHeight="1" x14ac:dyDescent="0.2">
      <c r="A22" s="24"/>
      <c r="B22" s="47" t="s">
        <v>28</v>
      </c>
      <c r="C22" s="48">
        <v>10</v>
      </c>
      <c r="D22" s="49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">
      <c r="A23" s="24"/>
      <c r="B23" s="53" t="s">
        <v>29</v>
      </c>
      <c r="C23" s="56">
        <f>C21+C22</f>
        <v>30</v>
      </c>
      <c r="D23" s="57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">
      <c r="A24" s="24"/>
      <c r="B24" s="47" t="s">
        <v>30</v>
      </c>
      <c r="C24" s="54">
        <v>500</v>
      </c>
      <c r="D24" s="49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9.5" customHeight="1" x14ac:dyDescent="0.2">
      <c r="A25" s="24"/>
      <c r="B25" s="47" t="s">
        <v>31</v>
      </c>
      <c r="C25" s="54">
        <v>200</v>
      </c>
      <c r="D25" s="49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">
      <c r="A26" s="24"/>
      <c r="B26" s="37" t="s">
        <v>32</v>
      </c>
      <c r="C26" s="38">
        <f>C19+(C18*C23)+C24+C25</f>
        <v>2104.255319148936</v>
      </c>
      <c r="D26" s="50"/>
      <c r="E26" s="2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5" customHeight="1" x14ac:dyDescent="0.2">
      <c r="A27" s="24"/>
      <c r="B27" s="40"/>
      <c r="C27" s="41"/>
      <c r="D27" s="40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 customHeight="1" x14ac:dyDescent="0.2">
      <c r="A28" s="26"/>
      <c r="B28" s="27"/>
      <c r="C28" s="28"/>
      <c r="D28" s="27"/>
      <c r="E28" s="29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34.5" customHeight="1" x14ac:dyDescent="0.2">
      <c r="A29" s="24"/>
      <c r="B29" s="43" t="s">
        <v>33</v>
      </c>
      <c r="C29" s="43" t="s">
        <v>8</v>
      </c>
      <c r="D29" s="43" t="s">
        <v>9</v>
      </c>
      <c r="E29" s="2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">
      <c r="A30" s="24"/>
      <c r="B30" s="31" t="s">
        <v>34</v>
      </c>
      <c r="C30" s="32">
        <v>150000</v>
      </c>
      <c r="D30" s="52"/>
      <c r="E30" s="2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">
      <c r="A31" s="24"/>
      <c r="B31" s="34" t="s">
        <v>35</v>
      </c>
      <c r="C31" s="35">
        <f>(C30/235)</f>
        <v>638.29787234042556</v>
      </c>
      <c r="D31" s="36" t="s">
        <v>14</v>
      </c>
      <c r="E31" s="2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">
      <c r="A32" s="24"/>
      <c r="B32" s="58" t="s">
        <v>36</v>
      </c>
      <c r="C32" s="48">
        <v>10</v>
      </c>
      <c r="D32" s="49"/>
      <c r="E32" s="2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">
      <c r="A33" s="24"/>
      <c r="B33" s="58" t="s">
        <v>37</v>
      </c>
      <c r="C33" s="54">
        <v>500</v>
      </c>
      <c r="D33" s="49"/>
      <c r="E33" s="2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">
      <c r="A34" s="24"/>
      <c r="B34" s="37" t="s">
        <v>38</v>
      </c>
      <c r="C34" s="38">
        <f>(C31*C32)+C33</f>
        <v>6882.978723404256</v>
      </c>
      <c r="D34" s="50"/>
      <c r="E34" s="2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5" customHeight="1" x14ac:dyDescent="0.2">
      <c r="A35" s="24"/>
      <c r="B35" s="40"/>
      <c r="C35" s="41"/>
      <c r="D35" s="40"/>
      <c r="E35" s="2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 customHeight="1" x14ac:dyDescent="0.2">
      <c r="A36" s="26"/>
      <c r="B36" s="27"/>
      <c r="C36" s="28"/>
      <c r="D36" s="27"/>
      <c r="E36" s="29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34.5" customHeight="1" x14ac:dyDescent="0.2">
      <c r="A37" s="24"/>
      <c r="B37" s="43" t="s">
        <v>39</v>
      </c>
      <c r="C37" s="43" t="s">
        <v>8</v>
      </c>
      <c r="D37" s="43" t="s">
        <v>9</v>
      </c>
      <c r="E37" s="2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.75" customHeight="1" x14ac:dyDescent="0.2">
      <c r="A38" s="24"/>
      <c r="B38" s="59" t="s">
        <v>40</v>
      </c>
      <c r="C38" s="45">
        <f>C7</f>
        <v>553.19148936170211</v>
      </c>
      <c r="D38" s="46" t="s">
        <v>41</v>
      </c>
      <c r="E38" s="2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customHeight="1" x14ac:dyDescent="0.2">
      <c r="A39" s="24"/>
      <c r="B39" s="60" t="s">
        <v>42</v>
      </c>
      <c r="C39" s="61">
        <v>90</v>
      </c>
      <c r="D39" s="62"/>
      <c r="E39" s="2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.75" customHeight="1" x14ac:dyDescent="0.2">
      <c r="A40" s="24"/>
      <c r="B40" s="37" t="s">
        <v>43</v>
      </c>
      <c r="C40" s="38">
        <f>0.5*(C38*C39)</f>
        <v>24893.617021276594</v>
      </c>
      <c r="D40" s="36" t="s">
        <v>44</v>
      </c>
      <c r="E40" s="2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5" customHeight="1" x14ac:dyDescent="0.2">
      <c r="A41" s="24"/>
      <c r="B41" s="40"/>
      <c r="C41" s="41"/>
      <c r="D41" s="40"/>
      <c r="E41" s="2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customHeight="1" x14ac:dyDescent="0.2">
      <c r="A42" s="26"/>
      <c r="B42" s="27"/>
      <c r="C42" s="28"/>
      <c r="D42" s="27"/>
      <c r="E42" s="29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30.75" customHeight="1" x14ac:dyDescent="0.2">
      <c r="A43" s="24"/>
      <c r="B43" s="69" t="s">
        <v>45</v>
      </c>
      <c r="C43" s="70"/>
      <c r="D43" s="75" t="s">
        <v>46</v>
      </c>
      <c r="E43" s="2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 customHeight="1" x14ac:dyDescent="0.2">
      <c r="A44" s="24"/>
      <c r="B44" s="71"/>
      <c r="C44" s="72"/>
      <c r="D44" s="76"/>
      <c r="E44" s="2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" customHeight="1" x14ac:dyDescent="0.2">
      <c r="A45" s="24"/>
      <c r="B45" s="71"/>
      <c r="C45" s="72"/>
      <c r="D45" s="76"/>
      <c r="E45" s="2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" customHeight="1" x14ac:dyDescent="0.2">
      <c r="A46" s="24"/>
      <c r="B46" s="73"/>
      <c r="C46" s="74"/>
      <c r="D46" s="77"/>
      <c r="E46" s="2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" customHeight="1" x14ac:dyDescent="0.2">
      <c r="A47" s="26"/>
      <c r="B47" s="27"/>
      <c r="C47" s="28"/>
      <c r="D47" s="27"/>
      <c r="E47" s="29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48" customHeight="1" x14ac:dyDescent="0.2">
      <c r="A48" s="63"/>
      <c r="B48" s="66" t="s">
        <v>47</v>
      </c>
      <c r="C48" s="68"/>
      <c r="D48" s="64">
        <f>C13+C26+C34+C40</f>
        <v>52302.127659574464</v>
      </c>
      <c r="E48" s="65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">
    <mergeCell ref="B2:D2"/>
    <mergeCell ref="B43:C46"/>
    <mergeCell ref="D43:D46"/>
    <mergeCell ref="B48:C48"/>
  </mergeCells>
  <pageMargins left="0.7" right="0.7" top="0.75" bottom="0.75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Aarthi Parthiban</dc:creator>
  <dcterms:created xsi:type="dcterms:W3CDTF">2024-08-30T10:07:01Z</dcterms:created>
</cp:coreProperties>
</file>